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13_ncr:1_{A5A29E54-DAEC-4272-9A7E-59119242537D}" xr6:coauthVersionLast="47" xr6:coauthVersionMax="47" xr10:uidLastSave="{00000000-0000-0000-0000-000000000000}"/>
  <bookViews>
    <workbookView xWindow="-110" yWindow="-110" windowWidth="19420" windowHeight="10420" xr2:uid="{00000000-000D-0000-FFFF-FFFF00000000}"/>
  </bookViews>
  <sheets>
    <sheet name="Contents" sheetId="1" r:id="rId1"/>
    <sheet name="Notes" sheetId="2" r:id="rId2"/>
    <sheet name="UK_welfare_" sheetId="3" r:id="rId3"/>
    <sheet name="GB_welfare" sheetId="4" r:id="rId4"/>
    <sheet name="Benefit_summary_table" sheetId="5" r:id="rId5"/>
    <sheet name="Table_1a" sheetId="6" r:id="rId6"/>
    <sheet name="Table_1b" sheetId="7" r:id="rId7"/>
    <sheet name="Table_1c" sheetId="8" r:id="rId8"/>
    <sheet name="Table_2a" sheetId="9" r:id="rId9"/>
    <sheet name="Table_2b" sheetId="10" r:id="rId10"/>
    <sheet name="Table_2c" sheetId="11" r:id="rId11"/>
    <sheet name="Table_3a" sheetId="12" r:id="rId12"/>
    <sheet name="Table_3b" sheetId="13" r:id="rId13"/>
    <sheet name="Table_3c" sheetId="14" r:id="rId14"/>
    <sheet name="Table_4" sheetId="15" r:id="rId15"/>
    <sheet name="Table_4_(i)" sheetId="16" r:id="rId16"/>
    <sheet name="Table_4_(ii)" sheetId="17" r:id="rId17"/>
    <sheet name="Non-DWP_Welfare" sheetId="18" r:id="rId18"/>
    <sheet name="Bereavement_benefits" sheetId="19" r:id="rId19"/>
    <sheet name="Carers_Allowance" sheetId="20" r:id="rId20"/>
    <sheet name="Council_Tax_Benefit" sheetId="21" r:id="rId21"/>
    <sheet name="Disability_benefits" sheetId="22" r:id="rId22"/>
    <sheet name="Housing_benefits" sheetId="23" r:id="rId23"/>
    <sheet name="Incapacity_benefits" sheetId="24" r:id="rId24"/>
    <sheet name="Income_Support" sheetId="25" r:id="rId25"/>
    <sheet name="Industrial_injuries_benefits" sheetId="26" r:id="rId26"/>
    <sheet name="Maternity_benefits" sheetId="27" r:id="rId27"/>
    <sheet name="New_Deal_&amp;_Emp_prog_allowances" sheetId="28" r:id="rId28"/>
    <sheet name="Pension_Credit" sheetId="29" r:id="rId29"/>
    <sheet name="Social_Fund" sheetId="30" r:id="rId30"/>
    <sheet name="State_Pension" sheetId="31" r:id="rId31"/>
    <sheet name="Unemployment_benefits" sheetId="32" r:id="rId32"/>
    <sheet name="Universal_Credit_and_equivalent" sheetId="33" r:id="rId3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E5" i="32" l="1"/>
  <c r="CD5" i="32"/>
  <c r="CC5" i="32"/>
  <c r="CB5" i="32"/>
  <c r="CA5" i="32"/>
  <c r="BZ5" i="32"/>
  <c r="BY5" i="32"/>
  <c r="BY4" i="32" s="1"/>
  <c r="BX5" i="32"/>
  <c r="BW5" i="32"/>
  <c r="BV5" i="32"/>
  <c r="BU5" i="32"/>
  <c r="BT5" i="32"/>
  <c r="BS5" i="32"/>
  <c r="BR5" i="32"/>
  <c r="BQ5" i="32"/>
  <c r="BQ4" i="32" s="1"/>
  <c r="BP5" i="32"/>
  <c r="BO5" i="32"/>
  <c r="BN5" i="32"/>
  <c r="BM5" i="32"/>
  <c r="BL5" i="32"/>
  <c r="BK5" i="32"/>
  <c r="BJ5" i="32"/>
  <c r="BI5" i="32"/>
  <c r="BI4" i="32" s="1"/>
  <c r="BH5" i="32"/>
  <c r="BG5" i="32"/>
  <c r="BF5" i="32"/>
  <c r="BE5" i="32"/>
  <c r="BD5" i="32"/>
  <c r="BC5" i="32"/>
  <c r="BB5" i="32"/>
  <c r="BA5" i="32"/>
  <c r="BA4" i="32" s="1"/>
  <c r="AZ5" i="32"/>
  <c r="AY5" i="32"/>
  <c r="AX5" i="32"/>
  <c r="AW5" i="32"/>
  <c r="AV5" i="32"/>
  <c r="AU5" i="32"/>
  <c r="AT5" i="32"/>
  <c r="AS5" i="32"/>
  <c r="AS4" i="32" s="1"/>
  <c r="AR5" i="32"/>
  <c r="AQ5" i="32"/>
  <c r="AP5" i="32"/>
  <c r="AO5" i="32"/>
  <c r="AN5" i="32"/>
  <c r="AM5" i="32"/>
  <c r="AL5" i="32"/>
  <c r="AK5" i="32"/>
  <c r="AK4" i="32" s="1"/>
  <c r="AJ5" i="32"/>
  <c r="AI5" i="32"/>
  <c r="AH5" i="32"/>
  <c r="AG5" i="32"/>
  <c r="AF5" i="32"/>
  <c r="AE5" i="32"/>
  <c r="AD5" i="32"/>
  <c r="AC5" i="32"/>
  <c r="AC4" i="32" s="1"/>
  <c r="AB5" i="32"/>
  <c r="AA5" i="32"/>
  <c r="Z5" i="32"/>
  <c r="Y5" i="32"/>
  <c r="X5" i="32"/>
  <c r="W5" i="32"/>
  <c r="V5" i="32"/>
  <c r="U5" i="32"/>
  <c r="U4" i="32" s="1"/>
  <c r="T5" i="32"/>
  <c r="S5" i="32"/>
  <c r="R5" i="32"/>
  <c r="Q5" i="32"/>
  <c r="P5" i="32"/>
  <c r="O5" i="32"/>
  <c r="N5" i="32"/>
  <c r="M5" i="32"/>
  <c r="M4" i="32" s="1"/>
  <c r="L5" i="32"/>
  <c r="K5" i="32"/>
  <c r="J5" i="32"/>
  <c r="I5" i="32"/>
  <c r="H5" i="32"/>
  <c r="G5" i="32"/>
  <c r="F5" i="32"/>
  <c r="E5" i="32"/>
  <c r="E4" i="32" s="1"/>
  <c r="D5" i="32"/>
  <c r="CE44" i="24"/>
  <c r="CD44" i="24"/>
  <c r="CC44" i="24"/>
  <c r="CB44" i="24"/>
  <c r="CA44" i="24"/>
  <c r="BZ44" i="24"/>
  <c r="BY44" i="24"/>
  <c r="BY40" i="24" s="1"/>
  <c r="BX44" i="24"/>
  <c r="BW44" i="24"/>
  <c r="BV44" i="24"/>
  <c r="BU44" i="24"/>
  <c r="BT44" i="24"/>
  <c r="BS44" i="24"/>
  <c r="BR44" i="24"/>
  <c r="BQ44" i="24"/>
  <c r="BQ40" i="24" s="1"/>
  <c r="BP44" i="24"/>
  <c r="BO44" i="24"/>
  <c r="BN44" i="24"/>
  <c r="BM44" i="24"/>
  <c r="BL44" i="24"/>
  <c r="BK44" i="24"/>
  <c r="BJ44" i="24"/>
  <c r="BI44" i="24"/>
  <c r="BI40" i="24" s="1"/>
  <c r="BH44" i="24"/>
  <c r="BG44" i="24"/>
  <c r="BF44" i="24"/>
  <c r="BE44" i="24"/>
  <c r="BD44" i="24"/>
  <c r="BC44" i="24"/>
  <c r="BB44" i="24"/>
  <c r="BA44" i="24"/>
  <c r="AZ44" i="24"/>
  <c r="AY44" i="24"/>
  <c r="AX44" i="24"/>
  <c r="AW44" i="24"/>
  <c r="AV44" i="24"/>
  <c r="AU44" i="24"/>
  <c r="AT44" i="24"/>
  <c r="AS44" i="24"/>
  <c r="AR44" i="24"/>
  <c r="AQ44" i="24"/>
  <c r="AP44" i="24"/>
  <c r="AO44" i="24"/>
  <c r="AN44" i="24"/>
  <c r="AM44" i="24"/>
  <c r="AL44" i="24"/>
  <c r="AK44" i="24"/>
  <c r="AJ44" i="24"/>
  <c r="AI44" i="24"/>
  <c r="AH44" i="24"/>
  <c r="AG44" i="24"/>
  <c r="AF44" i="24"/>
  <c r="AE44" i="24"/>
  <c r="AD44" i="24"/>
  <c r="AC44" i="24"/>
  <c r="AB44" i="24"/>
  <c r="AA44" i="24"/>
  <c r="Z44" i="24"/>
  <c r="Y44" i="24"/>
  <c r="X44" i="24"/>
  <c r="W44" i="24"/>
  <c r="V44" i="24"/>
  <c r="U44" i="24"/>
  <c r="T44" i="24"/>
  <c r="S44" i="24"/>
  <c r="R44" i="24"/>
  <c r="Q44" i="24"/>
  <c r="P44" i="24"/>
  <c r="O44" i="24"/>
  <c r="N44" i="24"/>
  <c r="M44" i="24"/>
  <c r="L44" i="24"/>
  <c r="K44" i="24"/>
  <c r="J44" i="24"/>
  <c r="I44" i="24"/>
  <c r="H44" i="24"/>
  <c r="G44" i="24"/>
  <c r="F44" i="24"/>
  <c r="E44" i="24"/>
  <c r="D44" i="24"/>
  <c r="CE43" i="24"/>
  <c r="CD43" i="24"/>
  <c r="CC43" i="24"/>
  <c r="CB43" i="24"/>
  <c r="CA43" i="24"/>
  <c r="BZ43" i="24"/>
  <c r="BY43" i="24"/>
  <c r="BX43" i="24"/>
  <c r="BW43" i="24"/>
  <c r="BV43" i="24"/>
  <c r="BU43" i="24"/>
  <c r="BT43" i="24"/>
  <c r="BS43" i="24"/>
  <c r="BR43" i="24"/>
  <c r="BQ43" i="24"/>
  <c r="BP43" i="24"/>
  <c r="BO43" i="24"/>
  <c r="BN43" i="24"/>
  <c r="BM43" i="24"/>
  <c r="BL43" i="24"/>
  <c r="BK43" i="24"/>
  <c r="BJ43" i="24"/>
  <c r="BI43" i="24"/>
  <c r="BH43" i="24"/>
  <c r="BG43" i="24"/>
  <c r="BF43" i="24"/>
  <c r="BE43" i="24"/>
  <c r="BD43" i="24"/>
  <c r="BC43" i="24"/>
  <c r="BB43" i="24"/>
  <c r="BA43" i="24"/>
  <c r="AZ43" i="24"/>
  <c r="AY43" i="24"/>
  <c r="AX43" i="24"/>
  <c r="AW43" i="24"/>
  <c r="AV43" i="24"/>
  <c r="AU43" i="24"/>
  <c r="AT43" i="24"/>
  <c r="AS43" i="24"/>
  <c r="AR43" i="24"/>
  <c r="AQ43" i="24"/>
  <c r="AP43" i="24"/>
  <c r="AO43" i="24"/>
  <c r="AN43" i="24"/>
  <c r="AM43" i="24"/>
  <c r="AL43" i="24"/>
  <c r="AK43" i="24"/>
  <c r="AJ43" i="24"/>
  <c r="AI43" i="24"/>
  <c r="AH43" i="24"/>
  <c r="AG43" i="24"/>
  <c r="AF43" i="24"/>
  <c r="AE43" i="24"/>
  <c r="AD43" i="24"/>
  <c r="AC43" i="24"/>
  <c r="AB43" i="24"/>
  <c r="AA43" i="24"/>
  <c r="Z43" i="24"/>
  <c r="Y43" i="24"/>
  <c r="X43" i="24"/>
  <c r="W43" i="24"/>
  <c r="V43" i="24"/>
  <c r="U43" i="24"/>
  <c r="T43" i="24"/>
  <c r="S43" i="24"/>
  <c r="R43" i="24"/>
  <c r="Q43" i="24"/>
  <c r="P43" i="24"/>
  <c r="O43" i="24"/>
  <c r="N43" i="24"/>
  <c r="M43" i="24"/>
  <c r="L43" i="24"/>
  <c r="K43" i="24"/>
  <c r="J43" i="24"/>
  <c r="I43" i="24"/>
  <c r="H43" i="24"/>
  <c r="G43" i="24"/>
  <c r="F43" i="24"/>
  <c r="E43" i="24"/>
  <c r="D43" i="24"/>
  <c r="CE42" i="24"/>
  <c r="CD42" i="24"/>
  <c r="CC42" i="24"/>
  <c r="CB42" i="24"/>
  <c r="CA42" i="24"/>
  <c r="BZ42" i="24"/>
  <c r="BY42" i="24"/>
  <c r="BY41" i="24" s="1"/>
  <c r="BX42" i="24"/>
  <c r="BW42" i="24"/>
  <c r="BV42" i="24"/>
  <c r="BU42" i="24"/>
  <c r="BT42" i="24"/>
  <c r="BS42" i="24"/>
  <c r="BR42" i="24"/>
  <c r="BQ42" i="24"/>
  <c r="BQ41" i="24" s="1"/>
  <c r="BP42" i="24"/>
  <c r="BO42" i="24"/>
  <c r="BN42" i="24"/>
  <c r="BM42" i="24"/>
  <c r="BL42" i="24"/>
  <c r="BK42" i="24"/>
  <c r="BJ42" i="24"/>
  <c r="BI42" i="24"/>
  <c r="BI41" i="24" s="1"/>
  <c r="BH42" i="24"/>
  <c r="BG42" i="24"/>
  <c r="BF42" i="24"/>
  <c r="BE42" i="24"/>
  <c r="BD42" i="24"/>
  <c r="BC42" i="24"/>
  <c r="BB42" i="24"/>
  <c r="BA42" i="24"/>
  <c r="AZ42" i="24"/>
  <c r="AY42" i="24"/>
  <c r="AX42" i="24"/>
  <c r="AW42" i="24"/>
  <c r="AV42" i="24"/>
  <c r="AU42" i="24"/>
  <c r="AT42" i="24"/>
  <c r="AS42" i="24"/>
  <c r="AR42" i="24"/>
  <c r="AQ42" i="24"/>
  <c r="AP42" i="24"/>
  <c r="AO42" i="24"/>
  <c r="AN42" i="24"/>
  <c r="AM42" i="24"/>
  <c r="AL42"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M42" i="24"/>
  <c r="L42" i="24"/>
  <c r="K42" i="24"/>
  <c r="J42" i="24"/>
  <c r="I42" i="24"/>
  <c r="H42" i="24"/>
  <c r="G42" i="24"/>
  <c r="F42" i="24"/>
  <c r="E42" i="24"/>
  <c r="D42" i="24"/>
  <c r="CE50" i="17"/>
  <c r="BY50" i="17"/>
  <c r="BW50" i="17"/>
  <c r="BQ50" i="17"/>
  <c r="BO50" i="17"/>
  <c r="BI50" i="17"/>
  <c r="BG50" i="17"/>
  <c r="BQ49" i="17"/>
  <c r="BI49" i="17"/>
  <c r="CA47" i="17"/>
  <c r="CE45" i="17"/>
  <c r="BW45" i="17"/>
  <c r="BU45" i="17"/>
  <c r="BO45" i="17"/>
  <c r="BG45" i="17"/>
  <c r="CE43" i="17"/>
  <c r="BY43" i="17"/>
  <c r="BW43" i="17"/>
  <c r="BQ43" i="17"/>
  <c r="BO43" i="17"/>
  <c r="BI43" i="17"/>
  <c r="BG43" i="17"/>
  <c r="BY40" i="17"/>
  <c r="BQ40" i="17"/>
  <c r="BI40" i="17"/>
  <c r="CE31" i="17"/>
  <c r="BY31" i="17"/>
  <c r="BW31" i="17"/>
  <c r="BQ31" i="17"/>
  <c r="BO31" i="17"/>
  <c r="BI31" i="17"/>
  <c r="BG31" i="17"/>
  <c r="BY30" i="17"/>
  <c r="BQ30" i="17"/>
  <c r="BI30" i="17"/>
  <c r="BK27" i="17"/>
  <c r="CE25" i="17"/>
  <c r="BW25" i="17"/>
  <c r="BO25" i="17"/>
  <c r="BG25" i="17"/>
  <c r="CE23" i="17"/>
  <c r="BY23" i="17"/>
  <c r="BW23" i="17"/>
  <c r="BQ23" i="17"/>
  <c r="BO23" i="17"/>
  <c r="BI23" i="17"/>
  <c r="BG23" i="17"/>
  <c r="BY22" i="17"/>
  <c r="BQ22" i="17"/>
  <c r="BI22" i="17"/>
  <c r="BS20" i="17"/>
  <c r="CA14" i="17"/>
  <c r="BU12" i="17"/>
  <c r="BO9" i="17"/>
  <c r="CE52" i="16"/>
  <c r="CD52" i="16"/>
  <c r="CC52" i="16"/>
  <c r="CB52" i="16"/>
  <c r="CA52" i="16"/>
  <c r="BZ52" i="16"/>
  <c r="BY52" i="16"/>
  <c r="BX52" i="16"/>
  <c r="BW52" i="16"/>
  <c r="BV52" i="16"/>
  <c r="BU52" i="16"/>
  <c r="BT52" i="16"/>
  <c r="BS52" i="16"/>
  <c r="BR52" i="16"/>
  <c r="BQ52" i="16"/>
  <c r="BP52" i="16"/>
  <c r="BO52" i="16"/>
  <c r="BN52" i="16"/>
  <c r="BM52" i="16"/>
  <c r="BL52" i="16"/>
  <c r="BK52" i="16"/>
  <c r="BJ52" i="16"/>
  <c r="BI52" i="16"/>
  <c r="BH52" i="16"/>
  <c r="BG52" i="16"/>
  <c r="BF52" i="16"/>
  <c r="BE52" i="16"/>
  <c r="BD52" i="16"/>
  <c r="BC52" i="16"/>
  <c r="BB52" i="16"/>
  <c r="BA52" i="16"/>
  <c r="AZ52" i="16"/>
  <c r="AY52" i="16"/>
  <c r="AX52" i="16"/>
  <c r="AW52" i="16"/>
  <c r="AV52" i="16"/>
  <c r="AU52" i="16"/>
  <c r="AT52" i="16"/>
  <c r="AS52" i="16"/>
  <c r="AR52" i="16"/>
  <c r="AQ52" i="16"/>
  <c r="AP52" i="16"/>
  <c r="AO52" i="16"/>
  <c r="AN52" i="16"/>
  <c r="AM52" i="16"/>
  <c r="AL52" i="16"/>
  <c r="AK52" i="16"/>
  <c r="AJ52" i="16"/>
  <c r="AI52" i="16"/>
  <c r="AH52" i="16"/>
  <c r="AG52" i="16"/>
  <c r="AF52" i="16"/>
  <c r="AE52" i="16"/>
  <c r="AD52" i="16"/>
  <c r="AC52" i="16"/>
  <c r="AB52" i="16"/>
  <c r="AA52" i="16"/>
  <c r="Z52" i="16"/>
  <c r="Y52" i="16"/>
  <c r="X52" i="16"/>
  <c r="W52" i="16"/>
  <c r="V52" i="16"/>
  <c r="U52" i="16"/>
  <c r="T52" i="16"/>
  <c r="S52" i="16"/>
  <c r="R52" i="16"/>
  <c r="Q52" i="16"/>
  <c r="P52" i="16"/>
  <c r="O52" i="16"/>
  <c r="N52" i="16"/>
  <c r="M52" i="16"/>
  <c r="L52" i="16"/>
  <c r="K52" i="16"/>
  <c r="J52" i="16"/>
  <c r="I52" i="16"/>
  <c r="H52" i="16"/>
  <c r="G52" i="16"/>
  <c r="F52" i="16"/>
  <c r="E52" i="16"/>
  <c r="D52" i="16"/>
  <c r="CE50" i="16"/>
  <c r="CD50" i="16"/>
  <c r="CD50" i="17" s="1"/>
  <c r="CC50" i="16"/>
  <c r="CC50" i="17" s="1"/>
  <c r="CB50" i="16"/>
  <c r="CB50" i="17" s="1"/>
  <c r="CA50" i="16"/>
  <c r="CA50" i="17" s="1"/>
  <c r="BZ50" i="16"/>
  <c r="BZ50" i="17" s="1"/>
  <c r="BY50" i="16"/>
  <c r="BX50" i="16"/>
  <c r="BX50" i="17" s="1"/>
  <c r="BW50" i="16"/>
  <c r="BV50" i="16"/>
  <c r="BV50" i="17" s="1"/>
  <c r="BU50" i="16"/>
  <c r="BU50" i="17" s="1"/>
  <c r="BT50" i="16"/>
  <c r="BT50" i="17" s="1"/>
  <c r="BS50" i="16"/>
  <c r="BS50" i="17" s="1"/>
  <c r="BR50" i="16"/>
  <c r="BR50" i="17" s="1"/>
  <c r="BQ50" i="16"/>
  <c r="BP50" i="16"/>
  <c r="BP50" i="17" s="1"/>
  <c r="BO50" i="16"/>
  <c r="BN50" i="16"/>
  <c r="BN50" i="17" s="1"/>
  <c r="BM50" i="16"/>
  <c r="BM50" i="17" s="1"/>
  <c r="BL50" i="16"/>
  <c r="BL50" i="17" s="1"/>
  <c r="BK50" i="16"/>
  <c r="BK50" i="17" s="1"/>
  <c r="BJ50" i="16"/>
  <c r="BJ50" i="17" s="1"/>
  <c r="BI50" i="16"/>
  <c r="BH50" i="16"/>
  <c r="BH50" i="17" s="1"/>
  <c r="BG50" i="16"/>
  <c r="BF50" i="16"/>
  <c r="BF50" i="17" s="1"/>
  <c r="BE50" i="16"/>
  <c r="BD50" i="16"/>
  <c r="BC50" i="16"/>
  <c r="BB50" i="16"/>
  <c r="BA50" i="16"/>
  <c r="AZ50" i="16"/>
  <c r="AY50" i="16"/>
  <c r="AX50" i="16"/>
  <c r="AW50" i="16"/>
  <c r="AV50" i="16"/>
  <c r="AU50" i="16"/>
  <c r="AT50" i="16"/>
  <c r="AS50" i="16"/>
  <c r="AR50" i="16"/>
  <c r="AQ50" i="16"/>
  <c r="AP50" i="16"/>
  <c r="AO50" i="16"/>
  <c r="AN50" i="16"/>
  <c r="AM50" i="16"/>
  <c r="AL50" i="16"/>
  <c r="AK50" i="16"/>
  <c r="AJ50" i="16"/>
  <c r="AI50" i="16"/>
  <c r="AH50" i="16"/>
  <c r="AG50" i="16"/>
  <c r="AF50" i="16"/>
  <c r="AE50" i="16"/>
  <c r="AD50" i="16"/>
  <c r="AC50" i="16"/>
  <c r="AB50" i="16"/>
  <c r="AA50" i="16"/>
  <c r="Z50" i="16"/>
  <c r="Y50" i="16"/>
  <c r="X50" i="16"/>
  <c r="W50" i="16"/>
  <c r="V50" i="16"/>
  <c r="U50" i="16"/>
  <c r="T50" i="16"/>
  <c r="S50" i="16"/>
  <c r="R50" i="16"/>
  <c r="Q50" i="16"/>
  <c r="P50" i="16"/>
  <c r="O50" i="16"/>
  <c r="N50" i="16"/>
  <c r="M50" i="16"/>
  <c r="L50" i="16"/>
  <c r="K50" i="16"/>
  <c r="J50" i="16"/>
  <c r="I50" i="16"/>
  <c r="H50" i="16"/>
  <c r="G50" i="16"/>
  <c r="F50" i="16"/>
  <c r="E50" i="16"/>
  <c r="D50" i="16"/>
  <c r="BV49" i="16"/>
  <c r="BV49" i="17" s="1"/>
  <c r="BU49" i="16"/>
  <c r="BU49" i="17" s="1"/>
  <c r="BT49" i="16"/>
  <c r="BT49" i="17" s="1"/>
  <c r="BS49" i="16"/>
  <c r="BS49" i="17" s="1"/>
  <c r="BR49" i="16"/>
  <c r="BR49" i="17" s="1"/>
  <c r="BQ49" i="16"/>
  <c r="BP49" i="16"/>
  <c r="BP49" i="17" s="1"/>
  <c r="BO49" i="16"/>
  <c r="BO49" i="17" s="1"/>
  <c r="BN49" i="16"/>
  <c r="BN49" i="17" s="1"/>
  <c r="BM49" i="16"/>
  <c r="BM49" i="17" s="1"/>
  <c r="BL49" i="16"/>
  <c r="BL49" i="17" s="1"/>
  <c r="BK49" i="16"/>
  <c r="BK49" i="17" s="1"/>
  <c r="BJ49" i="16"/>
  <c r="BJ49" i="17" s="1"/>
  <c r="BI49" i="16"/>
  <c r="BH49" i="16"/>
  <c r="BH49" i="17" s="1"/>
  <c r="BG49" i="16"/>
  <c r="BG49" i="17" s="1"/>
  <c r="BF49" i="16"/>
  <c r="BF49" i="17" s="1"/>
  <c r="BE49" i="16"/>
  <c r="BD49" i="16"/>
  <c r="BC49" i="16"/>
  <c r="BB49" i="16"/>
  <c r="BA49" i="16"/>
  <c r="AZ49" i="16"/>
  <c r="AY49" i="16"/>
  <c r="AX49" i="16"/>
  <c r="AW49" i="16"/>
  <c r="AV49" i="16"/>
  <c r="AU49" i="16"/>
  <c r="AT49" i="16"/>
  <c r="AS49" i="16"/>
  <c r="AR49" i="16"/>
  <c r="AQ49" i="16"/>
  <c r="AP49" i="16"/>
  <c r="AO49" i="16"/>
  <c r="AN49" i="16"/>
  <c r="AM49" i="16"/>
  <c r="AL49" i="16"/>
  <c r="AK49" i="16"/>
  <c r="AJ49" i="16"/>
  <c r="AI49" i="16"/>
  <c r="AH49" i="16"/>
  <c r="AG49" i="16"/>
  <c r="AF49" i="16"/>
  <c r="AE49" i="16"/>
  <c r="AD49" i="16"/>
  <c r="AC49" i="16"/>
  <c r="AB49" i="16"/>
  <c r="AA49" i="16"/>
  <c r="Z49" i="16"/>
  <c r="Y49" i="16"/>
  <c r="X49" i="16"/>
  <c r="W49" i="16"/>
  <c r="V49" i="16"/>
  <c r="U49" i="16"/>
  <c r="T49" i="16"/>
  <c r="S49" i="16"/>
  <c r="R49" i="16"/>
  <c r="Q49" i="16"/>
  <c r="P49" i="16"/>
  <c r="O49" i="16"/>
  <c r="N49" i="16"/>
  <c r="M49" i="16"/>
  <c r="L49" i="16"/>
  <c r="K49" i="16"/>
  <c r="J49" i="16"/>
  <c r="I49" i="16"/>
  <c r="H49" i="16"/>
  <c r="G49" i="16"/>
  <c r="F49" i="16"/>
  <c r="E49" i="16"/>
  <c r="D49" i="16"/>
  <c r="CE48" i="16"/>
  <c r="CD48" i="16"/>
  <c r="CC48" i="16"/>
  <c r="CB48" i="16"/>
  <c r="CA48" i="16"/>
  <c r="BZ48" i="16"/>
  <c r="BY48" i="16"/>
  <c r="BX48" i="16"/>
  <c r="BW48" i="16"/>
  <c r="BV48" i="16"/>
  <c r="BU48" i="16"/>
  <c r="BT48" i="16"/>
  <c r="BS48" i="16"/>
  <c r="BR48" i="16"/>
  <c r="BQ48" i="16"/>
  <c r="BP48" i="16"/>
  <c r="BO48" i="16"/>
  <c r="BN48" i="16"/>
  <c r="BM48" i="16"/>
  <c r="BL48" i="16"/>
  <c r="BK48" i="16"/>
  <c r="BJ48" i="16"/>
  <c r="BI48" i="16"/>
  <c r="BH48" i="16"/>
  <c r="BG48" i="16"/>
  <c r="BF48" i="16"/>
  <c r="BE48" i="16"/>
  <c r="BD48" i="16"/>
  <c r="BC48"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AD48" i="16"/>
  <c r="AC48" i="16"/>
  <c r="AB48" i="16"/>
  <c r="AA48" i="16"/>
  <c r="Z48" i="16"/>
  <c r="Y48" i="16"/>
  <c r="X48" i="16"/>
  <c r="W48" i="16"/>
  <c r="V48" i="16"/>
  <c r="U48" i="16"/>
  <c r="T48" i="16"/>
  <c r="S48" i="16"/>
  <c r="R48" i="16"/>
  <c r="Q48" i="16"/>
  <c r="P48" i="16"/>
  <c r="O48" i="16"/>
  <c r="N48" i="16"/>
  <c r="M48" i="16"/>
  <c r="L48" i="16"/>
  <c r="K48" i="16"/>
  <c r="J48" i="16"/>
  <c r="I48" i="16"/>
  <c r="H48" i="16"/>
  <c r="G48" i="16"/>
  <c r="F48" i="16"/>
  <c r="E48" i="16"/>
  <c r="D48" i="16"/>
  <c r="CE47" i="16"/>
  <c r="CE47" i="17" s="1"/>
  <c r="CD47" i="16"/>
  <c r="CD47" i="17" s="1"/>
  <c r="CC47" i="16"/>
  <c r="CC47" i="17" s="1"/>
  <c r="CB47" i="16"/>
  <c r="CB47" i="17" s="1"/>
  <c r="CA47" i="16"/>
  <c r="BZ47" i="16"/>
  <c r="BZ47" i="17" s="1"/>
  <c r="BY47" i="16"/>
  <c r="BY47" i="17" s="1"/>
  <c r="BX47" i="16"/>
  <c r="BX47" i="17" s="1"/>
  <c r="BW47" i="16"/>
  <c r="BW47" i="17" s="1"/>
  <c r="BV47" i="16"/>
  <c r="BV47" i="17" s="1"/>
  <c r="BU47" i="16"/>
  <c r="BU47" i="17" s="1"/>
  <c r="BT47" i="16"/>
  <c r="BT47" i="17" s="1"/>
  <c r="BS47" i="16"/>
  <c r="BS47" i="17" s="1"/>
  <c r="BR47" i="16"/>
  <c r="BR47" i="17" s="1"/>
  <c r="BQ47" i="16"/>
  <c r="BQ47" i="17" s="1"/>
  <c r="BP47" i="16"/>
  <c r="BP47" i="17" s="1"/>
  <c r="BO47" i="16"/>
  <c r="BO47" i="17" s="1"/>
  <c r="BN47" i="16"/>
  <c r="BN47" i="17" s="1"/>
  <c r="BM47" i="16"/>
  <c r="BM47" i="17" s="1"/>
  <c r="BL47" i="16"/>
  <c r="BL47" i="17" s="1"/>
  <c r="BK47" i="16"/>
  <c r="BK47" i="17" s="1"/>
  <c r="BJ47" i="16"/>
  <c r="BJ47" i="17" s="1"/>
  <c r="BI47" i="16"/>
  <c r="BI47" i="17" s="1"/>
  <c r="BH47" i="16"/>
  <c r="BH47" i="17" s="1"/>
  <c r="BG47" i="16"/>
  <c r="BG47" i="17" s="1"/>
  <c r="BF47" i="16"/>
  <c r="BF47" i="17" s="1"/>
  <c r="BE47" i="16"/>
  <c r="BD47" i="16"/>
  <c r="BC47" i="16"/>
  <c r="BB47" i="16"/>
  <c r="BA47" i="16"/>
  <c r="AZ47" i="16"/>
  <c r="AY47" i="16"/>
  <c r="AX47" i="16"/>
  <c r="AW47" i="16"/>
  <c r="AV47" i="16"/>
  <c r="AU47" i="16"/>
  <c r="AT47" i="16"/>
  <c r="AS47" i="16"/>
  <c r="AR47" i="16"/>
  <c r="AQ47" i="16"/>
  <c r="AP47" i="16"/>
  <c r="AO47" i="16"/>
  <c r="AN47" i="16"/>
  <c r="AM47" i="16"/>
  <c r="AL47" i="16"/>
  <c r="AK47" i="16"/>
  <c r="AJ47" i="16"/>
  <c r="AI47" i="16"/>
  <c r="AH47" i="16"/>
  <c r="AG47" i="16"/>
  <c r="AF47" i="16"/>
  <c r="AE47" i="16"/>
  <c r="AD47" i="16"/>
  <c r="AC47" i="16"/>
  <c r="AB47" i="16"/>
  <c r="AA47" i="16"/>
  <c r="Z47" i="16"/>
  <c r="Y47" i="16"/>
  <c r="X47" i="16"/>
  <c r="W47" i="16"/>
  <c r="V47" i="16"/>
  <c r="U47" i="16"/>
  <c r="T47" i="16"/>
  <c r="S47" i="16"/>
  <c r="R47" i="16"/>
  <c r="Q47" i="16"/>
  <c r="P47" i="16"/>
  <c r="O47" i="16"/>
  <c r="N47" i="16"/>
  <c r="M47" i="16"/>
  <c r="L47" i="16"/>
  <c r="K47" i="16"/>
  <c r="J47" i="16"/>
  <c r="I47" i="16"/>
  <c r="H47" i="16"/>
  <c r="G47" i="16"/>
  <c r="F47" i="16"/>
  <c r="E47" i="16"/>
  <c r="D47" i="16"/>
  <c r="CE45" i="16"/>
  <c r="CD45" i="16"/>
  <c r="CD45" i="17" s="1"/>
  <c r="CC45" i="16"/>
  <c r="CC45" i="17" s="1"/>
  <c r="CB45" i="16"/>
  <c r="CB45" i="17" s="1"/>
  <c r="CA45" i="16"/>
  <c r="CA45" i="17" s="1"/>
  <c r="BZ45" i="16"/>
  <c r="BZ45" i="17" s="1"/>
  <c r="BY45" i="16"/>
  <c r="BY45" i="17" s="1"/>
  <c r="BX45" i="16"/>
  <c r="BX45" i="17" s="1"/>
  <c r="BW45" i="16"/>
  <c r="BV45" i="16"/>
  <c r="BV45" i="17" s="1"/>
  <c r="BU45" i="16"/>
  <c r="BT45" i="16"/>
  <c r="BT45" i="17" s="1"/>
  <c r="BS45" i="16"/>
  <c r="BS45" i="17" s="1"/>
  <c r="BR45" i="16"/>
  <c r="BR45" i="17" s="1"/>
  <c r="BQ45" i="16"/>
  <c r="BQ45" i="17" s="1"/>
  <c r="BP45" i="16"/>
  <c r="BP45" i="17" s="1"/>
  <c r="BO45" i="16"/>
  <c r="BN45" i="16"/>
  <c r="BN45" i="17" s="1"/>
  <c r="BM45" i="16"/>
  <c r="BM45" i="17" s="1"/>
  <c r="BL45" i="16"/>
  <c r="BL45" i="17" s="1"/>
  <c r="BK45" i="16"/>
  <c r="BK45" i="17" s="1"/>
  <c r="BJ45" i="16"/>
  <c r="BJ45" i="17" s="1"/>
  <c r="BI45" i="16"/>
  <c r="BI45" i="17" s="1"/>
  <c r="BH45" i="16"/>
  <c r="BH45" i="17" s="1"/>
  <c r="BG45" i="16"/>
  <c r="BF45" i="16"/>
  <c r="BF45" i="17" s="1"/>
  <c r="BE45" i="16"/>
  <c r="BD45" i="16"/>
  <c r="BC45"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AD45" i="16"/>
  <c r="AC45" i="16"/>
  <c r="AB45" i="16"/>
  <c r="AA45" i="16"/>
  <c r="Z45" i="16"/>
  <c r="Y45" i="16"/>
  <c r="X45" i="16"/>
  <c r="W45" i="16"/>
  <c r="V45" i="16"/>
  <c r="U45" i="16"/>
  <c r="T45" i="16"/>
  <c r="S45" i="16"/>
  <c r="R45" i="16"/>
  <c r="Q45" i="16"/>
  <c r="P45" i="16"/>
  <c r="O45" i="16"/>
  <c r="N45" i="16"/>
  <c r="M45" i="16"/>
  <c r="L45" i="16"/>
  <c r="K45" i="16"/>
  <c r="J45" i="16"/>
  <c r="I45" i="16"/>
  <c r="H45" i="16"/>
  <c r="G45" i="16"/>
  <c r="F45" i="16"/>
  <c r="E45" i="16"/>
  <c r="D45" i="16"/>
  <c r="CE44" i="16"/>
  <c r="CD44" i="16"/>
  <c r="CC44" i="16"/>
  <c r="CB44" i="16"/>
  <c r="CA44" i="16"/>
  <c r="BZ44" i="16"/>
  <c r="BY44" i="16"/>
  <c r="BX44" i="16"/>
  <c r="BW44" i="16"/>
  <c r="BV44" i="16"/>
  <c r="BU44" i="16"/>
  <c r="BT44" i="16"/>
  <c r="BS44" i="16"/>
  <c r="BR44" i="16"/>
  <c r="BQ44" i="16"/>
  <c r="BP44" i="16"/>
  <c r="BO44" i="16"/>
  <c r="BN44" i="16"/>
  <c r="BM44" i="16"/>
  <c r="BL44" i="16"/>
  <c r="BK44" i="16"/>
  <c r="BJ44" i="16"/>
  <c r="BI44" i="16"/>
  <c r="BH44" i="16"/>
  <c r="BG44" i="16"/>
  <c r="BF44" i="16"/>
  <c r="BE44" i="16"/>
  <c r="BD44" i="16"/>
  <c r="BC44"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AD44" i="16"/>
  <c r="AC44" i="16"/>
  <c r="AB44" i="16"/>
  <c r="AA44" i="16"/>
  <c r="Z44" i="16"/>
  <c r="Y44" i="16"/>
  <c r="X44" i="16"/>
  <c r="W44" i="16"/>
  <c r="V44" i="16"/>
  <c r="U44" i="16"/>
  <c r="T44" i="16"/>
  <c r="S44" i="16"/>
  <c r="R44" i="16"/>
  <c r="Q44" i="16"/>
  <c r="P44" i="16"/>
  <c r="O44" i="16"/>
  <c r="N44" i="16"/>
  <c r="M44" i="16"/>
  <c r="L44" i="16"/>
  <c r="K44" i="16"/>
  <c r="J44" i="16"/>
  <c r="I44" i="16"/>
  <c r="H44" i="16"/>
  <c r="G44" i="16"/>
  <c r="F44" i="16"/>
  <c r="E44" i="16"/>
  <c r="D44" i="16"/>
  <c r="CE43" i="16"/>
  <c r="CD43" i="16"/>
  <c r="CD43" i="17" s="1"/>
  <c r="CC43" i="16"/>
  <c r="CC43" i="17" s="1"/>
  <c r="CB43" i="16"/>
  <c r="CB43" i="17" s="1"/>
  <c r="CA43" i="16"/>
  <c r="CA43" i="17" s="1"/>
  <c r="BZ43" i="16"/>
  <c r="BZ43" i="17" s="1"/>
  <c r="BY43" i="16"/>
  <c r="BX43" i="16"/>
  <c r="BX43" i="17" s="1"/>
  <c r="BW43" i="16"/>
  <c r="BV43" i="16"/>
  <c r="BV43" i="17" s="1"/>
  <c r="BU43" i="16"/>
  <c r="BU43" i="17" s="1"/>
  <c r="BT43" i="16"/>
  <c r="BT43" i="17" s="1"/>
  <c r="BS43" i="16"/>
  <c r="BS43" i="17" s="1"/>
  <c r="BR43" i="16"/>
  <c r="BR43" i="17" s="1"/>
  <c r="BQ43" i="16"/>
  <c r="BP43" i="16"/>
  <c r="BP43" i="17" s="1"/>
  <c r="BO43" i="16"/>
  <c r="BN43" i="16"/>
  <c r="BN43" i="17" s="1"/>
  <c r="BM43" i="16"/>
  <c r="BM43" i="17" s="1"/>
  <c r="BL43" i="16"/>
  <c r="BL43" i="17" s="1"/>
  <c r="BK43" i="16"/>
  <c r="BK43" i="17" s="1"/>
  <c r="BJ43" i="16"/>
  <c r="BJ43" i="17" s="1"/>
  <c r="BI43" i="16"/>
  <c r="BH43" i="16"/>
  <c r="BH43" i="17" s="1"/>
  <c r="BG43" i="16"/>
  <c r="BF43" i="16"/>
  <c r="BF43" i="17" s="1"/>
  <c r="BE43" i="16"/>
  <c r="BD43" i="16"/>
  <c r="BC43" i="16"/>
  <c r="BB43" i="16"/>
  <c r="BA43" i="16"/>
  <c r="AZ43" i="16"/>
  <c r="AY43" i="16"/>
  <c r="AX43" i="16"/>
  <c r="AW43" i="16"/>
  <c r="AV43" i="16"/>
  <c r="AU43" i="16"/>
  <c r="AT43" i="16"/>
  <c r="AS43" i="16"/>
  <c r="AR43" i="16"/>
  <c r="AQ43" i="16"/>
  <c r="AP43" i="16"/>
  <c r="AO43" i="16"/>
  <c r="AN43" i="16"/>
  <c r="AM43" i="16"/>
  <c r="AL43" i="16"/>
  <c r="AK43" i="16"/>
  <c r="AJ43" i="16"/>
  <c r="AI43" i="16"/>
  <c r="AH43" i="16"/>
  <c r="AG43" i="16"/>
  <c r="AF43" i="16"/>
  <c r="AE43" i="16"/>
  <c r="AD43" i="16"/>
  <c r="AC43" i="16"/>
  <c r="AB43" i="16"/>
  <c r="AA43" i="16"/>
  <c r="Z43" i="16"/>
  <c r="Y43" i="16"/>
  <c r="X43" i="16"/>
  <c r="W43" i="16"/>
  <c r="V43" i="16"/>
  <c r="U43" i="16"/>
  <c r="T43" i="16"/>
  <c r="S43" i="16"/>
  <c r="R43" i="16"/>
  <c r="Q43" i="16"/>
  <c r="P43" i="16"/>
  <c r="O43" i="16"/>
  <c r="N43" i="16"/>
  <c r="M43" i="16"/>
  <c r="L43" i="16"/>
  <c r="K43" i="16"/>
  <c r="J43" i="16"/>
  <c r="I43" i="16"/>
  <c r="H43" i="16"/>
  <c r="G43" i="16"/>
  <c r="F43" i="16"/>
  <c r="E43" i="16"/>
  <c r="D43" i="16"/>
  <c r="CE41" i="16"/>
  <c r="CD41" i="16"/>
  <c r="CC41" i="16"/>
  <c r="CB41" i="16"/>
  <c r="CA41" i="16"/>
  <c r="BZ41" i="16"/>
  <c r="BY41" i="16"/>
  <c r="BX41" i="16"/>
  <c r="BW41" i="16"/>
  <c r="BV41" i="16"/>
  <c r="BU41" i="16"/>
  <c r="BT41" i="16"/>
  <c r="BS41" i="16"/>
  <c r="BR41" i="16"/>
  <c r="BQ41" i="16"/>
  <c r="BP41" i="16"/>
  <c r="BO41" i="16"/>
  <c r="BN41" i="16"/>
  <c r="BM41" i="16"/>
  <c r="BL41" i="16"/>
  <c r="BK41" i="16"/>
  <c r="BJ41" i="16"/>
  <c r="BI41" i="16"/>
  <c r="BH41" i="16"/>
  <c r="BG41" i="16"/>
  <c r="BF41" i="16"/>
  <c r="BE41" i="16"/>
  <c r="BD41" i="16"/>
  <c r="BC41" i="16"/>
  <c r="BB41" i="16"/>
  <c r="BA41" i="16"/>
  <c r="AZ41" i="16"/>
  <c r="AY41" i="16"/>
  <c r="AX41" i="16"/>
  <c r="AW41" i="16"/>
  <c r="AV41" i="16"/>
  <c r="AU41" i="16"/>
  <c r="AT41" i="16"/>
  <c r="AS41" i="16"/>
  <c r="AR41" i="16"/>
  <c r="AQ41" i="16"/>
  <c r="AP41" i="16"/>
  <c r="AO41" i="16"/>
  <c r="AN41" i="16"/>
  <c r="AM41" i="16"/>
  <c r="AL41" i="16"/>
  <c r="AK41" i="16"/>
  <c r="AJ41" i="16"/>
  <c r="AI41" i="16"/>
  <c r="AH41" i="16"/>
  <c r="AG41" i="16"/>
  <c r="AF41" i="16"/>
  <c r="AE41" i="16"/>
  <c r="AD41" i="16"/>
  <c r="AC41" i="16"/>
  <c r="AB41" i="16"/>
  <c r="AA41" i="16"/>
  <c r="Z41" i="16"/>
  <c r="Y41" i="16"/>
  <c r="X41" i="16"/>
  <c r="W41" i="16"/>
  <c r="V41" i="16"/>
  <c r="U41" i="16"/>
  <c r="T41" i="16"/>
  <c r="S41" i="16"/>
  <c r="R41" i="16"/>
  <c r="Q41" i="16"/>
  <c r="P41" i="16"/>
  <c r="O41" i="16"/>
  <c r="N41" i="16"/>
  <c r="M41" i="16"/>
  <c r="L41" i="16"/>
  <c r="K41" i="16"/>
  <c r="J41" i="16"/>
  <c r="I41" i="16"/>
  <c r="H41" i="16"/>
  <c r="G41" i="16"/>
  <c r="F41" i="16"/>
  <c r="E41" i="16"/>
  <c r="D41" i="16"/>
  <c r="CE40" i="16"/>
  <c r="CE40" i="17" s="1"/>
  <c r="CD40" i="16"/>
  <c r="CD40" i="17" s="1"/>
  <c r="CC40" i="16"/>
  <c r="CC40" i="17" s="1"/>
  <c r="CB40" i="16"/>
  <c r="CB40" i="17" s="1"/>
  <c r="CA40" i="16"/>
  <c r="CA40" i="17" s="1"/>
  <c r="BZ40" i="16"/>
  <c r="BZ40" i="17" s="1"/>
  <c r="BY40" i="16"/>
  <c r="BX40" i="16"/>
  <c r="BX40" i="17" s="1"/>
  <c r="BW40" i="16"/>
  <c r="BW40" i="17" s="1"/>
  <c r="BV40" i="16"/>
  <c r="BV40" i="17" s="1"/>
  <c r="BU40" i="16"/>
  <c r="BU40" i="17" s="1"/>
  <c r="BT40" i="16"/>
  <c r="BT40" i="17" s="1"/>
  <c r="BS40" i="16"/>
  <c r="BS40" i="17" s="1"/>
  <c r="BR40" i="16"/>
  <c r="BR40" i="17" s="1"/>
  <c r="BQ40" i="16"/>
  <c r="BP40" i="16"/>
  <c r="BP40" i="17" s="1"/>
  <c r="BO40" i="16"/>
  <c r="BO40" i="17" s="1"/>
  <c r="BN40" i="16"/>
  <c r="BN40" i="17" s="1"/>
  <c r="BM40" i="16"/>
  <c r="BM40" i="17" s="1"/>
  <c r="BL40" i="16"/>
  <c r="BL40" i="17" s="1"/>
  <c r="BK40" i="16"/>
  <c r="BK40" i="17" s="1"/>
  <c r="BJ40" i="16"/>
  <c r="BJ40" i="17" s="1"/>
  <c r="BI40" i="16"/>
  <c r="BH40" i="16"/>
  <c r="BH40" i="17" s="1"/>
  <c r="BG40" i="16"/>
  <c r="BG40" i="17" s="1"/>
  <c r="BF40" i="16"/>
  <c r="BF40" i="17" s="1"/>
  <c r="BE40" i="16"/>
  <c r="BD40" i="16"/>
  <c r="BC40" i="16"/>
  <c r="BB40" i="16"/>
  <c r="BA40" i="16"/>
  <c r="AZ40" i="16"/>
  <c r="AY40" i="16"/>
  <c r="AX40" i="16"/>
  <c r="AW40" i="16"/>
  <c r="AV40" i="16"/>
  <c r="AU40" i="16"/>
  <c r="AT40" i="16"/>
  <c r="AS40" i="16"/>
  <c r="AR40" i="16"/>
  <c r="AQ40" i="16"/>
  <c r="AP40" i="16"/>
  <c r="AO40" i="16"/>
  <c r="AN40" i="16"/>
  <c r="AM40" i="16"/>
  <c r="AL40" i="16"/>
  <c r="AK40" i="16"/>
  <c r="AJ40" i="16"/>
  <c r="AI40" i="16"/>
  <c r="AH40" i="16"/>
  <c r="AG40" i="16"/>
  <c r="AF40" i="16"/>
  <c r="AE40" i="16"/>
  <c r="AD40" i="16"/>
  <c r="AC40" i="16"/>
  <c r="AB40" i="16"/>
  <c r="AA40" i="16"/>
  <c r="Z40" i="16"/>
  <c r="Y40" i="16"/>
  <c r="X40" i="16"/>
  <c r="W40" i="16"/>
  <c r="V40" i="16"/>
  <c r="U40" i="16"/>
  <c r="T40" i="16"/>
  <c r="S40" i="16"/>
  <c r="R40" i="16"/>
  <c r="Q40" i="16"/>
  <c r="P40" i="16"/>
  <c r="O40" i="16"/>
  <c r="N40" i="16"/>
  <c r="M40" i="16"/>
  <c r="L40" i="16"/>
  <c r="K40" i="16"/>
  <c r="J40" i="16"/>
  <c r="I40" i="16"/>
  <c r="H40" i="16"/>
  <c r="G40" i="16"/>
  <c r="F40" i="16"/>
  <c r="E40" i="16"/>
  <c r="D40" i="16"/>
  <c r="CE39" i="16"/>
  <c r="CD39" i="16"/>
  <c r="CC39" i="16"/>
  <c r="CB39" i="16"/>
  <c r="CA39" i="16"/>
  <c r="BZ39" i="16"/>
  <c r="BY39" i="16"/>
  <c r="BX39" i="16"/>
  <c r="BW39" i="16"/>
  <c r="BV39" i="16"/>
  <c r="BU39" i="16"/>
  <c r="BT39" i="16"/>
  <c r="BS39" i="16"/>
  <c r="BR39" i="16"/>
  <c r="BQ39" i="16"/>
  <c r="BP39" i="16"/>
  <c r="BO39" i="16"/>
  <c r="BN39" i="16"/>
  <c r="BM39" i="16"/>
  <c r="BL39" i="16"/>
  <c r="BK39" i="16"/>
  <c r="BJ39" i="16"/>
  <c r="BI39" i="16"/>
  <c r="BH39" i="16"/>
  <c r="BG39" i="16"/>
  <c r="BF39" i="16"/>
  <c r="BE39" i="16"/>
  <c r="BD39" i="16"/>
  <c r="BC39"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AD39" i="16"/>
  <c r="AC39" i="16"/>
  <c r="AB39" i="16"/>
  <c r="AA39" i="16"/>
  <c r="Z39" i="16"/>
  <c r="Y39" i="16"/>
  <c r="X39" i="16"/>
  <c r="W39" i="16"/>
  <c r="V39" i="16"/>
  <c r="U39" i="16"/>
  <c r="T39" i="16"/>
  <c r="S39" i="16"/>
  <c r="R39" i="16"/>
  <c r="Q39" i="16"/>
  <c r="P39" i="16"/>
  <c r="O39" i="16"/>
  <c r="N39" i="16"/>
  <c r="M39" i="16"/>
  <c r="L39" i="16"/>
  <c r="K39" i="16"/>
  <c r="J39" i="16"/>
  <c r="I39" i="16"/>
  <c r="H39" i="16"/>
  <c r="G39" i="16"/>
  <c r="F39" i="16"/>
  <c r="E39" i="16"/>
  <c r="D39" i="16"/>
  <c r="CE38" i="16"/>
  <c r="CD38" i="16"/>
  <c r="CC38" i="16"/>
  <c r="CB38" i="16"/>
  <c r="CA38" i="16"/>
  <c r="BZ38" i="16"/>
  <c r="BY38" i="16"/>
  <c r="BX38" i="16"/>
  <c r="BW38" i="16"/>
  <c r="BV38" i="16"/>
  <c r="BU38" i="16"/>
  <c r="BT38" i="16"/>
  <c r="BS38" i="16"/>
  <c r="BR38" i="16"/>
  <c r="BQ38" i="16"/>
  <c r="BP38" i="16"/>
  <c r="BO38" i="16"/>
  <c r="BN38" i="16"/>
  <c r="BM38" i="16"/>
  <c r="BL38" i="16"/>
  <c r="BK38" i="16"/>
  <c r="BJ38" i="16"/>
  <c r="BI38" i="16"/>
  <c r="BH38" i="16"/>
  <c r="BG38" i="16"/>
  <c r="BF38" i="16"/>
  <c r="BE38" i="16"/>
  <c r="BD38" i="16"/>
  <c r="BC38"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AD38" i="16"/>
  <c r="AC38" i="16"/>
  <c r="AB38" i="16"/>
  <c r="AA38" i="16"/>
  <c r="Z38" i="16"/>
  <c r="Y38" i="16"/>
  <c r="X38" i="16"/>
  <c r="W38" i="16"/>
  <c r="V38" i="16"/>
  <c r="U38" i="16"/>
  <c r="T38" i="16"/>
  <c r="S38" i="16"/>
  <c r="R38" i="16"/>
  <c r="Q38" i="16"/>
  <c r="P38" i="16"/>
  <c r="O38" i="16"/>
  <c r="N38" i="16"/>
  <c r="M38" i="16"/>
  <c r="L38" i="16"/>
  <c r="K38" i="16"/>
  <c r="J38" i="16"/>
  <c r="I38" i="16"/>
  <c r="H38" i="16"/>
  <c r="G38" i="16"/>
  <c r="F38" i="16"/>
  <c r="E38" i="16"/>
  <c r="D38" i="16"/>
  <c r="CE34" i="16"/>
  <c r="CE34" i="17" s="1"/>
  <c r="CD34" i="16"/>
  <c r="CD34" i="17" s="1"/>
  <c r="CC34" i="16"/>
  <c r="CC34" i="17" s="1"/>
  <c r="CB34" i="16"/>
  <c r="CB34" i="17" s="1"/>
  <c r="CA34" i="16"/>
  <c r="CA34" i="17" s="1"/>
  <c r="BZ34" i="16"/>
  <c r="BZ34" i="17" s="1"/>
  <c r="BY34" i="16"/>
  <c r="BY34" i="17" s="1"/>
  <c r="BX34" i="16"/>
  <c r="BX34" i="17" s="1"/>
  <c r="BW34" i="16"/>
  <c r="BW34" i="17" s="1"/>
  <c r="BV34" i="16"/>
  <c r="BV34" i="17" s="1"/>
  <c r="BU34" i="16"/>
  <c r="BU34" i="17" s="1"/>
  <c r="BT34" i="16"/>
  <c r="BT34" i="17" s="1"/>
  <c r="BS34" i="16"/>
  <c r="BS34" i="17" s="1"/>
  <c r="BR34" i="16"/>
  <c r="BR34" i="17" s="1"/>
  <c r="BQ34" i="16"/>
  <c r="BQ34" i="17" s="1"/>
  <c r="BP34" i="16"/>
  <c r="BP34" i="17" s="1"/>
  <c r="BO34" i="16"/>
  <c r="BO34" i="17" s="1"/>
  <c r="BN34" i="16"/>
  <c r="BN34" i="17" s="1"/>
  <c r="BM34" i="16"/>
  <c r="BM34" i="17" s="1"/>
  <c r="BL34" i="16"/>
  <c r="BL34" i="17" s="1"/>
  <c r="BK34" i="16"/>
  <c r="BK34" i="17" s="1"/>
  <c r="BJ34" i="16"/>
  <c r="BJ34" i="17" s="1"/>
  <c r="BI34" i="16"/>
  <c r="BI34" i="17" s="1"/>
  <c r="BH34" i="16"/>
  <c r="BH34" i="17" s="1"/>
  <c r="BG34" i="16"/>
  <c r="BG34" i="17" s="1"/>
  <c r="BF34" i="16"/>
  <c r="BF34" i="17" s="1"/>
  <c r="BE34" i="16"/>
  <c r="BD34" i="16"/>
  <c r="BC34" i="16"/>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AD34" i="16"/>
  <c r="AC34" i="16"/>
  <c r="AB34" i="16"/>
  <c r="AA34" i="16"/>
  <c r="Z34" i="16"/>
  <c r="Y34" i="16"/>
  <c r="X34" i="16"/>
  <c r="W34" i="16"/>
  <c r="V34" i="16"/>
  <c r="U34" i="16"/>
  <c r="T34" i="16"/>
  <c r="S34" i="16"/>
  <c r="R34" i="16"/>
  <c r="Q34" i="16"/>
  <c r="P34" i="16"/>
  <c r="O34" i="16"/>
  <c r="N34" i="16"/>
  <c r="M34" i="16"/>
  <c r="L34" i="16"/>
  <c r="K34" i="16"/>
  <c r="J34" i="16"/>
  <c r="I34" i="16"/>
  <c r="H34" i="16"/>
  <c r="G34" i="16"/>
  <c r="F34" i="16"/>
  <c r="E34" i="16"/>
  <c r="D34" i="16"/>
  <c r="AG33" i="16"/>
  <c r="AF33" i="16"/>
  <c r="AE33" i="16"/>
  <c r="AD33" i="16"/>
  <c r="AC33" i="16"/>
  <c r="AB33" i="16"/>
  <c r="AA33" i="16"/>
  <c r="Z33" i="16"/>
  <c r="Y33" i="16"/>
  <c r="X33" i="16"/>
  <c r="W33" i="16"/>
  <c r="V33" i="16"/>
  <c r="U33" i="16"/>
  <c r="T33" i="16"/>
  <c r="S33" i="16"/>
  <c r="R33" i="16"/>
  <c r="Q33" i="16"/>
  <c r="P33" i="16"/>
  <c r="O33" i="16"/>
  <c r="N33" i="16"/>
  <c r="M33" i="16"/>
  <c r="L33" i="16"/>
  <c r="K33" i="16"/>
  <c r="J33" i="16"/>
  <c r="I33" i="16"/>
  <c r="H33" i="16"/>
  <c r="G33" i="16"/>
  <c r="F33" i="16"/>
  <c r="E33" i="16"/>
  <c r="D33" i="16"/>
  <c r="CE31" i="16"/>
  <c r="CD31" i="16"/>
  <c r="CD31" i="17" s="1"/>
  <c r="CC31" i="16"/>
  <c r="CC31" i="17" s="1"/>
  <c r="CB31" i="16"/>
  <c r="CB31" i="17" s="1"/>
  <c r="CA31" i="16"/>
  <c r="CA31" i="17" s="1"/>
  <c r="BZ31" i="16"/>
  <c r="BZ31" i="17" s="1"/>
  <c r="BY31" i="16"/>
  <c r="BX31" i="16"/>
  <c r="BX31" i="17" s="1"/>
  <c r="BW31" i="16"/>
  <c r="BV31" i="16"/>
  <c r="BV31" i="17" s="1"/>
  <c r="BU31" i="16"/>
  <c r="BU31" i="17" s="1"/>
  <c r="BT31" i="16"/>
  <c r="BT31" i="17" s="1"/>
  <c r="BS31" i="16"/>
  <c r="BS31" i="17" s="1"/>
  <c r="BR31" i="16"/>
  <c r="BR31" i="17" s="1"/>
  <c r="BQ31" i="16"/>
  <c r="BP31" i="16"/>
  <c r="BP31" i="17" s="1"/>
  <c r="BO31" i="16"/>
  <c r="BN31" i="16"/>
  <c r="BN31" i="17" s="1"/>
  <c r="BM31" i="16"/>
  <c r="BM31" i="17" s="1"/>
  <c r="BL31" i="16"/>
  <c r="BL31" i="17" s="1"/>
  <c r="BK31" i="16"/>
  <c r="BK31" i="17" s="1"/>
  <c r="BJ31" i="16"/>
  <c r="BJ31" i="17" s="1"/>
  <c r="BI31" i="16"/>
  <c r="BH31" i="16"/>
  <c r="BH31" i="17" s="1"/>
  <c r="BG31" i="16"/>
  <c r="BF31" i="16"/>
  <c r="BF31" i="17" s="1"/>
  <c r="BE31" i="16"/>
  <c r="BD31" i="16"/>
  <c r="BC31" i="16"/>
  <c r="BB31" i="16"/>
  <c r="BA31" i="16"/>
  <c r="AZ31" i="16"/>
  <c r="AY31" i="16"/>
  <c r="AX31" i="16"/>
  <c r="AW31" i="16"/>
  <c r="AV31" i="16"/>
  <c r="AU31"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V31" i="16"/>
  <c r="U31" i="16"/>
  <c r="T31" i="16"/>
  <c r="S31" i="16"/>
  <c r="R31" i="16"/>
  <c r="Q31" i="16"/>
  <c r="P31" i="16"/>
  <c r="O31" i="16"/>
  <c r="N31" i="16"/>
  <c r="M31" i="16"/>
  <c r="L31" i="16"/>
  <c r="K31" i="16"/>
  <c r="J31" i="16"/>
  <c r="I31" i="16"/>
  <c r="H31" i="16"/>
  <c r="G31" i="16"/>
  <c r="F31" i="16"/>
  <c r="E31" i="16"/>
  <c r="D31" i="16"/>
  <c r="CE30" i="16"/>
  <c r="CE30" i="17" s="1"/>
  <c r="CD30" i="16"/>
  <c r="CD30" i="17" s="1"/>
  <c r="CC30" i="16"/>
  <c r="CC30" i="17" s="1"/>
  <c r="CB30" i="16"/>
  <c r="CB30" i="17" s="1"/>
  <c r="CA30" i="16"/>
  <c r="CA30" i="17" s="1"/>
  <c r="BZ30" i="16"/>
  <c r="BZ30" i="17" s="1"/>
  <c r="BY30" i="16"/>
  <c r="BX30" i="16"/>
  <c r="BX30" i="17" s="1"/>
  <c r="BW30" i="16"/>
  <c r="BW30" i="17" s="1"/>
  <c r="BV30" i="16"/>
  <c r="BV30" i="17" s="1"/>
  <c r="BU30" i="16"/>
  <c r="BU30" i="17" s="1"/>
  <c r="BT30" i="16"/>
  <c r="BT30" i="17" s="1"/>
  <c r="BS30" i="16"/>
  <c r="BS30" i="17" s="1"/>
  <c r="BR30" i="16"/>
  <c r="BR30" i="17" s="1"/>
  <c r="BQ30" i="16"/>
  <c r="BP30" i="16"/>
  <c r="BP30" i="17" s="1"/>
  <c r="BO30" i="16"/>
  <c r="BO30" i="17" s="1"/>
  <c r="BN30" i="16"/>
  <c r="BN30" i="17" s="1"/>
  <c r="BM30" i="16"/>
  <c r="BM30" i="17" s="1"/>
  <c r="BL30" i="16"/>
  <c r="BL30" i="17" s="1"/>
  <c r="BK30" i="16"/>
  <c r="BK30" i="17" s="1"/>
  <c r="BJ30" i="16"/>
  <c r="BJ30" i="17" s="1"/>
  <c r="BI30" i="16"/>
  <c r="BH30" i="16"/>
  <c r="BH30" i="17" s="1"/>
  <c r="BG30" i="16"/>
  <c r="BG30" i="17" s="1"/>
  <c r="BF30" i="16"/>
  <c r="BF30" i="17" s="1"/>
  <c r="BE30" i="16"/>
  <c r="BD30" i="16"/>
  <c r="BC30" i="16"/>
  <c r="BB30" i="16"/>
  <c r="BA30" i="16"/>
  <c r="AZ30" i="16"/>
  <c r="AY30" i="16"/>
  <c r="AX30" i="16"/>
  <c r="AW30" i="16"/>
  <c r="AV30" i="16"/>
  <c r="AU30" i="16"/>
  <c r="AT30" i="16"/>
  <c r="AS30" i="16"/>
  <c r="AR30" i="16"/>
  <c r="AQ30" i="16"/>
  <c r="AP30" i="16"/>
  <c r="AO30" i="16"/>
  <c r="AN30" i="16"/>
  <c r="AM30" i="16"/>
  <c r="AL30" i="16"/>
  <c r="AK30" i="16"/>
  <c r="AJ30" i="16"/>
  <c r="AI30" i="16"/>
  <c r="AH30" i="16"/>
  <c r="AG30" i="16"/>
  <c r="AF30" i="16"/>
  <c r="AE30" i="16"/>
  <c r="AD30" i="16"/>
  <c r="AC30" i="16"/>
  <c r="AB30" i="16"/>
  <c r="AA30" i="16"/>
  <c r="Z30" i="16"/>
  <c r="Y30" i="16"/>
  <c r="X30" i="16"/>
  <c r="W30" i="16"/>
  <c r="V30" i="16"/>
  <c r="U30" i="16"/>
  <c r="T30" i="16"/>
  <c r="S30" i="16"/>
  <c r="R30" i="16"/>
  <c r="Q30" i="16"/>
  <c r="P30" i="16"/>
  <c r="O30" i="16"/>
  <c r="N30" i="16"/>
  <c r="M30" i="16"/>
  <c r="L30" i="16"/>
  <c r="K30" i="16"/>
  <c r="J30" i="16"/>
  <c r="I30" i="16"/>
  <c r="H30" i="16"/>
  <c r="G30" i="16"/>
  <c r="F30" i="16"/>
  <c r="E30" i="16"/>
  <c r="D30" i="16"/>
  <c r="CE29" i="16"/>
  <c r="CD29" i="16"/>
  <c r="CC29" i="16"/>
  <c r="CB29" i="16"/>
  <c r="CA29" i="16"/>
  <c r="BZ29" i="16"/>
  <c r="BY29" i="16"/>
  <c r="BX29" i="16"/>
  <c r="BW29" i="16"/>
  <c r="BV29" i="16"/>
  <c r="BU29" i="16"/>
  <c r="BT29" i="16"/>
  <c r="BS29" i="16"/>
  <c r="BR29" i="16"/>
  <c r="BQ29" i="16"/>
  <c r="BP29" i="16"/>
  <c r="BO29" i="16"/>
  <c r="BN29" i="16"/>
  <c r="BM29" i="16"/>
  <c r="BL29" i="16"/>
  <c r="BK29" i="16"/>
  <c r="BJ29" i="16"/>
  <c r="BI29" i="16"/>
  <c r="BH29" i="16"/>
  <c r="BG29" i="16"/>
  <c r="BF29" i="16"/>
  <c r="BE29" i="16"/>
  <c r="BD29" i="16"/>
  <c r="BC29"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AD29" i="16"/>
  <c r="AC29" i="16"/>
  <c r="AB29" i="16"/>
  <c r="AA29" i="16"/>
  <c r="Z29" i="16"/>
  <c r="Y29" i="16"/>
  <c r="X29" i="16"/>
  <c r="W29" i="16"/>
  <c r="V29" i="16"/>
  <c r="U29" i="16"/>
  <c r="T29" i="16"/>
  <c r="S29" i="16"/>
  <c r="R29" i="16"/>
  <c r="Q29" i="16"/>
  <c r="P29" i="16"/>
  <c r="O29" i="16"/>
  <c r="N29" i="16"/>
  <c r="M29" i="16"/>
  <c r="L29" i="16"/>
  <c r="K29" i="16"/>
  <c r="J29" i="16"/>
  <c r="I29" i="16"/>
  <c r="H29" i="16"/>
  <c r="G29" i="16"/>
  <c r="F29" i="16"/>
  <c r="E29" i="16"/>
  <c r="D29" i="16"/>
  <c r="CE27" i="16"/>
  <c r="CE27" i="17" s="1"/>
  <c r="CD27" i="16"/>
  <c r="CD27" i="17" s="1"/>
  <c r="CC27" i="16"/>
  <c r="CC27" i="17" s="1"/>
  <c r="CB27" i="16"/>
  <c r="CB27" i="17" s="1"/>
  <c r="CA27" i="16"/>
  <c r="CA27" i="17" s="1"/>
  <c r="BZ27" i="16"/>
  <c r="BZ27" i="17" s="1"/>
  <c r="BY27" i="16"/>
  <c r="BY27" i="17" s="1"/>
  <c r="BX27" i="16"/>
  <c r="BX27" i="17" s="1"/>
  <c r="BW27" i="16"/>
  <c r="BW27" i="17" s="1"/>
  <c r="BV27" i="16"/>
  <c r="BV27" i="17" s="1"/>
  <c r="BU27" i="16"/>
  <c r="BU27" i="17" s="1"/>
  <c r="BT27" i="16"/>
  <c r="BT27" i="17" s="1"/>
  <c r="BS27" i="16"/>
  <c r="BS27" i="17" s="1"/>
  <c r="BR27" i="16"/>
  <c r="BR27" i="17" s="1"/>
  <c r="BQ27" i="16"/>
  <c r="BQ27" i="17" s="1"/>
  <c r="BP27" i="16"/>
  <c r="BP27" i="17" s="1"/>
  <c r="BO27" i="16"/>
  <c r="BO27" i="17" s="1"/>
  <c r="BN27" i="16"/>
  <c r="BN27" i="17" s="1"/>
  <c r="BM27" i="16"/>
  <c r="BM27" i="17" s="1"/>
  <c r="BL27" i="16"/>
  <c r="BL27" i="17" s="1"/>
  <c r="BK27" i="16"/>
  <c r="BJ27" i="16"/>
  <c r="BJ27" i="17" s="1"/>
  <c r="BI27" i="16"/>
  <c r="BI27" i="17" s="1"/>
  <c r="BH27" i="16"/>
  <c r="BH27" i="17" s="1"/>
  <c r="BG27" i="16"/>
  <c r="BG27" i="17" s="1"/>
  <c r="BF27" i="16"/>
  <c r="BF27" i="17" s="1"/>
  <c r="BE27" i="16"/>
  <c r="BD27" i="16"/>
  <c r="BC27" i="16"/>
  <c r="BB27" i="16"/>
  <c r="BA27" i="16"/>
  <c r="AZ27" i="16"/>
  <c r="AY27" i="16"/>
  <c r="AX27" i="16"/>
  <c r="AW27" i="16"/>
  <c r="AV27" i="16"/>
  <c r="AU27" i="16"/>
  <c r="AT27" i="16"/>
  <c r="AS27" i="16"/>
  <c r="AR27" i="16"/>
  <c r="AQ27" i="16"/>
  <c r="AP27" i="16"/>
  <c r="AO27" i="16"/>
  <c r="AN27" i="16"/>
  <c r="AM27" i="16"/>
  <c r="AL27" i="16"/>
  <c r="AK27" i="16"/>
  <c r="AJ27" i="16"/>
  <c r="AI27" i="16"/>
  <c r="AH27" i="16"/>
  <c r="AG27" i="16"/>
  <c r="AF27" i="16"/>
  <c r="AE27" i="16"/>
  <c r="AD27" i="16"/>
  <c r="AC27" i="16"/>
  <c r="AB27" i="16"/>
  <c r="AA27" i="16"/>
  <c r="Z27" i="16"/>
  <c r="Y27" i="16"/>
  <c r="X27" i="16"/>
  <c r="W27" i="16"/>
  <c r="V27" i="16"/>
  <c r="U27" i="16"/>
  <c r="T27" i="16"/>
  <c r="S27" i="16"/>
  <c r="R27" i="16"/>
  <c r="Q27" i="16"/>
  <c r="P27" i="16"/>
  <c r="O27" i="16"/>
  <c r="N27" i="16"/>
  <c r="M27" i="16"/>
  <c r="L27" i="16"/>
  <c r="K27" i="16"/>
  <c r="J27" i="16"/>
  <c r="I27" i="16"/>
  <c r="H27" i="16"/>
  <c r="G27" i="16"/>
  <c r="F27" i="16"/>
  <c r="E27" i="16"/>
  <c r="D27" i="16"/>
  <c r="CE26" i="16"/>
  <c r="CD26" i="16"/>
  <c r="CC26" i="16"/>
  <c r="CB26" i="16"/>
  <c r="CA26" i="16"/>
  <c r="BZ26" i="16"/>
  <c r="BY26" i="16"/>
  <c r="BX26" i="16"/>
  <c r="BW26" i="16"/>
  <c r="BV26" i="16"/>
  <c r="BU26" i="16"/>
  <c r="BT26" i="16"/>
  <c r="BS26" i="16"/>
  <c r="BR26" i="16"/>
  <c r="BQ26" i="16"/>
  <c r="BP26" i="16"/>
  <c r="BO26" i="16"/>
  <c r="BN26" i="16"/>
  <c r="BM26" i="16"/>
  <c r="BL26" i="16"/>
  <c r="BK26" i="16"/>
  <c r="BJ26" i="16"/>
  <c r="BI26" i="16"/>
  <c r="BH26" i="16"/>
  <c r="BG26" i="16"/>
  <c r="BF26" i="16"/>
  <c r="BE26" i="16"/>
  <c r="BD26" i="16"/>
  <c r="BC26" i="16"/>
  <c r="BB26" i="16"/>
  <c r="BA26" i="16"/>
  <c r="AZ26" i="16"/>
  <c r="AY26" i="16"/>
  <c r="AX26" i="16"/>
  <c r="AW26" i="16"/>
  <c r="AV26" i="16"/>
  <c r="AU26" i="16"/>
  <c r="AT26" i="16"/>
  <c r="AS26" i="16"/>
  <c r="AR26" i="16"/>
  <c r="AQ26" i="16"/>
  <c r="AP26" i="16"/>
  <c r="AO26" i="16"/>
  <c r="AN26" i="16"/>
  <c r="AM26" i="16"/>
  <c r="AL26" i="16"/>
  <c r="AK26" i="16"/>
  <c r="AJ26" i="16"/>
  <c r="AI26" i="16"/>
  <c r="AH26" i="16"/>
  <c r="AG26" i="16"/>
  <c r="AF26" i="16"/>
  <c r="AE26" i="16"/>
  <c r="AD26" i="16"/>
  <c r="AC26" i="16"/>
  <c r="AB26" i="16"/>
  <c r="AA26" i="16"/>
  <c r="Z26" i="16"/>
  <c r="Y26" i="16"/>
  <c r="X26" i="16"/>
  <c r="W26" i="16"/>
  <c r="V26" i="16"/>
  <c r="U26" i="16"/>
  <c r="T26" i="16"/>
  <c r="S26" i="16"/>
  <c r="R26" i="16"/>
  <c r="Q26" i="16"/>
  <c r="P26" i="16"/>
  <c r="O26" i="16"/>
  <c r="N26" i="16"/>
  <c r="M26" i="16"/>
  <c r="L26" i="16"/>
  <c r="K26" i="16"/>
  <c r="J26" i="16"/>
  <c r="I26" i="16"/>
  <c r="H26" i="16"/>
  <c r="G26" i="16"/>
  <c r="F26" i="16"/>
  <c r="E26" i="16"/>
  <c r="D26" i="16"/>
  <c r="CE25" i="16"/>
  <c r="CD25" i="16"/>
  <c r="CD25" i="17" s="1"/>
  <c r="CC25" i="16"/>
  <c r="CC25" i="17" s="1"/>
  <c r="CB25" i="16"/>
  <c r="CB25" i="17" s="1"/>
  <c r="CA25" i="16"/>
  <c r="CA25" i="17" s="1"/>
  <c r="BZ25" i="16"/>
  <c r="BZ25" i="17" s="1"/>
  <c r="BY25" i="16"/>
  <c r="BY25" i="17" s="1"/>
  <c r="BX25" i="16"/>
  <c r="BX25" i="17" s="1"/>
  <c r="BW25" i="16"/>
  <c r="BV25" i="16"/>
  <c r="BV25" i="17" s="1"/>
  <c r="BU25" i="16"/>
  <c r="BU25" i="17" s="1"/>
  <c r="BT25" i="16"/>
  <c r="BT25" i="17" s="1"/>
  <c r="BS25" i="16"/>
  <c r="BS25" i="17" s="1"/>
  <c r="BR25" i="16"/>
  <c r="BR25" i="17" s="1"/>
  <c r="BQ25" i="16"/>
  <c r="BQ25" i="17" s="1"/>
  <c r="BP25" i="16"/>
  <c r="BP25" i="17" s="1"/>
  <c r="BO25" i="16"/>
  <c r="BN25" i="16"/>
  <c r="BN25" i="17" s="1"/>
  <c r="BM25" i="16"/>
  <c r="BM25" i="17" s="1"/>
  <c r="BL25" i="16"/>
  <c r="BL25" i="17" s="1"/>
  <c r="BK25" i="16"/>
  <c r="BK25" i="17" s="1"/>
  <c r="BJ25" i="16"/>
  <c r="BJ25" i="17" s="1"/>
  <c r="BI25" i="16"/>
  <c r="BI25" i="17" s="1"/>
  <c r="BH25" i="16"/>
  <c r="BH25" i="17" s="1"/>
  <c r="BG25" i="16"/>
  <c r="BF25" i="16"/>
  <c r="BF25" i="17" s="1"/>
  <c r="BE25" i="16"/>
  <c r="BD25" i="16"/>
  <c r="BC25" i="16"/>
  <c r="BB25" i="16"/>
  <c r="BA25" i="16"/>
  <c r="AZ25" i="16"/>
  <c r="AY25" i="16"/>
  <c r="AX25" i="16"/>
  <c r="AW25" i="16"/>
  <c r="AV25" i="16"/>
  <c r="AU25" i="16"/>
  <c r="AT25" i="16"/>
  <c r="AS25" i="16"/>
  <c r="AR25" i="16"/>
  <c r="AQ25" i="16"/>
  <c r="AP25" i="16"/>
  <c r="AO25" i="16"/>
  <c r="AN25" i="16"/>
  <c r="AM25" i="16"/>
  <c r="AL25" i="16"/>
  <c r="AK25" i="16"/>
  <c r="AJ25" i="16"/>
  <c r="AI25" i="16"/>
  <c r="AH25" i="16"/>
  <c r="AG25" i="16"/>
  <c r="AF25" i="16"/>
  <c r="AE25" i="16"/>
  <c r="AD25" i="16"/>
  <c r="AC25" i="16"/>
  <c r="AB25" i="16"/>
  <c r="AA25" i="16"/>
  <c r="Z25" i="16"/>
  <c r="Y25" i="16"/>
  <c r="X25" i="16"/>
  <c r="W25" i="16"/>
  <c r="V25" i="16"/>
  <c r="U25" i="16"/>
  <c r="T25" i="16"/>
  <c r="S25" i="16"/>
  <c r="R25" i="16"/>
  <c r="Q25" i="16"/>
  <c r="P25" i="16"/>
  <c r="O25" i="16"/>
  <c r="N25" i="16"/>
  <c r="M25" i="16"/>
  <c r="L25" i="16"/>
  <c r="K25" i="16"/>
  <c r="J25" i="16"/>
  <c r="I25" i="16"/>
  <c r="H25" i="16"/>
  <c r="G25" i="16"/>
  <c r="F25" i="16"/>
  <c r="E25" i="16"/>
  <c r="D25" i="16"/>
  <c r="CE23" i="16"/>
  <c r="CD23" i="16"/>
  <c r="CD23" i="17" s="1"/>
  <c r="CC23" i="16"/>
  <c r="CC23" i="17" s="1"/>
  <c r="CB23" i="16"/>
  <c r="CB23" i="17" s="1"/>
  <c r="CA23" i="16"/>
  <c r="CA23" i="17" s="1"/>
  <c r="BZ23" i="16"/>
  <c r="BZ23" i="17" s="1"/>
  <c r="BY23" i="16"/>
  <c r="BX23" i="16"/>
  <c r="BX23" i="17" s="1"/>
  <c r="BW23" i="16"/>
  <c r="BV23" i="16"/>
  <c r="BV23" i="17" s="1"/>
  <c r="BU23" i="16"/>
  <c r="BU23" i="17" s="1"/>
  <c r="BT23" i="16"/>
  <c r="BT23" i="17" s="1"/>
  <c r="BS23" i="16"/>
  <c r="BS23" i="17" s="1"/>
  <c r="BR23" i="16"/>
  <c r="BR23" i="17" s="1"/>
  <c r="BQ23" i="16"/>
  <c r="BP23" i="16"/>
  <c r="BP23" i="17" s="1"/>
  <c r="BO23" i="16"/>
  <c r="BN23" i="16"/>
  <c r="BN23" i="17" s="1"/>
  <c r="BM23" i="16"/>
  <c r="BM23" i="17" s="1"/>
  <c r="BL23" i="16"/>
  <c r="BL23" i="17" s="1"/>
  <c r="BK23" i="16"/>
  <c r="BK23" i="17" s="1"/>
  <c r="BJ23" i="16"/>
  <c r="BJ23" i="17" s="1"/>
  <c r="BI23" i="16"/>
  <c r="BH23" i="16"/>
  <c r="BH23" i="17" s="1"/>
  <c r="BG23" i="16"/>
  <c r="BF23" i="16"/>
  <c r="BF23" i="17" s="1"/>
  <c r="BE23" i="16"/>
  <c r="BD23" i="16"/>
  <c r="BC23" i="16"/>
  <c r="BB23" i="16"/>
  <c r="BA23" i="16"/>
  <c r="AZ23" i="16"/>
  <c r="AY23" i="16"/>
  <c r="AX23" i="16"/>
  <c r="AW23" i="16"/>
  <c r="AV23" i="16"/>
  <c r="AU23" i="16"/>
  <c r="AT23" i="16"/>
  <c r="AS23" i="16"/>
  <c r="AR23" i="16"/>
  <c r="AQ23" i="16"/>
  <c r="AP23" i="16"/>
  <c r="AO23" i="16"/>
  <c r="AN23" i="16"/>
  <c r="AM23" i="16"/>
  <c r="AL23" i="16"/>
  <c r="AK23" i="16"/>
  <c r="AJ23" i="16"/>
  <c r="AI23" i="16"/>
  <c r="AH23" i="16"/>
  <c r="AG23" i="16"/>
  <c r="AF23" i="16"/>
  <c r="AE23" i="16"/>
  <c r="AD23" i="16"/>
  <c r="AC23" i="16"/>
  <c r="AB23" i="16"/>
  <c r="AA23" i="16"/>
  <c r="Z23" i="16"/>
  <c r="Y23" i="16"/>
  <c r="X23" i="16"/>
  <c r="W23" i="16"/>
  <c r="V23" i="16"/>
  <c r="U23" i="16"/>
  <c r="T23" i="16"/>
  <c r="S23" i="16"/>
  <c r="R23" i="16"/>
  <c r="Q23" i="16"/>
  <c r="P23" i="16"/>
  <c r="O23" i="16"/>
  <c r="N23" i="16"/>
  <c r="M23" i="16"/>
  <c r="L23" i="16"/>
  <c r="K23" i="16"/>
  <c r="J23" i="16"/>
  <c r="I23" i="16"/>
  <c r="H23" i="16"/>
  <c r="G23" i="16"/>
  <c r="F23" i="16"/>
  <c r="E23" i="16"/>
  <c r="D23" i="16"/>
  <c r="CE22" i="16"/>
  <c r="CE22" i="17" s="1"/>
  <c r="CD22" i="16"/>
  <c r="CD22" i="17" s="1"/>
  <c r="CC22" i="16"/>
  <c r="CC22" i="17" s="1"/>
  <c r="CB22" i="16"/>
  <c r="CB22" i="17" s="1"/>
  <c r="CA22" i="16"/>
  <c r="CA22" i="17" s="1"/>
  <c r="BZ22" i="16"/>
  <c r="BZ22" i="17" s="1"/>
  <c r="BY22" i="16"/>
  <c r="BX22" i="16"/>
  <c r="BX22" i="17" s="1"/>
  <c r="BW22" i="16"/>
  <c r="BW22" i="17" s="1"/>
  <c r="BV22" i="16"/>
  <c r="BV22" i="17" s="1"/>
  <c r="BU22" i="16"/>
  <c r="BU22" i="17" s="1"/>
  <c r="BT22" i="16"/>
  <c r="BT22" i="17" s="1"/>
  <c r="BS22" i="16"/>
  <c r="BS22" i="17" s="1"/>
  <c r="BR22" i="16"/>
  <c r="BR22" i="17" s="1"/>
  <c r="BQ22" i="16"/>
  <c r="BP22" i="16"/>
  <c r="BP22" i="17" s="1"/>
  <c r="BO22" i="16"/>
  <c r="BO22" i="17" s="1"/>
  <c r="BN22" i="16"/>
  <c r="BN22" i="17" s="1"/>
  <c r="BM22" i="16"/>
  <c r="BM22" i="17" s="1"/>
  <c r="BL22" i="16"/>
  <c r="BL22" i="17" s="1"/>
  <c r="BK22" i="16"/>
  <c r="BK22" i="17" s="1"/>
  <c r="BJ22" i="16"/>
  <c r="BJ22" i="17" s="1"/>
  <c r="BI22" i="16"/>
  <c r="BH22" i="16"/>
  <c r="BH22" i="17" s="1"/>
  <c r="BG22" i="16"/>
  <c r="BG22" i="17" s="1"/>
  <c r="BF22" i="16"/>
  <c r="BF22" i="17" s="1"/>
  <c r="BE22" i="16"/>
  <c r="BD22" i="16"/>
  <c r="BC22" i="16"/>
  <c r="BB22" i="16"/>
  <c r="BA22" i="16"/>
  <c r="AZ22" i="16"/>
  <c r="AY22" i="16"/>
  <c r="AX22" i="16"/>
  <c r="AW22"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Q22" i="16"/>
  <c r="P22" i="16"/>
  <c r="O22" i="16"/>
  <c r="N22" i="16"/>
  <c r="M22" i="16"/>
  <c r="L22" i="16"/>
  <c r="K22" i="16"/>
  <c r="J22" i="16"/>
  <c r="I22" i="16"/>
  <c r="H22" i="16"/>
  <c r="G22" i="16"/>
  <c r="F22" i="16"/>
  <c r="E22" i="16"/>
  <c r="D22" i="16"/>
  <c r="CE21" i="16"/>
  <c r="CD21" i="16"/>
  <c r="CC21" i="16"/>
  <c r="CB21" i="16"/>
  <c r="CA21" i="16"/>
  <c r="BZ21" i="16"/>
  <c r="BY21" i="16"/>
  <c r="BX21" i="16"/>
  <c r="BW21" i="16"/>
  <c r="BV21" i="16"/>
  <c r="BU21" i="16"/>
  <c r="BT21" i="16"/>
  <c r="BS21" i="16"/>
  <c r="BR21" i="16"/>
  <c r="BQ21" i="16"/>
  <c r="BP21" i="16"/>
  <c r="BO21" i="16"/>
  <c r="BN21" i="16"/>
  <c r="BM21" i="16"/>
  <c r="BL21" i="16"/>
  <c r="BK21" i="16"/>
  <c r="BJ21" i="16"/>
  <c r="BI21" i="16"/>
  <c r="BH21" i="16"/>
  <c r="BG21" i="16"/>
  <c r="BF21" i="16"/>
  <c r="BE21" i="16"/>
  <c r="BD21" i="16"/>
  <c r="BC21" i="16"/>
  <c r="BB21" i="16"/>
  <c r="BA21" i="16"/>
  <c r="AZ21" i="16"/>
  <c r="AY21" i="16"/>
  <c r="AX21" i="16"/>
  <c r="AW21" i="16"/>
  <c r="AV21" i="16"/>
  <c r="AU21" i="16"/>
  <c r="AT21" i="16"/>
  <c r="AS21" i="16"/>
  <c r="AR21" i="16"/>
  <c r="AQ21" i="16"/>
  <c r="AP21" i="16"/>
  <c r="AO21" i="16"/>
  <c r="AN21" i="16"/>
  <c r="AM21" i="16"/>
  <c r="AL21" i="16"/>
  <c r="AK21" i="16"/>
  <c r="AJ21" i="16"/>
  <c r="AI21" i="16"/>
  <c r="AH21" i="16"/>
  <c r="AG21" i="16"/>
  <c r="AF21" i="16"/>
  <c r="AE21" i="16"/>
  <c r="AD21" i="16"/>
  <c r="AC21" i="16"/>
  <c r="AB21" i="16"/>
  <c r="AA21" i="16"/>
  <c r="Z21" i="16"/>
  <c r="Y21" i="16"/>
  <c r="X21" i="16"/>
  <c r="W21" i="16"/>
  <c r="V21" i="16"/>
  <c r="U21" i="16"/>
  <c r="T21" i="16"/>
  <c r="S21" i="16"/>
  <c r="R21" i="16"/>
  <c r="Q21" i="16"/>
  <c r="P21" i="16"/>
  <c r="O21" i="16"/>
  <c r="N21" i="16"/>
  <c r="M21" i="16"/>
  <c r="L21" i="16"/>
  <c r="K21" i="16"/>
  <c r="J21" i="16"/>
  <c r="I21" i="16"/>
  <c r="H21" i="16"/>
  <c r="G21" i="16"/>
  <c r="F21" i="16"/>
  <c r="E21" i="16"/>
  <c r="D21" i="16"/>
  <c r="CE20" i="16"/>
  <c r="CE20" i="17" s="1"/>
  <c r="CD20" i="16"/>
  <c r="CD20" i="17" s="1"/>
  <c r="CC20" i="16"/>
  <c r="CC20" i="17" s="1"/>
  <c r="CB20" i="16"/>
  <c r="CB20" i="17" s="1"/>
  <c r="CA20" i="16"/>
  <c r="CA20" i="17" s="1"/>
  <c r="BZ20" i="16"/>
  <c r="BZ20" i="17" s="1"/>
  <c r="BY20" i="16"/>
  <c r="BY20" i="17" s="1"/>
  <c r="BX20" i="16"/>
  <c r="BX20" i="17" s="1"/>
  <c r="BW20" i="16"/>
  <c r="BW20" i="17" s="1"/>
  <c r="BV20" i="16"/>
  <c r="BV20" i="17" s="1"/>
  <c r="BU20" i="16"/>
  <c r="BU20" i="17" s="1"/>
  <c r="BT20" i="16"/>
  <c r="BT20" i="17" s="1"/>
  <c r="BS20" i="16"/>
  <c r="BR20" i="16"/>
  <c r="BR20" i="17" s="1"/>
  <c r="BQ20" i="16"/>
  <c r="BQ20" i="17" s="1"/>
  <c r="BP20" i="16"/>
  <c r="BP20" i="17" s="1"/>
  <c r="BO20" i="16"/>
  <c r="BO20" i="17" s="1"/>
  <c r="BN20" i="16"/>
  <c r="BN20" i="17" s="1"/>
  <c r="BM20" i="16"/>
  <c r="BM20" i="17" s="1"/>
  <c r="BL20" i="16"/>
  <c r="BL20" i="17" s="1"/>
  <c r="BK20" i="16"/>
  <c r="BK20" i="17" s="1"/>
  <c r="BJ20" i="16"/>
  <c r="BJ20" i="17" s="1"/>
  <c r="BI20" i="16"/>
  <c r="BI20" i="17" s="1"/>
  <c r="BH20" i="16"/>
  <c r="BH20" i="17" s="1"/>
  <c r="BG20" i="16"/>
  <c r="BG20" i="17" s="1"/>
  <c r="BF20" i="16"/>
  <c r="BF20" i="17" s="1"/>
  <c r="BE20" i="16"/>
  <c r="BD20" i="16"/>
  <c r="BC20" i="16"/>
  <c r="BB20" i="16"/>
  <c r="BA20" i="16"/>
  <c r="AZ20" i="16"/>
  <c r="AY20" i="16"/>
  <c r="AX20" i="16"/>
  <c r="AW20" i="16"/>
  <c r="AV20" i="16"/>
  <c r="AU20" i="16"/>
  <c r="AT20" i="16"/>
  <c r="AS20" i="16"/>
  <c r="AR20" i="16"/>
  <c r="AQ20" i="16"/>
  <c r="AP20" i="16"/>
  <c r="AO20" i="16"/>
  <c r="AN20" i="16"/>
  <c r="AM20" i="16"/>
  <c r="AL20" i="16"/>
  <c r="AK20" i="16"/>
  <c r="AJ20" i="16"/>
  <c r="AI20" i="16"/>
  <c r="AH20" i="16"/>
  <c r="AG20" i="16"/>
  <c r="AF20" i="16"/>
  <c r="AE20" i="16"/>
  <c r="AD20" i="16"/>
  <c r="AC20" i="16"/>
  <c r="AB20" i="16"/>
  <c r="AA20" i="16"/>
  <c r="Z20" i="16"/>
  <c r="Y20" i="16"/>
  <c r="X20" i="16"/>
  <c r="W20" i="16"/>
  <c r="V20" i="16"/>
  <c r="U20" i="16"/>
  <c r="T20" i="16"/>
  <c r="S20" i="16"/>
  <c r="R20" i="16"/>
  <c r="Q20" i="16"/>
  <c r="P20" i="16"/>
  <c r="O20" i="16"/>
  <c r="N20" i="16"/>
  <c r="M20" i="16"/>
  <c r="L20" i="16"/>
  <c r="K20" i="16"/>
  <c r="J20" i="16"/>
  <c r="I20" i="16"/>
  <c r="H20" i="16"/>
  <c r="G20" i="16"/>
  <c r="F20" i="16"/>
  <c r="E20" i="16"/>
  <c r="D20" i="16"/>
  <c r="CE15" i="16"/>
  <c r="CD15" i="16"/>
  <c r="CC15" i="16"/>
  <c r="CB15" i="16"/>
  <c r="CA15" i="16"/>
  <c r="BZ15" i="16"/>
  <c r="BY15" i="16"/>
  <c r="BX15" i="16"/>
  <c r="BW15" i="16"/>
  <c r="BV15" i="16"/>
  <c r="BU15" i="16"/>
  <c r="BT15" i="16"/>
  <c r="BS15" i="16"/>
  <c r="BR15" i="16"/>
  <c r="BQ15" i="16"/>
  <c r="BP15" i="16"/>
  <c r="BO15" i="16"/>
  <c r="BN15" i="16"/>
  <c r="BM15" i="16"/>
  <c r="BL15" i="16"/>
  <c r="BK15" i="16"/>
  <c r="BJ15" i="16"/>
  <c r="BI15" i="16"/>
  <c r="BH15" i="16"/>
  <c r="BG15" i="16"/>
  <c r="BF15" i="16"/>
  <c r="BE15" i="16"/>
  <c r="BD15" i="16"/>
  <c r="BC15" i="16"/>
  <c r="BB15" i="16"/>
  <c r="BA15" i="16"/>
  <c r="AZ15" i="16"/>
  <c r="AY15" i="16"/>
  <c r="AX15" i="16"/>
  <c r="AW15" i="16"/>
  <c r="AV15" i="16"/>
  <c r="AU15" i="16"/>
  <c r="AT15" i="16"/>
  <c r="AS15" i="16"/>
  <c r="AR15" i="16"/>
  <c r="AQ15" i="16"/>
  <c r="AP15" i="16"/>
  <c r="AO15" i="16"/>
  <c r="AN15" i="16"/>
  <c r="AM15" i="16"/>
  <c r="AL15" i="16"/>
  <c r="AK15" i="16"/>
  <c r="AJ15" i="16"/>
  <c r="AI15" i="16"/>
  <c r="AH15" i="16"/>
  <c r="AG15" i="16"/>
  <c r="AF15" i="16"/>
  <c r="AE15" i="16"/>
  <c r="AD15" i="16"/>
  <c r="AC15" i="16"/>
  <c r="AB15" i="16"/>
  <c r="AA15" i="16"/>
  <c r="Z15" i="16"/>
  <c r="Y15" i="16"/>
  <c r="X15" i="16"/>
  <c r="W15" i="16"/>
  <c r="V15" i="16"/>
  <c r="U15" i="16"/>
  <c r="T15" i="16"/>
  <c r="S15" i="16"/>
  <c r="R15" i="16"/>
  <c r="Q15" i="16"/>
  <c r="P15" i="16"/>
  <c r="O15" i="16"/>
  <c r="N15" i="16"/>
  <c r="M15" i="16"/>
  <c r="L15" i="16"/>
  <c r="K15" i="16"/>
  <c r="J15" i="16"/>
  <c r="I15" i="16"/>
  <c r="H15" i="16"/>
  <c r="G15" i="16"/>
  <c r="F15" i="16"/>
  <c r="E15" i="16"/>
  <c r="D15" i="16"/>
  <c r="CE14" i="16"/>
  <c r="CE14" i="17" s="1"/>
  <c r="CD14" i="16"/>
  <c r="CD14" i="17" s="1"/>
  <c r="CC14" i="16"/>
  <c r="CC14" i="17" s="1"/>
  <c r="CB14" i="16"/>
  <c r="CB14" i="17" s="1"/>
  <c r="CA14" i="16"/>
  <c r="BZ14" i="16"/>
  <c r="BZ14" i="17" s="1"/>
  <c r="BY14" i="16"/>
  <c r="BY14" i="17" s="1"/>
  <c r="BX14" i="16"/>
  <c r="BX14" i="17" s="1"/>
  <c r="BW14" i="16"/>
  <c r="BW14" i="17" s="1"/>
  <c r="BV14" i="16"/>
  <c r="BV14" i="17" s="1"/>
  <c r="BU14" i="16"/>
  <c r="BU14" i="17" s="1"/>
  <c r="BT14" i="16"/>
  <c r="BT14" i="17" s="1"/>
  <c r="BS14" i="16"/>
  <c r="BS14" i="17" s="1"/>
  <c r="BR14" i="16"/>
  <c r="BR14" i="17" s="1"/>
  <c r="BQ14" i="16"/>
  <c r="BQ14" i="17" s="1"/>
  <c r="BP14" i="16"/>
  <c r="BP14" i="17" s="1"/>
  <c r="BO14" i="16"/>
  <c r="BO14" i="17" s="1"/>
  <c r="BN14" i="16"/>
  <c r="BN14" i="17" s="1"/>
  <c r="BM14" i="16"/>
  <c r="BM14" i="17" s="1"/>
  <c r="BL14" i="16"/>
  <c r="BL14" i="17" s="1"/>
  <c r="BK14" i="16"/>
  <c r="BK14" i="17" s="1"/>
  <c r="BJ14" i="16"/>
  <c r="BJ14" i="17" s="1"/>
  <c r="BI14" i="16"/>
  <c r="BI14" i="17" s="1"/>
  <c r="BH14" i="16"/>
  <c r="BH14" i="17" s="1"/>
  <c r="BG14" i="16"/>
  <c r="BG14" i="17" s="1"/>
  <c r="BF14" i="16"/>
  <c r="BF14" i="17" s="1"/>
  <c r="BE14" i="16"/>
  <c r="BD14" i="16"/>
  <c r="BC14" i="16"/>
  <c r="BB14" i="16"/>
  <c r="BA14" i="16"/>
  <c r="AZ14" i="16"/>
  <c r="AY14" i="16"/>
  <c r="AX14" i="16"/>
  <c r="AW14" i="16"/>
  <c r="AV14" i="16"/>
  <c r="AU14" i="16"/>
  <c r="AT14" i="16"/>
  <c r="AS14" i="16"/>
  <c r="AR14" i="16"/>
  <c r="AQ14" i="16"/>
  <c r="AP14" i="16"/>
  <c r="AO14" i="16"/>
  <c r="AN14" i="16"/>
  <c r="AM14" i="16"/>
  <c r="AL14" i="16"/>
  <c r="AK14" i="16"/>
  <c r="AJ14" i="16"/>
  <c r="AI14" i="16"/>
  <c r="AH14" i="16"/>
  <c r="AG14" i="16"/>
  <c r="AF14" i="16"/>
  <c r="AE14" i="16"/>
  <c r="AD14" i="16"/>
  <c r="AC14" i="16"/>
  <c r="AB14" i="16"/>
  <c r="AA14" i="16"/>
  <c r="Z14" i="16"/>
  <c r="Y14" i="16"/>
  <c r="X14" i="16"/>
  <c r="W14" i="16"/>
  <c r="V14" i="16"/>
  <c r="U14" i="16"/>
  <c r="T14" i="16"/>
  <c r="S14" i="16"/>
  <c r="R14" i="16"/>
  <c r="Q14" i="16"/>
  <c r="P14" i="16"/>
  <c r="O14" i="16"/>
  <c r="N14" i="16"/>
  <c r="M14" i="16"/>
  <c r="L14" i="16"/>
  <c r="K14" i="16"/>
  <c r="J14" i="16"/>
  <c r="I14" i="16"/>
  <c r="H14" i="16"/>
  <c r="G14" i="16"/>
  <c r="F14" i="16"/>
  <c r="E14" i="16"/>
  <c r="D14" i="16"/>
  <c r="CE13" i="16"/>
  <c r="CD13" i="16"/>
  <c r="CC13" i="16"/>
  <c r="CB13" i="16"/>
  <c r="CA13" i="16"/>
  <c r="BZ13" i="16"/>
  <c r="BY13" i="16"/>
  <c r="BX13" i="16"/>
  <c r="BW13" i="16"/>
  <c r="BV13" i="16"/>
  <c r="BU13" i="16"/>
  <c r="BT13" i="16"/>
  <c r="BS13" i="16"/>
  <c r="BR13" i="16"/>
  <c r="BQ13" i="16"/>
  <c r="BP13" i="16"/>
  <c r="BO13" i="16"/>
  <c r="BN13" i="16"/>
  <c r="BM13" i="16"/>
  <c r="BL13" i="16"/>
  <c r="BK13" i="16"/>
  <c r="BJ13" i="16"/>
  <c r="BI13" i="16"/>
  <c r="BH13" i="16"/>
  <c r="BG13" i="16"/>
  <c r="BF13" i="16"/>
  <c r="BE13" i="16"/>
  <c r="BD13" i="16"/>
  <c r="BC13" i="16"/>
  <c r="BB13" i="16"/>
  <c r="BA13" i="16"/>
  <c r="AZ13" i="16"/>
  <c r="AY13" i="16"/>
  <c r="AX13" i="16"/>
  <c r="AW13" i="16"/>
  <c r="AV13" i="16"/>
  <c r="AU13" i="16"/>
  <c r="AT13" i="16"/>
  <c r="AS13" i="16"/>
  <c r="AR13" i="16"/>
  <c r="AQ13" i="16"/>
  <c r="AP13" i="16"/>
  <c r="AO13" i="16"/>
  <c r="AN13" i="16"/>
  <c r="AM13" i="16"/>
  <c r="AL13" i="16"/>
  <c r="AK13" i="16"/>
  <c r="AJ13" i="16"/>
  <c r="AI13" i="16"/>
  <c r="AH13" i="16"/>
  <c r="AG13" i="16"/>
  <c r="AF13" i="16"/>
  <c r="AE13" i="16"/>
  <c r="AD13" i="16"/>
  <c r="AC13" i="16"/>
  <c r="AB13" i="16"/>
  <c r="AA13" i="16"/>
  <c r="Z13" i="16"/>
  <c r="Y13" i="16"/>
  <c r="X13" i="16"/>
  <c r="W13" i="16"/>
  <c r="V13" i="16"/>
  <c r="U13" i="16"/>
  <c r="T13" i="16"/>
  <c r="S13" i="16"/>
  <c r="R13" i="16"/>
  <c r="Q13" i="16"/>
  <c r="P13" i="16"/>
  <c r="O13" i="16"/>
  <c r="N13" i="16"/>
  <c r="M13" i="16"/>
  <c r="L13" i="16"/>
  <c r="K13" i="16"/>
  <c r="J13" i="16"/>
  <c r="I13" i="16"/>
  <c r="H13" i="16"/>
  <c r="G13" i="16"/>
  <c r="F13" i="16"/>
  <c r="E13" i="16"/>
  <c r="D13" i="16"/>
  <c r="CE12" i="16"/>
  <c r="CE12" i="17" s="1"/>
  <c r="CD12" i="16"/>
  <c r="CD12" i="17" s="1"/>
  <c r="CC12" i="16"/>
  <c r="CC12" i="17" s="1"/>
  <c r="CB12" i="16"/>
  <c r="CB12" i="17" s="1"/>
  <c r="CA12" i="16"/>
  <c r="CA12" i="17" s="1"/>
  <c r="BZ12" i="16"/>
  <c r="BZ12" i="17" s="1"/>
  <c r="BY12" i="16"/>
  <c r="BY12" i="17" s="1"/>
  <c r="BX12" i="16"/>
  <c r="BX12" i="17" s="1"/>
  <c r="BW12" i="16"/>
  <c r="BW12" i="17" s="1"/>
  <c r="BV12" i="16"/>
  <c r="BV12" i="17" s="1"/>
  <c r="BU12" i="16"/>
  <c r="BT12" i="16"/>
  <c r="BT12" i="17" s="1"/>
  <c r="BS12" i="16"/>
  <c r="BS12" i="17" s="1"/>
  <c r="BR12" i="16"/>
  <c r="BR12" i="17" s="1"/>
  <c r="BQ12" i="16"/>
  <c r="BQ12" i="17" s="1"/>
  <c r="BP12" i="16"/>
  <c r="BP12" i="17" s="1"/>
  <c r="BO12" i="16"/>
  <c r="BO12" i="17" s="1"/>
  <c r="BN12" i="16"/>
  <c r="BN12" i="17" s="1"/>
  <c r="BM12" i="16"/>
  <c r="BM12" i="17" s="1"/>
  <c r="BL12" i="16"/>
  <c r="BL12" i="17" s="1"/>
  <c r="BK12" i="16"/>
  <c r="BK12" i="17" s="1"/>
  <c r="BJ12" i="16"/>
  <c r="BJ12" i="17" s="1"/>
  <c r="BI12" i="16"/>
  <c r="BI12" i="17" s="1"/>
  <c r="BH12" i="16"/>
  <c r="BH12" i="17" s="1"/>
  <c r="BG12" i="16"/>
  <c r="BG12" i="17" s="1"/>
  <c r="BF12" i="16"/>
  <c r="BF12" i="17" s="1"/>
  <c r="BE12" i="16"/>
  <c r="BD12" i="16"/>
  <c r="BC12" i="16"/>
  <c r="BB12" i="16"/>
  <c r="BA12" i="16"/>
  <c r="AZ12" i="16"/>
  <c r="AY12" i="16"/>
  <c r="AX12" i="16"/>
  <c r="AW12" i="16"/>
  <c r="AV12" i="16"/>
  <c r="AU12" i="16"/>
  <c r="AT12" i="16"/>
  <c r="AS12" i="16"/>
  <c r="AR12" i="16"/>
  <c r="AQ12" i="16"/>
  <c r="AP12" i="16"/>
  <c r="AO12" i="16"/>
  <c r="AN12" i="16"/>
  <c r="AM12" i="16"/>
  <c r="AL12" i="16"/>
  <c r="AK12" i="16"/>
  <c r="AJ12" i="16"/>
  <c r="AI12" i="16"/>
  <c r="AH12" i="16"/>
  <c r="AG12" i="16"/>
  <c r="AF12" i="16"/>
  <c r="AE12" i="16"/>
  <c r="AD12" i="16"/>
  <c r="AC12" i="16"/>
  <c r="AB12" i="16"/>
  <c r="AA12" i="16"/>
  <c r="Z12" i="16"/>
  <c r="Y12" i="16"/>
  <c r="X12" i="16"/>
  <c r="W12" i="16"/>
  <c r="V12" i="16"/>
  <c r="U12" i="16"/>
  <c r="T12" i="16"/>
  <c r="S12" i="16"/>
  <c r="R12" i="16"/>
  <c r="Q12" i="16"/>
  <c r="P12" i="16"/>
  <c r="O12" i="16"/>
  <c r="N12" i="16"/>
  <c r="M12" i="16"/>
  <c r="L12" i="16"/>
  <c r="K12" i="16"/>
  <c r="J12" i="16"/>
  <c r="I12" i="16"/>
  <c r="H12" i="16"/>
  <c r="G12" i="16"/>
  <c r="F12" i="16"/>
  <c r="E12" i="16"/>
  <c r="D12" i="16"/>
  <c r="CE9" i="16"/>
  <c r="CE9" i="17" s="1"/>
  <c r="CD9" i="16"/>
  <c r="CD9" i="17" s="1"/>
  <c r="CC9" i="16"/>
  <c r="CC9" i="17" s="1"/>
  <c r="CB9" i="16"/>
  <c r="CB9" i="17" s="1"/>
  <c r="CA9" i="16"/>
  <c r="CA9" i="17" s="1"/>
  <c r="BZ9" i="16"/>
  <c r="BZ9" i="17" s="1"/>
  <c r="BY9" i="16"/>
  <c r="BY9" i="17" s="1"/>
  <c r="BX9" i="16"/>
  <c r="BX9" i="17" s="1"/>
  <c r="BW9" i="16"/>
  <c r="BW9" i="17" s="1"/>
  <c r="BV9" i="16"/>
  <c r="BV9" i="17" s="1"/>
  <c r="BU9" i="16"/>
  <c r="BU9" i="17" s="1"/>
  <c r="BT9" i="16"/>
  <c r="BT9" i="17" s="1"/>
  <c r="BS9" i="16"/>
  <c r="BS9" i="17" s="1"/>
  <c r="BR9" i="16"/>
  <c r="BR9" i="17" s="1"/>
  <c r="BQ9" i="16"/>
  <c r="BQ9" i="17" s="1"/>
  <c r="BP9" i="16"/>
  <c r="BP9" i="17" s="1"/>
  <c r="BO9" i="16"/>
  <c r="BN9" i="16"/>
  <c r="BN9" i="17" s="1"/>
  <c r="BM9" i="16"/>
  <c r="BM9" i="17" s="1"/>
  <c r="BL9" i="16"/>
  <c r="BL9" i="17" s="1"/>
  <c r="BK9" i="16"/>
  <c r="BK9" i="17" s="1"/>
  <c r="BJ9" i="16"/>
  <c r="BJ9" i="17" s="1"/>
  <c r="BI9" i="16"/>
  <c r="BI9" i="17" s="1"/>
  <c r="BH9" i="16"/>
  <c r="BH9" i="17" s="1"/>
  <c r="BG9" i="16"/>
  <c r="BG9" i="17" s="1"/>
  <c r="BF9" i="16"/>
  <c r="BF9" i="17" s="1"/>
  <c r="BE9" i="16"/>
  <c r="BD9" i="16"/>
  <c r="BC9" i="16"/>
  <c r="BB9" i="16"/>
  <c r="BA9" i="16"/>
  <c r="AZ9" i="16"/>
  <c r="AY9" i="16"/>
  <c r="AX9" i="16"/>
  <c r="AW9" i="16"/>
  <c r="AV9" i="16"/>
  <c r="AU9" i="16"/>
  <c r="AT9" i="16"/>
  <c r="AS9" i="16"/>
  <c r="AR9" i="16"/>
  <c r="AQ9" i="16"/>
  <c r="AP9" i="16"/>
  <c r="AO9" i="16"/>
  <c r="AN9" i="16"/>
  <c r="AM9" i="16"/>
  <c r="AL9" i="16"/>
  <c r="AK9" i="16"/>
  <c r="AJ9" i="16"/>
  <c r="AI9" i="16"/>
  <c r="AH9" i="16"/>
  <c r="AG9" i="16"/>
  <c r="AF9" i="16"/>
  <c r="AE9" i="16"/>
  <c r="AD9" i="16"/>
  <c r="AC9" i="16"/>
  <c r="AB9" i="16"/>
  <c r="AA9" i="16"/>
  <c r="Z9" i="16"/>
  <c r="Y9" i="16"/>
  <c r="X9" i="16"/>
  <c r="W9" i="16"/>
  <c r="V9" i="16"/>
  <c r="U9" i="16"/>
  <c r="T9" i="16"/>
  <c r="S9" i="16"/>
  <c r="R9" i="16"/>
  <c r="Q9" i="16"/>
  <c r="P9" i="16"/>
  <c r="O9" i="16"/>
  <c r="N9" i="16"/>
  <c r="M9" i="16"/>
  <c r="L9" i="16"/>
  <c r="K9" i="16"/>
  <c r="J9" i="16"/>
  <c r="I9" i="16"/>
  <c r="H9" i="16"/>
  <c r="G9" i="16"/>
  <c r="F9" i="16"/>
  <c r="E9" i="16"/>
  <c r="D9" i="16"/>
  <c r="CE8" i="16"/>
  <c r="CE8" i="17" s="1"/>
  <c r="CD8" i="16"/>
  <c r="CD8" i="17" s="1"/>
  <c r="CC8" i="16"/>
  <c r="CC8" i="17" s="1"/>
  <c r="CB8" i="16"/>
  <c r="CB8" i="17" s="1"/>
  <c r="CA8" i="16"/>
  <c r="CA8" i="17" s="1"/>
  <c r="BZ8" i="16"/>
  <c r="BZ8" i="17" s="1"/>
  <c r="BY8" i="16"/>
  <c r="BY8" i="17" s="1"/>
  <c r="BX8" i="16"/>
  <c r="BX8" i="17" s="1"/>
  <c r="BW8" i="16"/>
  <c r="BW8" i="17" s="1"/>
  <c r="BV8" i="16"/>
  <c r="BV8" i="17" s="1"/>
  <c r="BU8" i="16"/>
  <c r="BU8" i="17" s="1"/>
  <c r="BT8" i="16"/>
  <c r="BT8" i="17" s="1"/>
  <c r="BS8" i="16"/>
  <c r="BS8" i="17" s="1"/>
  <c r="BR8" i="16"/>
  <c r="BR8" i="17" s="1"/>
  <c r="BQ8" i="16"/>
  <c r="BQ8" i="17" s="1"/>
  <c r="BP8" i="16"/>
  <c r="BP8" i="17" s="1"/>
  <c r="BO8" i="16"/>
  <c r="BO8" i="17" s="1"/>
  <c r="BN8" i="16"/>
  <c r="BN8" i="17" s="1"/>
  <c r="BM8" i="16"/>
  <c r="BM8" i="17" s="1"/>
  <c r="BL8" i="16"/>
  <c r="BL8" i="17" s="1"/>
  <c r="BK8" i="16"/>
  <c r="BK8" i="17" s="1"/>
  <c r="BJ8" i="16"/>
  <c r="BJ8" i="17" s="1"/>
  <c r="BI8" i="16"/>
  <c r="BI8" i="17" s="1"/>
  <c r="BH8" i="16"/>
  <c r="BH8" i="17" s="1"/>
  <c r="BG8" i="16"/>
  <c r="BG8" i="17" s="1"/>
  <c r="BF8" i="16"/>
  <c r="BF8" i="17" s="1"/>
  <c r="BE8" i="16"/>
  <c r="BD8" i="16"/>
  <c r="BC8" i="16"/>
  <c r="BB8" i="16"/>
  <c r="BA8" i="16"/>
  <c r="AZ8" i="16"/>
  <c r="AY8" i="16"/>
  <c r="AX8" i="16"/>
  <c r="AW8" i="16"/>
  <c r="AV8" i="16"/>
  <c r="AU8" i="16"/>
  <c r="AT8" i="16"/>
  <c r="AS8" i="16"/>
  <c r="AR8" i="16"/>
  <c r="AQ8" i="16"/>
  <c r="AP8" i="16"/>
  <c r="AO8" i="16"/>
  <c r="AN8" i="16"/>
  <c r="AM8" i="16"/>
  <c r="AL8" i="16"/>
  <c r="AK8" i="16"/>
  <c r="AJ8" i="16"/>
  <c r="AI8" i="16"/>
  <c r="AH8" i="16"/>
  <c r="AG8" i="16"/>
  <c r="AF8" i="16"/>
  <c r="AE8" i="16"/>
  <c r="AD8" i="16"/>
  <c r="AC8" i="16"/>
  <c r="AB8" i="16"/>
  <c r="AA8" i="16"/>
  <c r="Z8" i="16"/>
  <c r="Y8" i="16"/>
  <c r="X8" i="16"/>
  <c r="W8" i="16"/>
  <c r="V8" i="16"/>
  <c r="U8" i="16"/>
  <c r="T8" i="16"/>
  <c r="S8" i="16"/>
  <c r="R8" i="16"/>
  <c r="Q8" i="16"/>
  <c r="P8" i="16"/>
  <c r="O8" i="16"/>
  <c r="N8" i="16"/>
  <c r="M8" i="16"/>
  <c r="L8" i="16"/>
  <c r="K8" i="16"/>
  <c r="J8" i="16"/>
  <c r="I8" i="16"/>
  <c r="H8" i="16"/>
  <c r="G8" i="16"/>
  <c r="F8" i="16"/>
  <c r="E8" i="16"/>
  <c r="D8" i="16"/>
  <c r="CE7" i="16"/>
  <c r="CD7" i="16"/>
  <c r="CC7" i="16"/>
  <c r="CB7" i="16"/>
  <c r="CA7" i="16"/>
  <c r="BZ7" i="16"/>
  <c r="BY7" i="16"/>
  <c r="BX7" i="16"/>
  <c r="BW7" i="16"/>
  <c r="BV7" i="16"/>
  <c r="BU7" i="16"/>
  <c r="BT7" i="16"/>
  <c r="BS7" i="16"/>
  <c r="BR7" i="16"/>
  <c r="BQ7" i="16"/>
  <c r="BP7" i="16"/>
  <c r="BO7" i="16"/>
  <c r="BN7" i="16"/>
  <c r="BM7" i="16"/>
  <c r="BL7" i="16"/>
  <c r="BK7" i="16"/>
  <c r="BJ7" i="16"/>
  <c r="BI7" i="16"/>
  <c r="BH7" i="16"/>
  <c r="BG7" i="16"/>
  <c r="BF7" i="16"/>
  <c r="BE7" i="16"/>
  <c r="BD7" i="16"/>
  <c r="BC7" i="16"/>
  <c r="BB7" i="16"/>
  <c r="BA7" i="16"/>
  <c r="AZ7" i="16"/>
  <c r="AY7" i="16"/>
  <c r="AX7" i="16"/>
  <c r="AW7" i="16"/>
  <c r="AV7" i="16"/>
  <c r="AU7" i="16"/>
  <c r="AT7" i="16"/>
  <c r="AS7" i="16"/>
  <c r="AR7" i="16"/>
  <c r="AQ7" i="16"/>
  <c r="AP7" i="16"/>
  <c r="AO7" i="16"/>
  <c r="AN7" i="16"/>
  <c r="AM7" i="16"/>
  <c r="AL7" i="16"/>
  <c r="AK7" i="16"/>
  <c r="AJ7" i="16"/>
  <c r="AI7" i="16"/>
  <c r="AH7" i="16"/>
  <c r="AG7" i="16"/>
  <c r="AF7" i="16"/>
  <c r="AE7" i="16"/>
  <c r="AD7" i="16"/>
  <c r="AC7" i="16"/>
  <c r="AB7" i="16"/>
  <c r="AA7" i="16"/>
  <c r="Z7" i="16"/>
  <c r="Y7" i="16"/>
  <c r="X7" i="16"/>
  <c r="W7" i="16"/>
  <c r="V7" i="16"/>
  <c r="U7" i="16"/>
  <c r="T7" i="16"/>
  <c r="S7" i="16"/>
  <c r="R7" i="16"/>
  <c r="Q7" i="16"/>
  <c r="P7" i="16"/>
  <c r="O7" i="16"/>
  <c r="N7" i="16"/>
  <c r="M7" i="16"/>
  <c r="L7" i="16"/>
  <c r="K7" i="16"/>
  <c r="J7" i="16"/>
  <c r="I7" i="16"/>
  <c r="H7" i="16"/>
  <c r="G7" i="16"/>
  <c r="F7" i="16"/>
  <c r="E7" i="16"/>
  <c r="D7" i="16"/>
  <c r="BK32" i="15"/>
  <c r="BJ32" i="15"/>
  <c r="BI32" i="15"/>
  <c r="BH32" i="15"/>
  <c r="BG32" i="15"/>
  <c r="BF32" i="15"/>
  <c r="BE32" i="15"/>
  <c r="BD32" i="15"/>
  <c r="BC32" i="15"/>
  <c r="BB32" i="15"/>
  <c r="BA32" i="15"/>
  <c r="AZ32" i="15"/>
  <c r="AY32" i="15"/>
  <c r="AX32" i="15"/>
  <c r="AW32" i="15"/>
  <c r="AV32" i="15"/>
  <c r="AU32" i="15"/>
  <c r="AT32" i="15"/>
  <c r="AS32" i="15"/>
  <c r="AR32" i="15"/>
  <c r="AQ32" i="15"/>
  <c r="AP32" i="15"/>
  <c r="AO32" i="15"/>
  <c r="AN32" i="15"/>
  <c r="AM32" i="15"/>
  <c r="AL32" i="15"/>
  <c r="AK32" i="15"/>
  <c r="AJ32" i="15"/>
  <c r="AI32" i="15"/>
  <c r="AH32" i="15"/>
  <c r="CE30" i="15"/>
  <c r="CD30" i="15"/>
  <c r="CC30" i="15"/>
  <c r="CB30" i="15"/>
  <c r="CA30" i="15"/>
  <c r="BZ30" i="15"/>
  <c r="BY30" i="15"/>
  <c r="BX30" i="15"/>
  <c r="BW30" i="15"/>
  <c r="BV30" i="15"/>
  <c r="BU30" i="15"/>
  <c r="BT30" i="15"/>
  <c r="BS30" i="15"/>
  <c r="BR30" i="15"/>
  <c r="BQ30" i="15"/>
  <c r="BP30" i="15"/>
  <c r="BO30" i="15"/>
  <c r="BN30" i="15"/>
  <c r="BM30" i="15"/>
  <c r="BL30" i="15"/>
  <c r="BK30" i="15"/>
  <c r="BJ30" i="15"/>
  <c r="BI30" i="15"/>
  <c r="BH30" i="15"/>
  <c r="BG30" i="15"/>
  <c r="BF30" i="15"/>
  <c r="BE30" i="15"/>
  <c r="BD30" i="15"/>
  <c r="BC30" i="15"/>
  <c r="BB30" i="15"/>
  <c r="BA30" i="15"/>
  <c r="AZ30" i="15"/>
  <c r="AY30" i="15"/>
  <c r="AX30" i="15"/>
  <c r="AW30" i="15"/>
  <c r="AV30" i="15"/>
  <c r="AU30" i="15"/>
  <c r="AT30" i="15"/>
  <c r="AS30" i="15"/>
  <c r="AR30" i="15"/>
  <c r="AQ30" i="15"/>
  <c r="AP30" i="15"/>
  <c r="AO30" i="15"/>
  <c r="AN30" i="15"/>
  <c r="AM30" i="15"/>
  <c r="AL30" i="15"/>
  <c r="AK30" i="15"/>
  <c r="AJ30" i="15"/>
  <c r="AI30" i="15"/>
  <c r="AH30" i="15"/>
  <c r="CE29" i="15"/>
  <c r="CD29" i="15"/>
  <c r="CC29" i="15"/>
  <c r="CB29" i="15"/>
  <c r="CA29" i="15"/>
  <c r="BZ29" i="15"/>
  <c r="BY29" i="15"/>
  <c r="BX29" i="15"/>
  <c r="BW29" i="15"/>
  <c r="BV29" i="15"/>
  <c r="BU29" i="15"/>
  <c r="BT29" i="15"/>
  <c r="BS29" i="15"/>
  <c r="BR29" i="15"/>
  <c r="BQ29" i="15"/>
  <c r="BP29" i="15"/>
  <c r="BO29" i="15"/>
  <c r="BN29" i="15"/>
  <c r="BM29" i="15"/>
  <c r="BL29" i="15"/>
  <c r="BK29" i="15"/>
  <c r="BJ29" i="15"/>
  <c r="BI29" i="15"/>
  <c r="BH29" i="15"/>
  <c r="BG29" i="15"/>
  <c r="BF29" i="15"/>
  <c r="BE29" i="15"/>
  <c r="BD29" i="15"/>
  <c r="BC29" i="15"/>
  <c r="BB29" i="15"/>
  <c r="BA29" i="15"/>
  <c r="AZ29" i="15"/>
  <c r="AY29" i="15"/>
  <c r="AX29" i="15"/>
  <c r="AW29" i="15"/>
  <c r="AV29" i="15"/>
  <c r="AU29" i="15"/>
  <c r="AT29" i="15"/>
  <c r="AS29" i="15"/>
  <c r="AR29" i="15"/>
  <c r="AQ29" i="15"/>
  <c r="AP29" i="15"/>
  <c r="AO29" i="15"/>
  <c r="AN29" i="15"/>
  <c r="AM29" i="15"/>
  <c r="AL29" i="15"/>
  <c r="AK29" i="15"/>
  <c r="AJ29" i="15"/>
  <c r="AI29" i="15"/>
  <c r="AH29" i="15"/>
  <c r="CE28" i="15"/>
  <c r="CD28" i="15"/>
  <c r="CC28" i="15"/>
  <c r="CB28" i="15"/>
  <c r="CA28" i="15"/>
  <c r="BZ28" i="15"/>
  <c r="BY28" i="15"/>
  <c r="BX28" i="15"/>
  <c r="BW28" i="15"/>
  <c r="BV28" i="15"/>
  <c r="BU28" i="15"/>
  <c r="BT28" i="15"/>
  <c r="BS28" i="15"/>
  <c r="BR28" i="15"/>
  <c r="BQ28" i="15"/>
  <c r="BP28" i="15"/>
  <c r="BO28" i="15"/>
  <c r="BN28" i="15"/>
  <c r="BM28" i="15"/>
  <c r="BL28" i="15"/>
  <c r="BK28" i="15"/>
  <c r="BJ28" i="15"/>
  <c r="BI28" i="15"/>
  <c r="BH28" i="15"/>
  <c r="BG28" i="15"/>
  <c r="BF28" i="15"/>
  <c r="BE28" i="15"/>
  <c r="BD28" i="15"/>
  <c r="BC28" i="15"/>
  <c r="BB28" i="15"/>
  <c r="BA28" i="15"/>
  <c r="AZ28" i="15"/>
  <c r="AY28" i="15"/>
  <c r="AX28" i="15"/>
  <c r="AW28" i="15"/>
  <c r="AV28" i="15"/>
  <c r="AU28" i="15"/>
  <c r="AT28" i="15"/>
  <c r="AS28" i="15"/>
  <c r="AR28" i="15"/>
  <c r="AQ28" i="15"/>
  <c r="AP28" i="15"/>
  <c r="AO28" i="15"/>
  <c r="AN28" i="15"/>
  <c r="AM28" i="15"/>
  <c r="AL28" i="15"/>
  <c r="AK28" i="15"/>
  <c r="AJ28" i="15"/>
  <c r="AI28" i="15"/>
  <c r="AH28" i="15"/>
  <c r="CE23" i="15"/>
  <c r="CD23" i="15"/>
  <c r="CC23" i="15"/>
  <c r="CB23"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CE22" i="15"/>
  <c r="CD22" i="15"/>
  <c r="CC22" i="15"/>
  <c r="CB22"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BV21" i="15"/>
  <c r="BU21" i="15"/>
  <c r="BT21" i="15"/>
  <c r="BS21" i="15"/>
  <c r="BR21" i="15"/>
  <c r="BQ21" i="15"/>
  <c r="BP21" i="15"/>
  <c r="BO21" i="15"/>
  <c r="BN21" i="15"/>
  <c r="BM21" i="15"/>
  <c r="BL21" i="15"/>
  <c r="BK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AU20" i="15"/>
  <c r="AT20" i="15"/>
  <c r="AS20" i="15"/>
  <c r="AR20" i="15"/>
  <c r="AQ20" i="15"/>
  <c r="AP20" i="15"/>
  <c r="AO20" i="15"/>
  <c r="AN20" i="15"/>
  <c r="AM20" i="15"/>
  <c r="AL20" i="15"/>
  <c r="AK20" i="15"/>
  <c r="AJ20" i="15"/>
  <c r="AI20" i="15"/>
  <c r="AH20"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BL101" i="13"/>
  <c r="BH101" i="13"/>
  <c r="BL91" i="13"/>
  <c r="BH91" i="13"/>
  <c r="BL64" i="13"/>
  <c r="BL55" i="13"/>
  <c r="CE90" i="12"/>
  <c r="CD90" i="12"/>
  <c r="CC90" i="12"/>
  <c r="CB90" i="12"/>
  <c r="CA90" i="12"/>
  <c r="BZ90" i="12"/>
  <c r="BY90" i="12"/>
  <c r="BX90"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CE88" i="12"/>
  <c r="CD88" i="12"/>
  <c r="CC88" i="12"/>
  <c r="CB88" i="12"/>
  <c r="CA88" i="12"/>
  <c r="BZ88" i="12"/>
  <c r="BY88" i="12"/>
  <c r="BX88" i="12"/>
  <c r="BW88" i="12"/>
  <c r="BV88" i="12"/>
  <c r="BU88" i="12"/>
  <c r="BT88" i="12"/>
  <c r="BS88" i="12"/>
  <c r="BR88" i="12"/>
  <c r="BQ88" i="12"/>
  <c r="BP88" i="12"/>
  <c r="BO88" i="12"/>
  <c r="BN88" i="12"/>
  <c r="BM88" i="12"/>
  <c r="BL88" i="12"/>
  <c r="BK88" i="12"/>
  <c r="BJ88" i="12"/>
  <c r="BI88" i="12"/>
  <c r="BH88" i="12"/>
  <c r="BG88" i="12"/>
  <c r="BF88" i="12"/>
  <c r="BE88" i="12"/>
  <c r="BD88" i="12"/>
  <c r="BC88" i="12"/>
  <c r="BB88" i="12"/>
  <c r="BA88" i="12"/>
  <c r="AZ88" i="12"/>
  <c r="AY88" i="12"/>
  <c r="AX88" i="12"/>
  <c r="AW88" i="12"/>
  <c r="AV88" i="12"/>
  <c r="AU88" i="12"/>
  <c r="AT88" i="12"/>
  <c r="AS88" i="12"/>
  <c r="AR88" i="12"/>
  <c r="AQ88" i="12"/>
  <c r="AP88" i="12"/>
  <c r="AO88" i="12"/>
  <c r="AN88" i="12"/>
  <c r="AM88" i="12"/>
  <c r="AL88" i="12"/>
  <c r="AK88" i="12"/>
  <c r="AJ88" i="12"/>
  <c r="AI88" i="12"/>
  <c r="AH88" i="12"/>
  <c r="CE87" i="12"/>
  <c r="CD87" i="12"/>
  <c r="CC87" i="12"/>
  <c r="CB87" i="12"/>
  <c r="CA87" i="12"/>
  <c r="BZ87" i="12"/>
  <c r="BY87" i="12"/>
  <c r="BX87" i="12"/>
  <c r="BW87" i="12"/>
  <c r="BV87" i="12"/>
  <c r="BU87" i="12"/>
  <c r="BT87" i="12"/>
  <c r="BS87" i="12"/>
  <c r="BR87" i="12"/>
  <c r="BQ87" i="12"/>
  <c r="BP87" i="12"/>
  <c r="BO87" i="12"/>
  <c r="BN87" i="12"/>
  <c r="BM87" i="12"/>
  <c r="BL87" i="12"/>
  <c r="BK87" i="12"/>
  <c r="BJ87" i="12"/>
  <c r="BI87" i="12"/>
  <c r="BH87" i="12"/>
  <c r="BG87" i="12"/>
  <c r="BF87" i="12"/>
  <c r="BE87" i="12"/>
  <c r="BD87" i="12"/>
  <c r="BC87" i="12"/>
  <c r="BB87" i="12"/>
  <c r="BA87" i="12"/>
  <c r="AZ87" i="12"/>
  <c r="AY87" i="12"/>
  <c r="AX87" i="12"/>
  <c r="AW87" i="12"/>
  <c r="AV87" i="12"/>
  <c r="AU87" i="12"/>
  <c r="AT87" i="12"/>
  <c r="AS87" i="12"/>
  <c r="AR87" i="12"/>
  <c r="AQ87" i="12"/>
  <c r="AP87" i="12"/>
  <c r="AO87" i="12"/>
  <c r="AN87" i="12"/>
  <c r="AM87" i="12"/>
  <c r="AL87" i="12"/>
  <c r="AK87" i="12"/>
  <c r="AJ87" i="12"/>
  <c r="AI87" i="12"/>
  <c r="AH87" i="12"/>
  <c r="CE84" i="12"/>
  <c r="CD84" i="12"/>
  <c r="CC84" i="12"/>
  <c r="CB84" i="12"/>
  <c r="CA84" i="12"/>
  <c r="BZ84" i="12"/>
  <c r="BY84" i="12"/>
  <c r="BX84" i="12"/>
  <c r="BW84" i="12"/>
  <c r="BV84" i="12"/>
  <c r="BU84" i="12"/>
  <c r="BT84" i="12"/>
  <c r="BS84" i="12"/>
  <c r="BR84" i="12"/>
  <c r="BQ84" i="12"/>
  <c r="BP84" i="12"/>
  <c r="BO84" i="12"/>
  <c r="BN84" i="12"/>
  <c r="BM84" i="12"/>
  <c r="BL84" i="12"/>
  <c r="BK84" i="12"/>
  <c r="BJ84" i="12"/>
  <c r="BI84" i="12"/>
  <c r="BH84" i="12"/>
  <c r="BG84" i="12"/>
  <c r="BF84" i="12"/>
  <c r="BE84" i="12"/>
  <c r="BD84" i="12"/>
  <c r="BC84" i="12"/>
  <c r="BB84" i="12"/>
  <c r="BA84" i="12"/>
  <c r="AZ84" i="12"/>
  <c r="AY84" i="12"/>
  <c r="AX84" i="12"/>
  <c r="AW84" i="12"/>
  <c r="AV84" i="12"/>
  <c r="AU84" i="12"/>
  <c r="AT84" i="12"/>
  <c r="AS84" i="12"/>
  <c r="AR84" i="12"/>
  <c r="AQ84" i="12"/>
  <c r="AP84" i="12"/>
  <c r="AO84" i="12"/>
  <c r="AN84" i="12"/>
  <c r="AM84" i="12"/>
  <c r="AL84" i="12"/>
  <c r="AK84" i="12"/>
  <c r="AJ84" i="12"/>
  <c r="AI84" i="12"/>
  <c r="AH84" i="12"/>
  <c r="CE83" i="12"/>
  <c r="CD83" i="12"/>
  <c r="CC83" i="12"/>
  <c r="CB83" i="12"/>
  <c r="CA83" i="12"/>
  <c r="BZ83" i="12"/>
  <c r="BY83" i="12"/>
  <c r="BX83" i="12"/>
  <c r="BW83" i="12"/>
  <c r="BV83" i="12"/>
  <c r="BU83" i="12"/>
  <c r="BT83" i="12"/>
  <c r="BS83" i="12"/>
  <c r="BR83" i="12"/>
  <c r="BQ83" i="12"/>
  <c r="BP83" i="12"/>
  <c r="BO83" i="12"/>
  <c r="BN83" i="12"/>
  <c r="BM83" i="12"/>
  <c r="BL83" i="12"/>
  <c r="BK83" i="12"/>
  <c r="BJ83" i="12"/>
  <c r="BI83" i="12"/>
  <c r="BH83" i="12"/>
  <c r="BG83" i="12"/>
  <c r="BF83" i="12"/>
  <c r="BE83" i="12"/>
  <c r="BD83" i="12"/>
  <c r="BC83" i="12"/>
  <c r="BB83" i="12"/>
  <c r="BA83" i="12"/>
  <c r="AZ83" i="12"/>
  <c r="AY83" i="12"/>
  <c r="AX83" i="12"/>
  <c r="AW83" i="12"/>
  <c r="AV83" i="12"/>
  <c r="AU83" i="12"/>
  <c r="AT83" i="12"/>
  <c r="AS83" i="12"/>
  <c r="AR83" i="12"/>
  <c r="AQ83" i="12"/>
  <c r="AP83" i="12"/>
  <c r="AO83" i="12"/>
  <c r="AN83" i="12"/>
  <c r="AM83" i="12"/>
  <c r="AL83" i="12"/>
  <c r="AK83" i="12"/>
  <c r="AJ83" i="12"/>
  <c r="AI83" i="12"/>
  <c r="AH83" i="12"/>
  <c r="CE82" i="12"/>
  <c r="CD82" i="12"/>
  <c r="CC82" i="12"/>
  <c r="CB82" i="12"/>
  <c r="CA82" i="12"/>
  <c r="BZ82" i="12"/>
  <c r="BY82" i="12"/>
  <c r="BX82" i="12"/>
  <c r="BW82" i="12"/>
  <c r="BV82" i="12"/>
  <c r="BU82" i="12"/>
  <c r="BT82" i="12"/>
  <c r="BS82" i="12"/>
  <c r="BR82" i="12"/>
  <c r="BQ82" i="12"/>
  <c r="BP82" i="12"/>
  <c r="BO82" i="12"/>
  <c r="BN82" i="12"/>
  <c r="BM82" i="12"/>
  <c r="BL82" i="12"/>
  <c r="BK82" i="12"/>
  <c r="BJ82" i="12"/>
  <c r="BI82" i="12"/>
  <c r="BH82" i="12"/>
  <c r="BG82" i="12"/>
  <c r="BF82" i="12"/>
  <c r="BE82" i="12"/>
  <c r="BD82" i="12"/>
  <c r="BC82" i="12"/>
  <c r="BB82" i="12"/>
  <c r="BA82" i="12"/>
  <c r="AZ82" i="12"/>
  <c r="AY82" i="12"/>
  <c r="AX82" i="12"/>
  <c r="AW82" i="12"/>
  <c r="AV82" i="12"/>
  <c r="AU82" i="12"/>
  <c r="AT82" i="12"/>
  <c r="AS82" i="12"/>
  <c r="AR82" i="12"/>
  <c r="AQ82" i="12"/>
  <c r="AP82" i="12"/>
  <c r="AO82" i="12"/>
  <c r="AN82" i="12"/>
  <c r="AM82" i="12"/>
  <c r="AL82" i="12"/>
  <c r="AK82" i="12"/>
  <c r="AJ82" i="12"/>
  <c r="AI82" i="12"/>
  <c r="AH82" i="12"/>
  <c r="CE81" i="12"/>
  <c r="CD81" i="12"/>
  <c r="CC81" i="12"/>
  <c r="CB81" i="12"/>
  <c r="CA81" i="12"/>
  <c r="BZ81" i="12"/>
  <c r="BY81" i="12"/>
  <c r="BX81" i="12"/>
  <c r="BW81" i="12"/>
  <c r="BV81" i="12"/>
  <c r="BU81" i="12"/>
  <c r="BT81" i="12"/>
  <c r="BS81" i="12"/>
  <c r="BR81" i="12"/>
  <c r="BQ81" i="12"/>
  <c r="BP81" i="12"/>
  <c r="BO81" i="12"/>
  <c r="BN81" i="12"/>
  <c r="BM81" i="12"/>
  <c r="BL81" i="12"/>
  <c r="BK81" i="12"/>
  <c r="BJ81" i="12"/>
  <c r="BI81" i="12"/>
  <c r="BH81" i="12"/>
  <c r="BG81" i="12"/>
  <c r="BF81" i="12"/>
  <c r="BE81" i="12"/>
  <c r="BD81" i="12"/>
  <c r="BC81" i="12"/>
  <c r="BB81" i="12"/>
  <c r="BA81" i="12"/>
  <c r="AZ81" i="12"/>
  <c r="AY81" i="12"/>
  <c r="AX81" i="12"/>
  <c r="AW81" i="12"/>
  <c r="AV81" i="12"/>
  <c r="AU81" i="12"/>
  <c r="AT81" i="12"/>
  <c r="AS81" i="12"/>
  <c r="AR81" i="12"/>
  <c r="AQ81" i="12"/>
  <c r="AP81" i="12"/>
  <c r="AO81" i="12"/>
  <c r="AN81" i="12"/>
  <c r="AM81" i="12"/>
  <c r="AL81" i="12"/>
  <c r="AK81" i="12"/>
  <c r="AJ81" i="12"/>
  <c r="AI81" i="12"/>
  <c r="AH81" i="12"/>
  <c r="CE80" i="12"/>
  <c r="CD80" i="12"/>
  <c r="CC80" i="12"/>
  <c r="CB80" i="12"/>
  <c r="CA80" i="12"/>
  <c r="BZ80" i="12"/>
  <c r="BY80" i="12"/>
  <c r="BX80" i="12"/>
  <c r="BW80" i="12"/>
  <c r="BV80" i="12"/>
  <c r="BU80" i="12"/>
  <c r="BT80" i="12"/>
  <c r="BS80" i="12"/>
  <c r="BR80" i="12"/>
  <c r="BQ80" i="12"/>
  <c r="BP80" i="12"/>
  <c r="BO80" i="12"/>
  <c r="BN80" i="12"/>
  <c r="BM80" i="12"/>
  <c r="BL80" i="12"/>
  <c r="BK80" i="12"/>
  <c r="BJ80" i="12"/>
  <c r="BI80" i="12"/>
  <c r="BH80" i="12"/>
  <c r="BG80" i="12"/>
  <c r="BF80" i="12"/>
  <c r="BE80" i="12"/>
  <c r="BD80" i="12"/>
  <c r="BC80" i="12"/>
  <c r="BB80" i="12"/>
  <c r="BA80" i="12"/>
  <c r="AZ80" i="12"/>
  <c r="AY80" i="12"/>
  <c r="AX80" i="12"/>
  <c r="AW80" i="12"/>
  <c r="AV80" i="12"/>
  <c r="AU80" i="12"/>
  <c r="AT80" i="12"/>
  <c r="AS80" i="12"/>
  <c r="AR80" i="12"/>
  <c r="AQ80" i="12"/>
  <c r="AP80" i="12"/>
  <c r="AO80" i="12"/>
  <c r="AN80" i="12"/>
  <c r="AM80" i="12"/>
  <c r="AL80" i="12"/>
  <c r="AK80" i="12"/>
  <c r="AJ80" i="12"/>
  <c r="AI80" i="12"/>
  <c r="AH80" i="12"/>
  <c r="CE79" i="12"/>
  <c r="CD79" i="12"/>
  <c r="CC79" i="12"/>
  <c r="CB79" i="12"/>
  <c r="CA79" i="12"/>
  <c r="BZ79" i="12"/>
  <c r="BY79" i="12"/>
  <c r="BX79" i="12"/>
  <c r="BW79" i="12"/>
  <c r="BV79" i="12"/>
  <c r="BU79" i="12"/>
  <c r="BT79" i="12"/>
  <c r="BS79" i="12"/>
  <c r="BR79" i="12"/>
  <c r="BQ79" i="12"/>
  <c r="BP79" i="12"/>
  <c r="BO79" i="12"/>
  <c r="BN79" i="12"/>
  <c r="BM79" i="12"/>
  <c r="BL79" i="12"/>
  <c r="BK79" i="12"/>
  <c r="BJ79" i="12"/>
  <c r="BI79" i="12"/>
  <c r="BH79" i="12"/>
  <c r="BG79" i="12"/>
  <c r="BF79" i="12"/>
  <c r="BE79" i="12"/>
  <c r="BD79" i="12"/>
  <c r="BC79" i="12"/>
  <c r="BB79" i="12"/>
  <c r="BA79" i="12"/>
  <c r="AZ79" i="12"/>
  <c r="AY79" i="12"/>
  <c r="AX79" i="12"/>
  <c r="AW79" i="12"/>
  <c r="AV79" i="12"/>
  <c r="AU79" i="12"/>
  <c r="AT79" i="12"/>
  <c r="AS79" i="12"/>
  <c r="AR79" i="12"/>
  <c r="AQ79" i="12"/>
  <c r="AP79" i="12"/>
  <c r="AO79" i="12"/>
  <c r="AN79" i="12"/>
  <c r="AM79" i="12"/>
  <c r="AL79" i="12"/>
  <c r="AK79" i="12"/>
  <c r="AJ79" i="12"/>
  <c r="AI79" i="12"/>
  <c r="AH79" i="12"/>
  <c r="CE77" i="12"/>
  <c r="CD77" i="12"/>
  <c r="CC77" i="12"/>
  <c r="CB77" i="12"/>
  <c r="CA77" i="12"/>
  <c r="BZ77" i="12"/>
  <c r="BY77" i="12"/>
  <c r="BX77" i="12"/>
  <c r="BW77" i="12"/>
  <c r="BV77" i="12"/>
  <c r="BU77" i="12"/>
  <c r="BT77" i="12"/>
  <c r="BS77" i="12"/>
  <c r="BR77" i="12"/>
  <c r="BQ77" i="12"/>
  <c r="BP77" i="12"/>
  <c r="BO77" i="12"/>
  <c r="BN77" i="12"/>
  <c r="BM77" i="12"/>
  <c r="BL77" i="12"/>
  <c r="BK77" i="12"/>
  <c r="BJ77" i="12"/>
  <c r="BI77" i="12"/>
  <c r="BH77" i="12"/>
  <c r="BG77" i="12"/>
  <c r="BF77" i="12"/>
  <c r="BE77" i="12"/>
  <c r="BD77" i="12"/>
  <c r="BC77" i="12"/>
  <c r="BB77" i="12"/>
  <c r="BA77" i="12"/>
  <c r="AZ77" i="12"/>
  <c r="AY77" i="12"/>
  <c r="AX77" i="12"/>
  <c r="AW77" i="12"/>
  <c r="AV77" i="12"/>
  <c r="AU77" i="12"/>
  <c r="AT77" i="12"/>
  <c r="AS77" i="12"/>
  <c r="AR77" i="12"/>
  <c r="AQ77" i="12"/>
  <c r="AP77" i="12"/>
  <c r="AO77" i="12"/>
  <c r="AN77" i="12"/>
  <c r="AM77" i="12"/>
  <c r="AL77" i="12"/>
  <c r="AK77" i="12"/>
  <c r="AJ77" i="12"/>
  <c r="AI77" i="12"/>
  <c r="AH77" i="12"/>
  <c r="CE76" i="12"/>
  <c r="CD76" i="12"/>
  <c r="CC76" i="12"/>
  <c r="CB76" i="12"/>
  <c r="CA76" i="12"/>
  <c r="BZ76" i="12"/>
  <c r="BY76" i="12"/>
  <c r="BX76" i="12"/>
  <c r="BW76" i="12"/>
  <c r="BV76" i="12"/>
  <c r="BU76" i="12"/>
  <c r="BT76" i="12"/>
  <c r="BS76" i="12"/>
  <c r="BR76" i="12"/>
  <c r="BQ76" i="12"/>
  <c r="BP76" i="12"/>
  <c r="BO76" i="12"/>
  <c r="BN76" i="12"/>
  <c r="BM76" i="12"/>
  <c r="BL76" i="12"/>
  <c r="BK76" i="12"/>
  <c r="BJ76" i="12"/>
  <c r="BI76" i="12"/>
  <c r="BH76" i="12"/>
  <c r="BG76" i="12"/>
  <c r="BF76" i="12"/>
  <c r="BE76" i="12"/>
  <c r="BD76" i="12"/>
  <c r="BC76" i="12"/>
  <c r="BB76" i="12"/>
  <c r="BA76" i="12"/>
  <c r="AZ76" i="12"/>
  <c r="AY76" i="12"/>
  <c r="AX76" i="12"/>
  <c r="AW76" i="12"/>
  <c r="AV76" i="12"/>
  <c r="AU76" i="12"/>
  <c r="AT76" i="12"/>
  <c r="AS76" i="12"/>
  <c r="AR76" i="12"/>
  <c r="AQ76" i="12"/>
  <c r="AP76" i="12"/>
  <c r="AO76" i="12"/>
  <c r="AN76" i="12"/>
  <c r="AM76" i="12"/>
  <c r="AL76" i="12"/>
  <c r="AK76" i="12"/>
  <c r="AJ76" i="12"/>
  <c r="AI76" i="12"/>
  <c r="AH76" i="12"/>
  <c r="CE75" i="12"/>
  <c r="CD75" i="12"/>
  <c r="CC75" i="12"/>
  <c r="CB75" i="12"/>
  <c r="CA75" i="12"/>
  <c r="BZ75" i="12"/>
  <c r="BY75" i="12"/>
  <c r="BX75" i="12"/>
  <c r="BW75" i="12"/>
  <c r="BV75" i="12"/>
  <c r="BU75" i="12"/>
  <c r="BT75" i="12"/>
  <c r="BS75" i="12"/>
  <c r="BR75" i="12"/>
  <c r="BQ75" i="12"/>
  <c r="BP75" i="12"/>
  <c r="BO75" i="12"/>
  <c r="BN75" i="12"/>
  <c r="BM75" i="12"/>
  <c r="BL75" i="12"/>
  <c r="BK75" i="12"/>
  <c r="BJ75" i="12"/>
  <c r="BI75" i="12"/>
  <c r="BH75" i="12"/>
  <c r="BG75" i="12"/>
  <c r="BF75" i="12"/>
  <c r="BE75" i="12"/>
  <c r="BD75" i="12"/>
  <c r="BC75" i="12"/>
  <c r="BB75" i="12"/>
  <c r="BA75" i="12"/>
  <c r="AZ75" i="12"/>
  <c r="AY75" i="12"/>
  <c r="AX75" i="12"/>
  <c r="AW75" i="12"/>
  <c r="AV75" i="12"/>
  <c r="AU75" i="12"/>
  <c r="AT75" i="12"/>
  <c r="AS75" i="12"/>
  <c r="AR75" i="12"/>
  <c r="AQ75" i="12"/>
  <c r="AP75" i="12"/>
  <c r="AO75" i="12"/>
  <c r="AN75" i="12"/>
  <c r="AM75" i="12"/>
  <c r="AL75" i="12"/>
  <c r="AK75" i="12"/>
  <c r="AJ75" i="12"/>
  <c r="AI75" i="12"/>
  <c r="AH75" i="12"/>
  <c r="CE71" i="12"/>
  <c r="CD71" i="12"/>
  <c r="CC71" i="12"/>
  <c r="CB71" i="12"/>
  <c r="CA71" i="12"/>
  <c r="BZ71" i="12"/>
  <c r="BY71" i="12"/>
  <c r="BX71" i="12"/>
  <c r="BW71" i="12"/>
  <c r="BV71" i="12"/>
  <c r="BU71" i="12"/>
  <c r="BT71" i="12"/>
  <c r="BS71" i="12"/>
  <c r="BR71" i="12"/>
  <c r="CE70" i="12"/>
  <c r="CD70" i="12"/>
  <c r="CC70" i="12"/>
  <c r="CB70" i="12"/>
  <c r="CA70" i="12"/>
  <c r="BZ70" i="12"/>
  <c r="BY70" i="12"/>
  <c r="BX70" i="12"/>
  <c r="BW70" i="12"/>
  <c r="BV70" i="12"/>
  <c r="BU70" i="12"/>
  <c r="BT70" i="12"/>
  <c r="BS70" i="12"/>
  <c r="BR70" i="12"/>
  <c r="CE69" i="12"/>
  <c r="CD69" i="12"/>
  <c r="CC69" i="12"/>
  <c r="CB69" i="12"/>
  <c r="CA69" i="12"/>
  <c r="BZ69" i="12"/>
  <c r="BY69" i="12"/>
  <c r="BX69" i="12"/>
  <c r="BW69" i="12"/>
  <c r="BV69" i="12"/>
  <c r="BU69" i="12"/>
  <c r="BT69" i="12"/>
  <c r="BS69" i="12"/>
  <c r="BR69" i="12"/>
  <c r="BQ69" i="12"/>
  <c r="BP69" i="12"/>
  <c r="BO69" i="12"/>
  <c r="BN69" i="12"/>
  <c r="BM69" i="12"/>
  <c r="BL69" i="12"/>
  <c r="BK69" i="12"/>
  <c r="BJ69" i="12"/>
  <c r="BI69" i="12"/>
  <c r="BH69" i="12"/>
  <c r="BG69" i="12"/>
  <c r="BF69" i="12"/>
  <c r="BE69" i="12"/>
  <c r="BD69" i="12"/>
  <c r="BC69" i="12"/>
  <c r="BB69" i="12"/>
  <c r="BA69" i="12"/>
  <c r="AZ69" i="12"/>
  <c r="AY69" i="12"/>
  <c r="AX69" i="12"/>
  <c r="AW69" i="12"/>
  <c r="AV69" i="12"/>
  <c r="AU69" i="12"/>
  <c r="AT69" i="12"/>
  <c r="AS69" i="12"/>
  <c r="AR69" i="12"/>
  <c r="AQ69" i="12"/>
  <c r="AP69" i="12"/>
  <c r="AO69" i="12"/>
  <c r="AN69" i="12"/>
  <c r="AM69" i="12"/>
  <c r="AL69" i="12"/>
  <c r="AK69" i="12"/>
  <c r="AJ69" i="12"/>
  <c r="AI69" i="12"/>
  <c r="AH69" i="12"/>
  <c r="CE68" i="12"/>
  <c r="CD68" i="12"/>
  <c r="CC68" i="12"/>
  <c r="CB68" i="12"/>
  <c r="CA68" i="12"/>
  <c r="BZ68" i="12"/>
  <c r="BY68" i="12"/>
  <c r="BX68" i="12"/>
  <c r="BW68" i="12"/>
  <c r="BV68" i="12"/>
  <c r="BU68" i="12"/>
  <c r="BT68" i="12"/>
  <c r="BS68" i="12"/>
  <c r="BR68" i="12"/>
  <c r="BQ68" i="12"/>
  <c r="BP68" i="12"/>
  <c r="BO68" i="12"/>
  <c r="BN68" i="12"/>
  <c r="BM68" i="12"/>
  <c r="BL68" i="12"/>
  <c r="BK68" i="12"/>
  <c r="BJ68" i="12"/>
  <c r="BI68" i="12"/>
  <c r="BH68" i="12"/>
  <c r="BG68" i="12"/>
  <c r="BF68" i="12"/>
  <c r="BE68" i="12"/>
  <c r="BD68" i="12"/>
  <c r="BC68" i="12"/>
  <c r="BB68" i="12"/>
  <c r="BA68" i="12"/>
  <c r="AZ68" i="12"/>
  <c r="AY68" i="12"/>
  <c r="AX68" i="12"/>
  <c r="AW68" i="12"/>
  <c r="AV68" i="12"/>
  <c r="AU68" i="12"/>
  <c r="AT68" i="12"/>
  <c r="AS68" i="12"/>
  <c r="AR68" i="12"/>
  <c r="AQ68" i="12"/>
  <c r="AP68" i="12"/>
  <c r="AO68" i="12"/>
  <c r="AN68" i="12"/>
  <c r="AM68" i="12"/>
  <c r="AL68" i="12"/>
  <c r="AK68" i="12"/>
  <c r="AJ68" i="12"/>
  <c r="AI68" i="12"/>
  <c r="AH68" i="12"/>
  <c r="CE67" i="12"/>
  <c r="CD67" i="12"/>
  <c r="CC67" i="12"/>
  <c r="CB67" i="12"/>
  <c r="CA67" i="12"/>
  <c r="BZ67" i="12"/>
  <c r="BY67" i="12"/>
  <c r="BX67" i="12"/>
  <c r="BW67" i="12"/>
  <c r="BV67" i="12"/>
  <c r="BU67" i="12"/>
  <c r="BT67" i="12"/>
  <c r="BS67" i="12"/>
  <c r="BR67" i="12"/>
  <c r="BQ67" i="12"/>
  <c r="BP67" i="12"/>
  <c r="BO67" i="12"/>
  <c r="BN67" i="12"/>
  <c r="BM67" i="12"/>
  <c r="BL67" i="12"/>
  <c r="BK67" i="12"/>
  <c r="BJ67" i="12"/>
  <c r="BI67" i="12"/>
  <c r="BH67" i="12"/>
  <c r="BG67" i="12"/>
  <c r="BF67" i="12"/>
  <c r="BE67" i="12"/>
  <c r="BD67" i="12"/>
  <c r="BC67" i="12"/>
  <c r="BB67" i="12"/>
  <c r="BA67" i="12"/>
  <c r="AZ67" i="12"/>
  <c r="AY67" i="12"/>
  <c r="AX67" i="12"/>
  <c r="AW67" i="12"/>
  <c r="AV67" i="12"/>
  <c r="AU67" i="12"/>
  <c r="AT67" i="12"/>
  <c r="AS67" i="12"/>
  <c r="AR67" i="12"/>
  <c r="AQ67" i="12"/>
  <c r="AP67" i="12"/>
  <c r="AO67" i="12"/>
  <c r="AN67" i="12"/>
  <c r="AM67" i="12"/>
  <c r="AL67" i="12"/>
  <c r="AK67" i="12"/>
  <c r="AJ67" i="12"/>
  <c r="AI67" i="12"/>
  <c r="AH67" i="12"/>
  <c r="CE66" i="12"/>
  <c r="CD66" i="12"/>
  <c r="CC66" i="12"/>
  <c r="CB66" i="12"/>
  <c r="CA66" i="12"/>
  <c r="BZ66" i="12"/>
  <c r="BY66" i="12"/>
  <c r="BX66" i="12"/>
  <c r="BW66" i="12"/>
  <c r="BV66" i="12"/>
  <c r="BU66" i="12"/>
  <c r="BT66" i="12"/>
  <c r="BS66" i="12"/>
  <c r="BR66" i="12"/>
  <c r="BQ66" i="12"/>
  <c r="BP66" i="12"/>
  <c r="BO66" i="12"/>
  <c r="BN66" i="12"/>
  <c r="BM66" i="12"/>
  <c r="BL66" i="12"/>
  <c r="BK66" i="12"/>
  <c r="BJ66" i="12"/>
  <c r="BI66" i="12"/>
  <c r="BH66" i="12"/>
  <c r="BG66" i="12"/>
  <c r="BF66" i="12"/>
  <c r="BE66" i="12"/>
  <c r="BD66" i="12"/>
  <c r="BC66" i="12"/>
  <c r="BB66" i="12"/>
  <c r="BA66" i="12"/>
  <c r="AZ66" i="12"/>
  <c r="AY66" i="12"/>
  <c r="AX66" i="12"/>
  <c r="AW66" i="12"/>
  <c r="AV66" i="12"/>
  <c r="AU66" i="12"/>
  <c r="AT66" i="12"/>
  <c r="AS66" i="12"/>
  <c r="AR66" i="12"/>
  <c r="AQ66" i="12"/>
  <c r="AP66" i="12"/>
  <c r="AO66" i="12"/>
  <c r="AN66" i="12"/>
  <c r="AM66" i="12"/>
  <c r="AL66" i="12"/>
  <c r="AK66" i="12"/>
  <c r="AJ66" i="12"/>
  <c r="AI66" i="12"/>
  <c r="AH66" i="12"/>
  <c r="CE65" i="12"/>
  <c r="CD65" i="12"/>
  <c r="CC65" i="12"/>
  <c r="CB65" i="12"/>
  <c r="CA65" i="12"/>
  <c r="BZ65" i="12"/>
  <c r="BY65" i="12"/>
  <c r="BX65" i="12"/>
  <c r="BW65" i="12"/>
  <c r="BV65" i="12"/>
  <c r="BU65" i="12"/>
  <c r="BT65" i="12"/>
  <c r="BS65" i="12"/>
  <c r="BR65" i="12"/>
  <c r="BQ65" i="12"/>
  <c r="BP65" i="12"/>
  <c r="BO65" i="12"/>
  <c r="BN65" i="12"/>
  <c r="BM65" i="12"/>
  <c r="BL65" i="12"/>
  <c r="BK65" i="12"/>
  <c r="BJ65" i="12"/>
  <c r="BI65" i="12"/>
  <c r="BH65" i="12"/>
  <c r="BG65" i="12"/>
  <c r="BF65" i="12"/>
  <c r="BE65" i="12"/>
  <c r="BD65" i="12"/>
  <c r="BC65" i="12"/>
  <c r="BB65" i="12"/>
  <c r="BA65" i="12"/>
  <c r="AZ65" i="12"/>
  <c r="AY65" i="12"/>
  <c r="AX65" i="12"/>
  <c r="AW65" i="12"/>
  <c r="AV65" i="12"/>
  <c r="AU65" i="12"/>
  <c r="AT65" i="12"/>
  <c r="AS65" i="12"/>
  <c r="AR65" i="12"/>
  <c r="AQ65" i="12"/>
  <c r="AP65" i="12"/>
  <c r="AO65" i="12"/>
  <c r="AN65" i="12"/>
  <c r="AM65" i="12"/>
  <c r="AL65" i="12"/>
  <c r="AK65" i="12"/>
  <c r="AJ65" i="12"/>
  <c r="AI65" i="12"/>
  <c r="AH65" i="12"/>
  <c r="CE61" i="12"/>
  <c r="CD61" i="12"/>
  <c r="CC61" i="12"/>
  <c r="CB61" i="12"/>
  <c r="CA61" i="12"/>
  <c r="BZ61" i="12"/>
  <c r="BY61" i="12"/>
  <c r="BX61" i="12"/>
  <c r="BW61" i="12"/>
  <c r="BV61" i="12"/>
  <c r="BU61" i="12"/>
  <c r="BT61" i="12"/>
  <c r="BS61" i="12"/>
  <c r="BR61" i="12"/>
  <c r="BQ61" i="12"/>
  <c r="BP61" i="12"/>
  <c r="BO61" i="12"/>
  <c r="BN61" i="12"/>
  <c r="BM61" i="12"/>
  <c r="BL61" i="12"/>
  <c r="CE60" i="12"/>
  <c r="CD60" i="12"/>
  <c r="CC60" i="12"/>
  <c r="CB60" i="12"/>
  <c r="CA60" i="12"/>
  <c r="BZ60" i="12"/>
  <c r="BY60" i="12"/>
  <c r="BX60" i="12"/>
  <c r="BW60" i="12"/>
  <c r="BV60" i="12"/>
  <c r="BU60" i="12"/>
  <c r="BT60" i="12"/>
  <c r="BS60" i="12"/>
  <c r="BR60" i="12"/>
  <c r="BQ60" i="12"/>
  <c r="BP60" i="12"/>
  <c r="BO60" i="12"/>
  <c r="BN60" i="12"/>
  <c r="BM60" i="12"/>
  <c r="BL60" i="12"/>
  <c r="BK60" i="12"/>
  <c r="BJ60" i="12"/>
  <c r="BI60" i="12"/>
  <c r="BH60" i="12"/>
  <c r="BG60" i="12"/>
  <c r="BF60" i="12"/>
  <c r="BE60" i="12"/>
  <c r="BD60" i="12"/>
  <c r="BC60" i="12"/>
  <c r="BB60" i="12"/>
  <c r="BA60" i="12"/>
  <c r="AZ60" i="12"/>
  <c r="AY60" i="12"/>
  <c r="AX60" i="12"/>
  <c r="AW60" i="12"/>
  <c r="AV60" i="12"/>
  <c r="AU60" i="12"/>
  <c r="AT60" i="12"/>
  <c r="AS60" i="12"/>
  <c r="AR60" i="12"/>
  <c r="AQ60" i="12"/>
  <c r="AP60" i="12"/>
  <c r="AO60" i="12"/>
  <c r="AN60" i="12"/>
  <c r="AM60" i="12"/>
  <c r="AL60" i="12"/>
  <c r="AK60" i="12"/>
  <c r="AJ60" i="12"/>
  <c r="AI60" i="12"/>
  <c r="AH60" i="12"/>
  <c r="CE59" i="12"/>
  <c r="CD59" i="12"/>
  <c r="CC59" i="12"/>
  <c r="CB59" i="12"/>
  <c r="CA59" i="12"/>
  <c r="BZ59" i="12"/>
  <c r="BY59" i="12"/>
  <c r="BX59" i="12"/>
  <c r="BW59" i="12"/>
  <c r="BV59" i="12"/>
  <c r="BU59" i="12"/>
  <c r="BT59" i="12"/>
  <c r="BS59" i="12"/>
  <c r="BR59" i="12"/>
  <c r="BQ59" i="12"/>
  <c r="BP59" i="12"/>
  <c r="BO59" i="12"/>
  <c r="BN59" i="12"/>
  <c r="BM59" i="12"/>
  <c r="BL59" i="12"/>
  <c r="BK59" i="12"/>
  <c r="BJ59" i="12"/>
  <c r="BI59" i="12"/>
  <c r="BH59" i="12"/>
  <c r="BG59" i="12"/>
  <c r="BF59" i="12"/>
  <c r="BE59" i="12"/>
  <c r="BD59" i="12"/>
  <c r="BC59" i="12"/>
  <c r="BB59" i="12"/>
  <c r="BA59" i="12"/>
  <c r="AZ59" i="12"/>
  <c r="AY59" i="12"/>
  <c r="AX59" i="12"/>
  <c r="AW59" i="12"/>
  <c r="AV59" i="12"/>
  <c r="AU59" i="12"/>
  <c r="AT59" i="12"/>
  <c r="AS59" i="12"/>
  <c r="AR59" i="12"/>
  <c r="AQ59" i="12"/>
  <c r="AP59" i="12"/>
  <c r="AO59" i="12"/>
  <c r="AN59" i="12"/>
  <c r="AM59" i="12"/>
  <c r="AL59" i="12"/>
  <c r="AK59" i="12"/>
  <c r="AJ59" i="12"/>
  <c r="AI59" i="12"/>
  <c r="AH59" i="12"/>
  <c r="CE58" i="12"/>
  <c r="CD58" i="12"/>
  <c r="CC58" i="12"/>
  <c r="CB58" i="12"/>
  <c r="CA58" i="12"/>
  <c r="BZ58" i="12"/>
  <c r="BY58" i="12"/>
  <c r="BX58" i="12"/>
  <c r="BW58" i="12"/>
  <c r="BV58" i="12"/>
  <c r="BU58" i="12"/>
  <c r="BT58" i="12"/>
  <c r="BS58" i="12"/>
  <c r="BR58" i="12"/>
  <c r="BQ58" i="12"/>
  <c r="BP58" i="12"/>
  <c r="BO58" i="12"/>
  <c r="BN58" i="12"/>
  <c r="BM58" i="12"/>
  <c r="BL58" i="12"/>
  <c r="BK58" i="12"/>
  <c r="BJ58" i="12"/>
  <c r="BI58" i="12"/>
  <c r="BH58" i="12"/>
  <c r="BG58" i="12"/>
  <c r="BF58" i="12"/>
  <c r="BE58" i="12"/>
  <c r="BD58" i="12"/>
  <c r="BC58" i="12"/>
  <c r="BB58" i="12"/>
  <c r="BA58" i="12"/>
  <c r="AZ58" i="12"/>
  <c r="AY58" i="12"/>
  <c r="AX58" i="12"/>
  <c r="AW58" i="12"/>
  <c r="AV58" i="12"/>
  <c r="AU58" i="12"/>
  <c r="AT58" i="12"/>
  <c r="AS58" i="12"/>
  <c r="AR58" i="12"/>
  <c r="AQ58" i="12"/>
  <c r="AP58" i="12"/>
  <c r="AO58" i="12"/>
  <c r="AN58" i="12"/>
  <c r="AM58" i="12"/>
  <c r="AL58" i="12"/>
  <c r="AK58" i="12"/>
  <c r="AJ58" i="12"/>
  <c r="AI58" i="12"/>
  <c r="AH58" i="12"/>
  <c r="CE57" i="12"/>
  <c r="CD57" i="12"/>
  <c r="CC57" i="12"/>
  <c r="CB57" i="12"/>
  <c r="CA57" i="12"/>
  <c r="BZ57" i="12"/>
  <c r="BY57" i="12"/>
  <c r="BX57" i="12"/>
  <c r="BW57" i="12"/>
  <c r="BV57" i="12"/>
  <c r="BU57" i="12"/>
  <c r="BT57" i="12"/>
  <c r="BS57" i="12"/>
  <c r="BR57" i="12"/>
  <c r="BQ57" i="12"/>
  <c r="BP57" i="12"/>
  <c r="BO57" i="12"/>
  <c r="BN57" i="12"/>
  <c r="BM57" i="12"/>
  <c r="BL57" i="12"/>
  <c r="BK57" i="12"/>
  <c r="BJ57" i="12"/>
  <c r="BI57" i="12"/>
  <c r="BH57" i="12"/>
  <c r="BG57" i="12"/>
  <c r="BF57" i="12"/>
  <c r="BE57" i="12"/>
  <c r="BD57" i="12"/>
  <c r="BC57" i="12"/>
  <c r="BB57" i="12"/>
  <c r="BA57" i="12"/>
  <c r="AZ57" i="12"/>
  <c r="AY57" i="12"/>
  <c r="AX57" i="12"/>
  <c r="AW57" i="12"/>
  <c r="AV57" i="12"/>
  <c r="AU57" i="12"/>
  <c r="AT57" i="12"/>
  <c r="AS57" i="12"/>
  <c r="AR57" i="12"/>
  <c r="AQ57" i="12"/>
  <c r="AP57" i="12"/>
  <c r="AO57" i="12"/>
  <c r="AN57" i="12"/>
  <c r="AM57" i="12"/>
  <c r="AL57" i="12"/>
  <c r="AK57" i="12"/>
  <c r="AJ57" i="12"/>
  <c r="AI57" i="12"/>
  <c r="AH57" i="12"/>
  <c r="CE56" i="12"/>
  <c r="CD56" i="12"/>
  <c r="CC56" i="12"/>
  <c r="CB56" i="12"/>
  <c r="CA56" i="12"/>
  <c r="BZ56" i="12"/>
  <c r="BY56" i="12"/>
  <c r="BX56" i="12"/>
  <c r="BW56" i="12"/>
  <c r="BV56" i="12"/>
  <c r="BU56" i="12"/>
  <c r="BT56" i="12"/>
  <c r="BS56" i="12"/>
  <c r="BR56" i="12"/>
  <c r="BQ56" i="12"/>
  <c r="BP56" i="12"/>
  <c r="BO56" i="12"/>
  <c r="BN56" i="12"/>
  <c r="BM56" i="12"/>
  <c r="BL56" i="12"/>
  <c r="BK56" i="12"/>
  <c r="BJ56" i="12"/>
  <c r="BI56" i="12"/>
  <c r="BH56" i="12"/>
  <c r="BG56" i="12"/>
  <c r="BF56" i="12"/>
  <c r="BE56" i="12"/>
  <c r="BD56" i="12"/>
  <c r="BC56" i="12"/>
  <c r="BB56" i="12"/>
  <c r="BA56" i="12"/>
  <c r="AZ56" i="12"/>
  <c r="AY56" i="12"/>
  <c r="AX56" i="12"/>
  <c r="AW56" i="12"/>
  <c r="AV56" i="12"/>
  <c r="AU56" i="12"/>
  <c r="AT56" i="12"/>
  <c r="AS56" i="12"/>
  <c r="AR56" i="12"/>
  <c r="AQ56" i="12"/>
  <c r="AP56" i="12"/>
  <c r="AO56" i="12"/>
  <c r="AN56" i="12"/>
  <c r="AM56" i="12"/>
  <c r="AL56" i="12"/>
  <c r="AK56" i="12"/>
  <c r="AJ56" i="12"/>
  <c r="AI56" i="12"/>
  <c r="AH56" i="12"/>
  <c r="CE54" i="12"/>
  <c r="CD54" i="12"/>
  <c r="CC54" i="12"/>
  <c r="CB54" i="12"/>
  <c r="CA54" i="12"/>
  <c r="BZ54" i="12"/>
  <c r="BY54" i="12"/>
  <c r="BX54" i="12"/>
  <c r="BW54" i="12"/>
  <c r="BV54" i="12"/>
  <c r="BU54" i="12"/>
  <c r="BT54" i="12"/>
  <c r="BS54" i="12"/>
  <c r="BR54" i="12"/>
  <c r="BQ54" i="12"/>
  <c r="BP54" i="12"/>
  <c r="BO54" i="12"/>
  <c r="BN54" i="12"/>
  <c r="BM54" i="12"/>
  <c r="BL54" i="12"/>
  <c r="BK54" i="12"/>
  <c r="BJ54" i="12"/>
  <c r="BI54" i="12"/>
  <c r="BH54" i="12"/>
  <c r="BG54" i="12"/>
  <c r="BF54" i="12"/>
  <c r="BE54" i="12"/>
  <c r="BD54" i="12"/>
  <c r="BC54" i="12"/>
  <c r="BB54" i="12"/>
  <c r="BA54" i="12"/>
  <c r="AZ54" i="12"/>
  <c r="AY54" i="12"/>
  <c r="AX54" i="12"/>
  <c r="AW54" i="12"/>
  <c r="AV54" i="12"/>
  <c r="AU54" i="12"/>
  <c r="AT54" i="12"/>
  <c r="AS54" i="12"/>
  <c r="AR54" i="12"/>
  <c r="AQ54" i="12"/>
  <c r="AP54" i="12"/>
  <c r="AO54" i="12"/>
  <c r="AN54" i="12"/>
  <c r="AM54" i="12"/>
  <c r="AL54" i="12"/>
  <c r="AK54" i="12"/>
  <c r="AJ54" i="12"/>
  <c r="AI54" i="12"/>
  <c r="AH54" i="12"/>
  <c r="BG35" i="12"/>
  <c r="BF35" i="12"/>
  <c r="BE35" i="12"/>
  <c r="BD35" i="12"/>
  <c r="BC35" i="12"/>
  <c r="BB35" i="12"/>
  <c r="BA35" i="12"/>
  <c r="AZ35" i="12"/>
  <c r="AY35" i="12"/>
  <c r="AX35" i="12"/>
  <c r="AW35" i="12"/>
  <c r="AV35" i="12"/>
  <c r="AU35" i="12"/>
  <c r="AT35" i="12"/>
  <c r="AS35" i="12"/>
  <c r="AR35" i="12"/>
  <c r="AQ35" i="12"/>
  <c r="AP35" i="12"/>
  <c r="AO35" i="12"/>
  <c r="AN35" i="12"/>
  <c r="AM35" i="12"/>
  <c r="AL35" i="12"/>
  <c r="AK35" i="12"/>
  <c r="AJ35" i="12"/>
  <c r="AI35" i="12"/>
  <c r="AH35" i="12"/>
  <c r="BG34" i="12"/>
  <c r="BF34" i="12"/>
  <c r="BE34" i="12"/>
  <c r="BD34" i="12"/>
  <c r="BC34" i="12"/>
  <c r="BB34" i="12"/>
  <c r="BA34" i="12"/>
  <c r="AZ34" i="12"/>
  <c r="AY34" i="12"/>
  <c r="AX34" i="12"/>
  <c r="AW34" i="12"/>
  <c r="AV34" i="12"/>
  <c r="AU34" i="12"/>
  <c r="AT34" i="12"/>
  <c r="AS34" i="12"/>
  <c r="AR34" i="12"/>
  <c r="AQ34" i="12"/>
  <c r="AP34" i="12"/>
  <c r="AO34" i="12"/>
  <c r="AN34" i="12"/>
  <c r="AM34" i="12"/>
  <c r="AL34" i="12"/>
  <c r="AK34" i="12"/>
  <c r="AJ34" i="12"/>
  <c r="AI34" i="12"/>
  <c r="AH34" i="12"/>
  <c r="CE30" i="12"/>
  <c r="CD30" i="12"/>
  <c r="CC30" i="12"/>
  <c r="CB30" i="12"/>
  <c r="CA30" i="12"/>
  <c r="BZ30" i="12"/>
  <c r="BY30" i="12"/>
  <c r="BX30" i="12"/>
  <c r="BW30" i="12"/>
  <c r="BV30" i="12"/>
  <c r="BU30" i="12"/>
  <c r="BT30" i="12"/>
  <c r="BS30" i="12"/>
  <c r="BR30" i="12"/>
  <c r="BQ30" i="12"/>
  <c r="BP30" i="12"/>
  <c r="BO30" i="12"/>
  <c r="BN30" i="12"/>
  <c r="BM30" i="12"/>
  <c r="BL30" i="12"/>
  <c r="BK30" i="12"/>
  <c r="BJ30" i="12"/>
  <c r="BI30" i="12"/>
  <c r="BH30" i="12"/>
  <c r="BG30" i="12"/>
  <c r="BF30" i="12"/>
  <c r="BE30" i="12"/>
  <c r="BD30" i="12"/>
  <c r="BC30" i="12"/>
  <c r="BB30" i="12"/>
  <c r="BA30" i="12"/>
  <c r="AZ30" i="12"/>
  <c r="AY30" i="12"/>
  <c r="AX30" i="12"/>
  <c r="AW30" i="12"/>
  <c r="AV30" i="12"/>
  <c r="AU30" i="12"/>
  <c r="AT30" i="12"/>
  <c r="AS30" i="12"/>
  <c r="AR30" i="12"/>
  <c r="AQ30" i="12"/>
  <c r="AP30" i="12"/>
  <c r="AO30" i="12"/>
  <c r="AN30" i="12"/>
  <c r="AM30" i="12"/>
  <c r="AL30" i="12"/>
  <c r="AK30" i="12"/>
  <c r="AJ30" i="12"/>
  <c r="AI30" i="12"/>
  <c r="AH30" i="12"/>
  <c r="CE29" i="12"/>
  <c r="CD29" i="12"/>
  <c r="CC29" i="12"/>
  <c r="CB29" i="12"/>
  <c r="CA29" i="12"/>
  <c r="BZ29" i="12"/>
  <c r="BY29" i="12"/>
  <c r="BX29" i="12"/>
  <c r="BW29" i="12"/>
  <c r="BV29" i="12"/>
  <c r="BU29" i="12"/>
  <c r="BT29" i="12"/>
  <c r="BS29" i="12"/>
  <c r="BR29" i="12"/>
  <c r="BQ29" i="12"/>
  <c r="BP29" i="12"/>
  <c r="BO29" i="12"/>
  <c r="BN29" i="12"/>
  <c r="BM29" i="12"/>
  <c r="BL29" i="12"/>
  <c r="BK29" i="12"/>
  <c r="BJ29" i="12"/>
  <c r="BI29" i="12"/>
  <c r="BH29" i="12"/>
  <c r="BG29" i="12"/>
  <c r="BF29" i="12"/>
  <c r="BE29" i="12"/>
  <c r="BD29" i="12"/>
  <c r="BC29" i="12"/>
  <c r="BB29" i="12"/>
  <c r="BA29" i="12"/>
  <c r="AZ29" i="12"/>
  <c r="AY29" i="12"/>
  <c r="AX29" i="12"/>
  <c r="AW29" i="12"/>
  <c r="AV29" i="12"/>
  <c r="AU29" i="12"/>
  <c r="AT29" i="12"/>
  <c r="AS29" i="12"/>
  <c r="AR29" i="12"/>
  <c r="AQ29" i="12"/>
  <c r="AP29" i="12"/>
  <c r="AO29" i="12"/>
  <c r="AN29" i="12"/>
  <c r="AM29" i="12"/>
  <c r="AL29" i="12"/>
  <c r="AK29" i="12"/>
  <c r="AJ29" i="12"/>
  <c r="AI29" i="12"/>
  <c r="AH29" i="12"/>
  <c r="CE28" i="12"/>
  <c r="CD28" i="12"/>
  <c r="CC28" i="12"/>
  <c r="CB28" i="12"/>
  <c r="CA28" i="12"/>
  <c r="BZ28" i="12"/>
  <c r="BY28" i="12"/>
  <c r="BX28" i="12"/>
  <c r="BW28" i="12"/>
  <c r="BV28" i="12"/>
  <c r="BU28" i="12"/>
  <c r="BT28" i="12"/>
  <c r="BS28" i="12"/>
  <c r="BR28" i="12"/>
  <c r="BQ28" i="12"/>
  <c r="BP28" i="12"/>
  <c r="BO28" i="12"/>
  <c r="BN28" i="12"/>
  <c r="BM28" i="12"/>
  <c r="BL28" i="12"/>
  <c r="BK28" i="12"/>
  <c r="BJ28" i="12"/>
  <c r="BI28" i="12"/>
  <c r="BH28" i="12"/>
  <c r="BG28" i="12"/>
  <c r="BF28" i="12"/>
  <c r="BE28" i="12"/>
  <c r="BD28" i="12"/>
  <c r="BC28" i="12"/>
  <c r="BB28" i="12"/>
  <c r="BA28" i="12"/>
  <c r="AZ28" i="12"/>
  <c r="AY28" i="12"/>
  <c r="AX28" i="12"/>
  <c r="AW28" i="12"/>
  <c r="AV28" i="12"/>
  <c r="AU28" i="12"/>
  <c r="AT28" i="12"/>
  <c r="AS28" i="12"/>
  <c r="AR28" i="12"/>
  <c r="AQ28" i="12"/>
  <c r="AP28" i="12"/>
  <c r="AO28" i="12"/>
  <c r="AN28" i="12"/>
  <c r="AM28" i="12"/>
  <c r="AL28" i="12"/>
  <c r="AK28" i="12"/>
  <c r="AJ28" i="12"/>
  <c r="AI28" i="12"/>
  <c r="AH28" i="12"/>
  <c r="CE27" i="12"/>
  <c r="CD27" i="12"/>
  <c r="CC27" i="12"/>
  <c r="CB27" i="12"/>
  <c r="CA27" i="12"/>
  <c r="BZ27" i="12"/>
  <c r="BY27" i="12"/>
  <c r="BX27" i="12"/>
  <c r="BW27" i="12"/>
  <c r="BV27" i="12"/>
  <c r="BU27" i="12"/>
  <c r="BT27" i="12"/>
  <c r="BS27" i="12"/>
  <c r="BR27" i="12"/>
  <c r="BQ27" i="12"/>
  <c r="BP27" i="12"/>
  <c r="BO27" i="12"/>
  <c r="BN27" i="12"/>
  <c r="BM27" i="12"/>
  <c r="BL27" i="12"/>
  <c r="BK27" i="12"/>
  <c r="BJ27" i="12"/>
  <c r="BI27" i="12"/>
  <c r="BH27" i="12"/>
  <c r="BG27" i="12"/>
  <c r="BF27" i="12"/>
  <c r="BE27" i="12"/>
  <c r="BD27" i="12"/>
  <c r="BC27" i="12"/>
  <c r="BB27" i="12"/>
  <c r="BA27" i="12"/>
  <c r="AZ27" i="12"/>
  <c r="AY27" i="12"/>
  <c r="AX27" i="12"/>
  <c r="AW27" i="12"/>
  <c r="AV27" i="12"/>
  <c r="AU27" i="12"/>
  <c r="AT27" i="12"/>
  <c r="AS27" i="12"/>
  <c r="AR27" i="12"/>
  <c r="AQ27" i="12"/>
  <c r="AP27" i="12"/>
  <c r="AO27" i="12"/>
  <c r="AN27" i="12"/>
  <c r="AM27" i="12"/>
  <c r="AL27" i="12"/>
  <c r="AK27" i="12"/>
  <c r="AJ27" i="12"/>
  <c r="AI27" i="12"/>
  <c r="AH27" i="12"/>
  <c r="BG26" i="12"/>
  <c r="BF26" i="12"/>
  <c r="BE26" i="12"/>
  <c r="BD26" i="12"/>
  <c r="BC26" i="12"/>
  <c r="BB26" i="12"/>
  <c r="BA26" i="12"/>
  <c r="AZ26" i="12"/>
  <c r="AY26" i="12"/>
  <c r="AX26" i="12"/>
  <c r="AW26" i="12"/>
  <c r="AV26" i="12"/>
  <c r="AU26" i="12"/>
  <c r="AT26" i="12"/>
  <c r="AS26" i="12"/>
  <c r="AR26" i="12"/>
  <c r="AQ26" i="12"/>
  <c r="AP26" i="12"/>
  <c r="AO26" i="12"/>
  <c r="AN26" i="12"/>
  <c r="AM26" i="12"/>
  <c r="AL26" i="12"/>
  <c r="AK26" i="12"/>
  <c r="AJ26" i="12"/>
  <c r="AI26" i="12"/>
  <c r="AH26" i="12"/>
  <c r="CE10" i="12"/>
  <c r="CD10" i="12"/>
  <c r="CC10" i="12"/>
  <c r="CB10" i="12"/>
  <c r="CA10" i="12"/>
  <c r="BZ10" i="12"/>
  <c r="BY10" i="12"/>
  <c r="BX10" i="12"/>
  <c r="BW10" i="12"/>
  <c r="BV10" i="12"/>
  <c r="BU10" i="12"/>
  <c r="BT10" i="12"/>
  <c r="BS10" i="12"/>
  <c r="BR10" i="12"/>
  <c r="BQ10" i="12"/>
  <c r="BP10" i="12"/>
  <c r="BO10" i="12"/>
  <c r="BN10" i="12"/>
  <c r="BM10" i="12"/>
  <c r="BL10" i="12"/>
  <c r="BK10" i="12"/>
  <c r="BJ10" i="12"/>
  <c r="BI10" i="12"/>
  <c r="BH10" i="12"/>
  <c r="BG10" i="12"/>
  <c r="BF10" i="12"/>
  <c r="BE10" i="12"/>
  <c r="BD10" i="12"/>
  <c r="BC10" i="12"/>
  <c r="BB10" i="12"/>
  <c r="BA10" i="12"/>
  <c r="AZ10" i="12"/>
  <c r="AY10" i="12"/>
  <c r="AX10" i="12"/>
  <c r="AW10" i="12"/>
  <c r="AV10" i="12"/>
  <c r="AU10" i="12"/>
  <c r="AT10" i="12"/>
  <c r="AS10" i="12"/>
  <c r="AR10" i="12"/>
  <c r="AQ10" i="12"/>
  <c r="AP10" i="12"/>
  <c r="AO10" i="12"/>
  <c r="AN10" i="12"/>
  <c r="AM10" i="12"/>
  <c r="AL10" i="12"/>
  <c r="AK10" i="12"/>
  <c r="AJ10" i="12"/>
  <c r="AI10" i="12"/>
  <c r="AH10" i="12"/>
  <c r="CE9" i="12"/>
  <c r="CD9" i="12"/>
  <c r="CC9" i="12"/>
  <c r="CB9" i="12"/>
  <c r="CA9" i="12"/>
  <c r="BZ9" i="12"/>
  <c r="BY9" i="12"/>
  <c r="BX9" i="12"/>
  <c r="BW9" i="12"/>
  <c r="BV9" i="12"/>
  <c r="BU9" i="12"/>
  <c r="BT9" i="12"/>
  <c r="BS9" i="12"/>
  <c r="BR9" i="12"/>
  <c r="BQ9" i="12"/>
  <c r="BP9" i="12"/>
  <c r="BO9" i="12"/>
  <c r="BN9" i="12"/>
  <c r="BM9" i="12"/>
  <c r="BL9" i="12"/>
  <c r="BK9" i="12"/>
  <c r="BJ9" i="12"/>
  <c r="BI9" i="12"/>
  <c r="BH9" i="12"/>
  <c r="BG9" i="12"/>
  <c r="BF9" i="12"/>
  <c r="BE9" i="12"/>
  <c r="BD9" i="12"/>
  <c r="BC9" i="12"/>
  <c r="BB9" i="12"/>
  <c r="BA9" i="12"/>
  <c r="AZ9" i="12"/>
  <c r="AY9" i="12"/>
  <c r="AX9" i="12"/>
  <c r="AW9" i="12"/>
  <c r="AV9" i="12"/>
  <c r="AU9" i="12"/>
  <c r="AT9" i="12"/>
  <c r="AS9" i="12"/>
  <c r="AR9" i="12"/>
  <c r="AQ9" i="12"/>
  <c r="AP9" i="12"/>
  <c r="AO9" i="12"/>
  <c r="AN9" i="12"/>
  <c r="AM9" i="12"/>
  <c r="AL9" i="12"/>
  <c r="AK9" i="12"/>
  <c r="AJ9" i="12"/>
  <c r="AI9" i="12"/>
  <c r="AH9" i="12"/>
  <c r="CE8" i="12"/>
  <c r="CD8" i="12"/>
  <c r="CC8" i="12"/>
  <c r="CB8" i="12"/>
  <c r="CA8" i="12"/>
  <c r="BZ8" i="12"/>
  <c r="BY8" i="12"/>
  <c r="BX8" i="12"/>
  <c r="BW8" i="12"/>
  <c r="BV8" i="12"/>
  <c r="BU8" i="12"/>
  <c r="BT8" i="12"/>
  <c r="BS8" i="12"/>
  <c r="BR8" i="12"/>
  <c r="BQ8" i="12"/>
  <c r="BP8" i="12"/>
  <c r="BO8" i="12"/>
  <c r="BN8" i="12"/>
  <c r="BM8" i="12"/>
  <c r="BL8" i="12"/>
  <c r="BK8" i="12"/>
  <c r="BJ8" i="12"/>
  <c r="BI8" i="12"/>
  <c r="BH8" i="12"/>
  <c r="BG8" i="12"/>
  <c r="BF8" i="12"/>
  <c r="BE8" i="12"/>
  <c r="BD8" i="12"/>
  <c r="BC8" i="12"/>
  <c r="BB8" i="12"/>
  <c r="BA8" i="12"/>
  <c r="AZ8" i="12"/>
  <c r="AY8" i="12"/>
  <c r="AX8" i="12"/>
  <c r="AW8" i="12"/>
  <c r="AV8" i="12"/>
  <c r="AU8" i="12"/>
  <c r="AT8" i="12"/>
  <c r="AS8" i="12"/>
  <c r="AR8" i="12"/>
  <c r="AQ8" i="12"/>
  <c r="AP8" i="12"/>
  <c r="AO8" i="12"/>
  <c r="AN8" i="12"/>
  <c r="AM8" i="12"/>
  <c r="AL8" i="12"/>
  <c r="AK8" i="12"/>
  <c r="AJ8" i="12"/>
  <c r="AI8" i="12"/>
  <c r="AH8" i="12"/>
  <c r="BG6" i="12"/>
  <c r="BV99" i="9"/>
  <c r="BU99" i="9"/>
  <c r="BT99" i="9"/>
  <c r="BS99" i="9"/>
  <c r="BR99" i="9"/>
  <c r="BQ99" i="9"/>
  <c r="BP99" i="9"/>
  <c r="BO99" i="9"/>
  <c r="BN99" i="9"/>
  <c r="BM99" i="9"/>
  <c r="BL99" i="9"/>
  <c r="CE50" i="8"/>
  <c r="CD50" i="8"/>
  <c r="CC50" i="8"/>
  <c r="CB50" i="8"/>
  <c r="CA50" i="8"/>
  <c r="BZ50" i="8"/>
  <c r="BY50" i="8"/>
  <c r="BX50" i="8"/>
  <c r="BW50" i="8"/>
  <c r="BV50" i="8"/>
  <c r="BU50" i="8"/>
  <c r="BT50" i="8"/>
  <c r="BS50" i="8"/>
  <c r="BR50" i="8"/>
  <c r="BQ50" i="8"/>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BV43" i="6"/>
  <c r="BU43" i="6"/>
  <c r="BT43" i="6"/>
  <c r="BS43" i="6"/>
  <c r="BR43" i="6"/>
  <c r="BQ43" i="6"/>
  <c r="BP43" i="6"/>
  <c r="BO43" i="6"/>
  <c r="BN43" i="6"/>
  <c r="BM43" i="6"/>
  <c r="BL43" i="6"/>
  <c r="BK14" i="6"/>
  <c r="BJ14" i="6"/>
  <c r="BI14" i="6"/>
  <c r="BH14" i="6"/>
  <c r="BG14" i="6"/>
  <c r="BF14" i="6"/>
  <c r="BE14" i="6"/>
  <c r="BD14" i="6"/>
  <c r="BC14" i="6"/>
  <c r="BB14" i="6"/>
  <c r="BA14" i="6"/>
  <c r="AZ14" i="6"/>
  <c r="AY14" i="6"/>
  <c r="AX14" i="6"/>
  <c r="AW14" i="6"/>
  <c r="AV14" i="6"/>
  <c r="AU14" i="6"/>
  <c r="AT14" i="6"/>
  <c r="AS14" i="6"/>
  <c r="AR14" i="6"/>
  <c r="AQ14" i="6"/>
  <c r="AP14" i="6"/>
  <c r="AO14" i="6"/>
  <c r="AN14" i="6"/>
  <c r="AM14" i="6"/>
  <c r="AL14" i="6"/>
  <c r="AK14" i="6"/>
  <c r="AJ14" i="6"/>
  <c r="AI14" i="6"/>
  <c r="AH14" i="6"/>
  <c r="AG14" i="6"/>
  <c r="AF14" i="6"/>
  <c r="AE14" i="6"/>
  <c r="AD14" i="6"/>
  <c r="AC14" i="6"/>
  <c r="AB14" i="6"/>
  <c r="AA14" i="6"/>
  <c r="Z14" i="6"/>
  <c r="Y14" i="6"/>
  <c r="X14" i="6"/>
  <c r="W14" i="6"/>
  <c r="V14" i="6"/>
  <c r="U14" i="6"/>
  <c r="T14" i="6"/>
  <c r="S14" i="6"/>
  <c r="R14" i="6"/>
  <c r="Q14" i="6"/>
  <c r="P14" i="6"/>
  <c r="O14" i="6"/>
  <c r="N14" i="6"/>
  <c r="M14" i="6"/>
  <c r="L14" i="6"/>
  <c r="K14" i="6"/>
  <c r="J14" i="6"/>
  <c r="I14" i="6"/>
  <c r="H14" i="6"/>
  <c r="G14" i="6"/>
  <c r="F14" i="6"/>
  <c r="E14" i="6"/>
  <c r="D14" i="6"/>
  <c r="CE13" i="6"/>
  <c r="CD13" i="6"/>
  <c r="CC13" i="6"/>
  <c r="CB13" i="6"/>
  <c r="CA13" i="6"/>
  <c r="BZ13" i="6"/>
  <c r="BY13" i="6"/>
  <c r="BX13" i="6"/>
  <c r="BW13" i="6"/>
  <c r="BV13" i="6"/>
  <c r="BU13" i="6"/>
  <c r="BT13" i="6"/>
  <c r="BS13" i="6"/>
  <c r="BR13" i="6"/>
  <c r="BQ13" i="6"/>
  <c r="BP13" i="6"/>
  <c r="BO13" i="6"/>
  <c r="BN13" i="6"/>
  <c r="BM13" i="6"/>
  <c r="BL13" i="6"/>
  <c r="BK13" i="6"/>
  <c r="BJ13" i="6"/>
  <c r="BI13" i="6"/>
  <c r="BH13" i="6"/>
  <c r="BG13" i="6"/>
  <c r="BF13" i="6"/>
  <c r="BE13" i="6"/>
  <c r="BD13" i="6"/>
  <c r="BC13" i="6"/>
  <c r="BB13" i="6"/>
  <c r="BA13" i="6"/>
  <c r="AZ13" i="6"/>
  <c r="AY13" i="6"/>
  <c r="AX13" i="6"/>
  <c r="AW13" i="6"/>
  <c r="AV13" i="6"/>
  <c r="AU13" i="6"/>
  <c r="AT13" i="6"/>
  <c r="AS13" i="6"/>
  <c r="AR13" i="6"/>
  <c r="AQ13" i="6"/>
  <c r="BO7" i="6"/>
  <c r="AG7" i="6"/>
  <c r="AF7" i="6"/>
  <c r="AE7" i="6"/>
  <c r="AD7" i="6"/>
  <c r="AC7" i="6"/>
  <c r="AB7" i="6"/>
  <c r="AA7" i="6"/>
  <c r="Z7" i="6"/>
  <c r="Y7" i="6"/>
  <c r="X7" i="6"/>
  <c r="W7" i="6"/>
  <c r="V7" i="6"/>
  <c r="U7" i="6"/>
  <c r="T7" i="6"/>
  <c r="S7" i="6"/>
  <c r="R7" i="6"/>
  <c r="Q7" i="6"/>
  <c r="P7" i="6"/>
  <c r="O7" i="6"/>
  <c r="N7" i="6"/>
  <c r="M7" i="6"/>
  <c r="L7" i="6"/>
  <c r="K7" i="6"/>
  <c r="J7" i="6"/>
  <c r="I7" i="6"/>
  <c r="H7" i="6"/>
  <c r="G7" i="6"/>
  <c r="F7" i="6"/>
  <c r="E7" i="6"/>
  <c r="D7" i="6"/>
  <c r="CE6" i="6"/>
  <c r="CD6" i="6"/>
  <c r="CC6" i="6"/>
  <c r="CB6" i="6"/>
  <c r="CA6" i="6"/>
  <c r="BZ6" i="6"/>
  <c r="BY6" i="6"/>
  <c r="BX6" i="6"/>
  <c r="BW6" i="6"/>
  <c r="BV6" i="6"/>
  <c r="BU6" i="6"/>
  <c r="BT6" i="6"/>
  <c r="BS6" i="6"/>
  <c r="BR6" i="6"/>
  <c r="BQ6" i="6"/>
  <c r="BP6" i="6"/>
  <c r="BO6" i="6"/>
  <c r="BN6" i="6"/>
  <c r="BM6" i="6"/>
  <c r="BL6" i="6"/>
  <c r="BK6" i="6"/>
  <c r="BJ6" i="6"/>
  <c r="BI6" i="6"/>
  <c r="BH6" i="6"/>
  <c r="BG6" i="6"/>
  <c r="BF6" i="6"/>
  <c r="BE6" i="6"/>
  <c r="BD6" i="6"/>
  <c r="BC6" i="6"/>
  <c r="BB6" i="6"/>
  <c r="BA6" i="6"/>
  <c r="AZ6" i="6"/>
  <c r="AY6" i="6"/>
  <c r="AX6" i="6"/>
  <c r="AW6" i="6"/>
  <c r="AV6" i="6"/>
  <c r="AU6" i="6"/>
  <c r="AT6" i="6"/>
  <c r="AS6" i="6"/>
  <c r="AR6" i="6"/>
  <c r="AQ6" i="6"/>
  <c r="AP6" i="6"/>
  <c r="AO6" i="6"/>
  <c r="AN6" i="6"/>
  <c r="AM6" i="6"/>
  <c r="AL6" i="6"/>
  <c r="AK6" i="6"/>
  <c r="AJ6" i="6"/>
  <c r="AI6" i="6"/>
  <c r="AH6" i="6"/>
  <c r="AG6" i="6"/>
  <c r="AF6" i="6"/>
  <c r="AE6" i="6"/>
  <c r="AD6" i="6"/>
  <c r="AC6" i="6"/>
  <c r="AB6" i="6"/>
  <c r="AA6" i="6"/>
  <c r="Z6" i="6"/>
  <c r="Y6" i="6"/>
  <c r="X6" i="6"/>
  <c r="W6" i="6"/>
  <c r="V6" i="6"/>
  <c r="U6" i="6"/>
  <c r="T6" i="6"/>
  <c r="S6" i="6"/>
  <c r="R6" i="6"/>
  <c r="Q6" i="6"/>
  <c r="P6" i="6"/>
  <c r="O6" i="6"/>
  <c r="N6" i="6"/>
  <c r="M6" i="6"/>
  <c r="L6" i="6"/>
  <c r="K6" i="6"/>
  <c r="J6" i="6"/>
  <c r="I6" i="6"/>
  <c r="H6" i="6"/>
  <c r="G6" i="6"/>
  <c r="F6" i="6"/>
  <c r="E6" i="6"/>
  <c r="D6" i="6"/>
  <c r="CE5" i="6"/>
  <c r="CD5" i="6"/>
  <c r="CC5" i="6"/>
  <c r="CB5" i="6"/>
  <c r="CA5" i="6"/>
  <c r="BZ5" i="6"/>
  <c r="BY5" i="6"/>
  <c r="BX5" i="6"/>
  <c r="BW5" i="6"/>
  <c r="BV5" i="6"/>
  <c r="BU5" i="6"/>
  <c r="BT5" i="6"/>
  <c r="BS5" i="6"/>
  <c r="BR5" i="6"/>
  <c r="BQ5" i="6"/>
  <c r="CE18" i="33"/>
  <c r="CD18" i="33"/>
  <c r="CC18" i="33"/>
  <c r="CB18" i="33"/>
  <c r="CA18" i="33"/>
  <c r="BZ18" i="33"/>
  <c r="BY18" i="33"/>
  <c r="BX18" i="33"/>
  <c r="BW18" i="33"/>
  <c r="CE11" i="33"/>
  <c r="CD11" i="33"/>
  <c r="CC11" i="33"/>
  <c r="CB11" i="33"/>
  <c r="CA11" i="33"/>
  <c r="BZ11" i="33"/>
  <c r="BZ4" i="33" s="1"/>
  <c r="BY11" i="33"/>
  <c r="BX11" i="33"/>
  <c r="BW11" i="33"/>
  <c r="CE5" i="33"/>
  <c r="CD5" i="33"/>
  <c r="CC5" i="33"/>
  <c r="CB5" i="33"/>
  <c r="CA5" i="33"/>
  <c r="CA4" i="33" s="1"/>
  <c r="BZ5" i="33"/>
  <c r="BY5" i="33"/>
  <c r="BX5" i="33"/>
  <c r="BW5" i="33"/>
  <c r="CE17" i="32"/>
  <c r="CD17" i="32"/>
  <c r="CC17" i="32"/>
  <c r="CB17" i="32"/>
  <c r="CA17" i="32"/>
  <c r="BZ17" i="32"/>
  <c r="BY17" i="32"/>
  <c r="BX17" i="32"/>
  <c r="BW17" i="32"/>
  <c r="BV17" i="32"/>
  <c r="BU17" i="32"/>
  <c r="BT17" i="32"/>
  <c r="BS17" i="32"/>
  <c r="BR17" i="32"/>
  <c r="BQ17" i="32"/>
  <c r="BP17" i="32"/>
  <c r="BO17" i="32"/>
  <c r="BN17" i="32"/>
  <c r="BM17" i="32"/>
  <c r="BL17" i="32"/>
  <c r="BK17" i="32"/>
  <c r="BJ17" i="32"/>
  <c r="BI17" i="32"/>
  <c r="BH17" i="32"/>
  <c r="BG17" i="32"/>
  <c r="BF17" i="32"/>
  <c r="BE17" i="32"/>
  <c r="BD17" i="32"/>
  <c r="BC17" i="32"/>
  <c r="BB17" i="32"/>
  <c r="BA17" i="32"/>
  <c r="AZ17" i="32"/>
  <c r="AY17" i="32"/>
  <c r="AX17" i="32"/>
  <c r="AW17" i="32"/>
  <c r="AV17" i="32"/>
  <c r="AU17" i="32"/>
  <c r="AT17" i="32"/>
  <c r="AS17" i="32"/>
  <c r="AR17" i="32"/>
  <c r="AQ17" i="32"/>
  <c r="AP17" i="32"/>
  <c r="AO17" i="32"/>
  <c r="AN17" i="32"/>
  <c r="AM17" i="32"/>
  <c r="AL17" i="32"/>
  <c r="AK17" i="32"/>
  <c r="AJ17" i="32"/>
  <c r="AI17" i="32"/>
  <c r="AH17" i="32"/>
  <c r="AG17" i="32"/>
  <c r="AF17" i="32"/>
  <c r="AE17" i="32"/>
  <c r="AD17" i="32"/>
  <c r="AC17" i="32"/>
  <c r="AB17" i="32"/>
  <c r="AA17" i="32"/>
  <c r="Z17" i="32"/>
  <c r="Y17" i="32"/>
  <c r="X17" i="32"/>
  <c r="W17" i="32"/>
  <c r="V17" i="32"/>
  <c r="U17" i="32"/>
  <c r="T17" i="32"/>
  <c r="S17" i="32"/>
  <c r="R17" i="32"/>
  <c r="Q17" i="32"/>
  <c r="P17" i="32"/>
  <c r="O17" i="32"/>
  <c r="N17" i="32"/>
  <c r="M17" i="32"/>
  <c r="L17" i="32"/>
  <c r="K17" i="32"/>
  <c r="J17" i="32"/>
  <c r="I17" i="32"/>
  <c r="H17" i="32"/>
  <c r="G17" i="32"/>
  <c r="F17" i="32"/>
  <c r="E17" i="32"/>
  <c r="D17" i="32"/>
  <c r="CE15" i="32"/>
  <c r="CD15" i="32"/>
  <c r="CC15" i="32"/>
  <c r="CB15" i="32"/>
  <c r="CA15" i="32"/>
  <c r="BZ15" i="32"/>
  <c r="BY15" i="32"/>
  <c r="BX15" i="32"/>
  <c r="BW15" i="32"/>
  <c r="BV15" i="32"/>
  <c r="BU15" i="32"/>
  <c r="BT15" i="32"/>
  <c r="BS15" i="32"/>
  <c r="BR15" i="32"/>
  <c r="BQ15" i="32"/>
  <c r="BP15" i="32"/>
  <c r="BO15" i="32"/>
  <c r="BN15" i="32"/>
  <c r="BM15" i="32"/>
  <c r="BL15" i="32"/>
  <c r="BK15" i="32"/>
  <c r="BJ15" i="32"/>
  <c r="BI15" i="32"/>
  <c r="BH15" i="32"/>
  <c r="BG15" i="32"/>
  <c r="BF15" i="32"/>
  <c r="BE15" i="32"/>
  <c r="BD15" i="32"/>
  <c r="BC15" i="32"/>
  <c r="BB15" i="32"/>
  <c r="BA15" i="32"/>
  <c r="AZ15" i="32"/>
  <c r="AY15" i="32"/>
  <c r="AX15" i="32"/>
  <c r="AW15" i="32"/>
  <c r="AV15" i="32"/>
  <c r="AU15" i="32"/>
  <c r="AT15" i="32"/>
  <c r="AS15" i="32"/>
  <c r="AR15" i="32"/>
  <c r="AQ15" i="32"/>
  <c r="AP15" i="32"/>
  <c r="AO15" i="32"/>
  <c r="AN15" i="32"/>
  <c r="AM15" i="32"/>
  <c r="AL15" i="32"/>
  <c r="AK15" i="32"/>
  <c r="AJ15" i="32"/>
  <c r="AI15" i="32"/>
  <c r="AH15" i="32"/>
  <c r="AG15" i="32"/>
  <c r="AF15" i="32"/>
  <c r="AE15" i="32"/>
  <c r="AD15" i="32"/>
  <c r="AC15" i="32"/>
  <c r="AB15" i="32"/>
  <c r="AA15" i="32"/>
  <c r="Z15" i="32"/>
  <c r="Y15" i="32"/>
  <c r="X15" i="32"/>
  <c r="W15" i="32"/>
  <c r="V15" i="32"/>
  <c r="U15" i="32"/>
  <c r="T15" i="32"/>
  <c r="S15" i="32"/>
  <c r="R15" i="32"/>
  <c r="Q15" i="32"/>
  <c r="P15" i="32"/>
  <c r="O15" i="32"/>
  <c r="N15" i="32"/>
  <c r="M15" i="32"/>
  <c r="L15" i="32"/>
  <c r="K15" i="32"/>
  <c r="J15" i="32"/>
  <c r="I15" i="32"/>
  <c r="H15" i="32"/>
  <c r="G15" i="32"/>
  <c r="F15" i="32"/>
  <c r="E15" i="32"/>
  <c r="D15" i="32"/>
  <c r="CE6" i="32"/>
  <c r="CD6" i="32"/>
  <c r="CC6" i="32"/>
  <c r="CB6" i="32"/>
  <c r="CA6" i="32"/>
  <c r="BZ6" i="32"/>
  <c r="BY6" i="32"/>
  <c r="BX6" i="32"/>
  <c r="BW6" i="32"/>
  <c r="BV6" i="32"/>
  <c r="BU6" i="32"/>
  <c r="BU4" i="32" s="1"/>
  <c r="BT6" i="32"/>
  <c r="BS6" i="32"/>
  <c r="BR6" i="32"/>
  <c r="BQ6" i="32"/>
  <c r="BP6" i="32"/>
  <c r="BO6" i="32"/>
  <c r="BN6" i="32"/>
  <c r="BM6" i="32"/>
  <c r="BM4" i="32" s="1"/>
  <c r="BL6" i="32"/>
  <c r="BK6" i="32"/>
  <c r="BJ6" i="32"/>
  <c r="BI6" i="32"/>
  <c r="BH6" i="32"/>
  <c r="BG6" i="32"/>
  <c r="BF6" i="32"/>
  <c r="BE6" i="32"/>
  <c r="BE4" i="32" s="1"/>
  <c r="BD6" i="32"/>
  <c r="BC6" i="32"/>
  <c r="BB6" i="32"/>
  <c r="BA6" i="32"/>
  <c r="AZ6" i="32"/>
  <c r="AY6" i="32"/>
  <c r="AX6" i="32"/>
  <c r="AW6" i="32"/>
  <c r="AW4" i="32" s="1"/>
  <c r="AV6" i="32"/>
  <c r="AU6" i="32"/>
  <c r="AT6" i="32"/>
  <c r="AS6" i="32"/>
  <c r="AR6" i="32"/>
  <c r="AQ6" i="32"/>
  <c r="AP6" i="32"/>
  <c r="AO6" i="32"/>
  <c r="AO4" i="32" s="1"/>
  <c r="AN6" i="32"/>
  <c r="AM6" i="32"/>
  <c r="AL6" i="32"/>
  <c r="AK6" i="32"/>
  <c r="AJ6" i="32"/>
  <c r="AI6" i="32"/>
  <c r="AH6" i="32"/>
  <c r="AG6" i="32"/>
  <c r="AG4" i="32" s="1"/>
  <c r="AF6" i="32"/>
  <c r="AE6" i="32"/>
  <c r="AD6" i="32"/>
  <c r="AC6" i="32"/>
  <c r="AB6" i="32"/>
  <c r="AA6" i="32"/>
  <c r="Z6" i="32"/>
  <c r="Y6" i="32"/>
  <c r="Y4" i="32" s="1"/>
  <c r="X6" i="32"/>
  <c r="W6" i="32"/>
  <c r="V6" i="32"/>
  <c r="U6" i="32"/>
  <c r="T6" i="32"/>
  <c r="S6" i="32"/>
  <c r="R6" i="32"/>
  <c r="Q6" i="32"/>
  <c r="Q4" i="32" s="1"/>
  <c r="P6" i="32"/>
  <c r="O6" i="32"/>
  <c r="N6" i="32"/>
  <c r="M6" i="32"/>
  <c r="L6" i="32"/>
  <c r="K6" i="32"/>
  <c r="J6" i="32"/>
  <c r="I6" i="32"/>
  <c r="I4" i="32" s="1"/>
  <c r="H6" i="32"/>
  <c r="G6" i="32"/>
  <c r="F6" i="32"/>
  <c r="E6" i="32"/>
  <c r="D6" i="32"/>
  <c r="CE4" i="32"/>
  <c r="CD4" i="32"/>
  <c r="CC4" i="32"/>
  <c r="CB4" i="32"/>
  <c r="CA4" i="32"/>
  <c r="BZ4" i="32"/>
  <c r="BX4" i="32"/>
  <c r="BW4" i="32"/>
  <c r="BV4" i="32"/>
  <c r="BT4" i="32"/>
  <c r="BS4" i="32"/>
  <c r="BR4" i="32"/>
  <c r="BP4" i="32"/>
  <c r="BO4" i="32"/>
  <c r="BN4" i="32"/>
  <c r="BL4" i="32"/>
  <c r="BK4" i="32"/>
  <c r="BJ4" i="32"/>
  <c r="BH4" i="32"/>
  <c r="BG4" i="32"/>
  <c r="BF4" i="32"/>
  <c r="BD4" i="32"/>
  <c r="BC4" i="32"/>
  <c r="BB4" i="32"/>
  <c r="AZ4" i="32"/>
  <c r="AY4" i="32"/>
  <c r="AX4" i="32"/>
  <c r="AV4" i="32"/>
  <c r="AU4" i="32"/>
  <c r="AT4" i="32"/>
  <c r="AR4" i="32"/>
  <c r="AQ4" i="32"/>
  <c r="AP4" i="32"/>
  <c r="AN4" i="32"/>
  <c r="AM4" i="32"/>
  <c r="AL4" i="32"/>
  <c r="AJ4" i="32"/>
  <c r="AI4" i="32"/>
  <c r="AH4" i="32"/>
  <c r="AF4" i="32"/>
  <c r="AE4" i="32"/>
  <c r="AD4" i="32"/>
  <c r="AB4" i="32"/>
  <c r="AA4" i="32"/>
  <c r="Z4" i="32"/>
  <c r="X4" i="32"/>
  <c r="W4" i="32"/>
  <c r="V4" i="32"/>
  <c r="T4" i="32"/>
  <c r="S4" i="32"/>
  <c r="R4" i="32"/>
  <c r="P4" i="32"/>
  <c r="O4" i="32"/>
  <c r="N4" i="32"/>
  <c r="L4" i="32"/>
  <c r="K4" i="32"/>
  <c r="J4" i="32"/>
  <c r="H4" i="32"/>
  <c r="G4" i="32"/>
  <c r="F4" i="32"/>
  <c r="D4" i="32"/>
  <c r="CE30" i="31"/>
  <c r="CD30" i="31"/>
  <c r="CC30" i="31"/>
  <c r="CB30" i="31"/>
  <c r="CA30" i="31"/>
  <c r="BZ30" i="31"/>
  <c r="BY30" i="31"/>
  <c r="BX30" i="31"/>
  <c r="BW30" i="31"/>
  <c r="BV30" i="31"/>
  <c r="BU30" i="31"/>
  <c r="BT30" i="31"/>
  <c r="BS30" i="31"/>
  <c r="BR30" i="31"/>
  <c r="BQ30" i="31"/>
  <c r="BP30" i="31"/>
  <c r="BO30" i="31"/>
  <c r="BN30" i="31"/>
  <c r="BM30" i="31"/>
  <c r="BL30" i="31"/>
  <c r="BK30" i="31"/>
  <c r="BJ30" i="31"/>
  <c r="BI30" i="31"/>
  <c r="BH30" i="31"/>
  <c r="BG30" i="31"/>
  <c r="BF30" i="31"/>
  <c r="BE30" i="31"/>
  <c r="BD30" i="31"/>
  <c r="BC30" i="31"/>
  <c r="BB30" i="31"/>
  <c r="BA30" i="31"/>
  <c r="AZ30" i="31"/>
  <c r="AY30" i="31"/>
  <c r="AX30" i="31"/>
  <c r="AW30" i="31"/>
  <c r="AV30" i="31"/>
  <c r="AU30" i="31"/>
  <c r="AT30" i="31"/>
  <c r="AS30" i="31"/>
  <c r="AR30" i="31"/>
  <c r="AQ30" i="31"/>
  <c r="AP30" i="31"/>
  <c r="AO30" i="31"/>
  <c r="AN30" i="31"/>
  <c r="AM30" i="31"/>
  <c r="AL30" i="31"/>
  <c r="AK30" i="31"/>
  <c r="AJ30" i="31"/>
  <c r="AI30" i="31"/>
  <c r="AH30" i="31"/>
  <c r="AG30" i="31"/>
  <c r="AF30" i="31"/>
  <c r="AE30" i="31"/>
  <c r="AD30" i="31"/>
  <c r="AC30" i="31"/>
  <c r="AB30" i="31"/>
  <c r="AA30" i="31"/>
  <c r="Z30" i="31"/>
  <c r="Y30" i="31"/>
  <c r="X30" i="31"/>
  <c r="W30" i="31"/>
  <c r="V30" i="31"/>
  <c r="U30" i="31"/>
  <c r="T30" i="31"/>
  <c r="S30" i="31"/>
  <c r="R30" i="31"/>
  <c r="Q30" i="31"/>
  <c r="P30" i="31"/>
  <c r="O30" i="31"/>
  <c r="N30" i="31"/>
  <c r="M30" i="31"/>
  <c r="L30" i="31"/>
  <c r="K30" i="31"/>
  <c r="CE18" i="31"/>
  <c r="CD18" i="31"/>
  <c r="CC18" i="31"/>
  <c r="CB18" i="31"/>
  <c r="CA18" i="31"/>
  <c r="BZ18" i="31"/>
  <c r="BY18" i="31"/>
  <c r="BX18" i="31"/>
  <c r="BW18" i="31"/>
  <c r="BV18" i="31"/>
  <c r="BU18" i="31"/>
  <c r="BT18" i="31"/>
  <c r="BS18" i="31"/>
  <c r="BR18" i="31"/>
  <c r="BQ18" i="31"/>
  <c r="BP18" i="31"/>
  <c r="BO18" i="31"/>
  <c r="BN18" i="31"/>
  <c r="BM18" i="31"/>
  <c r="BL18" i="31"/>
  <c r="BK18" i="31"/>
  <c r="BJ18" i="31"/>
  <c r="BI18" i="31"/>
  <c r="BH18" i="31"/>
  <c r="BG18" i="31"/>
  <c r="BF18" i="31"/>
  <c r="BE18" i="31"/>
  <c r="BD18" i="31"/>
  <c r="BC18" i="31"/>
  <c r="BB18" i="31"/>
  <c r="BA18" i="31"/>
  <c r="AZ18" i="31"/>
  <c r="AY18" i="31"/>
  <c r="AX18" i="31"/>
  <c r="AW18" i="31"/>
  <c r="AV18" i="31"/>
  <c r="AU18" i="31"/>
  <c r="AT18" i="31"/>
  <c r="AS18" i="31"/>
  <c r="AR18" i="31"/>
  <c r="AQ18" i="31"/>
  <c r="AP18" i="31"/>
  <c r="AO18" i="31"/>
  <c r="AN18" i="31"/>
  <c r="AM18" i="31"/>
  <c r="AL18" i="31"/>
  <c r="AK18" i="31"/>
  <c r="AJ18" i="31"/>
  <c r="AI18" i="31"/>
  <c r="AH18" i="31"/>
  <c r="AG18" i="31"/>
  <c r="AF18" i="31"/>
  <c r="AE18" i="31"/>
  <c r="AD18" i="31"/>
  <c r="AC18" i="31"/>
  <c r="AB18" i="31"/>
  <c r="AA18" i="31"/>
  <c r="Z18" i="31"/>
  <c r="Y18" i="31"/>
  <c r="X18" i="31"/>
  <c r="W18" i="31"/>
  <c r="V18" i="31"/>
  <c r="U18" i="31"/>
  <c r="T18" i="31"/>
  <c r="S18" i="31"/>
  <c r="R18" i="31"/>
  <c r="Q18" i="31"/>
  <c r="P18" i="31"/>
  <c r="O18" i="31"/>
  <c r="N18" i="31"/>
  <c r="M18" i="31"/>
  <c r="L18" i="31"/>
  <c r="K18" i="31"/>
  <c r="J18" i="31"/>
  <c r="I18" i="31"/>
  <c r="H18" i="31"/>
  <c r="G18" i="31"/>
  <c r="F18" i="31"/>
  <c r="E18" i="31"/>
  <c r="D18" i="31"/>
  <c r="CE17" i="31"/>
  <c r="CD17" i="31"/>
  <c r="CC17" i="31"/>
  <c r="CB17" i="31"/>
  <c r="CA17" i="31"/>
  <c r="BZ17" i="31"/>
  <c r="BY17" i="31"/>
  <c r="BX17" i="31"/>
  <c r="BW17" i="31"/>
  <c r="BV17" i="31"/>
  <c r="BU17" i="31"/>
  <c r="BT17" i="31"/>
  <c r="BS17" i="31"/>
  <c r="BR17" i="31"/>
  <c r="BQ17" i="31"/>
  <c r="BP17" i="31"/>
  <c r="BO17" i="31"/>
  <c r="BN17" i="31"/>
  <c r="BM17" i="31"/>
  <c r="BL17" i="31"/>
  <c r="BK17" i="31"/>
  <c r="BJ17" i="31"/>
  <c r="BI17" i="31"/>
  <c r="BH17" i="31"/>
  <c r="BG17" i="31"/>
  <c r="BF17" i="31"/>
  <c r="BE17" i="31"/>
  <c r="BD17" i="31"/>
  <c r="BC17" i="31"/>
  <c r="BB17" i="31"/>
  <c r="BA17" i="31"/>
  <c r="AZ17" i="31"/>
  <c r="AY17" i="31"/>
  <c r="AX17" i="31"/>
  <c r="AW17" i="31"/>
  <c r="AV17" i="31"/>
  <c r="AU17" i="31"/>
  <c r="AT17" i="31"/>
  <c r="AS17" i="31"/>
  <c r="AR17" i="31"/>
  <c r="AQ17" i="31"/>
  <c r="AP17" i="31"/>
  <c r="AO17" i="31"/>
  <c r="AN17" i="31"/>
  <c r="AM17" i="31"/>
  <c r="AL17" i="31"/>
  <c r="AK17" i="31"/>
  <c r="AJ17" i="31"/>
  <c r="AI17"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CE5" i="31"/>
  <c r="CD5" i="31"/>
  <c r="CC5" i="31"/>
  <c r="CB5" i="31"/>
  <c r="CA5" i="31"/>
  <c r="BZ5" i="31"/>
  <c r="BY5" i="31"/>
  <c r="BX5" i="31"/>
  <c r="BW5" i="31"/>
  <c r="BV5" i="31"/>
  <c r="BU5" i="31"/>
  <c r="BT5" i="31"/>
  <c r="BS5" i="31"/>
  <c r="BR5" i="31"/>
  <c r="BQ5" i="31"/>
  <c r="BP5" i="31"/>
  <c r="BO5" i="31"/>
  <c r="BN5" i="31"/>
  <c r="BM5" i="31"/>
  <c r="BL5" i="31"/>
  <c r="BK5" i="31"/>
  <c r="BJ5" i="31"/>
  <c r="BI5" i="31"/>
  <c r="BH5" i="31"/>
  <c r="BG5" i="31"/>
  <c r="BF5" i="31"/>
  <c r="BE5" i="31"/>
  <c r="BD5" i="31"/>
  <c r="BC5" i="31"/>
  <c r="BB5" i="31"/>
  <c r="BA5" i="31"/>
  <c r="AZ5" i="31"/>
  <c r="AY5" i="31"/>
  <c r="AX5" i="31"/>
  <c r="AW5" i="31"/>
  <c r="AV5" i="31"/>
  <c r="AU5" i="31"/>
  <c r="AT5" i="31"/>
  <c r="AS5" i="31"/>
  <c r="AR5" i="31"/>
  <c r="AQ5" i="31"/>
  <c r="AP5" i="31"/>
  <c r="AO5" i="31"/>
  <c r="AN5" i="31"/>
  <c r="AM5" i="31"/>
  <c r="AL5" i="31"/>
  <c r="AK5" i="31"/>
  <c r="AJ5" i="31"/>
  <c r="AI5" i="31"/>
  <c r="AH5" i="31"/>
  <c r="AG5" i="31"/>
  <c r="AF5" i="31"/>
  <c r="AE5" i="31"/>
  <c r="AD5" i="31"/>
  <c r="AC5" i="31"/>
  <c r="AB5" i="31"/>
  <c r="AA5" i="31"/>
  <c r="Z5" i="31"/>
  <c r="Y5" i="31"/>
  <c r="X5" i="31"/>
  <c r="W5" i="31"/>
  <c r="V5" i="31"/>
  <c r="U5" i="31"/>
  <c r="T5" i="31"/>
  <c r="S5" i="31"/>
  <c r="R5" i="31"/>
  <c r="Q5" i="31"/>
  <c r="P5" i="31"/>
  <c r="O5" i="31"/>
  <c r="N5" i="31"/>
  <c r="M5" i="31"/>
  <c r="L5" i="31"/>
  <c r="K5" i="31"/>
  <c r="J5" i="31"/>
  <c r="I5" i="31"/>
  <c r="H5" i="31"/>
  <c r="G5" i="31"/>
  <c r="F5" i="31"/>
  <c r="E5" i="31"/>
  <c r="D5" i="31"/>
  <c r="CE4" i="31"/>
  <c r="CD4" i="31"/>
  <c r="CC4" i="31"/>
  <c r="CB4" i="31"/>
  <c r="CA4" i="31"/>
  <c r="BZ4" i="31"/>
  <c r="BY4" i="31"/>
  <c r="BX4" i="31"/>
  <c r="BW4" i="31"/>
  <c r="BV4" i="31"/>
  <c r="BU4" i="31"/>
  <c r="BT4" i="31"/>
  <c r="BS4" i="31"/>
  <c r="BR4" i="31"/>
  <c r="BQ4" i="31"/>
  <c r="BP4" i="31"/>
  <c r="BO4" i="31"/>
  <c r="BN4" i="31"/>
  <c r="BM4" i="31"/>
  <c r="BL4" i="31"/>
  <c r="BK4" i="31"/>
  <c r="BJ4" i="31"/>
  <c r="BI4" i="31"/>
  <c r="BH4" i="31"/>
  <c r="BG4" i="31"/>
  <c r="BF4" i="31"/>
  <c r="BE4" i="31"/>
  <c r="BD4" i="31"/>
  <c r="BC4" i="31"/>
  <c r="BB4" i="31"/>
  <c r="BA4" i="31"/>
  <c r="AZ4" i="31"/>
  <c r="AY4" i="31"/>
  <c r="AX4" i="31"/>
  <c r="AW4" i="31"/>
  <c r="AV4" i="31"/>
  <c r="AU4" i="31"/>
  <c r="AT4" i="31"/>
  <c r="AS4" i="31"/>
  <c r="AR4" i="31"/>
  <c r="AQ4" i="31"/>
  <c r="AP4" i="31"/>
  <c r="AO4" i="31"/>
  <c r="AN4" i="31"/>
  <c r="AM4" i="31"/>
  <c r="AL4" i="31"/>
  <c r="AK4" i="31"/>
  <c r="AJ4" i="31"/>
  <c r="AI4" i="31"/>
  <c r="AH4" i="31"/>
  <c r="AG4" i="31"/>
  <c r="AF4" i="31"/>
  <c r="AE4" i="31"/>
  <c r="AD4" i="31"/>
  <c r="AC4" i="31"/>
  <c r="AB4" i="31"/>
  <c r="AA4" i="31"/>
  <c r="Z4" i="31"/>
  <c r="Y4" i="31"/>
  <c r="X4" i="31"/>
  <c r="W4" i="31"/>
  <c r="V4" i="31"/>
  <c r="U4" i="31"/>
  <c r="T4" i="31"/>
  <c r="S4" i="31"/>
  <c r="R4" i="31"/>
  <c r="Q4" i="31"/>
  <c r="P4" i="31"/>
  <c r="O4" i="31"/>
  <c r="N4" i="31"/>
  <c r="M4" i="31"/>
  <c r="L4" i="31"/>
  <c r="K4" i="31"/>
  <c r="J4" i="31"/>
  <c r="I4" i="31"/>
  <c r="H4" i="31"/>
  <c r="G4" i="31"/>
  <c r="F4" i="31"/>
  <c r="E4" i="31"/>
  <c r="D4" i="31"/>
  <c r="CE45" i="30"/>
  <c r="CD45" i="30"/>
  <c r="CC45" i="30"/>
  <c r="CB45" i="30"/>
  <c r="CA45" i="30"/>
  <c r="BZ45" i="30"/>
  <c r="BY45" i="30"/>
  <c r="BX45" i="30"/>
  <c r="BW45" i="30"/>
  <c r="BV45" i="30"/>
  <c r="BU45" i="30"/>
  <c r="BT45" i="30"/>
  <c r="BS45" i="30"/>
  <c r="BR45" i="30"/>
  <c r="BQ45" i="30"/>
  <c r="BP45" i="30"/>
  <c r="BO45" i="30"/>
  <c r="BN45" i="30"/>
  <c r="BM45" i="30"/>
  <c r="BL45" i="30"/>
  <c r="BK45" i="30"/>
  <c r="BJ45" i="30"/>
  <c r="CE38" i="30"/>
  <c r="CD38" i="30"/>
  <c r="CC38" i="30"/>
  <c r="CB38" i="30"/>
  <c r="CA38" i="30"/>
  <c r="BZ38" i="30"/>
  <c r="BY38" i="30"/>
  <c r="BX38" i="30"/>
  <c r="BW38" i="30"/>
  <c r="BV38" i="30"/>
  <c r="BU38" i="30"/>
  <c r="BT38" i="30"/>
  <c r="BS38" i="30"/>
  <c r="BR38" i="30"/>
  <c r="BQ38" i="30"/>
  <c r="BP38" i="30"/>
  <c r="BO38" i="30"/>
  <c r="BN38" i="30"/>
  <c r="BM38" i="30"/>
  <c r="BL38" i="30"/>
  <c r="BK38" i="30"/>
  <c r="BJ38" i="30"/>
  <c r="CE34" i="30"/>
  <c r="CD34" i="30"/>
  <c r="CC34" i="30"/>
  <c r="CB34" i="30"/>
  <c r="CA34" i="30"/>
  <c r="BZ34" i="30"/>
  <c r="BY34" i="30"/>
  <c r="BX34" i="30"/>
  <c r="BW34" i="30"/>
  <c r="BV34" i="30"/>
  <c r="BU34" i="30"/>
  <c r="BT34" i="30"/>
  <c r="BS34" i="30"/>
  <c r="BR34" i="30"/>
  <c r="BQ34" i="30"/>
  <c r="BP34" i="30"/>
  <c r="BO34" i="30"/>
  <c r="BN34" i="30"/>
  <c r="BM34" i="30"/>
  <c r="BL34" i="30"/>
  <c r="BK34" i="30"/>
  <c r="BJ34" i="30"/>
  <c r="BI34" i="30"/>
  <c r="BH34" i="30"/>
  <c r="BG34" i="30"/>
  <c r="BF34" i="30"/>
  <c r="BE34" i="30"/>
  <c r="BD34" i="30"/>
  <c r="BC34" i="30"/>
  <c r="BB34" i="30"/>
  <c r="BA34" i="30"/>
  <c r="AZ34" i="30"/>
  <c r="AY34" i="30"/>
  <c r="AX34" i="30"/>
  <c r="AW34" i="30"/>
  <c r="AV34" i="30"/>
  <c r="AU34" i="30"/>
  <c r="AT34" i="30"/>
  <c r="AS34" i="30"/>
  <c r="AR34" i="30"/>
  <c r="CE30" i="30"/>
  <c r="CD30" i="30"/>
  <c r="CC30" i="30"/>
  <c r="CB30" i="30"/>
  <c r="CA30" i="30"/>
  <c r="BZ30" i="30"/>
  <c r="BY30" i="30"/>
  <c r="BX30" i="30"/>
  <c r="BW30" i="30"/>
  <c r="BV30" i="30"/>
  <c r="BU30" i="30"/>
  <c r="BT30" i="30"/>
  <c r="BS30" i="30"/>
  <c r="BR30" i="30"/>
  <c r="BQ30" i="30"/>
  <c r="BP30" i="30"/>
  <c r="BO30" i="30"/>
  <c r="BN30" i="30"/>
  <c r="BM30" i="30"/>
  <c r="BL30" i="30"/>
  <c r="BK30" i="30"/>
  <c r="BJ30" i="30"/>
  <c r="BI30" i="30"/>
  <c r="BH30" i="30"/>
  <c r="BG30" i="30"/>
  <c r="BF30" i="30"/>
  <c r="BE30" i="30"/>
  <c r="BD30" i="30"/>
  <c r="BC30" i="30"/>
  <c r="BB30" i="30"/>
  <c r="BA30" i="30"/>
  <c r="AZ30" i="30"/>
  <c r="AY30" i="30"/>
  <c r="AX30" i="30"/>
  <c r="AW30" i="30"/>
  <c r="AV30" i="30"/>
  <c r="AU30" i="30"/>
  <c r="AT30" i="30"/>
  <c r="AS30" i="30"/>
  <c r="AR30" i="30"/>
  <c r="CE29" i="30"/>
  <c r="CD29" i="30"/>
  <c r="CC29" i="30"/>
  <c r="CB29" i="30"/>
  <c r="CA29" i="30"/>
  <c r="BZ29" i="30"/>
  <c r="BY29" i="30"/>
  <c r="BX29" i="30"/>
  <c r="BW29" i="30"/>
  <c r="BV29" i="30"/>
  <c r="BU29" i="30"/>
  <c r="BT29" i="30"/>
  <c r="BS29" i="30"/>
  <c r="BR29" i="30"/>
  <c r="BQ29" i="30"/>
  <c r="BP29" i="30"/>
  <c r="BO29" i="30"/>
  <c r="BN29" i="30"/>
  <c r="BM29" i="30"/>
  <c r="BL29" i="30"/>
  <c r="BK29" i="30"/>
  <c r="BJ29" i="30"/>
  <c r="BI29" i="30"/>
  <c r="BH29" i="30"/>
  <c r="BG29" i="30"/>
  <c r="BF29" i="30"/>
  <c r="BE29" i="30"/>
  <c r="BD29" i="30"/>
  <c r="BC29" i="30"/>
  <c r="BB29" i="30"/>
  <c r="BA29" i="30"/>
  <c r="AZ29" i="30"/>
  <c r="AY29" i="30"/>
  <c r="AX29" i="30"/>
  <c r="AW29" i="30"/>
  <c r="AV29" i="30"/>
  <c r="AU29" i="30"/>
  <c r="AT29" i="30"/>
  <c r="AS29" i="30"/>
  <c r="AR29" i="30"/>
  <c r="CE20" i="30"/>
  <c r="CD20" i="30"/>
  <c r="CC20" i="30"/>
  <c r="CB20" i="30"/>
  <c r="CA20" i="30"/>
  <c r="BZ20" i="30"/>
  <c r="BY20" i="30"/>
  <c r="BX20" i="30"/>
  <c r="BW20" i="30"/>
  <c r="BV20" i="30"/>
  <c r="BU20" i="30"/>
  <c r="BT20" i="30"/>
  <c r="BS20" i="30"/>
  <c r="BR20" i="30"/>
  <c r="BQ20" i="30"/>
  <c r="BP20" i="30"/>
  <c r="BO20" i="30"/>
  <c r="BN20" i="30"/>
  <c r="BM20" i="30"/>
  <c r="BL20" i="30"/>
  <c r="BK20" i="30"/>
  <c r="BJ20" i="30"/>
  <c r="CE13" i="30"/>
  <c r="CD13" i="30"/>
  <c r="CC13" i="30"/>
  <c r="CB13" i="30"/>
  <c r="CA13" i="30"/>
  <c r="BZ13" i="30"/>
  <c r="BY13" i="30"/>
  <c r="BX13" i="30"/>
  <c r="BW13" i="30"/>
  <c r="BV13" i="30"/>
  <c r="BU13" i="30"/>
  <c r="BT13" i="30"/>
  <c r="BS13" i="30"/>
  <c r="BR13" i="30"/>
  <c r="BQ13" i="30"/>
  <c r="BP13" i="30"/>
  <c r="BO13" i="30"/>
  <c r="BN13" i="30"/>
  <c r="BM13" i="30"/>
  <c r="BL13" i="30"/>
  <c r="BK13" i="30"/>
  <c r="BJ13" i="30"/>
  <c r="CE9" i="30"/>
  <c r="CD9" i="30"/>
  <c r="CD4" i="30" s="1"/>
  <c r="CC9" i="30"/>
  <c r="CB9" i="30"/>
  <c r="CA9" i="30"/>
  <c r="BZ9" i="30"/>
  <c r="BY9" i="30"/>
  <c r="BX9" i="30"/>
  <c r="BW9" i="30"/>
  <c r="BV9" i="30"/>
  <c r="BV4" i="30" s="1"/>
  <c r="BU9" i="30"/>
  <c r="BT9" i="30"/>
  <c r="BS9" i="30"/>
  <c r="BR9" i="30"/>
  <c r="BQ9" i="30"/>
  <c r="BP9" i="30"/>
  <c r="BO9" i="30"/>
  <c r="BN9" i="30"/>
  <c r="BN4" i="30" s="1"/>
  <c r="BM9" i="30"/>
  <c r="BL9" i="30"/>
  <c r="BK9" i="30"/>
  <c r="BJ9" i="30"/>
  <c r="BI9" i="30"/>
  <c r="BH9" i="30"/>
  <c r="BG9" i="30"/>
  <c r="BF9" i="30"/>
  <c r="BF4" i="30" s="1"/>
  <c r="BE9" i="30"/>
  <c r="BD9" i="30"/>
  <c r="BC9" i="30"/>
  <c r="BB9" i="30"/>
  <c r="BA9" i="30"/>
  <c r="AZ9" i="30"/>
  <c r="AY9" i="30"/>
  <c r="AX9" i="30"/>
  <c r="AX4" i="30" s="1"/>
  <c r="AW9" i="30"/>
  <c r="AV9" i="30"/>
  <c r="AU9" i="30"/>
  <c r="AT9" i="30"/>
  <c r="AS9" i="30"/>
  <c r="AR9" i="30"/>
  <c r="AQ9" i="30"/>
  <c r="CE5" i="30"/>
  <c r="CD5" i="30"/>
  <c r="CC5" i="30"/>
  <c r="CB5" i="30"/>
  <c r="CA5" i="30"/>
  <c r="BZ5" i="30"/>
  <c r="BY5" i="30"/>
  <c r="BX5" i="30"/>
  <c r="BW5" i="30"/>
  <c r="BW4" i="30" s="1"/>
  <c r="BV5" i="30"/>
  <c r="BU5" i="30"/>
  <c r="BT5" i="30"/>
  <c r="BS5" i="30"/>
  <c r="BR5" i="30"/>
  <c r="BQ5" i="30"/>
  <c r="BP5" i="30"/>
  <c r="BO5" i="30"/>
  <c r="BO4" i="30" s="1"/>
  <c r="BN5" i="30"/>
  <c r="BM5" i="30"/>
  <c r="BL5" i="30"/>
  <c r="BK5" i="30"/>
  <c r="BJ5" i="30"/>
  <c r="BI5" i="30"/>
  <c r="BH5" i="30"/>
  <c r="BG5" i="30"/>
  <c r="BG4" i="30" s="1"/>
  <c r="BF5" i="30"/>
  <c r="BE5" i="30"/>
  <c r="BD5" i="30"/>
  <c r="BC5" i="30"/>
  <c r="BB5" i="30"/>
  <c r="BA5" i="30"/>
  <c r="AZ5" i="30"/>
  <c r="AY5" i="30"/>
  <c r="AY4" i="30" s="1"/>
  <c r="AX5" i="30"/>
  <c r="AW5" i="30"/>
  <c r="AV5" i="30"/>
  <c r="AU5" i="30"/>
  <c r="AT5" i="30"/>
  <c r="AS5" i="30"/>
  <c r="AR5" i="30"/>
  <c r="CE4" i="30"/>
  <c r="CC4" i="30"/>
  <c r="CB4" i="30"/>
  <c r="CA4" i="30"/>
  <c r="BZ4" i="30"/>
  <c r="BY4" i="30"/>
  <c r="BX4" i="30"/>
  <c r="BU4" i="30"/>
  <c r="BT4" i="30"/>
  <c r="BS4" i="30"/>
  <c r="BR4" i="30"/>
  <c r="BQ4" i="30"/>
  <c r="BP4" i="30"/>
  <c r="BM4" i="30"/>
  <c r="BL4" i="30"/>
  <c r="BK4" i="30"/>
  <c r="BJ4" i="30"/>
  <c r="BI4" i="30"/>
  <c r="BH4" i="30"/>
  <c r="BE4" i="30"/>
  <c r="BD4" i="30"/>
  <c r="BC4" i="30"/>
  <c r="BB4" i="30"/>
  <c r="BA4" i="30"/>
  <c r="AZ4" i="30"/>
  <c r="AW4" i="30"/>
  <c r="AV4" i="30"/>
  <c r="AU4" i="30"/>
  <c r="AT4" i="30"/>
  <c r="AS4" i="30"/>
  <c r="AR4" i="30"/>
  <c r="AQ4" i="30"/>
  <c r="CE13" i="29"/>
  <c r="CD13" i="29"/>
  <c r="CC13" i="29"/>
  <c r="CB13" i="29"/>
  <c r="CA13" i="29"/>
  <c r="BZ13" i="29"/>
  <c r="BY13" i="29"/>
  <c r="BX13" i="29"/>
  <c r="BX12" i="29" s="1"/>
  <c r="BW13" i="29"/>
  <c r="BV13" i="29"/>
  <c r="BU13" i="29"/>
  <c r="BT13" i="29"/>
  <c r="BS13" i="29"/>
  <c r="BR13" i="29"/>
  <c r="BQ13" i="29"/>
  <c r="BP13" i="29"/>
  <c r="BP12" i="29" s="1"/>
  <c r="BO13" i="29"/>
  <c r="BN13" i="29"/>
  <c r="BM13" i="29"/>
  <c r="BL13" i="29"/>
  <c r="BK13" i="29"/>
  <c r="BJ13" i="29"/>
  <c r="BI13" i="29"/>
  <c r="BH13" i="29"/>
  <c r="BH12" i="29" s="1"/>
  <c r="BG13" i="29"/>
  <c r="CE12" i="29"/>
  <c r="CD12" i="29"/>
  <c r="CC12" i="29"/>
  <c r="CB12" i="29"/>
  <c r="CA12" i="29"/>
  <c r="BZ12" i="29"/>
  <c r="BY12" i="29"/>
  <c r="BW12" i="29"/>
  <c r="BV12" i="29"/>
  <c r="BU12" i="29"/>
  <c r="BT12" i="29"/>
  <c r="BS12" i="29"/>
  <c r="BR12" i="29"/>
  <c r="BQ12" i="29"/>
  <c r="BO12" i="29"/>
  <c r="BN12" i="29"/>
  <c r="BM12" i="29"/>
  <c r="BL12" i="29"/>
  <c r="BK12" i="29"/>
  <c r="BJ12" i="29"/>
  <c r="BI12" i="29"/>
  <c r="BG12" i="29"/>
  <c r="BF12" i="29"/>
  <c r="BE12" i="29"/>
  <c r="BD12" i="29"/>
  <c r="BC12" i="29"/>
  <c r="BB12" i="29"/>
  <c r="BA12" i="29"/>
  <c r="AZ12" i="29"/>
  <c r="AY12" i="29"/>
  <c r="AX12" i="29"/>
  <c r="AW12" i="29"/>
  <c r="AV12" i="29"/>
  <c r="AU12" i="29"/>
  <c r="AT12" i="29"/>
  <c r="AS12" i="29"/>
  <c r="AR12" i="29"/>
  <c r="AQ12" i="29"/>
  <c r="AP12" i="29"/>
  <c r="AO12" i="29"/>
  <c r="AN12" i="29"/>
  <c r="AM12" i="29"/>
  <c r="AL12" i="29"/>
  <c r="AK12" i="29"/>
  <c r="AJ12" i="29"/>
  <c r="AI12" i="29"/>
  <c r="AH12" i="29"/>
  <c r="CE5" i="29"/>
  <c r="CE6" i="12" s="1"/>
  <c r="CD5" i="29"/>
  <c r="CD6" i="12" s="1"/>
  <c r="CC5" i="29"/>
  <c r="CC6" i="12" s="1"/>
  <c r="CB5" i="29"/>
  <c r="CB6" i="12" s="1"/>
  <c r="CA5" i="29"/>
  <c r="CA6" i="12" s="1"/>
  <c r="BZ5" i="29"/>
  <c r="BZ6" i="12" s="1"/>
  <c r="BY5" i="29"/>
  <c r="BY6" i="12" s="1"/>
  <c r="BX5" i="29"/>
  <c r="BX6" i="12" s="1"/>
  <c r="BW5" i="29"/>
  <c r="BW6" i="12" s="1"/>
  <c r="BV5" i="29"/>
  <c r="BV6" i="12" s="1"/>
  <c r="BU5" i="29"/>
  <c r="BU6" i="12" s="1"/>
  <c r="BT5" i="29"/>
  <c r="BT6" i="12" s="1"/>
  <c r="BS5" i="29"/>
  <c r="BS6" i="12" s="1"/>
  <c r="BR5" i="29"/>
  <c r="BR6" i="12" s="1"/>
  <c r="BQ5" i="29"/>
  <c r="BQ6" i="12" s="1"/>
  <c r="BP5" i="29"/>
  <c r="BP6" i="12" s="1"/>
  <c r="BO5" i="29"/>
  <c r="BO6" i="12" s="1"/>
  <c r="BN5" i="29"/>
  <c r="BN6" i="12" s="1"/>
  <c r="BM5" i="29"/>
  <c r="BM6" i="12" s="1"/>
  <c r="BL5" i="29"/>
  <c r="BL6" i="12" s="1"/>
  <c r="BK5" i="29"/>
  <c r="BK6" i="12" s="1"/>
  <c r="BJ5" i="29"/>
  <c r="BJ6" i="12" s="1"/>
  <c r="BI5" i="29"/>
  <c r="BI6" i="12" s="1"/>
  <c r="BH5" i="29"/>
  <c r="BH6" i="12" s="1"/>
  <c r="BG5" i="29"/>
  <c r="BF5" i="29"/>
  <c r="BE5" i="29"/>
  <c r="BD5" i="29"/>
  <c r="BC5" i="29"/>
  <c r="BB5" i="29"/>
  <c r="BA5" i="29"/>
  <c r="AZ5" i="29"/>
  <c r="AY5" i="29"/>
  <c r="AX5" i="29"/>
  <c r="AW5" i="29"/>
  <c r="AV5" i="29"/>
  <c r="AU5" i="29"/>
  <c r="AT5" i="29"/>
  <c r="AS5" i="29"/>
  <c r="AR5" i="29"/>
  <c r="AQ5" i="29"/>
  <c r="AP5" i="29"/>
  <c r="AO5" i="29"/>
  <c r="AN5" i="29"/>
  <c r="AM5" i="29"/>
  <c r="AL5" i="29"/>
  <c r="AK5" i="29"/>
  <c r="AJ5" i="29"/>
  <c r="AI5" i="29"/>
  <c r="AH5" i="29"/>
  <c r="AG5" i="29"/>
  <c r="AF5" i="29"/>
  <c r="AE5" i="29"/>
  <c r="AD5" i="29"/>
  <c r="AC5" i="29"/>
  <c r="AB5" i="29"/>
  <c r="AA5" i="29"/>
  <c r="Z5" i="29"/>
  <c r="Y5" i="29"/>
  <c r="X5" i="29"/>
  <c r="W5" i="29"/>
  <c r="V5" i="29"/>
  <c r="U5" i="29"/>
  <c r="T5" i="29"/>
  <c r="S5" i="29"/>
  <c r="R5" i="29"/>
  <c r="Q5" i="29"/>
  <c r="P5" i="29"/>
  <c r="O5" i="29"/>
  <c r="N5" i="29"/>
  <c r="M5" i="29"/>
  <c r="L5" i="29"/>
  <c r="K5" i="29"/>
  <c r="J5" i="29"/>
  <c r="I5" i="29"/>
  <c r="H5" i="29"/>
  <c r="G5" i="29"/>
  <c r="F5" i="29"/>
  <c r="E5" i="29"/>
  <c r="D5" i="29"/>
  <c r="CE4" i="29"/>
  <c r="CD4" i="29"/>
  <c r="CC4" i="29"/>
  <c r="CB4" i="29"/>
  <c r="CA4" i="29"/>
  <c r="BZ4" i="29"/>
  <c r="BY4" i="29"/>
  <c r="BX4" i="29"/>
  <c r="BW4" i="29"/>
  <c r="BV4" i="29"/>
  <c r="BU4" i="29"/>
  <c r="BT4" i="29"/>
  <c r="BS4" i="29"/>
  <c r="BR4" i="29"/>
  <c r="BQ4" i="29"/>
  <c r="BP4" i="29"/>
  <c r="BO4" i="29"/>
  <c r="BN4" i="29"/>
  <c r="BM4" i="29"/>
  <c r="BL4" i="29"/>
  <c r="BK4" i="29"/>
  <c r="BJ4" i="29"/>
  <c r="BI4" i="29"/>
  <c r="BH4" i="29"/>
  <c r="BG4" i="29"/>
  <c r="BF4" i="29"/>
  <c r="BF6" i="12" s="1"/>
  <c r="BE4" i="29"/>
  <c r="BE6" i="12" s="1"/>
  <c r="BD4" i="29"/>
  <c r="BD6" i="12" s="1"/>
  <c r="BC4" i="29"/>
  <c r="BC6" i="12" s="1"/>
  <c r="BB4" i="29"/>
  <c r="BB6" i="12" s="1"/>
  <c r="BA4" i="29"/>
  <c r="BA6" i="12" s="1"/>
  <c r="AZ4" i="29"/>
  <c r="AZ6" i="12" s="1"/>
  <c r="AY4" i="29"/>
  <c r="AY6" i="12" s="1"/>
  <c r="AX4" i="29"/>
  <c r="AX6" i="12" s="1"/>
  <c r="AW4" i="29"/>
  <c r="AW6" i="12" s="1"/>
  <c r="AV4" i="29"/>
  <c r="AV6" i="12" s="1"/>
  <c r="AU4" i="29"/>
  <c r="AU6" i="12" s="1"/>
  <c r="AT4" i="29"/>
  <c r="AT6" i="12" s="1"/>
  <c r="AS4" i="29"/>
  <c r="AS6" i="12" s="1"/>
  <c r="AR4" i="29"/>
  <c r="AR6" i="12" s="1"/>
  <c r="AQ4" i="29"/>
  <c r="AQ6" i="12" s="1"/>
  <c r="AP4" i="29"/>
  <c r="AP6" i="12" s="1"/>
  <c r="AO4" i="29"/>
  <c r="AO6" i="12" s="1"/>
  <c r="AN4" i="29"/>
  <c r="AN6" i="12" s="1"/>
  <c r="AM4" i="29"/>
  <c r="AM6" i="12" s="1"/>
  <c r="AL4" i="29"/>
  <c r="AL6" i="12" s="1"/>
  <c r="AK4" i="29"/>
  <c r="AK6" i="12" s="1"/>
  <c r="AJ4" i="29"/>
  <c r="AJ6" i="12" s="1"/>
  <c r="AI4" i="29"/>
  <c r="AI6" i="12" s="1"/>
  <c r="AH4" i="29"/>
  <c r="AH6" i="12" s="1"/>
  <c r="AG4" i="29"/>
  <c r="AF4" i="29"/>
  <c r="AE4" i="29"/>
  <c r="AD4" i="29"/>
  <c r="AC4" i="29"/>
  <c r="AB4" i="29"/>
  <c r="AA4" i="29"/>
  <c r="Z4" i="29"/>
  <c r="Y4" i="29"/>
  <c r="X4" i="29"/>
  <c r="W4" i="29"/>
  <c r="V4" i="29"/>
  <c r="U4" i="29"/>
  <c r="T4" i="29"/>
  <c r="S4" i="29"/>
  <c r="R4" i="29"/>
  <c r="Q4" i="29"/>
  <c r="P4" i="29"/>
  <c r="O4" i="29"/>
  <c r="N4" i="29"/>
  <c r="M4" i="29"/>
  <c r="L4" i="29"/>
  <c r="K4" i="29"/>
  <c r="J4" i="29"/>
  <c r="I4" i="29"/>
  <c r="H4" i="29"/>
  <c r="G4" i="29"/>
  <c r="F4" i="29"/>
  <c r="E4" i="29"/>
  <c r="D4" i="29"/>
  <c r="BM4" i="28"/>
  <c r="BL4" i="28"/>
  <c r="BK4" i="28"/>
  <c r="BJ4" i="28"/>
  <c r="BI4" i="28"/>
  <c r="BH4" i="28"/>
  <c r="BG4" i="28"/>
  <c r="BF4" i="28"/>
  <c r="BE4" i="28"/>
  <c r="BD4" i="28"/>
  <c r="BC4" i="28"/>
  <c r="BB4" i="28"/>
  <c r="BA4" i="28"/>
  <c r="AZ4" i="28"/>
  <c r="AY4" i="28"/>
  <c r="AX4" i="28"/>
  <c r="AW4" i="28"/>
  <c r="AV4" i="28"/>
  <c r="AU4" i="28"/>
  <c r="AT4" i="28"/>
  <c r="AS4" i="28"/>
  <c r="AR4" i="28"/>
  <c r="AQ4" i="28"/>
  <c r="AP4" i="28"/>
  <c r="AO4" i="28"/>
  <c r="AN4" i="28"/>
  <c r="AM4" i="28"/>
  <c r="AL4" i="28"/>
  <c r="AK4" i="28"/>
  <c r="AJ4" i="28"/>
  <c r="AI4" i="28"/>
  <c r="AH4" i="28"/>
  <c r="AG4" i="28"/>
  <c r="AF4" i="28"/>
  <c r="AE4" i="28"/>
  <c r="AD4" i="28"/>
  <c r="AC4" i="28"/>
  <c r="AB4" i="28"/>
  <c r="AA4" i="28"/>
  <c r="Z4" i="28"/>
  <c r="Y4" i="28"/>
  <c r="X4" i="28"/>
  <c r="W4" i="28"/>
  <c r="V4" i="28"/>
  <c r="U4" i="28"/>
  <c r="T4" i="28"/>
  <c r="S4" i="28"/>
  <c r="R4" i="28"/>
  <c r="Q4" i="28"/>
  <c r="P4" i="28"/>
  <c r="O4" i="28"/>
  <c r="N4" i="28"/>
  <c r="M4" i="28"/>
  <c r="L4" i="28"/>
  <c r="K4" i="28"/>
  <c r="J4" i="28"/>
  <c r="I4" i="28"/>
  <c r="H4" i="28"/>
  <c r="G4" i="28"/>
  <c r="F4" i="28"/>
  <c r="E4" i="28"/>
  <c r="D4" i="28"/>
  <c r="CE10" i="27"/>
  <c r="CD10" i="27"/>
  <c r="CC10" i="27"/>
  <c r="CB10" i="27"/>
  <c r="CA10" i="27"/>
  <c r="BZ10" i="27"/>
  <c r="BY10" i="27"/>
  <c r="BX10" i="27"/>
  <c r="BW10" i="27"/>
  <c r="BV10" i="27"/>
  <c r="BU10" i="27"/>
  <c r="BT10" i="27"/>
  <c r="BS10" i="27"/>
  <c r="BR10" i="27"/>
  <c r="BQ10" i="27"/>
  <c r="BP10" i="27"/>
  <c r="BO10" i="27"/>
  <c r="BN10" i="27"/>
  <c r="BM10" i="27"/>
  <c r="BL10" i="27"/>
  <c r="BK10" i="27"/>
  <c r="BJ10" i="27"/>
  <c r="BI10" i="27"/>
  <c r="BH10" i="27"/>
  <c r="BG10" i="27"/>
  <c r="BF10" i="27"/>
  <c r="BE10" i="27"/>
  <c r="BD10" i="27"/>
  <c r="BC10" i="27"/>
  <c r="BB10" i="27"/>
  <c r="BA10" i="27"/>
  <c r="AZ10" i="27"/>
  <c r="AY10" i="27"/>
  <c r="AX10" i="27"/>
  <c r="AW10" i="27"/>
  <c r="AV10" i="27"/>
  <c r="AU10" i="27"/>
  <c r="AT10" i="27"/>
  <c r="AS10" i="27"/>
  <c r="AR10" i="27"/>
  <c r="AQ10" i="27"/>
  <c r="AP10" i="27"/>
  <c r="AO10" i="27"/>
  <c r="AN10" i="27"/>
  <c r="AM10" i="27"/>
  <c r="AL10" i="27"/>
  <c r="AK10" i="27"/>
  <c r="AJ10" i="27"/>
  <c r="AI10" i="27"/>
  <c r="AH10" i="27"/>
  <c r="CE4" i="27"/>
  <c r="CD4" i="27"/>
  <c r="CC4" i="27"/>
  <c r="CB4" i="27"/>
  <c r="CA4" i="27"/>
  <c r="BZ4" i="27"/>
  <c r="BY4" i="27"/>
  <c r="BX4" i="27"/>
  <c r="BW4" i="27"/>
  <c r="BV4" i="27"/>
  <c r="BU4" i="27"/>
  <c r="BT4" i="27"/>
  <c r="BS4" i="27"/>
  <c r="BR4" i="27"/>
  <c r="BQ4" i="27"/>
  <c r="BP4" i="27"/>
  <c r="BO4" i="27"/>
  <c r="BN4" i="27"/>
  <c r="BM4" i="27"/>
  <c r="BL4" i="27"/>
  <c r="BK4" i="27"/>
  <c r="BJ4" i="27"/>
  <c r="BI4" i="27"/>
  <c r="BH4" i="27"/>
  <c r="BG4" i="27"/>
  <c r="BF4" i="27"/>
  <c r="BE4" i="27"/>
  <c r="BD4" i="27"/>
  <c r="BC4" i="27"/>
  <c r="BB4" i="27"/>
  <c r="BA4" i="27"/>
  <c r="AZ4" i="27"/>
  <c r="AY4" i="27"/>
  <c r="AX4" i="27"/>
  <c r="AW4" i="27"/>
  <c r="AV4" i="27"/>
  <c r="AU4" i="27"/>
  <c r="AT4" i="27"/>
  <c r="AS4" i="27"/>
  <c r="AR4" i="27"/>
  <c r="AQ4" i="27"/>
  <c r="AP4" i="27"/>
  <c r="AO4" i="27"/>
  <c r="AN4" i="27"/>
  <c r="AM4" i="27"/>
  <c r="AL4" i="27"/>
  <c r="AK4" i="27"/>
  <c r="AJ4" i="27"/>
  <c r="AI4" i="27"/>
  <c r="AH4" i="27"/>
  <c r="AE4" i="27"/>
  <c r="AD4" i="27"/>
  <c r="AC4" i="27"/>
  <c r="AB4" i="27"/>
  <c r="AA4" i="27"/>
  <c r="Z4" i="27"/>
  <c r="Y4" i="27"/>
  <c r="X4" i="27"/>
  <c r="W4" i="27"/>
  <c r="V4" i="27"/>
  <c r="U4" i="27"/>
  <c r="T4" i="27"/>
  <c r="S4" i="27"/>
  <c r="R4" i="27"/>
  <c r="Q4" i="27"/>
  <c r="P4" i="27"/>
  <c r="O4" i="27"/>
  <c r="N4" i="27"/>
  <c r="M4" i="27"/>
  <c r="L4" i="27"/>
  <c r="K4" i="27"/>
  <c r="J4" i="27"/>
  <c r="I4" i="27"/>
  <c r="H4" i="27"/>
  <c r="G4" i="27"/>
  <c r="F4" i="27"/>
  <c r="E4" i="27"/>
  <c r="D4" i="27"/>
  <c r="CE31" i="26"/>
  <c r="CD31" i="26"/>
  <c r="CC31" i="26"/>
  <c r="CB31" i="26"/>
  <c r="CA31" i="26"/>
  <c r="BZ31" i="26"/>
  <c r="BY31" i="26"/>
  <c r="BX31" i="26"/>
  <c r="BW31" i="26"/>
  <c r="BV31" i="26"/>
  <c r="BU31" i="26"/>
  <c r="BT31" i="26"/>
  <c r="BS31" i="26"/>
  <c r="BR31" i="26"/>
  <c r="BQ31" i="26"/>
  <c r="BP31" i="26"/>
  <c r="BO31" i="26"/>
  <c r="BN31" i="26"/>
  <c r="BM31" i="26"/>
  <c r="BL31" i="26"/>
  <c r="BK31" i="26"/>
  <c r="BJ31" i="26"/>
  <c r="BI31" i="26"/>
  <c r="BH31" i="26"/>
  <c r="BG31" i="26"/>
  <c r="BF31" i="26"/>
  <c r="BE31" i="26"/>
  <c r="BD31" i="26"/>
  <c r="BC31" i="26"/>
  <c r="BB31" i="26"/>
  <c r="BA31" i="26"/>
  <c r="AZ31" i="26"/>
  <c r="AY31" i="26"/>
  <c r="AX31" i="26"/>
  <c r="CE27" i="26"/>
  <c r="CD27" i="26"/>
  <c r="CC27" i="26"/>
  <c r="CB27" i="26"/>
  <c r="CA27" i="26"/>
  <c r="BZ27" i="26"/>
  <c r="BY27" i="26"/>
  <c r="BX27" i="26"/>
  <c r="BW27" i="26"/>
  <c r="BV27" i="26"/>
  <c r="BU27" i="26"/>
  <c r="BT27" i="26"/>
  <c r="BS27" i="26"/>
  <c r="BR27" i="26"/>
  <c r="BQ27" i="26"/>
  <c r="BP27" i="26"/>
  <c r="BO27" i="26"/>
  <c r="BN27" i="26"/>
  <c r="BM27" i="26"/>
  <c r="BL27" i="26"/>
  <c r="BK27" i="26"/>
  <c r="BJ27" i="26"/>
  <c r="BI27" i="26"/>
  <c r="BH27" i="26"/>
  <c r="BG27" i="26"/>
  <c r="BF27" i="26"/>
  <c r="BE27" i="26"/>
  <c r="BD27" i="26"/>
  <c r="BC27" i="26"/>
  <c r="BB27" i="26"/>
  <c r="BA27" i="26"/>
  <c r="AZ27" i="26"/>
  <c r="AY27" i="26"/>
  <c r="AX27" i="26"/>
  <c r="AW27" i="26"/>
  <c r="AV27" i="26"/>
  <c r="AU27" i="26"/>
  <c r="AT27" i="26"/>
  <c r="AS27" i="26"/>
  <c r="AR27" i="26"/>
  <c r="AQ27" i="26"/>
  <c r="AP27" i="26"/>
  <c r="AO27" i="26"/>
  <c r="AN27" i="26"/>
  <c r="AM27" i="26"/>
  <c r="AL27" i="26"/>
  <c r="AK27" i="26"/>
  <c r="AJ27" i="26"/>
  <c r="AI27" i="26"/>
  <c r="AH27" i="26"/>
  <c r="CE23" i="26"/>
  <c r="CD23" i="26"/>
  <c r="CC23" i="26"/>
  <c r="CB23" i="26"/>
  <c r="CA23" i="26"/>
  <c r="BZ23" i="26"/>
  <c r="BY23" i="26"/>
  <c r="BX23" i="26"/>
  <c r="BW23" i="26"/>
  <c r="BV23" i="26"/>
  <c r="BU23" i="26"/>
  <c r="BT23" i="26"/>
  <c r="BS23" i="26"/>
  <c r="BR23" i="26"/>
  <c r="BQ23" i="26"/>
  <c r="BP23" i="26"/>
  <c r="BO23" i="26"/>
  <c r="BN23" i="26"/>
  <c r="BM23" i="26"/>
  <c r="BL23" i="26"/>
  <c r="BK23" i="26"/>
  <c r="BJ23" i="26"/>
  <c r="BI23" i="26"/>
  <c r="BH23" i="26"/>
  <c r="BG23" i="26"/>
  <c r="BF23" i="26"/>
  <c r="BE23" i="26"/>
  <c r="BD23" i="26"/>
  <c r="BC23" i="26"/>
  <c r="BB23" i="26"/>
  <c r="BA23" i="26"/>
  <c r="AZ23" i="26"/>
  <c r="AY23" i="26"/>
  <c r="AX23" i="26"/>
  <c r="AW23" i="26"/>
  <c r="AV23" i="26"/>
  <c r="AU23" i="26"/>
  <c r="AT23" i="26"/>
  <c r="AS23" i="26"/>
  <c r="AR23" i="26"/>
  <c r="AQ23" i="26"/>
  <c r="AP23" i="26"/>
  <c r="AO23" i="26"/>
  <c r="AN23" i="26"/>
  <c r="AM23" i="26"/>
  <c r="AL23" i="26"/>
  <c r="AK23" i="26"/>
  <c r="AJ23" i="26"/>
  <c r="AI23" i="26"/>
  <c r="AH23" i="26"/>
  <c r="CE22" i="26"/>
  <c r="CB22" i="26"/>
  <c r="BZ22" i="26"/>
  <c r="BY22" i="26"/>
  <c r="BW22" i="26"/>
  <c r="BT22" i="26"/>
  <c r="BR22" i="26"/>
  <c r="BQ22" i="26"/>
  <c r="BO22" i="26"/>
  <c r="BL22" i="26"/>
  <c r="BJ22" i="26"/>
  <c r="BI22" i="26"/>
  <c r="BG22" i="26"/>
  <c r="BD22" i="26"/>
  <c r="BB22" i="26"/>
  <c r="BA22" i="26"/>
  <c r="AY22" i="26"/>
  <c r="AV22" i="26"/>
  <c r="AT22" i="26"/>
  <c r="AS22" i="26"/>
  <c r="AQ22" i="26"/>
  <c r="AN22" i="26"/>
  <c r="AL22" i="26"/>
  <c r="AK22" i="26"/>
  <c r="AI22" i="26"/>
  <c r="AG22" i="26"/>
  <c r="AF22" i="26"/>
  <c r="AE22" i="26"/>
  <c r="AD22" i="26"/>
  <c r="AC22" i="26"/>
  <c r="AB22" i="26"/>
  <c r="AA22" i="26"/>
  <c r="Z22" i="26"/>
  <c r="CE21" i="26"/>
  <c r="CB21" i="26"/>
  <c r="BZ21" i="26"/>
  <c r="BY21" i="26"/>
  <c r="BW21" i="26"/>
  <c r="BT21" i="26"/>
  <c r="BR21" i="26"/>
  <c r="BQ21" i="26"/>
  <c r="BO21" i="26"/>
  <c r="BL21" i="26"/>
  <c r="BJ21" i="26"/>
  <c r="BI21" i="26"/>
  <c r="BG21" i="26"/>
  <c r="BD21" i="26"/>
  <c r="BB21" i="26"/>
  <c r="BA21" i="26"/>
  <c r="AY21" i="26"/>
  <c r="AV21" i="26"/>
  <c r="AT21" i="26"/>
  <c r="AS21" i="26"/>
  <c r="AQ21" i="26"/>
  <c r="AN21" i="26"/>
  <c r="AL21" i="26"/>
  <c r="AK21" i="26"/>
  <c r="AI21" i="26"/>
  <c r="AG21" i="26"/>
  <c r="AF21" i="26"/>
  <c r="AE21" i="26"/>
  <c r="AD21" i="26"/>
  <c r="AC21" i="26"/>
  <c r="AB21" i="26"/>
  <c r="AA21" i="26"/>
  <c r="Z21" i="26"/>
  <c r="CE15" i="26"/>
  <c r="CD15" i="26"/>
  <c r="CC15" i="26"/>
  <c r="CB15" i="26"/>
  <c r="CB14" i="26" s="1"/>
  <c r="CA15" i="26"/>
  <c r="BZ15" i="26"/>
  <c r="BY15" i="26"/>
  <c r="BY14" i="26" s="1"/>
  <c r="BX15" i="26"/>
  <c r="BW15" i="26"/>
  <c r="CC14" i="26"/>
  <c r="CA14" i="26"/>
  <c r="BZ14" i="26"/>
  <c r="BX14" i="26"/>
  <c r="BV14" i="26"/>
  <c r="BU14" i="26"/>
  <c r="BT14" i="26"/>
  <c r="BS14" i="26"/>
  <c r="BR14" i="26"/>
  <c r="BQ14" i="26"/>
  <c r="BP14" i="26"/>
  <c r="BO14" i="26"/>
  <c r="BN14" i="26"/>
  <c r="BM14" i="26"/>
  <c r="BL14" i="26"/>
  <c r="BK14" i="26"/>
  <c r="BJ14" i="26"/>
  <c r="BI14" i="26"/>
  <c r="BH14" i="26"/>
  <c r="BG14" i="26"/>
  <c r="BF14" i="26"/>
  <c r="BE14" i="26"/>
  <c r="BD14" i="26"/>
  <c r="BC14" i="26"/>
  <c r="BB14" i="26"/>
  <c r="BA14" i="26"/>
  <c r="AZ14" i="26"/>
  <c r="AY14" i="26"/>
  <c r="AX14" i="26"/>
  <c r="CE10" i="26"/>
  <c r="CE19" i="15" s="1"/>
  <c r="CD10" i="26"/>
  <c r="CD19" i="15" s="1"/>
  <c r="CC10" i="26"/>
  <c r="CC19" i="15" s="1"/>
  <c r="CB10" i="26"/>
  <c r="CB19" i="15" s="1"/>
  <c r="CA10" i="26"/>
  <c r="CA19" i="15" s="1"/>
  <c r="BZ10" i="26"/>
  <c r="BY10" i="26"/>
  <c r="BY19" i="15" s="1"/>
  <c r="BX10" i="26"/>
  <c r="BX19" i="15" s="1"/>
  <c r="BW10" i="26"/>
  <c r="BW19" i="15" s="1"/>
  <c r="BV10" i="26"/>
  <c r="BV19" i="15" s="1"/>
  <c r="BU10" i="26"/>
  <c r="BU19" i="15" s="1"/>
  <c r="BT10" i="26"/>
  <c r="BT19" i="15" s="1"/>
  <c r="BS10" i="26"/>
  <c r="BS19" i="15" s="1"/>
  <c r="BR10" i="26"/>
  <c r="BQ10" i="26"/>
  <c r="BQ19" i="15" s="1"/>
  <c r="BP10" i="26"/>
  <c r="BP19" i="15" s="1"/>
  <c r="BO10" i="26"/>
  <c r="BO19" i="15" s="1"/>
  <c r="BN10" i="26"/>
  <c r="BN19" i="15" s="1"/>
  <c r="BM10" i="26"/>
  <c r="BM19" i="15" s="1"/>
  <c r="BL10" i="26"/>
  <c r="BL19" i="15" s="1"/>
  <c r="BK10" i="26"/>
  <c r="BK19" i="15" s="1"/>
  <c r="BJ10" i="26"/>
  <c r="BI10" i="26"/>
  <c r="BI19" i="15" s="1"/>
  <c r="BH10" i="26"/>
  <c r="BH19" i="15" s="1"/>
  <c r="BG10" i="26"/>
  <c r="BG19" i="15" s="1"/>
  <c r="BF10" i="26"/>
  <c r="BF19" i="15" s="1"/>
  <c r="BE10" i="26"/>
  <c r="BE19" i="15" s="1"/>
  <c r="BD10" i="26"/>
  <c r="BD19" i="15" s="1"/>
  <c r="BC10" i="26"/>
  <c r="BC19" i="15" s="1"/>
  <c r="BB10" i="26"/>
  <c r="BA10" i="26"/>
  <c r="BA19" i="15" s="1"/>
  <c r="AZ10" i="26"/>
  <c r="AZ19" i="15" s="1"/>
  <c r="AY10" i="26"/>
  <c r="AY19" i="15" s="1"/>
  <c r="AX10" i="26"/>
  <c r="AX19" i="15" s="1"/>
  <c r="AW10" i="26"/>
  <c r="AW19" i="15" s="1"/>
  <c r="AV10" i="26"/>
  <c r="AV19" i="15" s="1"/>
  <c r="AU10" i="26"/>
  <c r="AU19" i="15" s="1"/>
  <c r="AT10" i="26"/>
  <c r="AS10" i="26"/>
  <c r="AS19" i="15" s="1"/>
  <c r="AR10" i="26"/>
  <c r="AR19" i="15" s="1"/>
  <c r="AQ10" i="26"/>
  <c r="AQ19" i="15" s="1"/>
  <c r="AP10" i="26"/>
  <c r="AP19" i="15" s="1"/>
  <c r="AO10" i="26"/>
  <c r="AO19" i="15" s="1"/>
  <c r="AN10" i="26"/>
  <c r="AN19" i="15" s="1"/>
  <c r="AM10" i="26"/>
  <c r="AM19" i="15" s="1"/>
  <c r="AL10" i="26"/>
  <c r="AK10" i="26"/>
  <c r="AK19" i="15" s="1"/>
  <c r="AJ10" i="26"/>
  <c r="AJ19" i="15" s="1"/>
  <c r="AI10" i="26"/>
  <c r="AI19" i="15" s="1"/>
  <c r="AH10" i="26"/>
  <c r="AH19" i="15" s="1"/>
  <c r="CE6" i="26"/>
  <c r="CE20" i="15" s="1"/>
  <c r="CD6" i="26"/>
  <c r="CD20" i="15" s="1"/>
  <c r="CC6" i="26"/>
  <c r="CC20" i="15" s="1"/>
  <c r="CB6" i="26"/>
  <c r="CA6" i="26"/>
  <c r="CA20" i="15" s="1"/>
  <c r="BZ6" i="26"/>
  <c r="BZ20" i="15" s="1"/>
  <c r="BY6" i="26"/>
  <c r="BY20" i="15" s="1"/>
  <c r="BX6" i="26"/>
  <c r="BX20" i="15" s="1"/>
  <c r="BW6" i="26"/>
  <c r="BW20" i="15" s="1"/>
  <c r="BV6" i="26"/>
  <c r="BV20" i="15" s="1"/>
  <c r="BU6" i="26"/>
  <c r="BU20" i="15" s="1"/>
  <c r="BT6" i="26"/>
  <c r="BS6" i="26"/>
  <c r="BS20" i="15" s="1"/>
  <c r="BR6" i="26"/>
  <c r="BR20" i="15" s="1"/>
  <c r="BQ6" i="26"/>
  <c r="BQ20" i="15" s="1"/>
  <c r="BP6" i="26"/>
  <c r="BP20" i="15" s="1"/>
  <c r="BO6" i="26"/>
  <c r="BO20" i="15" s="1"/>
  <c r="BN6" i="26"/>
  <c r="BN20" i="15" s="1"/>
  <c r="BM6" i="26"/>
  <c r="BM20" i="15" s="1"/>
  <c r="BL6" i="26"/>
  <c r="BK6" i="26"/>
  <c r="BK20" i="15" s="1"/>
  <c r="BJ6" i="26"/>
  <c r="BJ20" i="15" s="1"/>
  <c r="BI6" i="26"/>
  <c r="BI20" i="15" s="1"/>
  <c r="BH6" i="26"/>
  <c r="BH20" i="15" s="1"/>
  <c r="BG6" i="26"/>
  <c r="BG20" i="15" s="1"/>
  <c r="BF6" i="26"/>
  <c r="BF20" i="15" s="1"/>
  <c r="BE6" i="26"/>
  <c r="BE20" i="15" s="1"/>
  <c r="BD6" i="26"/>
  <c r="BC6" i="26"/>
  <c r="BC20" i="15" s="1"/>
  <c r="BB6" i="26"/>
  <c r="BB20" i="15" s="1"/>
  <c r="BA6" i="26"/>
  <c r="BA20" i="15" s="1"/>
  <c r="AZ6" i="26"/>
  <c r="AZ20" i="15" s="1"/>
  <c r="AY6" i="26"/>
  <c r="AY20" i="15" s="1"/>
  <c r="AX6" i="26"/>
  <c r="AX20" i="15" s="1"/>
  <c r="AW6" i="26"/>
  <c r="AW20" i="15" s="1"/>
  <c r="AV6" i="26"/>
  <c r="CE5" i="26"/>
  <c r="CA5" i="26"/>
  <c r="BX5" i="26"/>
  <c r="BW5" i="26"/>
  <c r="BS5" i="26"/>
  <c r="BP5" i="26"/>
  <c r="BO5" i="26"/>
  <c r="BK5" i="26"/>
  <c r="BH5" i="26"/>
  <c r="BG5" i="26"/>
  <c r="BC5" i="26"/>
  <c r="AZ5" i="26"/>
  <c r="AY5" i="26"/>
  <c r="AU5" i="26"/>
  <c r="AR5" i="26"/>
  <c r="AQ5" i="26"/>
  <c r="AP5" i="26"/>
  <c r="AM5" i="26"/>
  <c r="AJ5" i="26"/>
  <c r="AI5" i="26"/>
  <c r="AH5" i="26"/>
  <c r="AG5" i="26"/>
  <c r="AF5" i="26"/>
  <c r="AE5" i="26"/>
  <c r="AD5" i="26"/>
  <c r="AC5" i="26"/>
  <c r="AB5" i="26"/>
  <c r="AA5" i="26"/>
  <c r="Z5" i="26"/>
  <c r="CC4" i="26"/>
  <c r="BX4" i="26"/>
  <c r="BU4" i="26"/>
  <c r="BQ4" i="26"/>
  <c r="BP4" i="26"/>
  <c r="BM4" i="26"/>
  <c r="BJ4" i="26"/>
  <c r="BI4" i="26"/>
  <c r="BH4" i="26"/>
  <c r="BE4" i="26"/>
  <c r="BA4" i="26"/>
  <c r="AZ4" i="26"/>
  <c r="AW4" i="26"/>
  <c r="AU4" i="26"/>
  <c r="AS4" i="26"/>
  <c r="AR4" i="26"/>
  <c r="AQ4" i="26"/>
  <c r="AP4" i="26"/>
  <c r="AO4" i="26"/>
  <c r="AN4" i="26"/>
  <c r="AM4" i="26"/>
  <c r="AK4" i="26"/>
  <c r="AJ4" i="26"/>
  <c r="AI4" i="26"/>
  <c r="AH4" i="26"/>
  <c r="AG4" i="26"/>
  <c r="AF4" i="26"/>
  <c r="AE4" i="26"/>
  <c r="AD4" i="26"/>
  <c r="AC4" i="26"/>
  <c r="AB4" i="26"/>
  <c r="AA4" i="26"/>
  <c r="Z4" i="26"/>
  <c r="Y4" i="26"/>
  <c r="X4" i="26"/>
  <c r="W4" i="26"/>
  <c r="V4" i="26"/>
  <c r="U4" i="26"/>
  <c r="T4" i="26"/>
  <c r="S4" i="26"/>
  <c r="R4" i="26"/>
  <c r="Q4" i="26"/>
  <c r="P4" i="26"/>
  <c r="O4" i="26"/>
  <c r="N4" i="26"/>
  <c r="M4" i="26"/>
  <c r="L4" i="26"/>
  <c r="K4" i="26"/>
  <c r="J4" i="26"/>
  <c r="I4" i="26"/>
  <c r="H4" i="26"/>
  <c r="G4" i="26"/>
  <c r="F4" i="26"/>
  <c r="E4" i="26"/>
  <c r="D4" i="26"/>
  <c r="CE48" i="25"/>
  <c r="CD48" i="25"/>
  <c r="CC48" i="25"/>
  <c r="CB48" i="25"/>
  <c r="CA48" i="25"/>
  <c r="BZ48" i="25"/>
  <c r="BY48" i="25"/>
  <c r="BX48" i="25"/>
  <c r="BW48" i="25"/>
  <c r="BV48" i="25"/>
  <c r="BU48" i="25"/>
  <c r="BT48" i="25"/>
  <c r="BS48" i="25"/>
  <c r="BR48" i="25"/>
  <c r="BQ48" i="25"/>
  <c r="BP48" i="25"/>
  <c r="BO48" i="25"/>
  <c r="BN48" i="25"/>
  <c r="BM48" i="25"/>
  <c r="BL48" i="25"/>
  <c r="BK48" i="25"/>
  <c r="BJ48" i="25"/>
  <c r="BI48" i="25"/>
  <c r="BH48" i="25"/>
  <c r="BG48" i="25"/>
  <c r="BF48" i="25"/>
  <c r="BE48" i="25"/>
  <c r="BD48" i="25"/>
  <c r="BC48" i="25"/>
  <c r="BB48" i="25"/>
  <c r="BA48" i="25"/>
  <c r="AZ48" i="25"/>
  <c r="AY48" i="25"/>
  <c r="AX48" i="25"/>
  <c r="AW48" i="25"/>
  <c r="AV48" i="25"/>
  <c r="AU48" i="25"/>
  <c r="AT48" i="25"/>
  <c r="AS48" i="25"/>
  <c r="AR48" i="25"/>
  <c r="AQ48" i="25"/>
  <c r="AP48" i="25"/>
  <c r="AO48" i="25"/>
  <c r="AN48" i="25"/>
  <c r="AM48" i="25"/>
  <c r="AL48" i="25"/>
  <c r="AK48" i="25"/>
  <c r="AJ48" i="25"/>
  <c r="AI48" i="25"/>
  <c r="AH48" i="25"/>
  <c r="CE45" i="25"/>
  <c r="CD45" i="25"/>
  <c r="CC45" i="25"/>
  <c r="CB45" i="25"/>
  <c r="CA45" i="25"/>
  <c r="BZ45" i="25"/>
  <c r="BY45" i="25"/>
  <c r="BX45" i="25"/>
  <c r="BW45" i="25"/>
  <c r="BV45" i="25"/>
  <c r="BU45" i="25"/>
  <c r="BT45" i="25"/>
  <c r="BS45" i="25"/>
  <c r="BR45" i="25"/>
  <c r="BQ45" i="25"/>
  <c r="BP45" i="25"/>
  <c r="BO45" i="25"/>
  <c r="BN45" i="25"/>
  <c r="BM45" i="25"/>
  <c r="BL45" i="25"/>
  <c r="BK45" i="25"/>
  <c r="BJ45" i="25"/>
  <c r="BI45" i="25"/>
  <c r="BH45" i="25"/>
  <c r="BG45" i="25"/>
  <c r="BF45" i="25"/>
  <c r="BE45" i="25"/>
  <c r="BD45" i="25"/>
  <c r="BC45" i="25"/>
  <c r="BB45" i="25"/>
  <c r="BA45" i="25"/>
  <c r="AZ45" i="25"/>
  <c r="AY45" i="25"/>
  <c r="AX45" i="25"/>
  <c r="AW45" i="25"/>
  <c r="AV45" i="25"/>
  <c r="AU45" i="25"/>
  <c r="AT45" i="25"/>
  <c r="AS45" i="25"/>
  <c r="AR45" i="25"/>
  <c r="AQ45" i="25"/>
  <c r="AP45" i="25"/>
  <c r="AO45" i="25"/>
  <c r="AN45" i="25"/>
  <c r="AM45" i="25"/>
  <c r="AL45" i="25"/>
  <c r="AK45" i="25"/>
  <c r="AJ45" i="25"/>
  <c r="AI45" i="25"/>
  <c r="AH45" i="25"/>
  <c r="AG45" i="25"/>
  <c r="AF45" i="25"/>
  <c r="AE45" i="25"/>
  <c r="AD45" i="25"/>
  <c r="AC45" i="25"/>
  <c r="AB45" i="25"/>
  <c r="AA45" i="25"/>
  <c r="Z45" i="25"/>
  <c r="Y45" i="25"/>
  <c r="X45" i="25"/>
  <c r="W45" i="25"/>
  <c r="V45" i="25"/>
  <c r="U45" i="25"/>
  <c r="T45" i="25"/>
  <c r="S45" i="25"/>
  <c r="R45" i="25"/>
  <c r="Q45" i="25"/>
  <c r="P45" i="25"/>
  <c r="O45" i="25"/>
  <c r="N45" i="25"/>
  <c r="M45" i="25"/>
  <c r="L45" i="25"/>
  <c r="K45" i="25"/>
  <c r="J45" i="25"/>
  <c r="I45" i="25"/>
  <c r="H45" i="25"/>
  <c r="G45" i="25"/>
  <c r="F45" i="25"/>
  <c r="E45" i="25"/>
  <c r="D45" i="25"/>
  <c r="CE44" i="25"/>
  <c r="CD44" i="25"/>
  <c r="CC44" i="25"/>
  <c r="CB44" i="25"/>
  <c r="CA44" i="25"/>
  <c r="BZ44" i="25"/>
  <c r="BY44" i="25"/>
  <c r="BX44" i="25"/>
  <c r="BW44" i="25"/>
  <c r="BV44" i="25"/>
  <c r="BU44" i="25"/>
  <c r="BT44" i="25"/>
  <c r="BS44" i="25"/>
  <c r="BR44" i="25"/>
  <c r="BQ44" i="25"/>
  <c r="BP44" i="25"/>
  <c r="BO44" i="25"/>
  <c r="BN44" i="25"/>
  <c r="BM44" i="25"/>
  <c r="BL44" i="25"/>
  <c r="BK44" i="25"/>
  <c r="BJ44" i="25"/>
  <c r="BI44" i="25"/>
  <c r="BH44" i="25"/>
  <c r="BG44" i="25"/>
  <c r="BF44" i="25"/>
  <c r="BE44" i="25"/>
  <c r="BD44" i="25"/>
  <c r="BC44" i="25"/>
  <c r="BB44" i="25"/>
  <c r="BA44" i="25"/>
  <c r="AZ44" i="25"/>
  <c r="AY44" i="25"/>
  <c r="AX44" i="25"/>
  <c r="AW44" i="25"/>
  <c r="AV44" i="25"/>
  <c r="AU44" i="25"/>
  <c r="AT44" i="25"/>
  <c r="AS44" i="25"/>
  <c r="AR44" i="25"/>
  <c r="AQ44" i="25"/>
  <c r="AP44" i="25"/>
  <c r="AO44" i="25"/>
  <c r="AN44" i="25"/>
  <c r="AM44" i="25"/>
  <c r="AL44" i="25"/>
  <c r="AK44" i="25"/>
  <c r="AJ44" i="25"/>
  <c r="AI44" i="25"/>
  <c r="AH44" i="25"/>
  <c r="AG44" i="25"/>
  <c r="AF44" i="25"/>
  <c r="AE44" i="25"/>
  <c r="AD44" i="25"/>
  <c r="AC44" i="25"/>
  <c r="AB44" i="25"/>
  <c r="AA44" i="25"/>
  <c r="Z44" i="25"/>
  <c r="Y44" i="25"/>
  <c r="X44" i="25"/>
  <c r="W44" i="25"/>
  <c r="V44" i="25"/>
  <c r="U44" i="25"/>
  <c r="T44" i="25"/>
  <c r="S44" i="25"/>
  <c r="R44" i="25"/>
  <c r="Q44" i="25"/>
  <c r="P44" i="25"/>
  <c r="O44" i="25"/>
  <c r="N44" i="25"/>
  <c r="M44" i="25"/>
  <c r="L44" i="25"/>
  <c r="K44" i="25"/>
  <c r="J44" i="25"/>
  <c r="I44" i="25"/>
  <c r="H44" i="25"/>
  <c r="G44" i="25"/>
  <c r="F44" i="25"/>
  <c r="E44" i="25"/>
  <c r="D44" i="25"/>
  <c r="CE43" i="25"/>
  <c r="CD43" i="25"/>
  <c r="CC43" i="25"/>
  <c r="CB43" i="25"/>
  <c r="CA43" i="25"/>
  <c r="BZ43" i="25"/>
  <c r="BY43" i="25"/>
  <c r="BX43" i="25"/>
  <c r="BW43" i="25"/>
  <c r="BV43" i="25"/>
  <c r="BU43" i="25"/>
  <c r="BT43" i="25"/>
  <c r="BS43" i="25"/>
  <c r="BR43" i="25"/>
  <c r="BQ43" i="25"/>
  <c r="BP43" i="25"/>
  <c r="BO43" i="25"/>
  <c r="BN43" i="25"/>
  <c r="BM43" i="25"/>
  <c r="BL43" i="25"/>
  <c r="BK43" i="25"/>
  <c r="BJ43" i="25"/>
  <c r="BI43" i="25"/>
  <c r="BH43" i="25"/>
  <c r="BG43" i="25"/>
  <c r="BF43" i="25"/>
  <c r="BE43" i="25"/>
  <c r="BD43" i="25"/>
  <c r="BC43" i="25"/>
  <c r="BB43" i="25"/>
  <c r="BA43" i="25"/>
  <c r="AZ43" i="25"/>
  <c r="AY43" i="25"/>
  <c r="AX43" i="25"/>
  <c r="AW43" i="25"/>
  <c r="AV43" i="25"/>
  <c r="AU43" i="25"/>
  <c r="AT43" i="25"/>
  <c r="AS43" i="25"/>
  <c r="AR43" i="25"/>
  <c r="AQ43" i="25"/>
  <c r="AP43" i="25"/>
  <c r="AO43" i="25"/>
  <c r="AN43" i="25"/>
  <c r="AM43" i="25"/>
  <c r="AL43" i="25"/>
  <c r="AK43" i="25"/>
  <c r="AJ43" i="25"/>
  <c r="AI43" i="25"/>
  <c r="AH43" i="25"/>
  <c r="AG43" i="25"/>
  <c r="AF43" i="25"/>
  <c r="AE43" i="25"/>
  <c r="AD43" i="25"/>
  <c r="AC43" i="25"/>
  <c r="AB43" i="25"/>
  <c r="AA43" i="25"/>
  <c r="Z43" i="25"/>
  <c r="Y43" i="25"/>
  <c r="X43" i="25"/>
  <c r="W43" i="25"/>
  <c r="V43" i="25"/>
  <c r="U43" i="25"/>
  <c r="T43" i="25"/>
  <c r="S43" i="25"/>
  <c r="R43" i="25"/>
  <c r="Q43" i="25"/>
  <c r="P43" i="25"/>
  <c r="O43" i="25"/>
  <c r="N43" i="25"/>
  <c r="M43" i="25"/>
  <c r="L43" i="25"/>
  <c r="K43" i="25"/>
  <c r="J43" i="25"/>
  <c r="I43" i="25"/>
  <c r="H43" i="25"/>
  <c r="G43" i="25"/>
  <c r="F43" i="25"/>
  <c r="E43" i="25"/>
  <c r="D43" i="25"/>
  <c r="CE42" i="25"/>
  <c r="CD42" i="25"/>
  <c r="CD39" i="25" s="1"/>
  <c r="CC42" i="25"/>
  <c r="CB42" i="25"/>
  <c r="CB39" i="25" s="1"/>
  <c r="CA42" i="25"/>
  <c r="BZ42" i="25"/>
  <c r="BY42" i="25"/>
  <c r="BX42" i="25"/>
  <c r="BW42" i="25"/>
  <c r="BV42" i="25"/>
  <c r="BV39" i="25" s="1"/>
  <c r="BU42" i="25"/>
  <c r="BT42" i="25"/>
  <c r="BT39" i="25" s="1"/>
  <c r="BS42" i="25"/>
  <c r="BR42" i="25"/>
  <c r="BQ42" i="25"/>
  <c r="BP42" i="25"/>
  <c r="BO42" i="25"/>
  <c r="BN42" i="25"/>
  <c r="BN39" i="25" s="1"/>
  <c r="BM42" i="25"/>
  <c r="BL42" i="25"/>
  <c r="BK42" i="25"/>
  <c r="BJ42" i="25"/>
  <c r="BI42" i="25"/>
  <c r="BH42" i="25"/>
  <c r="BG42" i="25"/>
  <c r="BF42" i="25"/>
  <c r="BF39" i="25" s="1"/>
  <c r="BE42" i="25"/>
  <c r="BD42" i="25"/>
  <c r="BC42" i="25"/>
  <c r="BB42" i="25"/>
  <c r="BA42" i="25"/>
  <c r="AZ42" i="25"/>
  <c r="AY42" i="25"/>
  <c r="AX42" i="25"/>
  <c r="AX39" i="25" s="1"/>
  <c r="AW42" i="25"/>
  <c r="AV42" i="25"/>
  <c r="AU42" i="25"/>
  <c r="AT42" i="25"/>
  <c r="AS42" i="25"/>
  <c r="AR42" i="25"/>
  <c r="AQ42" i="25"/>
  <c r="AP42" i="25"/>
  <c r="AP39" i="25" s="1"/>
  <c r="AO42" i="25"/>
  <c r="AN42" i="25"/>
  <c r="AM42" i="25"/>
  <c r="AL42" i="25"/>
  <c r="AK42" i="25"/>
  <c r="AJ42" i="25"/>
  <c r="AI42" i="25"/>
  <c r="AH42" i="25"/>
  <c r="AH39" i="25" s="1"/>
  <c r="AG42" i="25"/>
  <c r="AF42" i="25"/>
  <c r="AE42" i="25"/>
  <c r="AD42" i="25"/>
  <c r="AC42" i="25"/>
  <c r="AB42" i="25"/>
  <c r="AA42" i="25"/>
  <c r="Z42" i="25"/>
  <c r="Z39" i="25" s="1"/>
  <c r="Y42" i="25"/>
  <c r="X42" i="25"/>
  <c r="W42" i="25"/>
  <c r="V42" i="25"/>
  <c r="U42" i="25"/>
  <c r="T42" i="25"/>
  <c r="S42" i="25"/>
  <c r="R42" i="25"/>
  <c r="R39" i="25" s="1"/>
  <c r="Q42" i="25"/>
  <c r="P42" i="25"/>
  <c r="O42" i="25"/>
  <c r="N42" i="25"/>
  <c r="M42" i="25"/>
  <c r="L42" i="25"/>
  <c r="K42" i="25"/>
  <c r="J42" i="25"/>
  <c r="J39" i="25" s="1"/>
  <c r="I42" i="25"/>
  <c r="H42" i="25"/>
  <c r="G42" i="25"/>
  <c r="F42" i="25"/>
  <c r="E42" i="25"/>
  <c r="D42" i="25"/>
  <c r="BM41" i="25"/>
  <c r="BM39" i="25" s="1"/>
  <c r="BL41" i="25"/>
  <c r="BK41" i="25"/>
  <c r="BJ41" i="25"/>
  <c r="BJ39" i="25" s="1"/>
  <c r="BI41" i="25"/>
  <c r="BI39" i="25" s="1"/>
  <c r="BH41" i="25"/>
  <c r="BG41" i="25"/>
  <c r="BF41" i="25"/>
  <c r="BE41" i="25"/>
  <c r="BE39" i="25" s="1"/>
  <c r="BD41" i="25"/>
  <c r="BC41" i="25"/>
  <c r="BB41" i="25"/>
  <c r="BB39" i="25" s="1"/>
  <c r="BA41" i="25"/>
  <c r="BA39" i="25" s="1"/>
  <c r="AZ41" i="25"/>
  <c r="AY41" i="25"/>
  <c r="AX41" i="25"/>
  <c r="AW41" i="25"/>
  <c r="AW39" i="25" s="1"/>
  <c r="AV41" i="25"/>
  <c r="AU41" i="25"/>
  <c r="AT41" i="25"/>
  <c r="AT39" i="25" s="1"/>
  <c r="AS41" i="25"/>
  <c r="AS39" i="25" s="1"/>
  <c r="AR41" i="25"/>
  <c r="AQ41" i="25"/>
  <c r="AP41" i="25"/>
  <c r="AO41" i="25"/>
  <c r="AO39" i="25" s="1"/>
  <c r="AN41" i="25"/>
  <c r="AM41" i="25"/>
  <c r="AL41" i="25"/>
  <c r="AL39" i="25" s="1"/>
  <c r="AK41" i="25"/>
  <c r="AK39" i="25" s="1"/>
  <c r="AJ41" i="25"/>
  <c r="AI41" i="25"/>
  <c r="AH41" i="25"/>
  <c r="AG41" i="25"/>
  <c r="AG39" i="25" s="1"/>
  <c r="AF41" i="25"/>
  <c r="AE41" i="25"/>
  <c r="AD41" i="25"/>
  <c r="AD39" i="25" s="1"/>
  <c r="AC41" i="25"/>
  <c r="AC39" i="25" s="1"/>
  <c r="AB41" i="25"/>
  <c r="AA41" i="25"/>
  <c r="Z41" i="25"/>
  <c r="Y41" i="25"/>
  <c r="Y39" i="25" s="1"/>
  <c r="X41" i="25"/>
  <c r="W41" i="25"/>
  <c r="V41" i="25"/>
  <c r="V39" i="25" s="1"/>
  <c r="U41" i="25"/>
  <c r="U39" i="25" s="1"/>
  <c r="T41" i="25"/>
  <c r="S41" i="25"/>
  <c r="R41" i="25"/>
  <c r="Q41" i="25"/>
  <c r="Q39" i="25" s="1"/>
  <c r="P41" i="25"/>
  <c r="O41" i="25"/>
  <c r="N41" i="25"/>
  <c r="N39" i="25" s="1"/>
  <c r="M41" i="25"/>
  <c r="M39" i="25" s="1"/>
  <c r="L41" i="25"/>
  <c r="K41" i="25"/>
  <c r="J41" i="25"/>
  <c r="I41" i="25"/>
  <c r="I39" i="25" s="1"/>
  <c r="H41" i="25"/>
  <c r="G41" i="25"/>
  <c r="F41" i="25"/>
  <c r="F39" i="25" s="1"/>
  <c r="E41" i="25"/>
  <c r="E39" i="25" s="1"/>
  <c r="D41" i="25"/>
  <c r="BM40" i="25"/>
  <c r="BL40" i="25"/>
  <c r="BK40" i="25"/>
  <c r="BJ40" i="25"/>
  <c r="BI40" i="25"/>
  <c r="BH40" i="25"/>
  <c r="BH39" i="25" s="1"/>
  <c r="BG40" i="25"/>
  <c r="BF40" i="25"/>
  <c r="BE40" i="25"/>
  <c r="BD40" i="25"/>
  <c r="BC40" i="25"/>
  <c r="BB40" i="25"/>
  <c r="BA40" i="25"/>
  <c r="AZ40" i="25"/>
  <c r="AY40" i="25"/>
  <c r="AX40" i="25"/>
  <c r="AW40" i="25"/>
  <c r="AV40" i="25"/>
  <c r="AU40" i="25"/>
  <c r="AT40" i="25"/>
  <c r="AS40" i="25"/>
  <c r="AR40" i="25"/>
  <c r="AR39" i="25" s="1"/>
  <c r="AQ40" i="25"/>
  <c r="AP40" i="25"/>
  <c r="AO40" i="25"/>
  <c r="AN40" i="25"/>
  <c r="AM40" i="25"/>
  <c r="AL40" i="25"/>
  <c r="AK40" i="25"/>
  <c r="AJ40" i="25"/>
  <c r="AI40" i="25"/>
  <c r="AH40" i="25"/>
  <c r="AG40" i="25"/>
  <c r="AF40" i="25"/>
  <c r="AE40" i="25"/>
  <c r="AD40" i="25"/>
  <c r="AC40" i="25"/>
  <c r="AB40" i="25"/>
  <c r="AB39" i="25" s="1"/>
  <c r="AA40" i="25"/>
  <c r="Z40" i="25"/>
  <c r="Y40" i="25"/>
  <c r="X40" i="25"/>
  <c r="W40" i="25"/>
  <c r="V40" i="25"/>
  <c r="U40" i="25"/>
  <c r="T40" i="25"/>
  <c r="T39" i="25" s="1"/>
  <c r="S40" i="25"/>
  <c r="R40" i="25"/>
  <c r="Q40" i="25"/>
  <c r="P40" i="25"/>
  <c r="O40" i="25"/>
  <c r="N40" i="25"/>
  <c r="M40" i="25"/>
  <c r="L40" i="25"/>
  <c r="L39" i="25" s="1"/>
  <c r="K40" i="25"/>
  <c r="J40" i="25"/>
  <c r="I40" i="25"/>
  <c r="H40" i="25"/>
  <c r="G40" i="25"/>
  <c r="F40" i="25"/>
  <c r="E40" i="25"/>
  <c r="D40" i="25"/>
  <c r="D39" i="25" s="1"/>
  <c r="CE39" i="25"/>
  <c r="CC39" i="25"/>
  <c r="CA39" i="25"/>
  <c r="BZ39" i="25"/>
  <c r="BY39" i="25"/>
  <c r="BX39" i="25"/>
  <c r="BW39" i="25"/>
  <c r="BU39" i="25"/>
  <c r="BS39" i="25"/>
  <c r="BR39" i="25"/>
  <c r="BQ39" i="25"/>
  <c r="BP39" i="25"/>
  <c r="BO39" i="25"/>
  <c r="BK39" i="25"/>
  <c r="BG39" i="25"/>
  <c r="BC39" i="25"/>
  <c r="AZ39" i="25"/>
  <c r="AY39" i="25"/>
  <c r="AU39" i="25"/>
  <c r="AQ39" i="25"/>
  <c r="AM39" i="25"/>
  <c r="AJ39" i="25"/>
  <c r="AI39" i="25"/>
  <c r="AE39" i="25"/>
  <c r="AA39" i="25"/>
  <c r="W39" i="25"/>
  <c r="S39" i="25"/>
  <c r="O39" i="25"/>
  <c r="K39" i="25"/>
  <c r="G39" i="25"/>
  <c r="CE29" i="25"/>
  <c r="CD29" i="25"/>
  <c r="CC29" i="25"/>
  <c r="CB29" i="25"/>
  <c r="CA29" i="25"/>
  <c r="BZ29" i="25"/>
  <c r="BY29" i="25"/>
  <c r="BX29" i="25"/>
  <c r="BW29" i="25"/>
  <c r="BV29" i="25"/>
  <c r="BU29" i="25"/>
  <c r="BT29" i="25"/>
  <c r="BS29" i="25"/>
  <c r="BR29" i="25"/>
  <c r="BQ29" i="25"/>
  <c r="BP29" i="25"/>
  <c r="BO29" i="25"/>
  <c r="BN29" i="25"/>
  <c r="BM29" i="25"/>
  <c r="BL29" i="25"/>
  <c r="BK29" i="25"/>
  <c r="BJ29" i="25"/>
  <c r="BI29" i="25"/>
  <c r="BH29" i="25"/>
  <c r="BG29" i="25"/>
  <c r="BF29" i="25"/>
  <c r="BE29" i="25"/>
  <c r="BD29" i="25"/>
  <c r="BC29" i="25"/>
  <c r="BB29" i="25"/>
  <c r="BA29" i="25"/>
  <c r="AZ29" i="25"/>
  <c r="AY29" i="25"/>
  <c r="AX29" i="25"/>
  <c r="AW29" i="25"/>
  <c r="AV29" i="25"/>
  <c r="AU29" i="25"/>
  <c r="AT29" i="25"/>
  <c r="AS29" i="25"/>
  <c r="AR29" i="25"/>
  <c r="AQ29" i="25"/>
  <c r="AP29" i="25"/>
  <c r="AO29" i="25"/>
  <c r="AN29" i="25"/>
  <c r="AM29" i="25"/>
  <c r="AL29" i="25"/>
  <c r="AK29" i="25"/>
  <c r="AJ29" i="25"/>
  <c r="AI29" i="25"/>
  <c r="AH29" i="25"/>
  <c r="AG29" i="25"/>
  <c r="AF29" i="25"/>
  <c r="AE29" i="25"/>
  <c r="AD29" i="25"/>
  <c r="AC29" i="25"/>
  <c r="AB29" i="25"/>
  <c r="AA29" i="25"/>
  <c r="Z29" i="25"/>
  <c r="Y29" i="25"/>
  <c r="X29" i="25"/>
  <c r="W29" i="25"/>
  <c r="V29" i="25"/>
  <c r="U29" i="25"/>
  <c r="T29" i="25"/>
  <c r="S29" i="25"/>
  <c r="R29" i="25"/>
  <c r="Q29" i="25"/>
  <c r="P29" i="25"/>
  <c r="O29" i="25"/>
  <c r="N29" i="25"/>
  <c r="M29" i="25"/>
  <c r="L29" i="25"/>
  <c r="K29" i="25"/>
  <c r="J29" i="25"/>
  <c r="I29" i="25"/>
  <c r="H29" i="25"/>
  <c r="G29" i="25"/>
  <c r="F29" i="25"/>
  <c r="E29" i="25"/>
  <c r="D29" i="25"/>
  <c r="CE21" i="25"/>
  <c r="CD21" i="25"/>
  <c r="CC21" i="25"/>
  <c r="CB21" i="25"/>
  <c r="CA21" i="25"/>
  <c r="BZ21" i="25"/>
  <c r="BY21" i="25"/>
  <c r="BX21" i="25"/>
  <c r="BW21" i="25"/>
  <c r="BV21" i="25"/>
  <c r="BU21" i="25"/>
  <c r="BT21" i="25"/>
  <c r="BS21" i="25"/>
  <c r="BR21" i="25"/>
  <c r="BQ21" i="25"/>
  <c r="BP21" i="25"/>
  <c r="BO21" i="25"/>
  <c r="BN21" i="25"/>
  <c r="BM21" i="25"/>
  <c r="BL21" i="25"/>
  <c r="BK21" i="25"/>
  <c r="BJ21" i="25"/>
  <c r="BI21" i="25"/>
  <c r="BH21" i="25"/>
  <c r="BG21" i="25"/>
  <c r="BF21" i="25"/>
  <c r="BE21" i="25"/>
  <c r="BD21" i="25"/>
  <c r="BC21" i="25"/>
  <c r="BB21" i="25"/>
  <c r="BA21" i="25"/>
  <c r="AZ21" i="25"/>
  <c r="AY21" i="25"/>
  <c r="AX21" i="25"/>
  <c r="AW21" i="25"/>
  <c r="AV21" i="25"/>
  <c r="AU21" i="25"/>
  <c r="AT21" i="25"/>
  <c r="AS21" i="25"/>
  <c r="AR21" i="25"/>
  <c r="AQ21" i="25"/>
  <c r="AP21" i="25"/>
  <c r="AO21" i="25"/>
  <c r="AN21" i="25"/>
  <c r="AM21" i="25"/>
  <c r="AL21" i="25"/>
  <c r="AK21" i="25"/>
  <c r="AJ21" i="25"/>
  <c r="AI21" i="25"/>
  <c r="AH21" i="25"/>
  <c r="AG21" i="25"/>
  <c r="AF21" i="25"/>
  <c r="AE21" i="25"/>
  <c r="AD21" i="25"/>
  <c r="AC21" i="25"/>
  <c r="AB21" i="25"/>
  <c r="AA21" i="25"/>
  <c r="Z21" i="25"/>
  <c r="Y21" i="25"/>
  <c r="X21" i="25"/>
  <c r="W21" i="25"/>
  <c r="V21" i="25"/>
  <c r="U21" i="25"/>
  <c r="T21" i="25"/>
  <c r="S21" i="25"/>
  <c r="R21" i="25"/>
  <c r="Q21" i="25"/>
  <c r="P21" i="25"/>
  <c r="O21" i="25"/>
  <c r="N21" i="25"/>
  <c r="M21" i="25"/>
  <c r="L21" i="25"/>
  <c r="K21" i="25"/>
  <c r="J21" i="25"/>
  <c r="I21" i="25"/>
  <c r="H21" i="25"/>
  <c r="G21" i="25"/>
  <c r="F21" i="25"/>
  <c r="E21" i="25"/>
  <c r="D21" i="25"/>
  <c r="CE20" i="25"/>
  <c r="CD20" i="25"/>
  <c r="CC20" i="25"/>
  <c r="CB20" i="25"/>
  <c r="CA20" i="25"/>
  <c r="BZ20" i="25"/>
  <c r="BY20" i="25"/>
  <c r="BX20" i="25"/>
  <c r="BW20" i="25"/>
  <c r="BV20" i="25"/>
  <c r="BU20" i="25"/>
  <c r="BT20" i="25"/>
  <c r="BS20" i="25"/>
  <c r="BR20" i="25"/>
  <c r="BQ20" i="25"/>
  <c r="BP20" i="25"/>
  <c r="BO20" i="25"/>
  <c r="BN20" i="25"/>
  <c r="BM20" i="25"/>
  <c r="BL20" i="25"/>
  <c r="BK20" i="25"/>
  <c r="BJ20" i="25"/>
  <c r="BI20" i="25"/>
  <c r="BH20" i="25"/>
  <c r="BG20" i="25"/>
  <c r="BF20" i="25"/>
  <c r="BE20" i="25"/>
  <c r="BD20" i="25"/>
  <c r="BC20" i="25"/>
  <c r="BB20" i="25"/>
  <c r="BA20" i="25"/>
  <c r="AZ20" i="25"/>
  <c r="AY20" i="25"/>
  <c r="AX20" i="25"/>
  <c r="AW20" i="25"/>
  <c r="AV20" i="25"/>
  <c r="AU20" i="25"/>
  <c r="AT20" i="25"/>
  <c r="AS20" i="25"/>
  <c r="AR20" i="25"/>
  <c r="AQ20" i="25"/>
  <c r="AP20" i="25"/>
  <c r="AO20" i="25"/>
  <c r="AN20" i="25"/>
  <c r="AM20" i="25"/>
  <c r="AL20" i="25"/>
  <c r="AK20" i="25"/>
  <c r="AJ20" i="25"/>
  <c r="AI20" i="25"/>
  <c r="AH20" i="25"/>
  <c r="AG20" i="25"/>
  <c r="AF20" i="25"/>
  <c r="AE20" i="25"/>
  <c r="AD20" i="25"/>
  <c r="AC20" i="25"/>
  <c r="AB20" i="25"/>
  <c r="AA20" i="25"/>
  <c r="Z20" i="25"/>
  <c r="Y20" i="25"/>
  <c r="X20" i="25"/>
  <c r="W20" i="25"/>
  <c r="V20" i="25"/>
  <c r="U20" i="25"/>
  <c r="T20" i="25"/>
  <c r="S20" i="25"/>
  <c r="R20" i="25"/>
  <c r="Q20" i="25"/>
  <c r="P20" i="25"/>
  <c r="O20" i="25"/>
  <c r="N20" i="25"/>
  <c r="M20" i="25"/>
  <c r="L20" i="25"/>
  <c r="K20" i="25"/>
  <c r="J20" i="25"/>
  <c r="I20" i="25"/>
  <c r="H20" i="25"/>
  <c r="G20" i="25"/>
  <c r="F20" i="25"/>
  <c r="E20" i="25"/>
  <c r="D20" i="25"/>
  <c r="CE19" i="25"/>
  <c r="CD19" i="25"/>
  <c r="CC19" i="25"/>
  <c r="CB19" i="25"/>
  <c r="CA19" i="25"/>
  <c r="BZ19" i="25"/>
  <c r="BY19" i="25"/>
  <c r="BX19" i="25"/>
  <c r="BW19" i="25"/>
  <c r="BV19" i="25"/>
  <c r="BU19" i="25"/>
  <c r="BT19" i="25"/>
  <c r="BS19" i="25"/>
  <c r="BR19" i="25"/>
  <c r="BQ19" i="25"/>
  <c r="BP19" i="25"/>
  <c r="BO19" i="25"/>
  <c r="BN19" i="25"/>
  <c r="BM19" i="25"/>
  <c r="BL19" i="25"/>
  <c r="BK19" i="25"/>
  <c r="BJ19" i="25"/>
  <c r="BI19" i="25"/>
  <c r="BH19" i="25"/>
  <c r="CE18" i="25"/>
  <c r="CD18" i="25"/>
  <c r="CC18" i="25"/>
  <c r="CB18" i="25"/>
  <c r="CA18" i="25"/>
  <c r="BZ18" i="25"/>
  <c r="BY18" i="25"/>
  <c r="BX18" i="25"/>
  <c r="BW18" i="25"/>
  <c r="BV18" i="25"/>
  <c r="BU18" i="25"/>
  <c r="BT18" i="25"/>
  <c r="BS18" i="25"/>
  <c r="BR18" i="25"/>
  <c r="BQ18" i="25"/>
  <c r="BP18" i="25"/>
  <c r="BO18" i="25"/>
  <c r="BN18" i="25"/>
  <c r="BM18" i="25"/>
  <c r="BL18" i="25"/>
  <c r="BK18" i="25"/>
  <c r="BJ18" i="25"/>
  <c r="BI18" i="25"/>
  <c r="BH18" i="25"/>
  <c r="CE17" i="25"/>
  <c r="CD17" i="25"/>
  <c r="CC17" i="25"/>
  <c r="CB17" i="25"/>
  <c r="CA17" i="25"/>
  <c r="BZ17" i="25"/>
  <c r="BY17" i="25"/>
  <c r="BX17" i="25"/>
  <c r="BW17" i="25"/>
  <c r="BV17" i="25"/>
  <c r="BU17" i="25"/>
  <c r="BT17" i="25"/>
  <c r="BS17" i="25"/>
  <c r="BR17" i="25"/>
  <c r="BQ17" i="25"/>
  <c r="BP17" i="25"/>
  <c r="BO17" i="25"/>
  <c r="BN17" i="25"/>
  <c r="BM17" i="25"/>
  <c r="BL17" i="25"/>
  <c r="BK17" i="25"/>
  <c r="BJ17" i="25"/>
  <c r="BI17" i="25"/>
  <c r="BH17" i="25"/>
  <c r="CE16" i="25"/>
  <c r="CD16" i="25"/>
  <c r="CC16" i="25"/>
  <c r="CB16" i="25"/>
  <c r="CA16" i="25"/>
  <c r="BZ16" i="25"/>
  <c r="BY16" i="25"/>
  <c r="BX16" i="25"/>
  <c r="BW16" i="25"/>
  <c r="BV16" i="25"/>
  <c r="BU16" i="25"/>
  <c r="BT16" i="25"/>
  <c r="BS16" i="25"/>
  <c r="BR16" i="25"/>
  <c r="BQ16" i="25"/>
  <c r="BP16" i="25"/>
  <c r="BO16" i="25"/>
  <c r="BN16" i="25"/>
  <c r="BM16" i="25"/>
  <c r="BL16" i="25"/>
  <c r="BK16" i="25"/>
  <c r="BJ16" i="25"/>
  <c r="BI16" i="25"/>
  <c r="BH16" i="25"/>
  <c r="CE15" i="25"/>
  <c r="CD15" i="25"/>
  <c r="CC15" i="25"/>
  <c r="CB15" i="25"/>
  <c r="CA15" i="25"/>
  <c r="BZ15" i="25"/>
  <c r="BY15" i="25"/>
  <c r="BX15" i="25"/>
  <c r="BW15" i="25"/>
  <c r="BV15" i="25"/>
  <c r="BU15" i="25"/>
  <c r="BT15" i="25"/>
  <c r="BS15" i="25"/>
  <c r="BR15" i="25"/>
  <c r="BQ15" i="25"/>
  <c r="BP15" i="25"/>
  <c r="BO15" i="25"/>
  <c r="BN15" i="25"/>
  <c r="BM15" i="25"/>
  <c r="BL15" i="25"/>
  <c r="BK15" i="25"/>
  <c r="BJ15" i="25"/>
  <c r="BI15" i="25"/>
  <c r="BH15" i="25"/>
  <c r="BG15" i="25"/>
  <c r="BF15" i="25"/>
  <c r="BE15" i="25"/>
  <c r="BD15" i="25"/>
  <c r="BC15" i="25"/>
  <c r="BB15" i="25"/>
  <c r="BA15" i="25"/>
  <c r="AZ15" i="25"/>
  <c r="AY15" i="25"/>
  <c r="AX15" i="25"/>
  <c r="AW15" i="25"/>
  <c r="AV15" i="25"/>
  <c r="AU15" i="25"/>
  <c r="AT15" i="25"/>
  <c r="AS15" i="25"/>
  <c r="AR15" i="25"/>
  <c r="AQ15" i="25"/>
  <c r="AP15" i="25"/>
  <c r="AO15" i="25"/>
  <c r="AN15" i="25"/>
  <c r="AM15" i="25"/>
  <c r="AL15" i="25"/>
  <c r="AK15" i="25"/>
  <c r="AJ15" i="25"/>
  <c r="AI15" i="25"/>
  <c r="AH15" i="25"/>
  <c r="AG15" i="25"/>
  <c r="AF15" i="25"/>
  <c r="AE15" i="25"/>
  <c r="AD15" i="25"/>
  <c r="AC15" i="25"/>
  <c r="AB15" i="25"/>
  <c r="AA15" i="25"/>
  <c r="Z15" i="25"/>
  <c r="Y15" i="25"/>
  <c r="X15" i="25"/>
  <c r="W15" i="25"/>
  <c r="V15" i="25"/>
  <c r="U15" i="25"/>
  <c r="T15" i="25"/>
  <c r="S15" i="25"/>
  <c r="R15" i="25"/>
  <c r="Q15" i="25"/>
  <c r="P15" i="25"/>
  <c r="O15" i="25"/>
  <c r="N15" i="25"/>
  <c r="M15" i="25"/>
  <c r="L15" i="25"/>
  <c r="K15" i="25"/>
  <c r="J15" i="25"/>
  <c r="I15" i="25"/>
  <c r="H15" i="25"/>
  <c r="G15" i="25"/>
  <c r="F15" i="25"/>
  <c r="E15" i="25"/>
  <c r="D15" i="25"/>
  <c r="CE10" i="25"/>
  <c r="CD10" i="25"/>
  <c r="CC10" i="25"/>
  <c r="CB10" i="25"/>
  <c r="CA10" i="25"/>
  <c r="BZ10" i="25"/>
  <c r="BY10" i="25"/>
  <c r="BX10" i="25"/>
  <c r="BW10" i="25"/>
  <c r="BV10" i="25"/>
  <c r="BU10" i="25"/>
  <c r="BT10" i="25"/>
  <c r="BS10" i="25"/>
  <c r="BR10" i="25"/>
  <c r="BQ10" i="25"/>
  <c r="BP10" i="25"/>
  <c r="BO10" i="25"/>
  <c r="BN10" i="25"/>
  <c r="BM10" i="25"/>
  <c r="BL10" i="25"/>
  <c r="BK10" i="25"/>
  <c r="BJ10" i="25"/>
  <c r="BI10" i="25"/>
  <c r="BH10" i="25"/>
  <c r="BG10" i="25"/>
  <c r="BF10" i="25"/>
  <c r="BE10" i="25"/>
  <c r="BD10" i="25"/>
  <c r="BC10" i="25"/>
  <c r="BB10" i="25"/>
  <c r="BA10" i="25"/>
  <c r="AZ10" i="25"/>
  <c r="AY10" i="25"/>
  <c r="AX10" i="25"/>
  <c r="AW10" i="25"/>
  <c r="AV10" i="25"/>
  <c r="AU10" i="25"/>
  <c r="AT10" i="25"/>
  <c r="AS10" i="25"/>
  <c r="AR10" i="25"/>
  <c r="AQ10" i="25"/>
  <c r="AP10" i="25"/>
  <c r="AO10" i="25"/>
  <c r="AN10" i="25"/>
  <c r="AM10" i="25"/>
  <c r="AL10" i="25"/>
  <c r="AK10" i="25"/>
  <c r="AJ10" i="25"/>
  <c r="AI10" i="25"/>
  <c r="AH10" i="25"/>
  <c r="AG10" i="25"/>
  <c r="AF10" i="25"/>
  <c r="AE10" i="25"/>
  <c r="AD10" i="25"/>
  <c r="AC10" i="25"/>
  <c r="AB10" i="25"/>
  <c r="AA10" i="25"/>
  <c r="Z10" i="25"/>
  <c r="Y10" i="25"/>
  <c r="X10" i="25"/>
  <c r="W10" i="25"/>
  <c r="V10" i="25"/>
  <c r="U10" i="25"/>
  <c r="T10" i="25"/>
  <c r="S10" i="25"/>
  <c r="R10" i="25"/>
  <c r="Q10" i="25"/>
  <c r="P10" i="25"/>
  <c r="O10" i="25"/>
  <c r="N10" i="25"/>
  <c r="M10" i="25"/>
  <c r="L10" i="25"/>
  <c r="K10" i="25"/>
  <c r="J10" i="25"/>
  <c r="I10" i="25"/>
  <c r="H10" i="25"/>
  <c r="G10" i="25"/>
  <c r="F10" i="25"/>
  <c r="E10" i="25"/>
  <c r="D10" i="25"/>
  <c r="CE4" i="25"/>
  <c r="CD4" i="25"/>
  <c r="CC4" i="25"/>
  <c r="CB4" i="25"/>
  <c r="CA4" i="25"/>
  <c r="BZ4" i="25"/>
  <c r="BY4" i="25"/>
  <c r="BX4" i="25"/>
  <c r="BW4" i="25"/>
  <c r="BV4" i="25"/>
  <c r="BU4" i="25"/>
  <c r="BT4" i="25"/>
  <c r="BS4" i="25"/>
  <c r="BR4" i="25"/>
  <c r="BQ4" i="25"/>
  <c r="BP4" i="25"/>
  <c r="BO4" i="25"/>
  <c r="BN4" i="25"/>
  <c r="BM4" i="25"/>
  <c r="BL4" i="25"/>
  <c r="BK4" i="25"/>
  <c r="BJ4" i="25"/>
  <c r="BI4" i="25"/>
  <c r="BH4" i="25"/>
  <c r="BG4" i="25"/>
  <c r="BF4" i="25"/>
  <c r="BE4" i="25"/>
  <c r="BD4" i="25"/>
  <c r="BC4" i="25"/>
  <c r="BB4" i="25"/>
  <c r="BA4" i="25"/>
  <c r="AZ4" i="25"/>
  <c r="AY4" i="25"/>
  <c r="AX4" i="25"/>
  <c r="AW4" i="25"/>
  <c r="AV4" i="25"/>
  <c r="AU4" i="25"/>
  <c r="AT4" i="25"/>
  <c r="AS4" i="25"/>
  <c r="AR4" i="25"/>
  <c r="AQ4" i="25"/>
  <c r="AP4" i="25"/>
  <c r="AO4" i="25"/>
  <c r="AN4" i="25"/>
  <c r="AM4" i="25"/>
  <c r="AL4" i="25"/>
  <c r="AK4" i="25"/>
  <c r="AJ4" i="25"/>
  <c r="AI4" i="25"/>
  <c r="AH4" i="25"/>
  <c r="CE148" i="24"/>
  <c r="CD148" i="24"/>
  <c r="CC148" i="24"/>
  <c r="CB148" i="24"/>
  <c r="CA148" i="24"/>
  <c r="BZ148" i="24"/>
  <c r="BY148" i="24"/>
  <c r="BX148" i="24"/>
  <c r="BW148" i="24"/>
  <c r="BV148" i="24"/>
  <c r="BU148" i="24"/>
  <c r="BT148" i="24"/>
  <c r="BS148" i="24"/>
  <c r="BR148" i="24"/>
  <c r="BQ148" i="24"/>
  <c r="BP148" i="24"/>
  <c r="BO148" i="24"/>
  <c r="BN148" i="24"/>
  <c r="BM148" i="24"/>
  <c r="BL148" i="24"/>
  <c r="BK148" i="24"/>
  <c r="BJ148" i="24"/>
  <c r="BI148" i="24"/>
  <c r="BH148" i="24"/>
  <c r="BG148" i="24"/>
  <c r="BF148" i="24"/>
  <c r="BE148" i="24"/>
  <c r="BD148" i="24"/>
  <c r="BC148" i="24"/>
  <c r="BB148" i="24"/>
  <c r="BA148" i="24"/>
  <c r="AZ148" i="24"/>
  <c r="AY148" i="24"/>
  <c r="AX148" i="24"/>
  <c r="AW148" i="24"/>
  <c r="AV148" i="24"/>
  <c r="AU148" i="24"/>
  <c r="AT148" i="24"/>
  <c r="AS148" i="24"/>
  <c r="AR148" i="24"/>
  <c r="AQ148" i="24"/>
  <c r="AP148" i="24"/>
  <c r="AO148" i="24"/>
  <c r="AN148" i="24"/>
  <c r="AM148" i="24"/>
  <c r="AL148" i="24"/>
  <c r="AK148" i="24"/>
  <c r="AJ148" i="24"/>
  <c r="AI148" i="24"/>
  <c r="AH148" i="24"/>
  <c r="AG148" i="24"/>
  <c r="AF148" i="24"/>
  <c r="AE148" i="24"/>
  <c r="AD148" i="24"/>
  <c r="AC148" i="24"/>
  <c r="AB148" i="24"/>
  <c r="AA148" i="24"/>
  <c r="Z148" i="24"/>
  <c r="Y148" i="24"/>
  <c r="X148" i="24"/>
  <c r="W148" i="24"/>
  <c r="V148" i="24"/>
  <c r="U148" i="24"/>
  <c r="T148" i="24"/>
  <c r="S148" i="24"/>
  <c r="R148" i="24"/>
  <c r="Q148" i="24"/>
  <c r="P148" i="24"/>
  <c r="O148" i="24"/>
  <c r="N148" i="24"/>
  <c r="M148" i="24"/>
  <c r="L148" i="24"/>
  <c r="K148" i="24"/>
  <c r="J148" i="24"/>
  <c r="I148" i="24"/>
  <c r="H148" i="24"/>
  <c r="G148" i="24"/>
  <c r="F148" i="24"/>
  <c r="E148" i="24"/>
  <c r="D148" i="24"/>
  <c r="CE95" i="24"/>
  <c r="CD95" i="24"/>
  <c r="CC95" i="24"/>
  <c r="CB95" i="24"/>
  <c r="CA95" i="24"/>
  <c r="BZ95" i="24"/>
  <c r="BY95" i="24"/>
  <c r="BX95" i="24"/>
  <c r="BW95" i="24"/>
  <c r="BV95" i="24"/>
  <c r="BU95" i="24"/>
  <c r="BT95" i="24"/>
  <c r="BS95" i="24"/>
  <c r="BR95" i="24"/>
  <c r="BQ95" i="24"/>
  <c r="BP95" i="24"/>
  <c r="BO95" i="24"/>
  <c r="BN95" i="24"/>
  <c r="BM95" i="24"/>
  <c r="BL95" i="24"/>
  <c r="BK95" i="24"/>
  <c r="BJ95" i="24"/>
  <c r="BI95" i="24"/>
  <c r="BH95" i="24"/>
  <c r="BG95" i="24"/>
  <c r="BF95" i="24"/>
  <c r="BE95" i="24"/>
  <c r="BD95" i="24"/>
  <c r="BM91" i="24"/>
  <c r="BL91" i="24"/>
  <c r="BK91" i="24"/>
  <c r="BJ91" i="24"/>
  <c r="BI91" i="24"/>
  <c r="BH91" i="24"/>
  <c r="BG91" i="24"/>
  <c r="BG90" i="24" s="1"/>
  <c r="BF91" i="24"/>
  <c r="BE91" i="24"/>
  <c r="BD91" i="24"/>
  <c r="BD90" i="24" s="1"/>
  <c r="BC91" i="24"/>
  <c r="BC90" i="24" s="1"/>
  <c r="BB91" i="24"/>
  <c r="BA91" i="24"/>
  <c r="AZ91" i="24"/>
  <c r="AY91" i="24"/>
  <c r="AY90" i="24" s="1"/>
  <c r="AX91" i="24"/>
  <c r="AW91" i="24"/>
  <c r="AV91" i="24"/>
  <c r="AV90" i="24" s="1"/>
  <c r="AU91" i="24"/>
  <c r="AU90" i="24" s="1"/>
  <c r="AT91" i="24"/>
  <c r="AS91" i="24"/>
  <c r="AR91" i="24"/>
  <c r="AQ91" i="24"/>
  <c r="AQ90" i="24" s="1"/>
  <c r="AP91" i="24"/>
  <c r="AO91" i="24"/>
  <c r="AN91" i="24"/>
  <c r="AN90" i="24" s="1"/>
  <c r="AM91" i="24"/>
  <c r="AM90" i="24" s="1"/>
  <c r="AL91" i="24"/>
  <c r="AK91" i="24"/>
  <c r="AJ91" i="24"/>
  <c r="AI91" i="24"/>
  <c r="AI90" i="24" s="1"/>
  <c r="AH91" i="24"/>
  <c r="CE90" i="24"/>
  <c r="CD90" i="24"/>
  <c r="CC90" i="24"/>
  <c r="CB90" i="24"/>
  <c r="CA90" i="24"/>
  <c r="BZ90" i="24"/>
  <c r="BY90" i="24"/>
  <c r="BX90" i="24"/>
  <c r="BW90" i="24"/>
  <c r="BV90" i="24"/>
  <c r="BU90" i="24"/>
  <c r="BT90" i="24"/>
  <c r="BS90" i="24"/>
  <c r="BR90" i="24"/>
  <c r="BQ90" i="24"/>
  <c r="BP90" i="24"/>
  <c r="BO90" i="24"/>
  <c r="BN90" i="24"/>
  <c r="BM90" i="24"/>
  <c r="BL90" i="24"/>
  <c r="BK90" i="24"/>
  <c r="BJ90" i="24"/>
  <c r="BI90" i="24"/>
  <c r="BH90" i="24"/>
  <c r="BF90" i="24"/>
  <c r="BE90" i="24"/>
  <c r="BB90" i="24"/>
  <c r="BA90" i="24"/>
  <c r="AZ90" i="24"/>
  <c r="AX90" i="24"/>
  <c r="AW90" i="24"/>
  <c r="AT90" i="24"/>
  <c r="AS90" i="24"/>
  <c r="AR90" i="24"/>
  <c r="AP90" i="24"/>
  <c r="AO90" i="24"/>
  <c r="AL90" i="24"/>
  <c r="AK90" i="24"/>
  <c r="AJ90" i="24"/>
  <c r="AH90" i="24"/>
  <c r="CE87" i="24"/>
  <c r="CD87" i="24"/>
  <c r="CC87" i="24"/>
  <c r="CB87" i="24"/>
  <c r="CA87" i="24"/>
  <c r="BZ87" i="24"/>
  <c r="BY87" i="24"/>
  <c r="BX87" i="24"/>
  <c r="BW87" i="24"/>
  <c r="BV87" i="24"/>
  <c r="BU87" i="24"/>
  <c r="BT87" i="24"/>
  <c r="BS87" i="24"/>
  <c r="BR87" i="24"/>
  <c r="BQ87" i="24"/>
  <c r="BP87" i="24"/>
  <c r="BO87" i="24"/>
  <c r="BN87" i="24"/>
  <c r="BM87" i="24"/>
  <c r="BL87" i="24"/>
  <c r="BK87" i="24"/>
  <c r="BJ87" i="24"/>
  <c r="BI87" i="24"/>
  <c r="BH87" i="24"/>
  <c r="BG87" i="24"/>
  <c r="BF87" i="24"/>
  <c r="BE87" i="24"/>
  <c r="BD87" i="24"/>
  <c r="BC87" i="24"/>
  <c r="BB87" i="24"/>
  <c r="BA87" i="24"/>
  <c r="AZ87" i="24"/>
  <c r="AY87" i="24"/>
  <c r="AX87" i="24"/>
  <c r="AW87" i="24"/>
  <c r="AV87" i="24"/>
  <c r="AU87" i="24"/>
  <c r="AT87" i="24"/>
  <c r="AS87" i="24"/>
  <c r="AR87" i="24"/>
  <c r="AQ87" i="24"/>
  <c r="AP87" i="24"/>
  <c r="AO87" i="24"/>
  <c r="AN87" i="24"/>
  <c r="AM87" i="24"/>
  <c r="AL87" i="24"/>
  <c r="AK87" i="24"/>
  <c r="AJ87" i="24"/>
  <c r="AI87" i="24"/>
  <c r="AH87" i="24"/>
  <c r="CE84" i="24"/>
  <c r="CD84" i="24"/>
  <c r="CC84" i="24"/>
  <c r="CB84" i="24"/>
  <c r="CA84" i="24"/>
  <c r="BZ84" i="24"/>
  <c r="BY84" i="24"/>
  <c r="BX84" i="24"/>
  <c r="BW84" i="24"/>
  <c r="BV84" i="24"/>
  <c r="BU84" i="24"/>
  <c r="BT84" i="24"/>
  <c r="BS84" i="24"/>
  <c r="BR84" i="24"/>
  <c r="BQ84" i="24"/>
  <c r="BP84" i="24"/>
  <c r="BO84" i="24"/>
  <c r="BN84" i="24"/>
  <c r="BM84" i="24"/>
  <c r="BL84" i="24"/>
  <c r="BK84" i="24"/>
  <c r="BJ84" i="24"/>
  <c r="BI84" i="24"/>
  <c r="BH84" i="24"/>
  <c r="BG84" i="24"/>
  <c r="BF84" i="24"/>
  <c r="BE84" i="24"/>
  <c r="BD84" i="24"/>
  <c r="BC84" i="24"/>
  <c r="BB84" i="24"/>
  <c r="BA84" i="24"/>
  <c r="AZ84" i="24"/>
  <c r="AY84" i="24"/>
  <c r="AX84" i="24"/>
  <c r="AW84" i="24"/>
  <c r="AV84" i="24"/>
  <c r="AU84" i="24"/>
  <c r="AT84" i="24"/>
  <c r="AS84" i="24"/>
  <c r="AR84" i="24"/>
  <c r="AQ84" i="24"/>
  <c r="AP84" i="24"/>
  <c r="AO84" i="24"/>
  <c r="AN84" i="24"/>
  <c r="AM84" i="24"/>
  <c r="AL84" i="24"/>
  <c r="AK84" i="24"/>
  <c r="AJ84" i="24"/>
  <c r="AI84" i="24"/>
  <c r="AH84" i="24"/>
  <c r="AY77" i="24"/>
  <c r="AX77" i="24"/>
  <c r="AW77" i="24"/>
  <c r="AV77" i="24"/>
  <c r="AU77" i="24"/>
  <c r="AT77" i="24"/>
  <c r="AS77" i="24"/>
  <c r="AR77" i="24"/>
  <c r="AQ77" i="24"/>
  <c r="AP77" i="24"/>
  <c r="AO77" i="24"/>
  <c r="AN77" i="24"/>
  <c r="AM77" i="24"/>
  <c r="AL77" i="24"/>
  <c r="AK77" i="24"/>
  <c r="AJ77" i="24"/>
  <c r="AI77" i="24"/>
  <c r="AH77" i="24"/>
  <c r="AG77" i="24"/>
  <c r="AF77" i="24"/>
  <c r="AE77" i="24"/>
  <c r="AD77" i="24"/>
  <c r="AC77" i="24"/>
  <c r="AB77" i="24"/>
  <c r="AA77" i="24"/>
  <c r="CE71" i="24"/>
  <c r="CE67" i="24" s="1"/>
  <c r="CD71" i="24"/>
  <c r="CC71" i="24"/>
  <c r="CC67" i="24" s="1"/>
  <c r="CB71" i="24"/>
  <c r="CB67" i="24" s="1"/>
  <c r="CA71" i="24"/>
  <c r="BZ71" i="24"/>
  <c r="BY71" i="24"/>
  <c r="BX71" i="24"/>
  <c r="BW71" i="24"/>
  <c r="BW67" i="24" s="1"/>
  <c r="BV71" i="24"/>
  <c r="BU71" i="24"/>
  <c r="BU67" i="24" s="1"/>
  <c r="BT71" i="24"/>
  <c r="BT67" i="24" s="1"/>
  <c r="BS71" i="24"/>
  <c r="BR71" i="24"/>
  <c r="BQ71" i="24"/>
  <c r="BP71" i="24"/>
  <c r="BO71" i="24"/>
  <c r="BO67" i="24" s="1"/>
  <c r="BN71" i="24"/>
  <c r="BM71" i="24"/>
  <c r="BM67" i="24" s="1"/>
  <c r="BL71" i="24"/>
  <c r="BL67" i="24" s="1"/>
  <c r="BK71" i="24"/>
  <c r="BJ71" i="24"/>
  <c r="BI71" i="24"/>
  <c r="BH71" i="24"/>
  <c r="BG71" i="24"/>
  <c r="BG67" i="24" s="1"/>
  <c r="BF71" i="24"/>
  <c r="BE71" i="24"/>
  <c r="BE67" i="24" s="1"/>
  <c r="BD71" i="24"/>
  <c r="BD67" i="24" s="1"/>
  <c r="BC71" i="24"/>
  <c r="BB71" i="24"/>
  <c r="BA71" i="24"/>
  <c r="AZ71" i="24"/>
  <c r="AY71" i="24"/>
  <c r="AY67" i="24" s="1"/>
  <c r="CD67" i="24"/>
  <c r="CA67" i="24"/>
  <c r="BZ67" i="24"/>
  <c r="BY67" i="24"/>
  <c r="BX67" i="24"/>
  <c r="BV67" i="24"/>
  <c r="BS67" i="24"/>
  <c r="BR67" i="24"/>
  <c r="BQ67" i="24"/>
  <c r="BP67" i="24"/>
  <c r="BN67" i="24"/>
  <c r="BK67" i="24"/>
  <c r="BJ67" i="24"/>
  <c r="BI67" i="24"/>
  <c r="BH67" i="24"/>
  <c r="BF67" i="24"/>
  <c r="BC67" i="24"/>
  <c r="BB67" i="24"/>
  <c r="BA67" i="24"/>
  <c r="AZ67" i="24"/>
  <c r="AX67" i="24"/>
  <c r="AW67" i="24"/>
  <c r="AV67" i="24"/>
  <c r="AU67" i="24"/>
  <c r="AT67" i="24"/>
  <c r="AS67" i="24"/>
  <c r="AR67" i="24"/>
  <c r="AQ67" i="24"/>
  <c r="AP67" i="24"/>
  <c r="AO67" i="24"/>
  <c r="AN67" i="24"/>
  <c r="AM67" i="24"/>
  <c r="AL67" i="24"/>
  <c r="AK67" i="24"/>
  <c r="AJ67" i="24"/>
  <c r="AI67" i="24"/>
  <c r="AH67" i="24"/>
  <c r="CE63" i="24"/>
  <c r="CD63" i="24"/>
  <c r="CC63" i="24"/>
  <c r="CB63" i="24"/>
  <c r="CA63" i="24"/>
  <c r="BZ63" i="24"/>
  <c r="BY63" i="24"/>
  <c r="BX63" i="24"/>
  <c r="BW63" i="24"/>
  <c r="BV63" i="24"/>
  <c r="BU63" i="24"/>
  <c r="BT63" i="24"/>
  <c r="BS63" i="24"/>
  <c r="BR63" i="24"/>
  <c r="BQ63" i="24"/>
  <c r="BP63" i="24"/>
  <c r="BO63" i="24"/>
  <c r="BN63" i="24"/>
  <c r="BM63" i="24"/>
  <c r="BL63" i="24"/>
  <c r="CE59" i="24"/>
  <c r="CD59" i="24"/>
  <c r="CD58" i="24" s="1"/>
  <c r="CC59" i="24"/>
  <c r="CB59" i="24"/>
  <c r="CB58" i="24" s="1"/>
  <c r="CA59" i="24"/>
  <c r="BZ59" i="24"/>
  <c r="BY59" i="24"/>
  <c r="BX59" i="24"/>
  <c r="BW59" i="24"/>
  <c r="BV59" i="24"/>
  <c r="BV58" i="24" s="1"/>
  <c r="BU59" i="24"/>
  <c r="BT59" i="24"/>
  <c r="BT58" i="24" s="1"/>
  <c r="BS59" i="24"/>
  <c r="BR59" i="24"/>
  <c r="BQ59" i="24"/>
  <c r="BP59" i="24"/>
  <c r="BO59" i="24"/>
  <c r="BN59" i="24"/>
  <c r="BN58" i="24" s="1"/>
  <c r="BM59" i="24"/>
  <c r="BL59" i="24"/>
  <c r="BL58" i="24" s="1"/>
  <c r="CE58" i="24"/>
  <c r="CC58" i="24"/>
  <c r="CA58" i="24"/>
  <c r="BZ58" i="24"/>
  <c r="BY58" i="24"/>
  <c r="BX58" i="24"/>
  <c r="BW58" i="24"/>
  <c r="BU58" i="24"/>
  <c r="BS58" i="24"/>
  <c r="BR58" i="24"/>
  <c r="BQ58" i="24"/>
  <c r="BP58" i="24"/>
  <c r="BO58" i="24"/>
  <c r="BM58" i="24"/>
  <c r="CE54" i="24"/>
  <c r="CD54" i="24"/>
  <c r="CC54" i="24"/>
  <c r="CB54" i="24"/>
  <c r="CA54" i="24"/>
  <c r="BZ54" i="24"/>
  <c r="BY54" i="24"/>
  <c r="BX54" i="24"/>
  <c r="BW54" i="24"/>
  <c r="BV54" i="24"/>
  <c r="BU54" i="24"/>
  <c r="BT54" i="24"/>
  <c r="BS54" i="24"/>
  <c r="BR54" i="24"/>
  <c r="BQ54" i="24"/>
  <c r="BP54" i="24"/>
  <c r="BO54" i="24"/>
  <c r="BN54" i="24"/>
  <c r="BM54" i="24"/>
  <c r="BL54" i="24"/>
  <c r="BK54" i="24"/>
  <c r="BJ54" i="24"/>
  <c r="BI54" i="24"/>
  <c r="BH54" i="24"/>
  <c r="BG54" i="24"/>
  <c r="BF54" i="24"/>
  <c r="BE54" i="24"/>
  <c r="BD54" i="24"/>
  <c r="BC54" i="24"/>
  <c r="BB54" i="24"/>
  <c r="BA54" i="24"/>
  <c r="AZ54" i="24"/>
  <c r="AY54" i="24"/>
  <c r="AX54" i="24"/>
  <c r="AW54" i="24"/>
  <c r="AV54" i="24"/>
  <c r="AU54" i="24"/>
  <c r="AT54" i="24"/>
  <c r="AS54" i="24"/>
  <c r="AR54" i="24"/>
  <c r="AQ54" i="24"/>
  <c r="AP54" i="24"/>
  <c r="AO54" i="24"/>
  <c r="AN54" i="24"/>
  <c r="AM54" i="24"/>
  <c r="AL54" i="24"/>
  <c r="AK54" i="24"/>
  <c r="AJ54" i="24"/>
  <c r="AI54" i="24"/>
  <c r="AH54" i="24"/>
  <c r="CE45" i="24"/>
  <c r="CD45" i="24"/>
  <c r="CC45" i="24"/>
  <c r="CB45" i="24"/>
  <c r="CA45" i="24"/>
  <c r="BZ45" i="24"/>
  <c r="BY45" i="24"/>
  <c r="BX45" i="24"/>
  <c r="BW45" i="24"/>
  <c r="BV45" i="24"/>
  <c r="BU45" i="24"/>
  <c r="BT45" i="24"/>
  <c r="BS45" i="24"/>
  <c r="BR45" i="24"/>
  <c r="BQ45" i="24"/>
  <c r="BP45" i="24"/>
  <c r="BO45" i="24"/>
  <c r="BN45" i="24"/>
  <c r="BM45" i="24"/>
  <c r="BL45" i="24"/>
  <c r="BK45" i="24"/>
  <c r="BJ45" i="24"/>
  <c r="BI45" i="24"/>
  <c r="BH45" i="24"/>
  <c r="BG45" i="24"/>
  <c r="BF45" i="24"/>
  <c r="BE45" i="24"/>
  <c r="BD45" i="24"/>
  <c r="BC45" i="24"/>
  <c r="BB45" i="24"/>
  <c r="BA45" i="24"/>
  <c r="AZ45" i="24"/>
  <c r="AY45" i="24"/>
  <c r="AX45" i="24"/>
  <c r="AW45" i="24"/>
  <c r="AV45" i="24"/>
  <c r="AU45" i="24"/>
  <c r="AT45" i="24"/>
  <c r="AS45" i="24"/>
  <c r="AR45" i="24"/>
  <c r="AQ45" i="24"/>
  <c r="AP45" i="24"/>
  <c r="AO45" i="24"/>
  <c r="AN45" i="24"/>
  <c r="AM45" i="24"/>
  <c r="AL45" i="24"/>
  <c r="AK45" i="24"/>
  <c r="AJ45" i="24"/>
  <c r="AI45" i="24"/>
  <c r="AH45" i="24"/>
  <c r="AG45" i="24"/>
  <c r="AF45" i="24"/>
  <c r="AE45" i="24"/>
  <c r="AD45" i="24"/>
  <c r="AC45" i="24"/>
  <c r="AB45" i="24"/>
  <c r="AA45" i="24"/>
  <c r="Z45" i="24"/>
  <c r="Y45" i="24"/>
  <c r="X45" i="24"/>
  <c r="W45" i="24"/>
  <c r="V45" i="24"/>
  <c r="U45" i="24"/>
  <c r="T45" i="24"/>
  <c r="S45" i="24"/>
  <c r="R45" i="24"/>
  <c r="Q45" i="24"/>
  <c r="P45" i="24"/>
  <c r="O45" i="24"/>
  <c r="N45" i="24"/>
  <c r="M45" i="24"/>
  <c r="L45" i="24"/>
  <c r="K45" i="24"/>
  <c r="J45" i="24"/>
  <c r="I45" i="24"/>
  <c r="H45" i="24"/>
  <c r="G45" i="24"/>
  <c r="F45" i="24"/>
  <c r="E45" i="24"/>
  <c r="D45" i="24"/>
  <c r="CE41" i="24"/>
  <c r="CD41" i="24"/>
  <c r="CC41" i="24"/>
  <c r="CB41" i="24"/>
  <c r="CA41" i="24"/>
  <c r="BZ41" i="24"/>
  <c r="BX41" i="24"/>
  <c r="BW41" i="24"/>
  <c r="BV41" i="24"/>
  <c r="BU41" i="24"/>
  <c r="BT41" i="24"/>
  <c r="BS41" i="24"/>
  <c r="BR41" i="24"/>
  <c r="BP41" i="24"/>
  <c r="BO41" i="24"/>
  <c r="BN41" i="24"/>
  <c r="BM41" i="24"/>
  <c r="BL41" i="24"/>
  <c r="BK41" i="24"/>
  <c r="BJ41" i="24"/>
  <c r="BH41" i="24"/>
  <c r="BG41" i="24"/>
  <c r="BG7" i="12" s="1"/>
  <c r="BF41" i="24"/>
  <c r="BF7" i="12" s="1"/>
  <c r="BE41" i="24"/>
  <c r="BE7" i="12" s="1"/>
  <c r="BD41" i="24"/>
  <c r="BD7" i="12" s="1"/>
  <c r="BC41" i="24"/>
  <c r="BC7" i="12" s="1"/>
  <c r="BB41" i="24"/>
  <c r="BB7" i="12" s="1"/>
  <c r="AZ41" i="24"/>
  <c r="AZ7" i="12" s="1"/>
  <c r="AY41" i="24"/>
  <c r="AY7" i="12" s="1"/>
  <c r="AX41" i="24"/>
  <c r="AX7" i="12" s="1"/>
  <c r="AW41" i="24"/>
  <c r="AW7" i="12" s="1"/>
  <c r="AV41" i="24"/>
  <c r="AV7" i="12" s="1"/>
  <c r="AU41" i="24"/>
  <c r="AU7" i="12" s="1"/>
  <c r="AT41" i="24"/>
  <c r="AT7" i="12" s="1"/>
  <c r="AR41" i="24"/>
  <c r="AR7" i="12" s="1"/>
  <c r="AQ41" i="24"/>
  <c r="AQ7" i="12" s="1"/>
  <c r="AP41" i="24"/>
  <c r="AP7" i="12" s="1"/>
  <c r="AO41" i="24"/>
  <c r="AO7" i="12" s="1"/>
  <c r="AN41" i="24"/>
  <c r="AN7" i="12" s="1"/>
  <c r="AM41" i="24"/>
  <c r="AM7" i="12" s="1"/>
  <c r="AL41" i="24"/>
  <c r="AL7" i="12" s="1"/>
  <c r="AJ41" i="24"/>
  <c r="AJ7" i="12" s="1"/>
  <c r="AI41" i="24"/>
  <c r="AI7" i="12" s="1"/>
  <c r="AH41" i="24"/>
  <c r="AH7" i="12" s="1"/>
  <c r="AG41" i="24"/>
  <c r="AF41" i="24"/>
  <c r="AE41" i="24"/>
  <c r="AD41" i="24"/>
  <c r="AB41" i="24"/>
  <c r="AA41" i="24"/>
  <c r="Z41" i="24"/>
  <c r="Y41" i="24"/>
  <c r="X41" i="24"/>
  <c r="W41" i="24"/>
  <c r="V41" i="24"/>
  <c r="T41" i="24"/>
  <c r="S41" i="24"/>
  <c r="R41" i="24"/>
  <c r="Q41" i="24"/>
  <c r="P41" i="24"/>
  <c r="O41" i="24"/>
  <c r="N41" i="24"/>
  <c r="L41" i="24"/>
  <c r="K41" i="24"/>
  <c r="J41" i="24"/>
  <c r="I41" i="24"/>
  <c r="H41" i="24"/>
  <c r="G41" i="24"/>
  <c r="F41" i="24"/>
  <c r="D41" i="24"/>
  <c r="CE40" i="24"/>
  <c r="CD40" i="24"/>
  <c r="CC40" i="24"/>
  <c r="CB40" i="24"/>
  <c r="CA40" i="24"/>
  <c r="BZ40" i="24"/>
  <c r="BX40" i="24"/>
  <c r="BW40" i="24"/>
  <c r="BV40" i="24"/>
  <c r="BU40" i="24"/>
  <c r="BT40" i="24"/>
  <c r="BS40" i="24"/>
  <c r="BR40" i="24"/>
  <c r="BP40" i="24"/>
  <c r="BO40" i="24"/>
  <c r="BN40" i="24"/>
  <c r="BM40" i="24"/>
  <c r="BL40" i="24"/>
  <c r="BK40" i="24"/>
  <c r="BJ40" i="24"/>
  <c r="BH40" i="24"/>
  <c r="BG40" i="24"/>
  <c r="BF40" i="24"/>
  <c r="BE40" i="24"/>
  <c r="BD40" i="24"/>
  <c r="BC40" i="24"/>
  <c r="BB40" i="24"/>
  <c r="AZ40" i="24"/>
  <c r="AY40" i="24"/>
  <c r="AX40" i="24"/>
  <c r="AW40" i="24"/>
  <c r="AV40" i="24"/>
  <c r="AU40" i="24"/>
  <c r="AT40" i="24"/>
  <c r="AR40" i="24"/>
  <c r="AQ40" i="24"/>
  <c r="AP40" i="24"/>
  <c r="AO40" i="24"/>
  <c r="AN40" i="24"/>
  <c r="AM40" i="24"/>
  <c r="AL40" i="24"/>
  <c r="AJ40" i="24"/>
  <c r="AI40" i="24"/>
  <c r="AH40" i="24"/>
  <c r="AG40" i="24"/>
  <c r="AG19" i="16" s="1"/>
  <c r="AF40" i="24"/>
  <c r="AF19" i="16" s="1"/>
  <c r="AE40" i="24"/>
  <c r="AE19" i="16" s="1"/>
  <c r="AD40" i="24"/>
  <c r="AD19" i="16" s="1"/>
  <c r="AB40" i="24"/>
  <c r="AB19" i="16" s="1"/>
  <c r="AA40" i="24"/>
  <c r="AA19" i="16" s="1"/>
  <c r="Z40" i="24"/>
  <c r="Y40" i="24"/>
  <c r="Y19" i="16" s="1"/>
  <c r="X40" i="24"/>
  <c r="X19" i="16" s="1"/>
  <c r="W40" i="24"/>
  <c r="W19" i="16" s="1"/>
  <c r="V40" i="24"/>
  <c r="V19" i="16" s="1"/>
  <c r="T40" i="24"/>
  <c r="T19" i="16" s="1"/>
  <c r="S40" i="24"/>
  <c r="S19" i="16" s="1"/>
  <c r="R40" i="24"/>
  <c r="Q40" i="24"/>
  <c r="Q19" i="16" s="1"/>
  <c r="P40" i="24"/>
  <c r="P19" i="16" s="1"/>
  <c r="O40" i="24"/>
  <c r="O19" i="16" s="1"/>
  <c r="N40" i="24"/>
  <c r="N19" i="16" s="1"/>
  <c r="L40" i="24"/>
  <c r="L19" i="16" s="1"/>
  <c r="K40" i="24"/>
  <c r="K19" i="16" s="1"/>
  <c r="J40" i="24"/>
  <c r="I40" i="24"/>
  <c r="I19" i="16" s="1"/>
  <c r="H40" i="24"/>
  <c r="H19" i="16" s="1"/>
  <c r="G40" i="24"/>
  <c r="G19" i="16" s="1"/>
  <c r="F40" i="24"/>
  <c r="F19" i="16" s="1"/>
  <c r="D40" i="24"/>
  <c r="D19" i="16" s="1"/>
  <c r="CE37" i="24"/>
  <c r="CE16" i="15" s="1"/>
  <c r="CD37" i="24"/>
  <c r="CD16" i="15" s="1"/>
  <c r="CC37" i="24"/>
  <c r="CC16" i="15" s="1"/>
  <c r="CB37" i="24"/>
  <c r="CB16" i="15" s="1"/>
  <c r="CA37" i="24"/>
  <c r="CA16" i="15" s="1"/>
  <c r="BZ37" i="24"/>
  <c r="BZ16" i="15" s="1"/>
  <c r="BY37" i="24"/>
  <c r="BY16" i="15" s="1"/>
  <c r="BX37" i="24"/>
  <c r="BX16" i="15" s="1"/>
  <c r="BW37" i="24"/>
  <c r="BW16" i="15" s="1"/>
  <c r="BV37" i="24"/>
  <c r="BV16" i="15" s="1"/>
  <c r="BU37" i="24"/>
  <c r="BU16" i="15" s="1"/>
  <c r="BT37" i="24"/>
  <c r="BT16" i="15" s="1"/>
  <c r="BS37" i="24"/>
  <c r="BS16" i="15" s="1"/>
  <c r="BR37" i="24"/>
  <c r="BR16" i="15" s="1"/>
  <c r="BQ37" i="24"/>
  <c r="BQ16" i="15" s="1"/>
  <c r="BP37" i="24"/>
  <c r="BP16" i="15" s="1"/>
  <c r="BO37" i="24"/>
  <c r="BO16" i="15" s="1"/>
  <c r="BN37" i="24"/>
  <c r="BN16" i="15" s="1"/>
  <c r="BM37" i="24"/>
  <c r="BM16" i="15" s="1"/>
  <c r="BL37" i="24"/>
  <c r="BL16" i="15" s="1"/>
  <c r="BK37" i="24"/>
  <c r="BK16" i="15" s="1"/>
  <c r="BJ37" i="24"/>
  <c r="BJ16" i="15" s="1"/>
  <c r="BI37" i="24"/>
  <c r="BI16" i="15" s="1"/>
  <c r="BH37" i="24"/>
  <c r="BH16" i="15" s="1"/>
  <c r="BG37" i="24"/>
  <c r="BG16" i="15" s="1"/>
  <c r="BF37" i="24"/>
  <c r="BF16" i="15" s="1"/>
  <c r="BE37" i="24"/>
  <c r="BE16" i="15" s="1"/>
  <c r="BD37" i="24"/>
  <c r="BD16" i="15" s="1"/>
  <c r="BC37" i="24"/>
  <c r="BC16" i="15" s="1"/>
  <c r="BB37" i="24"/>
  <c r="BB16" i="15" s="1"/>
  <c r="BA37" i="24"/>
  <c r="BA16" i="15" s="1"/>
  <c r="AZ37" i="24"/>
  <c r="AZ16" i="15" s="1"/>
  <c r="AY37" i="24"/>
  <c r="AY16" i="15" s="1"/>
  <c r="AX37" i="24"/>
  <c r="AX16" i="15" s="1"/>
  <c r="AW37" i="24"/>
  <c r="AW16" i="15" s="1"/>
  <c r="AV37" i="24"/>
  <c r="AV16" i="15" s="1"/>
  <c r="AU37" i="24"/>
  <c r="AU16" i="15" s="1"/>
  <c r="AT37" i="24"/>
  <c r="AT16" i="15" s="1"/>
  <c r="AS37" i="24"/>
  <c r="AS16" i="15" s="1"/>
  <c r="AR37" i="24"/>
  <c r="AR16" i="15" s="1"/>
  <c r="AQ37" i="24"/>
  <c r="AQ16" i="15" s="1"/>
  <c r="AP37" i="24"/>
  <c r="AP16" i="15" s="1"/>
  <c r="AO37" i="24"/>
  <c r="AO16" i="15" s="1"/>
  <c r="AN37" i="24"/>
  <c r="AN16" i="15" s="1"/>
  <c r="AM37" i="24"/>
  <c r="AM16" i="15" s="1"/>
  <c r="AL37" i="24"/>
  <c r="AL16" i="15" s="1"/>
  <c r="AK37" i="24"/>
  <c r="AK16" i="15" s="1"/>
  <c r="AJ37" i="24"/>
  <c r="AJ16" i="15" s="1"/>
  <c r="AI37" i="24"/>
  <c r="AI16" i="15" s="1"/>
  <c r="AH37" i="24"/>
  <c r="AH16" i="15" s="1"/>
  <c r="CE34" i="24"/>
  <c r="CE17" i="15" s="1"/>
  <c r="CD34" i="24"/>
  <c r="CD17" i="15" s="1"/>
  <c r="CC34" i="24"/>
  <c r="CC17" i="15" s="1"/>
  <c r="CB34" i="24"/>
  <c r="CB17" i="15" s="1"/>
  <c r="CA34" i="24"/>
  <c r="CA17" i="15" s="1"/>
  <c r="BZ34" i="24"/>
  <c r="BZ17" i="15" s="1"/>
  <c r="BY34" i="24"/>
  <c r="BY17" i="15" s="1"/>
  <c r="BX34" i="24"/>
  <c r="BX17" i="15" s="1"/>
  <c r="BW34" i="24"/>
  <c r="BW17" i="15" s="1"/>
  <c r="BV34" i="24"/>
  <c r="BV17" i="15" s="1"/>
  <c r="BU34" i="24"/>
  <c r="BU17" i="15" s="1"/>
  <c r="BT34" i="24"/>
  <c r="BT17" i="15" s="1"/>
  <c r="BS34" i="24"/>
  <c r="BS17" i="15" s="1"/>
  <c r="BR34" i="24"/>
  <c r="BR17" i="15" s="1"/>
  <c r="BQ34" i="24"/>
  <c r="BQ17" i="15" s="1"/>
  <c r="BP34" i="24"/>
  <c r="BP17" i="15" s="1"/>
  <c r="BO34" i="24"/>
  <c r="BO17" i="15" s="1"/>
  <c r="BN34" i="24"/>
  <c r="BN17" i="15" s="1"/>
  <c r="BM34" i="24"/>
  <c r="BM17" i="15" s="1"/>
  <c r="BL34" i="24"/>
  <c r="BL17" i="15" s="1"/>
  <c r="BK34" i="24"/>
  <c r="BK17" i="15" s="1"/>
  <c r="BJ34" i="24"/>
  <c r="BJ17" i="15" s="1"/>
  <c r="BI34" i="24"/>
  <c r="BI17" i="15" s="1"/>
  <c r="BH34" i="24"/>
  <c r="BH17" i="15" s="1"/>
  <c r="BG34" i="24"/>
  <c r="BG17" i="15" s="1"/>
  <c r="BF34" i="24"/>
  <c r="BF17" i="15" s="1"/>
  <c r="BE34" i="24"/>
  <c r="BE17" i="15" s="1"/>
  <c r="BD34" i="24"/>
  <c r="BD17" i="15" s="1"/>
  <c r="BC34" i="24"/>
  <c r="BC17" i="15" s="1"/>
  <c r="BB34" i="24"/>
  <c r="BB17" i="15" s="1"/>
  <c r="BA34" i="24"/>
  <c r="BA17" i="15" s="1"/>
  <c r="AZ34" i="24"/>
  <c r="AZ17" i="15" s="1"/>
  <c r="AY34" i="24"/>
  <c r="AY17" i="15" s="1"/>
  <c r="AX34" i="24"/>
  <c r="AX17" i="15" s="1"/>
  <c r="AW34" i="24"/>
  <c r="AW17" i="15" s="1"/>
  <c r="AV34" i="24"/>
  <c r="AV17" i="15" s="1"/>
  <c r="AU34" i="24"/>
  <c r="AU17" i="15" s="1"/>
  <c r="AT34" i="24"/>
  <c r="AT17" i="15" s="1"/>
  <c r="AS34" i="24"/>
  <c r="AS17" i="15" s="1"/>
  <c r="AR34" i="24"/>
  <c r="AR17" i="15" s="1"/>
  <c r="AQ34" i="24"/>
  <c r="AQ17" i="15" s="1"/>
  <c r="AP34" i="24"/>
  <c r="AP17" i="15" s="1"/>
  <c r="AO34" i="24"/>
  <c r="AO17" i="15" s="1"/>
  <c r="AN34" i="24"/>
  <c r="AN17" i="15" s="1"/>
  <c r="AM34" i="24"/>
  <c r="AM17" i="15" s="1"/>
  <c r="AL34" i="24"/>
  <c r="AL17" i="15" s="1"/>
  <c r="AK34" i="24"/>
  <c r="AK17" i="15" s="1"/>
  <c r="AJ34" i="24"/>
  <c r="AJ17" i="15" s="1"/>
  <c r="AI34" i="24"/>
  <c r="AI17" i="15" s="1"/>
  <c r="AH34" i="24"/>
  <c r="AH17" i="15" s="1"/>
  <c r="AY31" i="24"/>
  <c r="AX31" i="24"/>
  <c r="AW31" i="24"/>
  <c r="AV31" i="24"/>
  <c r="AU31" i="24"/>
  <c r="AT31" i="24"/>
  <c r="AT27" i="24" s="1"/>
  <c r="AT15" i="15" s="1"/>
  <c r="AS31" i="24"/>
  <c r="AR31" i="24"/>
  <c r="AQ31" i="24"/>
  <c r="AP31" i="24"/>
  <c r="AO31" i="24"/>
  <c r="AN31" i="24"/>
  <c r="AM31" i="24"/>
  <c r="AL31" i="24"/>
  <c r="AL27" i="24" s="1"/>
  <c r="AL15" i="15" s="1"/>
  <c r="AK31" i="24"/>
  <c r="AJ31" i="24"/>
  <c r="AI31" i="24"/>
  <c r="AH31" i="24"/>
  <c r="AY28" i="24"/>
  <c r="AY27" i="24" s="1"/>
  <c r="AY15" i="15" s="1"/>
  <c r="AX28" i="24"/>
  <c r="AW28" i="24"/>
  <c r="AV28" i="24"/>
  <c r="AV27" i="24" s="1"/>
  <c r="AV15" i="15" s="1"/>
  <c r="AU28" i="24"/>
  <c r="AU27" i="24" s="1"/>
  <c r="AU15" i="15" s="1"/>
  <c r="AT28" i="24"/>
  <c r="AS28" i="24"/>
  <c r="AR28" i="24"/>
  <c r="AQ28" i="24"/>
  <c r="AQ27" i="24" s="1"/>
  <c r="AQ15" i="15" s="1"/>
  <c r="AP28" i="24"/>
  <c r="AO28" i="24"/>
  <c r="AN28" i="24"/>
  <c r="AN27" i="24" s="1"/>
  <c r="AN15" i="15" s="1"/>
  <c r="AM28" i="24"/>
  <c r="AM27" i="24" s="1"/>
  <c r="AM15" i="15" s="1"/>
  <c r="AL28" i="24"/>
  <c r="AK28" i="24"/>
  <c r="AJ28" i="24"/>
  <c r="AI28" i="24"/>
  <c r="AI27" i="24" s="1"/>
  <c r="AI15" i="15" s="1"/>
  <c r="AH28" i="24"/>
  <c r="CE27" i="24"/>
  <c r="CE15" i="15" s="1"/>
  <c r="CD27" i="24"/>
  <c r="CD15" i="15" s="1"/>
  <c r="CC27" i="24"/>
  <c r="CC15" i="15" s="1"/>
  <c r="CB27" i="24"/>
  <c r="CB15" i="15" s="1"/>
  <c r="CA27" i="24"/>
  <c r="CA15" i="15" s="1"/>
  <c r="BZ27" i="24"/>
  <c r="BZ15" i="15" s="1"/>
  <c r="BY27" i="24"/>
  <c r="BY15" i="15" s="1"/>
  <c r="BX27" i="24"/>
  <c r="BX15" i="15" s="1"/>
  <c r="BW27" i="24"/>
  <c r="BW15" i="15" s="1"/>
  <c r="BV27" i="24"/>
  <c r="BV15" i="15" s="1"/>
  <c r="BU27" i="24"/>
  <c r="BU15" i="15" s="1"/>
  <c r="BT27" i="24"/>
  <c r="BT15" i="15" s="1"/>
  <c r="BS27" i="24"/>
  <c r="BS15" i="15" s="1"/>
  <c r="BR27" i="24"/>
  <c r="BR15" i="15" s="1"/>
  <c r="BQ27" i="24"/>
  <c r="BQ15" i="15" s="1"/>
  <c r="BP27" i="24"/>
  <c r="BP15" i="15" s="1"/>
  <c r="BO27" i="24"/>
  <c r="BO15" i="15" s="1"/>
  <c r="BN27" i="24"/>
  <c r="BN15" i="15" s="1"/>
  <c r="BM27" i="24"/>
  <c r="BM15" i="15" s="1"/>
  <c r="BL27" i="24"/>
  <c r="BL15" i="15" s="1"/>
  <c r="BK27" i="24"/>
  <c r="BK15" i="15" s="1"/>
  <c r="BJ27" i="24"/>
  <c r="BJ15" i="15" s="1"/>
  <c r="BI27" i="24"/>
  <c r="BI15" i="15" s="1"/>
  <c r="BH27" i="24"/>
  <c r="BH15" i="15" s="1"/>
  <c r="BG27" i="24"/>
  <c r="BG15" i="15" s="1"/>
  <c r="BF27" i="24"/>
  <c r="BF15" i="15" s="1"/>
  <c r="BE27" i="24"/>
  <c r="BE15" i="15" s="1"/>
  <c r="BD27" i="24"/>
  <c r="BD15" i="15" s="1"/>
  <c r="BC27" i="24"/>
  <c r="BC15" i="15" s="1"/>
  <c r="BB27" i="24"/>
  <c r="BB15" i="15" s="1"/>
  <c r="BA27" i="24"/>
  <c r="BA15" i="15" s="1"/>
  <c r="AZ27" i="24"/>
  <c r="AZ15" i="15" s="1"/>
  <c r="AX27" i="24"/>
  <c r="AX15" i="15" s="1"/>
  <c r="AW27" i="24"/>
  <c r="AW15" i="15" s="1"/>
  <c r="AS27" i="24"/>
  <c r="AS15" i="15" s="1"/>
  <c r="AR27" i="24"/>
  <c r="AR15" i="15" s="1"/>
  <c r="AP27" i="24"/>
  <c r="AP15" i="15" s="1"/>
  <c r="AO27" i="24"/>
  <c r="AO15" i="15" s="1"/>
  <c r="AK27" i="24"/>
  <c r="AK15" i="15" s="1"/>
  <c r="AJ27" i="24"/>
  <c r="AJ15" i="15" s="1"/>
  <c r="AH27" i="24"/>
  <c r="AH15" i="15" s="1"/>
  <c r="AG27" i="24"/>
  <c r="AG4" i="24" s="1"/>
  <c r="AF27" i="24"/>
  <c r="AE27" i="24"/>
  <c r="AD27" i="24"/>
  <c r="AC27" i="24"/>
  <c r="AB27" i="24"/>
  <c r="AA27" i="24"/>
  <c r="Z27" i="24"/>
  <c r="Z4" i="24" s="1"/>
  <c r="Y27" i="24"/>
  <c r="Y4" i="24" s="1"/>
  <c r="X27" i="24"/>
  <c r="W27" i="24"/>
  <c r="V27" i="24"/>
  <c r="U27" i="24"/>
  <c r="T27" i="24"/>
  <c r="S27" i="24"/>
  <c r="R27" i="24"/>
  <c r="R4" i="24" s="1"/>
  <c r="Q27" i="24"/>
  <c r="Q4" i="24" s="1"/>
  <c r="P27" i="24"/>
  <c r="O27" i="24"/>
  <c r="N27" i="24"/>
  <c r="M27" i="24"/>
  <c r="L27" i="24"/>
  <c r="K27" i="24"/>
  <c r="J27" i="24"/>
  <c r="J4" i="24" s="1"/>
  <c r="I27" i="24"/>
  <c r="H27" i="24"/>
  <c r="G27" i="24"/>
  <c r="F27" i="24"/>
  <c r="E27" i="24"/>
  <c r="D27" i="24"/>
  <c r="CE24" i="24"/>
  <c r="CD24" i="24"/>
  <c r="CC24" i="24"/>
  <c r="CC17" i="24" s="1"/>
  <c r="CB24" i="24"/>
  <c r="CA24" i="24"/>
  <c r="BZ24" i="24"/>
  <c r="BY24" i="24"/>
  <c r="BX24" i="24"/>
  <c r="BW24" i="24"/>
  <c r="BV24" i="24"/>
  <c r="BU24" i="24"/>
  <c r="BU17" i="24" s="1"/>
  <c r="BT24" i="24"/>
  <c r="BS24" i="24"/>
  <c r="BR24" i="24"/>
  <c r="BQ24" i="24"/>
  <c r="BP24" i="24"/>
  <c r="BO24" i="24"/>
  <c r="BN24" i="24"/>
  <c r="BM24" i="24"/>
  <c r="BM17" i="24" s="1"/>
  <c r="BL24" i="24"/>
  <c r="BK24" i="24"/>
  <c r="BJ24" i="24"/>
  <c r="BI24" i="24"/>
  <c r="BH24" i="24"/>
  <c r="BG24" i="24"/>
  <c r="BF24" i="24"/>
  <c r="BE24" i="24"/>
  <c r="BE17" i="24" s="1"/>
  <c r="BD24" i="24"/>
  <c r="BC24" i="24"/>
  <c r="BB24" i="24"/>
  <c r="BA24" i="24"/>
  <c r="AZ24" i="24"/>
  <c r="AY24" i="24"/>
  <c r="CE21" i="24"/>
  <c r="CE17" i="24" s="1"/>
  <c r="CD21" i="24"/>
  <c r="CC21" i="24"/>
  <c r="CB21" i="24"/>
  <c r="CA21" i="24"/>
  <c r="BZ21" i="24"/>
  <c r="BY21" i="24"/>
  <c r="BY17" i="24" s="1"/>
  <c r="BX21" i="24"/>
  <c r="BW21" i="24"/>
  <c r="BW17" i="24" s="1"/>
  <c r="BV21" i="24"/>
  <c r="BU21" i="24"/>
  <c r="BT21" i="24"/>
  <c r="BS21" i="24"/>
  <c r="BR21" i="24"/>
  <c r="BQ21" i="24"/>
  <c r="BQ17" i="24" s="1"/>
  <c r="BP21" i="24"/>
  <c r="BO21" i="24"/>
  <c r="BO17" i="24" s="1"/>
  <c r="BN21" i="24"/>
  <c r="BM21" i="24"/>
  <c r="BL21" i="24"/>
  <c r="BK21" i="24"/>
  <c r="BJ21" i="24"/>
  <c r="BI21" i="24"/>
  <c r="BI17" i="24" s="1"/>
  <c r="BH21" i="24"/>
  <c r="BG21" i="24"/>
  <c r="BG17" i="24" s="1"/>
  <c r="BF21" i="24"/>
  <c r="BE21" i="24"/>
  <c r="BD21" i="24"/>
  <c r="BC21" i="24"/>
  <c r="BB21" i="24"/>
  <c r="BA21" i="24"/>
  <c r="BA17" i="24" s="1"/>
  <c r="AZ21" i="24"/>
  <c r="AY21" i="24"/>
  <c r="AY17" i="24" s="1"/>
  <c r="CB17" i="24"/>
  <c r="CA17" i="24"/>
  <c r="BZ17" i="24"/>
  <c r="BX17" i="24"/>
  <c r="BT17" i="24"/>
  <c r="BS17" i="24"/>
  <c r="BR17" i="24"/>
  <c r="BP17" i="24"/>
  <c r="BL17" i="24"/>
  <c r="BK17" i="24"/>
  <c r="BJ17" i="24"/>
  <c r="BH17" i="24"/>
  <c r="BD17" i="24"/>
  <c r="BC17" i="24"/>
  <c r="BB17" i="24"/>
  <c r="AZ17" i="24"/>
  <c r="AX17" i="24"/>
  <c r="AW17" i="24"/>
  <c r="AV17" i="24"/>
  <c r="AU17" i="24"/>
  <c r="AT17" i="24"/>
  <c r="AS17" i="24"/>
  <c r="AR17" i="24"/>
  <c r="AQ17" i="24"/>
  <c r="AP17" i="24"/>
  <c r="AO17" i="24"/>
  <c r="AN17" i="24"/>
  <c r="AM17" i="24"/>
  <c r="AL17" i="24"/>
  <c r="AK17" i="24"/>
  <c r="AJ17" i="24"/>
  <c r="AI17" i="24"/>
  <c r="AH17" i="24"/>
  <c r="AG17" i="24"/>
  <c r="AG18" i="16" s="1"/>
  <c r="AF17" i="24"/>
  <c r="AF18" i="16" s="1"/>
  <c r="AE17" i="24"/>
  <c r="AE18" i="16" s="1"/>
  <c r="AD17" i="24"/>
  <c r="AD18" i="16" s="1"/>
  <c r="AC17" i="24"/>
  <c r="AC18" i="16" s="1"/>
  <c r="AB17" i="24"/>
  <c r="AB18" i="16" s="1"/>
  <c r="AA17" i="24"/>
  <c r="AA18" i="16" s="1"/>
  <c r="Z17" i="24"/>
  <c r="Z18" i="16" s="1"/>
  <c r="Y17" i="24"/>
  <c r="Y18" i="16" s="1"/>
  <c r="X17" i="24"/>
  <c r="X18" i="16" s="1"/>
  <c r="W17" i="24"/>
  <c r="W18" i="16" s="1"/>
  <c r="V17" i="24"/>
  <c r="V18" i="16" s="1"/>
  <c r="U17" i="24"/>
  <c r="U18" i="16" s="1"/>
  <c r="T17" i="24"/>
  <c r="T18" i="16" s="1"/>
  <c r="S17" i="24"/>
  <c r="S18" i="16" s="1"/>
  <c r="R17" i="24"/>
  <c r="R18" i="16" s="1"/>
  <c r="Q17" i="24"/>
  <c r="Q18" i="16" s="1"/>
  <c r="P17" i="24"/>
  <c r="P18" i="16" s="1"/>
  <c r="O17" i="24"/>
  <c r="O18" i="16" s="1"/>
  <c r="N17" i="24"/>
  <c r="N18" i="16" s="1"/>
  <c r="M17" i="24"/>
  <c r="M18" i="16" s="1"/>
  <c r="L17" i="24"/>
  <c r="L18" i="16" s="1"/>
  <c r="K17" i="24"/>
  <c r="K18" i="16" s="1"/>
  <c r="J17" i="24"/>
  <c r="J18" i="16" s="1"/>
  <c r="I17" i="24"/>
  <c r="I18" i="16" s="1"/>
  <c r="H17" i="24"/>
  <c r="H18" i="16" s="1"/>
  <c r="G17" i="24"/>
  <c r="G18" i="16" s="1"/>
  <c r="F17" i="24"/>
  <c r="F18" i="16" s="1"/>
  <c r="E17" i="24"/>
  <c r="E18" i="16" s="1"/>
  <c r="D17" i="24"/>
  <c r="D18" i="16" s="1"/>
  <c r="CE13" i="24"/>
  <c r="CD13" i="24"/>
  <c r="CC13" i="24"/>
  <c r="CB13" i="24"/>
  <c r="CA13" i="24"/>
  <c r="BZ13" i="24"/>
  <c r="BY13" i="24"/>
  <c r="BX13" i="24"/>
  <c r="BX8" i="24" s="1"/>
  <c r="BW13" i="24"/>
  <c r="BV13" i="24"/>
  <c r="BU13" i="24"/>
  <c r="BT13" i="24"/>
  <c r="BS13" i="24"/>
  <c r="BR13" i="24"/>
  <c r="BQ13" i="24"/>
  <c r="BP13" i="24"/>
  <c r="BO13" i="24"/>
  <c r="BN13" i="24"/>
  <c r="BM13" i="24"/>
  <c r="BL13" i="24"/>
  <c r="CE9" i="24"/>
  <c r="CD9" i="24"/>
  <c r="CD8" i="24" s="1"/>
  <c r="CC9" i="24"/>
  <c r="CB9" i="24"/>
  <c r="CB8" i="24" s="1"/>
  <c r="CA9" i="24"/>
  <c r="CA8" i="24" s="1"/>
  <c r="BZ9" i="24"/>
  <c r="BY9" i="24"/>
  <c r="BY8" i="24" s="1"/>
  <c r="BX9" i="24"/>
  <c r="BW9" i="24"/>
  <c r="BV9" i="24"/>
  <c r="BV8" i="24" s="1"/>
  <c r="BU9" i="24"/>
  <c r="BT9" i="24"/>
  <c r="BT8" i="24" s="1"/>
  <c r="BS9" i="24"/>
  <c r="BS8" i="24" s="1"/>
  <c r="BR9" i="24"/>
  <c r="BQ9" i="24"/>
  <c r="BP9" i="24"/>
  <c r="BO9" i="24"/>
  <c r="BN9" i="24"/>
  <c r="BN8" i="24" s="1"/>
  <c r="BM9" i="24"/>
  <c r="BL9" i="24"/>
  <c r="BL8" i="24" s="1"/>
  <c r="CE8" i="24"/>
  <c r="CE17" i="16" s="1"/>
  <c r="CE17" i="17" s="1"/>
  <c r="CC8" i="24"/>
  <c r="CC17" i="16" s="1"/>
  <c r="CC17" i="17" s="1"/>
  <c r="BZ8" i="24"/>
  <c r="BZ17" i="16" s="1"/>
  <c r="BZ17" i="17" s="1"/>
  <c r="BW8" i="24"/>
  <c r="BW17" i="16" s="1"/>
  <c r="BW17" i="17" s="1"/>
  <c r="BU8" i="24"/>
  <c r="BU17" i="16" s="1"/>
  <c r="BU17" i="17" s="1"/>
  <c r="BR8" i="24"/>
  <c r="BR17" i="16" s="1"/>
  <c r="BR17" i="17" s="1"/>
  <c r="BQ8" i="24"/>
  <c r="BQ17" i="16" s="1"/>
  <c r="BQ17" i="17" s="1"/>
  <c r="BP8" i="24"/>
  <c r="BP17" i="16" s="1"/>
  <c r="BP17" i="17" s="1"/>
  <c r="BO8" i="24"/>
  <c r="BO17" i="16" s="1"/>
  <c r="BO17" i="17" s="1"/>
  <c r="BM8" i="24"/>
  <c r="BM17" i="16" s="1"/>
  <c r="BM17" i="17" s="1"/>
  <c r="BK8" i="24"/>
  <c r="BK17" i="16" s="1"/>
  <c r="BK17" i="17" s="1"/>
  <c r="BJ8" i="24"/>
  <c r="BJ17" i="16" s="1"/>
  <c r="BJ17" i="17" s="1"/>
  <c r="BI8" i="24"/>
  <c r="BI17" i="16" s="1"/>
  <c r="BI17" i="17" s="1"/>
  <c r="BH8" i="24"/>
  <c r="BH17" i="16" s="1"/>
  <c r="BH17" i="17" s="1"/>
  <c r="BG8" i="24"/>
  <c r="BG17" i="16" s="1"/>
  <c r="BG17" i="17" s="1"/>
  <c r="BF8" i="24"/>
  <c r="BF17" i="16" s="1"/>
  <c r="BF17" i="17" s="1"/>
  <c r="BE8" i="24"/>
  <c r="BE17" i="16" s="1"/>
  <c r="BD8" i="24"/>
  <c r="BD17" i="16" s="1"/>
  <c r="BC8" i="24"/>
  <c r="BC17" i="16" s="1"/>
  <c r="BB8" i="24"/>
  <c r="BB17" i="16" s="1"/>
  <c r="BA8" i="24"/>
  <c r="BA17" i="16" s="1"/>
  <c r="AZ8" i="24"/>
  <c r="AZ17" i="16" s="1"/>
  <c r="AY8" i="24"/>
  <c r="AY17" i="16" s="1"/>
  <c r="AX8" i="24"/>
  <c r="AX17" i="16" s="1"/>
  <c r="AW8" i="24"/>
  <c r="AW17" i="16" s="1"/>
  <c r="AV8" i="24"/>
  <c r="AV17" i="16" s="1"/>
  <c r="AU8" i="24"/>
  <c r="AU17" i="16" s="1"/>
  <c r="AT8" i="24"/>
  <c r="AT17" i="16" s="1"/>
  <c r="AS8" i="24"/>
  <c r="AS17" i="16" s="1"/>
  <c r="AR8" i="24"/>
  <c r="AR17" i="16" s="1"/>
  <c r="AQ8" i="24"/>
  <c r="AQ17" i="16" s="1"/>
  <c r="AP8" i="24"/>
  <c r="AP17" i="16" s="1"/>
  <c r="AO8" i="24"/>
  <c r="AO17" i="16" s="1"/>
  <c r="AN8" i="24"/>
  <c r="AN17" i="16" s="1"/>
  <c r="AM8" i="24"/>
  <c r="AM17" i="16" s="1"/>
  <c r="AL8" i="24"/>
  <c r="AL17" i="16" s="1"/>
  <c r="AK8" i="24"/>
  <c r="AK17" i="16" s="1"/>
  <c r="AJ8" i="24"/>
  <c r="AJ17" i="16" s="1"/>
  <c r="AI8" i="24"/>
  <c r="AI17" i="16" s="1"/>
  <c r="AH8" i="24"/>
  <c r="AH17" i="16" s="1"/>
  <c r="AG8" i="24"/>
  <c r="AG17" i="16" s="1"/>
  <c r="AF8" i="24"/>
  <c r="AF17" i="16" s="1"/>
  <c r="AE8" i="24"/>
  <c r="AE17" i="16" s="1"/>
  <c r="AD8" i="24"/>
  <c r="AD17" i="16" s="1"/>
  <c r="AC8" i="24"/>
  <c r="AC17" i="16" s="1"/>
  <c r="AB8" i="24"/>
  <c r="AB17" i="16" s="1"/>
  <c r="AA8" i="24"/>
  <c r="AA17" i="16" s="1"/>
  <c r="Z8" i="24"/>
  <c r="Z17" i="16" s="1"/>
  <c r="Y8" i="24"/>
  <c r="Y17" i="16" s="1"/>
  <c r="X8" i="24"/>
  <c r="X17" i="16" s="1"/>
  <c r="W8" i="24"/>
  <c r="W17" i="16" s="1"/>
  <c r="V8" i="24"/>
  <c r="V17" i="16" s="1"/>
  <c r="U8" i="24"/>
  <c r="U17" i="16" s="1"/>
  <c r="T8" i="24"/>
  <c r="T17" i="16" s="1"/>
  <c r="S8" i="24"/>
  <c r="S17" i="16" s="1"/>
  <c r="R8" i="24"/>
  <c r="R17" i="16" s="1"/>
  <c r="Q8" i="24"/>
  <c r="Q17" i="16" s="1"/>
  <c r="P8" i="24"/>
  <c r="P17" i="16" s="1"/>
  <c r="O8" i="24"/>
  <c r="O17" i="16" s="1"/>
  <c r="N8" i="24"/>
  <c r="N17" i="16" s="1"/>
  <c r="M8" i="24"/>
  <c r="M17" i="16" s="1"/>
  <c r="L8" i="24"/>
  <c r="L17" i="16" s="1"/>
  <c r="K8" i="24"/>
  <c r="K17" i="16" s="1"/>
  <c r="J8" i="24"/>
  <c r="J17" i="16" s="1"/>
  <c r="I8" i="24"/>
  <c r="I17" i="16" s="1"/>
  <c r="H8" i="24"/>
  <c r="H17" i="16" s="1"/>
  <c r="G8" i="24"/>
  <c r="G17" i="16" s="1"/>
  <c r="F8" i="24"/>
  <c r="F17" i="16" s="1"/>
  <c r="E8" i="24"/>
  <c r="E17" i="16" s="1"/>
  <c r="D8" i="24"/>
  <c r="D17" i="16" s="1"/>
  <c r="CE6" i="24"/>
  <c r="CD6" i="24"/>
  <c r="CC6" i="24"/>
  <c r="CB6" i="24"/>
  <c r="CA6" i="24"/>
  <c r="BZ6" i="24"/>
  <c r="BY6" i="24"/>
  <c r="BX6" i="24"/>
  <c r="BW6" i="24"/>
  <c r="BV6" i="24"/>
  <c r="BU6" i="24"/>
  <c r="BT6" i="24"/>
  <c r="BS6" i="24"/>
  <c r="BR6" i="24"/>
  <c r="BQ6" i="24"/>
  <c r="BP6" i="24"/>
  <c r="BO6" i="24"/>
  <c r="BN6" i="24"/>
  <c r="BM6" i="24"/>
  <c r="BL6" i="24"/>
  <c r="BK6" i="24"/>
  <c r="BJ6" i="24"/>
  <c r="BI6" i="24"/>
  <c r="BH6" i="24"/>
  <c r="BG6" i="24"/>
  <c r="BF6" i="24"/>
  <c r="BE6" i="24"/>
  <c r="BD6" i="24"/>
  <c r="BC6" i="24"/>
  <c r="BB6" i="24"/>
  <c r="BA6" i="24"/>
  <c r="AZ6" i="24"/>
  <c r="AY6" i="24"/>
  <c r="AX6" i="24"/>
  <c r="AW6" i="24"/>
  <c r="AV6" i="24"/>
  <c r="AU6" i="24"/>
  <c r="AT6" i="24"/>
  <c r="AS6" i="24"/>
  <c r="AR6" i="24"/>
  <c r="AQ6" i="24"/>
  <c r="AP6" i="24"/>
  <c r="AO6" i="24"/>
  <c r="AN6" i="24"/>
  <c r="AM6" i="24"/>
  <c r="AL6" i="24"/>
  <c r="AK6" i="24"/>
  <c r="AJ6" i="24"/>
  <c r="AI6" i="24"/>
  <c r="AH6" i="24"/>
  <c r="AG6" i="24"/>
  <c r="AF6" i="24"/>
  <c r="AE6" i="24"/>
  <c r="AD6" i="24"/>
  <c r="AC6" i="24"/>
  <c r="AB6" i="24"/>
  <c r="AA6" i="24"/>
  <c r="Z6" i="24"/>
  <c r="Y6" i="24"/>
  <c r="X6" i="24"/>
  <c r="W6" i="24"/>
  <c r="V6" i="24"/>
  <c r="U6" i="24"/>
  <c r="T6" i="24"/>
  <c r="S6" i="24"/>
  <c r="R6" i="24"/>
  <c r="Q6" i="24"/>
  <c r="P6" i="24"/>
  <c r="O6" i="24"/>
  <c r="N6" i="24"/>
  <c r="M6" i="24"/>
  <c r="L6" i="24"/>
  <c r="K6" i="24"/>
  <c r="J6" i="24"/>
  <c r="I6" i="24"/>
  <c r="H6" i="24"/>
  <c r="G6" i="24"/>
  <c r="F6" i="24"/>
  <c r="E6" i="24"/>
  <c r="D6" i="24"/>
  <c r="CE5" i="24"/>
  <c r="CC5" i="24"/>
  <c r="BZ5" i="24"/>
  <c r="BW5" i="24"/>
  <c r="BU5" i="24"/>
  <c r="BR5" i="24"/>
  <c r="BO5" i="24"/>
  <c r="BM5" i="24"/>
  <c r="BK5" i="24"/>
  <c r="BJ5" i="24"/>
  <c r="BG5" i="24"/>
  <c r="BE5" i="24"/>
  <c r="BD5" i="24"/>
  <c r="BC5" i="24"/>
  <c r="BB5" i="24"/>
  <c r="AY5" i="24"/>
  <c r="AW5" i="24"/>
  <c r="AV5" i="24"/>
  <c r="AU5" i="24"/>
  <c r="AT5" i="24"/>
  <c r="AQ5" i="24"/>
  <c r="AO5" i="24"/>
  <c r="AN5" i="24"/>
  <c r="AM5" i="24"/>
  <c r="AL5" i="24"/>
  <c r="AI5" i="24"/>
  <c r="AG5" i="24"/>
  <c r="AF5" i="24"/>
  <c r="AE5" i="24"/>
  <c r="AD5" i="24"/>
  <c r="AA5" i="24"/>
  <c r="Y5" i="24"/>
  <c r="X5" i="24"/>
  <c r="W5" i="24"/>
  <c r="V5" i="24"/>
  <c r="S5" i="24"/>
  <c r="Q5" i="24"/>
  <c r="P5" i="24"/>
  <c r="O5" i="24"/>
  <c r="N5" i="24"/>
  <c r="K5" i="24"/>
  <c r="I5" i="24"/>
  <c r="H5" i="24"/>
  <c r="G5" i="24"/>
  <c r="F5" i="24"/>
  <c r="CE4" i="24"/>
  <c r="CC4" i="24"/>
  <c r="BZ4" i="24"/>
  <c r="BW4" i="24"/>
  <c r="BU4" i="24"/>
  <c r="BR4" i="24"/>
  <c r="BO4" i="24"/>
  <c r="BM4" i="24"/>
  <c r="BK4" i="24"/>
  <c r="BJ4" i="24"/>
  <c r="BG4" i="24"/>
  <c r="BE4" i="24"/>
  <c r="BD4" i="24"/>
  <c r="BC4" i="24"/>
  <c r="BB4" i="24"/>
  <c r="AY4" i="24"/>
  <c r="AW4" i="24"/>
  <c r="AV4" i="24"/>
  <c r="AU4" i="24"/>
  <c r="AT4" i="24"/>
  <c r="AQ4" i="24"/>
  <c r="AO4" i="24"/>
  <c r="AN4" i="24"/>
  <c r="AM4" i="24"/>
  <c r="AL4" i="24"/>
  <c r="AI4" i="24"/>
  <c r="AF4" i="24"/>
  <c r="AE4" i="24"/>
  <c r="AD4" i="24"/>
  <c r="AA4" i="24"/>
  <c r="X4" i="24"/>
  <c r="W4" i="24"/>
  <c r="V4" i="24"/>
  <c r="T4" i="24"/>
  <c r="S4" i="24"/>
  <c r="P4" i="24"/>
  <c r="O4" i="24"/>
  <c r="N4" i="24"/>
  <c r="K4" i="24"/>
  <c r="I4" i="24"/>
  <c r="H4" i="24"/>
  <c r="G4" i="24"/>
  <c r="F4" i="24"/>
  <c r="BU160" i="23"/>
  <c r="BT160" i="23"/>
  <c r="BS160" i="23"/>
  <c r="BR160" i="23"/>
  <c r="BQ160" i="23"/>
  <c r="BP160" i="23"/>
  <c r="BO160" i="23"/>
  <c r="BN160" i="23"/>
  <c r="BM160" i="23"/>
  <c r="BL160" i="23"/>
  <c r="BK160" i="23"/>
  <c r="BJ160" i="23"/>
  <c r="BI160" i="23"/>
  <c r="BH160" i="23"/>
  <c r="BG160" i="23"/>
  <c r="BF160" i="23"/>
  <c r="BE160" i="23"/>
  <c r="BD160" i="23"/>
  <c r="BC160" i="23"/>
  <c r="BB160" i="23"/>
  <c r="BA160" i="23"/>
  <c r="AZ160" i="23"/>
  <c r="AY160" i="23"/>
  <c r="AX160" i="23"/>
  <c r="AW160" i="23"/>
  <c r="AV160" i="23"/>
  <c r="AU160" i="23"/>
  <c r="AT160" i="23"/>
  <c r="AS160" i="23"/>
  <c r="AR160" i="23"/>
  <c r="BK152" i="23"/>
  <c r="BJ152" i="23"/>
  <c r="BI152" i="23"/>
  <c r="BH152" i="23"/>
  <c r="BG152" i="23"/>
  <c r="BF152" i="23"/>
  <c r="BE152" i="23"/>
  <c r="BD152" i="23"/>
  <c r="BC152" i="23"/>
  <c r="BB152" i="23"/>
  <c r="BA152" i="23"/>
  <c r="AZ152" i="23"/>
  <c r="AY152" i="23"/>
  <c r="AX152" i="23"/>
  <c r="AW152" i="23"/>
  <c r="AV152" i="23"/>
  <c r="AU152" i="23"/>
  <c r="AT152" i="23"/>
  <c r="AS152" i="23"/>
  <c r="AR152" i="23"/>
  <c r="CE66" i="23"/>
  <c r="CD66" i="23"/>
  <c r="CC66" i="23"/>
  <c r="CB66" i="23"/>
  <c r="CA66" i="23"/>
  <c r="BZ66" i="23"/>
  <c r="BY66" i="23"/>
  <c r="BX66" i="23"/>
  <c r="BW66" i="23"/>
  <c r="BV66" i="23"/>
  <c r="BU66" i="23"/>
  <c r="BT66" i="23"/>
  <c r="BS66" i="23"/>
  <c r="BR66" i="23"/>
  <c r="BQ66" i="23"/>
  <c r="BP66" i="23"/>
  <c r="BO66" i="23"/>
  <c r="BN66" i="23"/>
  <c r="BM66" i="23"/>
  <c r="BL66" i="23"/>
  <c r="CE60" i="23"/>
  <c r="CD60" i="23"/>
  <c r="CC60" i="23"/>
  <c r="CB60" i="23"/>
  <c r="CA60" i="23"/>
  <c r="BZ60" i="23"/>
  <c r="BY60" i="23"/>
  <c r="BX60" i="23"/>
  <c r="BW60" i="23"/>
  <c r="BV60" i="23"/>
  <c r="BU60" i="23"/>
  <c r="BT60" i="23"/>
  <c r="BS60" i="23"/>
  <c r="BR60" i="23"/>
  <c r="BQ60" i="23"/>
  <c r="BP60" i="23"/>
  <c r="BO60" i="23"/>
  <c r="BN60" i="23"/>
  <c r="BM60" i="23"/>
  <c r="BL60" i="23"/>
  <c r="BK60" i="23"/>
  <c r="BJ60" i="23"/>
  <c r="BI60" i="23"/>
  <c r="BH60" i="23"/>
  <c r="BG60" i="23"/>
  <c r="BF60" i="23"/>
  <c r="BE60" i="23"/>
  <c r="BD60" i="23"/>
  <c r="BC60" i="23"/>
  <c r="BB60" i="23"/>
  <c r="BA60" i="23"/>
  <c r="AZ60" i="23"/>
  <c r="AY60" i="23"/>
  <c r="AX60" i="23"/>
  <c r="AW60" i="23"/>
  <c r="AV60" i="23"/>
  <c r="AU60" i="23"/>
  <c r="AT60" i="23"/>
  <c r="AS60" i="23"/>
  <c r="AR60" i="23"/>
  <c r="AQ60" i="23"/>
  <c r="AP60" i="23"/>
  <c r="AO60" i="23"/>
  <c r="AN60" i="23"/>
  <c r="AM60" i="23"/>
  <c r="AL60" i="23"/>
  <c r="AK60" i="23"/>
  <c r="AJ60" i="23"/>
  <c r="AI60" i="23"/>
  <c r="AH60" i="23"/>
  <c r="AG60" i="23"/>
  <c r="AF60" i="23"/>
  <c r="AE60" i="23"/>
  <c r="AD60" i="23"/>
  <c r="AC60" i="23"/>
  <c r="AB60" i="23"/>
  <c r="AA60" i="23"/>
  <c r="Z60" i="23"/>
  <c r="Y60" i="23"/>
  <c r="X60" i="23"/>
  <c r="W60" i="23"/>
  <c r="V60" i="23"/>
  <c r="U60" i="23"/>
  <c r="T60" i="23"/>
  <c r="S60" i="23"/>
  <c r="R60" i="23"/>
  <c r="Q60" i="23"/>
  <c r="P60" i="23"/>
  <c r="O60" i="23"/>
  <c r="N60" i="23"/>
  <c r="M60" i="23"/>
  <c r="L60" i="23"/>
  <c r="K60" i="23"/>
  <c r="J60" i="23"/>
  <c r="I60" i="23"/>
  <c r="H60" i="23"/>
  <c r="G60" i="23"/>
  <c r="F60" i="23"/>
  <c r="E60" i="23"/>
  <c r="D60" i="23"/>
  <c r="CE56" i="23"/>
  <c r="CD56" i="23"/>
  <c r="CC56" i="23"/>
  <c r="CB56" i="23"/>
  <c r="CA56" i="23"/>
  <c r="BZ56" i="23"/>
  <c r="BY56" i="23"/>
  <c r="BX56" i="23"/>
  <c r="BW56" i="23"/>
  <c r="BV56" i="23"/>
  <c r="BU56" i="23"/>
  <c r="BT56" i="23"/>
  <c r="BS56" i="23"/>
  <c r="BR56" i="23"/>
  <c r="BQ56" i="23"/>
  <c r="BP56" i="23"/>
  <c r="BO56" i="23"/>
  <c r="BN56" i="23"/>
  <c r="BM56" i="23"/>
  <c r="BL56" i="23"/>
  <c r="BK56" i="23"/>
  <c r="BJ56" i="23"/>
  <c r="BI56" i="23"/>
  <c r="BH56" i="23"/>
  <c r="BG56" i="23"/>
  <c r="BF56" i="23"/>
  <c r="BE56" i="23"/>
  <c r="BD56" i="23"/>
  <c r="BC56" i="23"/>
  <c r="BB56" i="23"/>
  <c r="BA56" i="23"/>
  <c r="AZ56" i="23"/>
  <c r="AY56" i="23"/>
  <c r="AX56" i="23"/>
  <c r="AT56" i="23"/>
  <c r="AS56" i="23"/>
  <c r="AR56" i="23"/>
  <c r="AQ56" i="23"/>
  <c r="AP56" i="23"/>
  <c r="AO56" i="23"/>
  <c r="AN56" i="23"/>
  <c r="AM56" i="23"/>
  <c r="AL56" i="23"/>
  <c r="AK56" i="23"/>
  <c r="AJ56" i="23"/>
  <c r="AI56" i="23"/>
  <c r="AH56" i="23"/>
  <c r="AG56" i="23"/>
  <c r="AF56" i="23"/>
  <c r="AE56" i="23"/>
  <c r="AD56" i="23"/>
  <c r="AC56" i="23"/>
  <c r="AB56" i="23"/>
  <c r="AA56" i="23"/>
  <c r="Z56" i="23"/>
  <c r="Y56" i="23"/>
  <c r="X56" i="23"/>
  <c r="W56" i="23"/>
  <c r="V56" i="23"/>
  <c r="U56" i="23"/>
  <c r="T56" i="23"/>
  <c r="S56" i="23"/>
  <c r="R56" i="23"/>
  <c r="Q56" i="23"/>
  <c r="P56" i="23"/>
  <c r="O56" i="23"/>
  <c r="N56" i="23"/>
  <c r="M56" i="23"/>
  <c r="L56" i="23"/>
  <c r="K56" i="23"/>
  <c r="J56" i="23"/>
  <c r="I56" i="23"/>
  <c r="H56" i="23"/>
  <c r="G56" i="23"/>
  <c r="F56" i="23"/>
  <c r="E56" i="23"/>
  <c r="D56" i="23"/>
  <c r="CE54" i="23"/>
  <c r="CD54" i="23"/>
  <c r="CC54" i="23"/>
  <c r="CB54" i="23"/>
  <c r="CA54" i="23"/>
  <c r="BZ54" i="23"/>
  <c r="BY54" i="23"/>
  <c r="BX54" i="23"/>
  <c r="BW54" i="23"/>
  <c r="CE53" i="23"/>
  <c r="CD53" i="23"/>
  <c r="CC53" i="23"/>
  <c r="CB53" i="23"/>
  <c r="CA53" i="23"/>
  <c r="BZ53" i="23"/>
  <c r="BY53" i="23"/>
  <c r="BX53" i="23"/>
  <c r="BW53" i="23"/>
  <c r="CE52" i="23"/>
  <c r="CD52" i="23"/>
  <c r="CC52" i="23"/>
  <c r="CB52" i="23"/>
  <c r="CA52" i="23"/>
  <c r="BZ52" i="23"/>
  <c r="BY52" i="23"/>
  <c r="BX52" i="23"/>
  <c r="BW52" i="23"/>
  <c r="CE48" i="23"/>
  <c r="CD48" i="23"/>
  <c r="CC48" i="23"/>
  <c r="CB48" i="23"/>
  <c r="CA48" i="23"/>
  <c r="BZ48" i="23"/>
  <c r="BY48" i="23"/>
  <c r="BX48" i="23"/>
  <c r="BW48" i="23"/>
  <c r="CE44" i="23"/>
  <c r="CD44" i="23"/>
  <c r="CC44" i="23"/>
  <c r="CB44" i="23"/>
  <c r="CA44" i="23"/>
  <c r="BZ44" i="23"/>
  <c r="BY44" i="23"/>
  <c r="BX44" i="23"/>
  <c r="BW44" i="23"/>
  <c r="BV44" i="23"/>
  <c r="BU44" i="23"/>
  <c r="BT44" i="23"/>
  <c r="BS44" i="23"/>
  <c r="BR44" i="23"/>
  <c r="BQ44" i="23"/>
  <c r="BP44" i="23"/>
  <c r="BO44" i="23"/>
  <c r="BN44" i="23"/>
  <c r="BM44" i="23"/>
  <c r="BL44" i="23"/>
  <c r="BK44" i="23"/>
  <c r="BJ44" i="23"/>
  <c r="BI44" i="23"/>
  <c r="BH44" i="23"/>
  <c r="BG44" i="23"/>
  <c r="BF44" i="23"/>
  <c r="BE44" i="23"/>
  <c r="BD44" i="23"/>
  <c r="BC44" i="23"/>
  <c r="BB44" i="23"/>
  <c r="BA44" i="23"/>
  <c r="AZ44" i="23"/>
  <c r="AY44" i="23"/>
  <c r="AX44" i="23"/>
  <c r="AW44" i="23"/>
  <c r="AV44" i="23"/>
  <c r="AU44" i="23"/>
  <c r="AT44" i="23"/>
  <c r="AS44" i="23"/>
  <c r="AR44" i="23"/>
  <c r="AQ44" i="23"/>
  <c r="AP44" i="23"/>
  <c r="AO44" i="23"/>
  <c r="AN44" i="23"/>
  <c r="AM44" i="23"/>
  <c r="AL44" i="23"/>
  <c r="AK44" i="23"/>
  <c r="AJ44" i="23"/>
  <c r="AI44" i="23"/>
  <c r="AH44" i="23"/>
  <c r="AG44" i="23"/>
  <c r="AF44" i="23"/>
  <c r="AE44" i="23"/>
  <c r="AD44" i="23"/>
  <c r="AC44" i="23"/>
  <c r="AB44" i="23"/>
  <c r="AA44" i="23"/>
  <c r="Z44" i="23"/>
  <c r="Y44" i="23"/>
  <c r="X44" i="23"/>
  <c r="W44" i="23"/>
  <c r="V44" i="23"/>
  <c r="U44" i="23"/>
  <c r="T44" i="23"/>
  <c r="S44" i="23"/>
  <c r="R44" i="23"/>
  <c r="Q44" i="23"/>
  <c r="P44" i="23"/>
  <c r="O44" i="23"/>
  <c r="N44" i="23"/>
  <c r="M44" i="23"/>
  <c r="L44" i="23"/>
  <c r="K44" i="23"/>
  <c r="J44" i="23"/>
  <c r="I44" i="23"/>
  <c r="H44" i="23"/>
  <c r="G44" i="23"/>
  <c r="F44" i="23"/>
  <c r="E44" i="23"/>
  <c r="D44" i="23"/>
  <c r="CE40" i="23"/>
  <c r="CD40" i="23"/>
  <c r="CC40" i="23"/>
  <c r="CB40" i="23"/>
  <c r="CA40" i="23"/>
  <c r="BZ40" i="23"/>
  <c r="BY40" i="23"/>
  <c r="BX40" i="23"/>
  <c r="BW40" i="23"/>
  <c r="BV40" i="23"/>
  <c r="BU40" i="23"/>
  <c r="BT40" i="23"/>
  <c r="BS40" i="23"/>
  <c r="BR40" i="23"/>
  <c r="BQ40" i="23"/>
  <c r="BP40" i="23"/>
  <c r="BO40" i="23"/>
  <c r="BN40" i="23"/>
  <c r="BM40" i="23"/>
  <c r="BL40" i="23"/>
  <c r="BK40" i="23"/>
  <c r="BJ40" i="23"/>
  <c r="BI40" i="23"/>
  <c r="BH40" i="23"/>
  <c r="BG40" i="23"/>
  <c r="BF40" i="23"/>
  <c r="BE40" i="23"/>
  <c r="BD40" i="23"/>
  <c r="BC40" i="23"/>
  <c r="BB40" i="23"/>
  <c r="BA40" i="23"/>
  <c r="AZ40" i="23"/>
  <c r="AY40" i="23"/>
  <c r="AX40" i="23"/>
  <c r="AW40" i="23"/>
  <c r="AV40" i="23"/>
  <c r="AU40" i="23"/>
  <c r="AT40" i="23"/>
  <c r="AS40" i="23"/>
  <c r="AR40" i="23"/>
  <c r="AQ40" i="23"/>
  <c r="AP40" i="23"/>
  <c r="AO40" i="23"/>
  <c r="AN40" i="23"/>
  <c r="AM40" i="23"/>
  <c r="AL40" i="23"/>
  <c r="AK40" i="23"/>
  <c r="AJ40" i="23"/>
  <c r="AI40" i="23"/>
  <c r="AH40" i="23"/>
  <c r="AG40" i="23"/>
  <c r="AF40" i="23"/>
  <c r="AE40" i="23"/>
  <c r="AD40" i="23"/>
  <c r="AC40" i="23"/>
  <c r="AB40" i="23"/>
  <c r="AA40" i="23"/>
  <c r="Z40" i="23"/>
  <c r="Y40" i="23"/>
  <c r="X40" i="23"/>
  <c r="W40" i="23"/>
  <c r="V40" i="23"/>
  <c r="U40" i="23"/>
  <c r="T40" i="23"/>
  <c r="S40" i="23"/>
  <c r="R40" i="23"/>
  <c r="Q40" i="23"/>
  <c r="P40" i="23"/>
  <c r="O40" i="23"/>
  <c r="N40" i="23"/>
  <c r="M40" i="23"/>
  <c r="L40" i="23"/>
  <c r="K40" i="23"/>
  <c r="J40" i="23"/>
  <c r="I40" i="23"/>
  <c r="H40" i="23"/>
  <c r="G40" i="23"/>
  <c r="F40" i="23"/>
  <c r="E40" i="23"/>
  <c r="D40" i="23"/>
  <c r="BU38" i="23"/>
  <c r="BT38" i="23"/>
  <c r="BS38" i="23"/>
  <c r="BR38" i="23"/>
  <c r="BQ38" i="23"/>
  <c r="BP38" i="23"/>
  <c r="BO38" i="23"/>
  <c r="BN38" i="23"/>
  <c r="BM38" i="23"/>
  <c r="BL38" i="23"/>
  <c r="BK38" i="23"/>
  <c r="BJ38" i="23"/>
  <c r="BI38" i="23"/>
  <c r="BH38" i="23"/>
  <c r="BG38" i="23"/>
  <c r="BF38" i="23"/>
  <c r="BE38" i="23"/>
  <c r="BD38" i="23"/>
  <c r="BC38" i="23"/>
  <c r="BB38" i="23"/>
  <c r="BA38" i="23"/>
  <c r="AZ38" i="23"/>
  <c r="AY38" i="23"/>
  <c r="AX38" i="23"/>
  <c r="AW38" i="23"/>
  <c r="AV38" i="23"/>
  <c r="AU38" i="23"/>
  <c r="AT38" i="23"/>
  <c r="AS38" i="23"/>
  <c r="AR38" i="23"/>
  <c r="AQ38" i="23"/>
  <c r="AP38" i="23"/>
  <c r="AO38" i="23"/>
  <c r="AN38" i="23"/>
  <c r="AM38" i="23"/>
  <c r="AL38" i="23"/>
  <c r="AK38" i="23"/>
  <c r="AJ38" i="23"/>
  <c r="AI38" i="23"/>
  <c r="AH38" i="23"/>
  <c r="AG38" i="23"/>
  <c r="AF38" i="23"/>
  <c r="AE38" i="23"/>
  <c r="AD38" i="23"/>
  <c r="AC38" i="23"/>
  <c r="AB38" i="23"/>
  <c r="AA38" i="23"/>
  <c r="Z38" i="23"/>
  <c r="Y38" i="23"/>
  <c r="X38" i="23"/>
  <c r="W38" i="23"/>
  <c r="V38" i="23"/>
  <c r="U38" i="23"/>
  <c r="T38" i="23"/>
  <c r="S38" i="23"/>
  <c r="R38" i="23"/>
  <c r="Q38" i="23"/>
  <c r="P38" i="23"/>
  <c r="O38" i="23"/>
  <c r="N38" i="23"/>
  <c r="M38" i="23"/>
  <c r="L38" i="23"/>
  <c r="K38" i="23"/>
  <c r="J38" i="23"/>
  <c r="I38" i="23"/>
  <c r="H38" i="23"/>
  <c r="G38" i="23"/>
  <c r="F38" i="23"/>
  <c r="E38" i="23"/>
  <c r="D38" i="23"/>
  <c r="BQ31" i="23"/>
  <c r="BQ71" i="12" s="1"/>
  <c r="BP31" i="23"/>
  <c r="BP71" i="12" s="1"/>
  <c r="BO31" i="23"/>
  <c r="BO71" i="12" s="1"/>
  <c r="BN31" i="23"/>
  <c r="BN71" i="12" s="1"/>
  <c r="BM31" i="23"/>
  <c r="BM71" i="12" s="1"/>
  <c r="BL31" i="23"/>
  <c r="BL71" i="12" s="1"/>
  <c r="BK31" i="23"/>
  <c r="BK71" i="12" s="1"/>
  <c r="BJ31" i="23"/>
  <c r="BJ71" i="12" s="1"/>
  <c r="BI31" i="23"/>
  <c r="BI71" i="12" s="1"/>
  <c r="BH31" i="23"/>
  <c r="BH71" i="12" s="1"/>
  <c r="BG31" i="23"/>
  <c r="BG71" i="12" s="1"/>
  <c r="BF31" i="23"/>
  <c r="BF71" i="12" s="1"/>
  <c r="BE31" i="23"/>
  <c r="BE71" i="12" s="1"/>
  <c r="BD31" i="23"/>
  <c r="BD71" i="12" s="1"/>
  <c r="BC31" i="23"/>
  <c r="BC71" i="12" s="1"/>
  <c r="BB31" i="23"/>
  <c r="BB71" i="12" s="1"/>
  <c r="BA31" i="23"/>
  <c r="BA71" i="12" s="1"/>
  <c r="AZ31" i="23"/>
  <c r="AZ71" i="12" s="1"/>
  <c r="AY31" i="23"/>
  <c r="AY71" i="12" s="1"/>
  <c r="AX31" i="23"/>
  <c r="AX71" i="12" s="1"/>
  <c r="AW31" i="23"/>
  <c r="AW71" i="12" s="1"/>
  <c r="AV31" i="23"/>
  <c r="AV71" i="12" s="1"/>
  <c r="AU31" i="23"/>
  <c r="AU71" i="12" s="1"/>
  <c r="AT31" i="23"/>
  <c r="AT71" i="12" s="1"/>
  <c r="AS31" i="23"/>
  <c r="AS71" i="12" s="1"/>
  <c r="AR31" i="23"/>
  <c r="AR71" i="12" s="1"/>
  <c r="AQ31" i="23"/>
  <c r="AQ71" i="12" s="1"/>
  <c r="AP31" i="23"/>
  <c r="AP71" i="12" s="1"/>
  <c r="AO31" i="23"/>
  <c r="AO71" i="12" s="1"/>
  <c r="AN31" i="23"/>
  <c r="AN71" i="12" s="1"/>
  <c r="AM31" i="23"/>
  <c r="AM71" i="12" s="1"/>
  <c r="AL31" i="23"/>
  <c r="AL71" i="12" s="1"/>
  <c r="AK31" i="23"/>
  <c r="AK71" i="12" s="1"/>
  <c r="AJ31" i="23"/>
  <c r="AJ71" i="12" s="1"/>
  <c r="AI31" i="23"/>
  <c r="AI71" i="12" s="1"/>
  <c r="AH31" i="23"/>
  <c r="AH71" i="12" s="1"/>
  <c r="AG31" i="23"/>
  <c r="AF31" i="23"/>
  <c r="AE31" i="23"/>
  <c r="AD31" i="23"/>
  <c r="AC31" i="23"/>
  <c r="AB31" i="23"/>
  <c r="AA31" i="23"/>
  <c r="Z31" i="23"/>
  <c r="Y31" i="23"/>
  <c r="X31" i="23"/>
  <c r="W31" i="23"/>
  <c r="V31" i="23"/>
  <c r="U31" i="23"/>
  <c r="T31" i="23"/>
  <c r="S31" i="23"/>
  <c r="R31" i="23"/>
  <c r="Q31" i="23"/>
  <c r="P31" i="23"/>
  <c r="O31" i="23"/>
  <c r="N31" i="23"/>
  <c r="M31" i="23"/>
  <c r="L31" i="23"/>
  <c r="K31" i="23"/>
  <c r="J31" i="23"/>
  <c r="I31" i="23"/>
  <c r="H31" i="23"/>
  <c r="G31" i="23"/>
  <c r="F31" i="23"/>
  <c r="E31" i="23"/>
  <c r="D31" i="23"/>
  <c r="BQ30" i="23"/>
  <c r="BQ70" i="12" s="1"/>
  <c r="BP30" i="23"/>
  <c r="BP70" i="12" s="1"/>
  <c r="BO30" i="23"/>
  <c r="BO70" i="12" s="1"/>
  <c r="BN30" i="23"/>
  <c r="BN70" i="12" s="1"/>
  <c r="BM30" i="23"/>
  <c r="BM70" i="12" s="1"/>
  <c r="BL30" i="23"/>
  <c r="BL70" i="12" s="1"/>
  <c r="BK30" i="23"/>
  <c r="BK70" i="12" s="1"/>
  <c r="BJ30" i="23"/>
  <c r="BJ70" i="12" s="1"/>
  <c r="BI30" i="23"/>
  <c r="BI70" i="12" s="1"/>
  <c r="BH30" i="23"/>
  <c r="BH70" i="12" s="1"/>
  <c r="BG30" i="23"/>
  <c r="BG70" i="12" s="1"/>
  <c r="BF30" i="23"/>
  <c r="BF70" i="12" s="1"/>
  <c r="BE30" i="23"/>
  <c r="BE70" i="12" s="1"/>
  <c r="BD30" i="23"/>
  <c r="BD70" i="12" s="1"/>
  <c r="BC30" i="23"/>
  <c r="BC70" i="12" s="1"/>
  <c r="BB30" i="23"/>
  <c r="BB70" i="12" s="1"/>
  <c r="BA30" i="23"/>
  <c r="BA70" i="12" s="1"/>
  <c r="AZ30" i="23"/>
  <c r="AZ70" i="12" s="1"/>
  <c r="AY30" i="23"/>
  <c r="AY70" i="12" s="1"/>
  <c r="AX30" i="23"/>
  <c r="AX70" i="12" s="1"/>
  <c r="AW30" i="23"/>
  <c r="AW70" i="12" s="1"/>
  <c r="AV30" i="23"/>
  <c r="AV70" i="12" s="1"/>
  <c r="AU30" i="23"/>
  <c r="AU70" i="12" s="1"/>
  <c r="AT30" i="23"/>
  <c r="AT70" i="12" s="1"/>
  <c r="AS30" i="23"/>
  <c r="AS70" i="12" s="1"/>
  <c r="AR30" i="23"/>
  <c r="AR70" i="12" s="1"/>
  <c r="AQ30" i="23"/>
  <c r="AQ70" i="12" s="1"/>
  <c r="AP30" i="23"/>
  <c r="AP70" i="12" s="1"/>
  <c r="AO30" i="23"/>
  <c r="AO70" i="12" s="1"/>
  <c r="AN30" i="23"/>
  <c r="AN70" i="12" s="1"/>
  <c r="AM30" i="23"/>
  <c r="AM70" i="12" s="1"/>
  <c r="AL30" i="23"/>
  <c r="AL70" i="12" s="1"/>
  <c r="AK30" i="23"/>
  <c r="AK70" i="12" s="1"/>
  <c r="AJ30" i="23"/>
  <c r="AJ70" i="12" s="1"/>
  <c r="AI30" i="23"/>
  <c r="AI70" i="12" s="1"/>
  <c r="AH30" i="23"/>
  <c r="AH70" i="12" s="1"/>
  <c r="AG30" i="23"/>
  <c r="AF30" i="23"/>
  <c r="AE30" i="23"/>
  <c r="AD30" i="23"/>
  <c r="AC30" i="23"/>
  <c r="AB30" i="23"/>
  <c r="AA30" i="23"/>
  <c r="Z30" i="23"/>
  <c r="Y30" i="23"/>
  <c r="X30" i="23"/>
  <c r="W30" i="23"/>
  <c r="V30" i="23"/>
  <c r="U30" i="23"/>
  <c r="T30" i="23"/>
  <c r="S30" i="23"/>
  <c r="R30" i="23"/>
  <c r="Q30" i="23"/>
  <c r="P30" i="23"/>
  <c r="O30" i="23"/>
  <c r="N30" i="23"/>
  <c r="M30" i="23"/>
  <c r="L30" i="23"/>
  <c r="K30" i="23"/>
  <c r="J30" i="23"/>
  <c r="I30" i="23"/>
  <c r="H30" i="23"/>
  <c r="G30" i="23"/>
  <c r="F30" i="23"/>
  <c r="E30" i="23"/>
  <c r="D30" i="23"/>
  <c r="CE18" i="23"/>
  <c r="CD18" i="23"/>
  <c r="CC18" i="23"/>
  <c r="CB18" i="23"/>
  <c r="CA18" i="23"/>
  <c r="BZ18" i="23"/>
  <c r="BY18" i="23"/>
  <c r="BX18" i="23"/>
  <c r="BW18" i="23"/>
  <c r="CE17" i="23"/>
  <c r="CD17" i="23"/>
  <c r="CC17" i="23"/>
  <c r="CB17" i="23"/>
  <c r="CA17" i="23"/>
  <c r="BZ17" i="23"/>
  <c r="BY17" i="23"/>
  <c r="BX17" i="23"/>
  <c r="BW17" i="23"/>
  <c r="CE4" i="23"/>
  <c r="CD4" i="23"/>
  <c r="CC4" i="23"/>
  <c r="CB4" i="23"/>
  <c r="CA4" i="23"/>
  <c r="BZ4" i="23"/>
  <c r="BY4" i="23"/>
  <c r="BX4" i="23"/>
  <c r="BW4" i="23"/>
  <c r="BV4" i="23"/>
  <c r="BU4" i="23"/>
  <c r="BT4" i="23"/>
  <c r="BS4" i="23"/>
  <c r="BR4" i="23"/>
  <c r="BQ4" i="23"/>
  <c r="BP4" i="23"/>
  <c r="BO4" i="23"/>
  <c r="BN4" i="23"/>
  <c r="BM4" i="23"/>
  <c r="BL4" i="23"/>
  <c r="CE42" i="22"/>
  <c r="CE26" i="22" s="1"/>
  <c r="CD42" i="22"/>
  <c r="CC42" i="22"/>
  <c r="CB42" i="22"/>
  <c r="CA42" i="22"/>
  <c r="BZ42" i="22"/>
  <c r="BY42" i="22"/>
  <c r="BX42" i="22"/>
  <c r="BW42" i="22"/>
  <c r="BW26" i="22" s="1"/>
  <c r="BV42" i="22"/>
  <c r="BU42" i="22"/>
  <c r="BT42" i="22"/>
  <c r="BS42" i="22"/>
  <c r="BR42" i="22"/>
  <c r="BQ42" i="22"/>
  <c r="BP42" i="22"/>
  <c r="BO42" i="22"/>
  <c r="BO26" i="22" s="1"/>
  <c r="BN42" i="22"/>
  <c r="BM42" i="22"/>
  <c r="BL42" i="22"/>
  <c r="BK42" i="22"/>
  <c r="BJ42" i="22"/>
  <c r="BI42" i="22"/>
  <c r="BH42" i="22"/>
  <c r="BG42" i="22"/>
  <c r="BG26" i="22" s="1"/>
  <c r="BF42" i="22"/>
  <c r="BE42" i="22"/>
  <c r="BD42" i="22"/>
  <c r="BC42" i="22"/>
  <c r="BB42" i="22"/>
  <c r="BA42" i="22"/>
  <c r="AZ42" i="22"/>
  <c r="AY42" i="22"/>
  <c r="AY26" i="22" s="1"/>
  <c r="AX42" i="22"/>
  <c r="AW42" i="22"/>
  <c r="AV42" i="22"/>
  <c r="AU42" i="22"/>
  <c r="AT42" i="22"/>
  <c r="AS42" i="22"/>
  <c r="AR42" i="22"/>
  <c r="AQ42" i="22"/>
  <c r="AQ26" i="22" s="1"/>
  <c r="AP42" i="22"/>
  <c r="AO42" i="22"/>
  <c r="AN42" i="22"/>
  <c r="AM42" i="22"/>
  <c r="AL42" i="22"/>
  <c r="AK42" i="22"/>
  <c r="AJ42" i="22"/>
  <c r="AI42" i="22"/>
  <c r="AI26" i="22" s="1"/>
  <c r="AH42" i="22"/>
  <c r="AG42" i="22"/>
  <c r="AF42" i="22"/>
  <c r="CE37" i="22"/>
  <c r="CD37" i="22"/>
  <c r="CC37" i="22"/>
  <c r="CB37" i="22"/>
  <c r="CA37" i="22"/>
  <c r="BZ37" i="22"/>
  <c r="BY37" i="22"/>
  <c r="BX37" i="22"/>
  <c r="BW37" i="22"/>
  <c r="BV37" i="22"/>
  <c r="BU37" i="22"/>
  <c r="BT37" i="22"/>
  <c r="BS37" i="22"/>
  <c r="BR37" i="22"/>
  <c r="BQ37" i="22"/>
  <c r="BP37" i="22"/>
  <c r="BO37" i="22"/>
  <c r="BN37" i="22"/>
  <c r="BM37" i="22"/>
  <c r="BL37" i="22"/>
  <c r="BK37" i="22"/>
  <c r="BJ37" i="22"/>
  <c r="BI37" i="22"/>
  <c r="BH37" i="22"/>
  <c r="BG37" i="22"/>
  <c r="BF37" i="22"/>
  <c r="BE37" i="22"/>
  <c r="BD37" i="22"/>
  <c r="BC37" i="22"/>
  <c r="BB37" i="22"/>
  <c r="BA37"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CE32" i="22"/>
  <c r="CD32" i="22"/>
  <c r="CC32" i="22"/>
  <c r="CB32" i="22"/>
  <c r="CA32" i="22"/>
  <c r="BZ32" i="22"/>
  <c r="BY32" i="22"/>
  <c r="BY26" i="22" s="1"/>
  <c r="BX32" i="22"/>
  <c r="BW32" i="22"/>
  <c r="BV32" i="22"/>
  <c r="BU32" i="22"/>
  <c r="BT32" i="22"/>
  <c r="BS32" i="22"/>
  <c r="BR32" i="22"/>
  <c r="BQ32" i="22"/>
  <c r="BQ26" i="22" s="1"/>
  <c r="BP32" i="22"/>
  <c r="BO32" i="22"/>
  <c r="BN32" i="22"/>
  <c r="BM32" i="22"/>
  <c r="BL32" i="22"/>
  <c r="BK32" i="22"/>
  <c r="BJ32" i="22"/>
  <c r="BI32" i="22"/>
  <c r="BI26" i="22" s="1"/>
  <c r="BH32" i="22"/>
  <c r="BG32" i="22"/>
  <c r="BF32" i="22"/>
  <c r="BE32" i="22"/>
  <c r="BD32" i="22"/>
  <c r="BC32" i="22"/>
  <c r="BB32" i="22"/>
  <c r="BA32" i="22"/>
  <c r="BA26" i="22" s="1"/>
  <c r="AZ32" i="22"/>
  <c r="AY32" i="22"/>
  <c r="AX32" i="22"/>
  <c r="AW32" i="22"/>
  <c r="AV32" i="22"/>
  <c r="AU32" i="22"/>
  <c r="AT32" i="22"/>
  <c r="AS32" i="22"/>
  <c r="AS26" i="22" s="1"/>
  <c r="AR32" i="22"/>
  <c r="AQ32" i="22"/>
  <c r="AP32" i="22"/>
  <c r="AO32" i="22"/>
  <c r="AN32" i="22"/>
  <c r="AM32" i="22"/>
  <c r="AL32" i="22"/>
  <c r="AK32" i="22"/>
  <c r="AK26" i="22" s="1"/>
  <c r="AJ32" i="22"/>
  <c r="AI32" i="22"/>
  <c r="AH32" i="22"/>
  <c r="AG32" i="22"/>
  <c r="AF32" i="22"/>
  <c r="AE32" i="22"/>
  <c r="AD32" i="22"/>
  <c r="AC32" i="22"/>
  <c r="AC26" i="22" s="1"/>
  <c r="AB32" i="22"/>
  <c r="AA32" i="22"/>
  <c r="CE27" i="22"/>
  <c r="CD27" i="22"/>
  <c r="CC27" i="22"/>
  <c r="CC26" i="22" s="1"/>
  <c r="CB27" i="22"/>
  <c r="CA27" i="22"/>
  <c r="CA26" i="22" s="1"/>
  <c r="BZ27" i="22"/>
  <c r="BY27" i="22"/>
  <c r="BX27" i="22"/>
  <c r="BW27" i="22"/>
  <c r="BV27" i="22"/>
  <c r="BU27" i="22"/>
  <c r="BU26" i="22" s="1"/>
  <c r="BT27" i="22"/>
  <c r="BS27" i="22"/>
  <c r="BS26" i="22" s="1"/>
  <c r="BR27" i="22"/>
  <c r="BQ27" i="22"/>
  <c r="BP27" i="22"/>
  <c r="BO27" i="22"/>
  <c r="BN27" i="22"/>
  <c r="BM27" i="22"/>
  <c r="BM26" i="22" s="1"/>
  <c r="BL27" i="22"/>
  <c r="BK27" i="22"/>
  <c r="BK26" i="22" s="1"/>
  <c r="BJ27" i="22"/>
  <c r="BI27" i="22"/>
  <c r="BH27" i="22"/>
  <c r="BG27" i="22"/>
  <c r="BF27" i="22"/>
  <c r="BE27" i="22"/>
  <c r="BE26" i="22" s="1"/>
  <c r="BD27" i="22"/>
  <c r="BC27" i="22"/>
  <c r="BC26" i="22" s="1"/>
  <c r="BB27" i="22"/>
  <c r="BA27" i="22"/>
  <c r="AZ27" i="22"/>
  <c r="AY27" i="22"/>
  <c r="AX27" i="22"/>
  <c r="AW27" i="22"/>
  <c r="AW26" i="22" s="1"/>
  <c r="AV27" i="22"/>
  <c r="AU27" i="22"/>
  <c r="AU26" i="22" s="1"/>
  <c r="AT27" i="22"/>
  <c r="AS27" i="22"/>
  <c r="AR27" i="22"/>
  <c r="AQ27" i="22"/>
  <c r="AP27" i="22"/>
  <c r="AO27" i="22"/>
  <c r="AO26" i="22" s="1"/>
  <c r="AN27" i="22"/>
  <c r="AM27" i="22"/>
  <c r="AM26" i="22" s="1"/>
  <c r="AL27" i="22"/>
  <c r="AK27" i="22"/>
  <c r="AJ27" i="22"/>
  <c r="AI27" i="22"/>
  <c r="AH27" i="22"/>
  <c r="AG27" i="22"/>
  <c r="AG26" i="22" s="1"/>
  <c r="AF27" i="22"/>
  <c r="AE27" i="22"/>
  <c r="AE26" i="22" s="1"/>
  <c r="AD27" i="22"/>
  <c r="AC27" i="22"/>
  <c r="AB27" i="22"/>
  <c r="AA27" i="22"/>
  <c r="CD26" i="22"/>
  <c r="CB26" i="22"/>
  <c r="BX26" i="22"/>
  <c r="BV26" i="22"/>
  <c r="BT26" i="22"/>
  <c r="BP26" i="22"/>
  <c r="BN26" i="22"/>
  <c r="BL26" i="22"/>
  <c r="BH26" i="22"/>
  <c r="BF26" i="22"/>
  <c r="BD26" i="22"/>
  <c r="AZ26" i="22"/>
  <c r="AX26" i="22"/>
  <c r="AV26" i="22"/>
  <c r="AR26" i="22"/>
  <c r="AP26" i="22"/>
  <c r="AN26" i="22"/>
  <c r="AJ26" i="22"/>
  <c r="AH26" i="22"/>
  <c r="AF26" i="22"/>
  <c r="AB26" i="22"/>
  <c r="AA26" i="22"/>
  <c r="CE20" i="22"/>
  <c r="CE9" i="15" s="1"/>
  <c r="CD20" i="22"/>
  <c r="CD9" i="15" s="1"/>
  <c r="CC20" i="22"/>
  <c r="CB20" i="22"/>
  <c r="CB9" i="15" s="1"/>
  <c r="CA20" i="22"/>
  <c r="CA9" i="15" s="1"/>
  <c r="BZ20" i="22"/>
  <c r="BZ9" i="15" s="1"/>
  <c r="BY20" i="22"/>
  <c r="BY9" i="15" s="1"/>
  <c r="BX20" i="22"/>
  <c r="BX9" i="15" s="1"/>
  <c r="BW20" i="22"/>
  <c r="BW9" i="15" s="1"/>
  <c r="BV20" i="22"/>
  <c r="BV9" i="15" s="1"/>
  <c r="BU20" i="22"/>
  <c r="BT20" i="22"/>
  <c r="BT9" i="15" s="1"/>
  <c r="BS20" i="22"/>
  <c r="BS9" i="15" s="1"/>
  <c r="BR20" i="22"/>
  <c r="BR9" i="15" s="1"/>
  <c r="BQ20" i="22"/>
  <c r="BQ9" i="15" s="1"/>
  <c r="BP20" i="22"/>
  <c r="BP9" i="15" s="1"/>
  <c r="BO20" i="22"/>
  <c r="BO9" i="15" s="1"/>
  <c r="BN20" i="22"/>
  <c r="BN9" i="15" s="1"/>
  <c r="BM20" i="22"/>
  <c r="BL20" i="22"/>
  <c r="BL9" i="15" s="1"/>
  <c r="BK20" i="22"/>
  <c r="BK9" i="15" s="1"/>
  <c r="BJ20" i="22"/>
  <c r="BJ9" i="15" s="1"/>
  <c r="BI20" i="22"/>
  <c r="BI9" i="15" s="1"/>
  <c r="BH20" i="22"/>
  <c r="BH9" i="15" s="1"/>
  <c r="BG20" i="22"/>
  <c r="BG9" i="15" s="1"/>
  <c r="BF20" i="22"/>
  <c r="BF9" i="15" s="1"/>
  <c r="BE20" i="22"/>
  <c r="BD20" i="22"/>
  <c r="BD9" i="15" s="1"/>
  <c r="BC20" i="22"/>
  <c r="BC9" i="15" s="1"/>
  <c r="BB20" i="22"/>
  <c r="BB9" i="15" s="1"/>
  <c r="BA20" i="22"/>
  <c r="BA9" i="15" s="1"/>
  <c r="AZ20" i="22"/>
  <c r="AZ9" i="15" s="1"/>
  <c r="AY20" i="22"/>
  <c r="AY9" i="15" s="1"/>
  <c r="AX20" i="22"/>
  <c r="AX9" i="15" s="1"/>
  <c r="AW20" i="22"/>
  <c r="AV20" i="22"/>
  <c r="AV9" i="15" s="1"/>
  <c r="AU20" i="22"/>
  <c r="AU9" i="15" s="1"/>
  <c r="AT20" i="22"/>
  <c r="AT9" i="15" s="1"/>
  <c r="AS20" i="22"/>
  <c r="AS9" i="15" s="1"/>
  <c r="AR20" i="22"/>
  <c r="AR9" i="15" s="1"/>
  <c r="AQ20" i="22"/>
  <c r="AQ9" i="15" s="1"/>
  <c r="AP20" i="22"/>
  <c r="AP9" i="15" s="1"/>
  <c r="AO20" i="22"/>
  <c r="AN20" i="22"/>
  <c r="AN9" i="15" s="1"/>
  <c r="AM20" i="22"/>
  <c r="AM9" i="15" s="1"/>
  <c r="AL20" i="22"/>
  <c r="AL9" i="15" s="1"/>
  <c r="AK20" i="22"/>
  <c r="AK9" i="15" s="1"/>
  <c r="AJ20" i="22"/>
  <c r="AJ9" i="15" s="1"/>
  <c r="AI20" i="22"/>
  <c r="AI9" i="15" s="1"/>
  <c r="AH20" i="22"/>
  <c r="AH9" i="15" s="1"/>
  <c r="AG20" i="22"/>
  <c r="AG4" i="22" s="1"/>
  <c r="AF20" i="22"/>
  <c r="CE15" i="22"/>
  <c r="CE7" i="15" s="1"/>
  <c r="CD15" i="22"/>
  <c r="CD7" i="15" s="1"/>
  <c r="CC15" i="22"/>
  <c r="CC7" i="15" s="1"/>
  <c r="CB15" i="22"/>
  <c r="CB7" i="15" s="1"/>
  <c r="CA15" i="22"/>
  <c r="CA7" i="15" s="1"/>
  <c r="BZ15" i="22"/>
  <c r="BZ7" i="15" s="1"/>
  <c r="BY15" i="22"/>
  <c r="BX15" i="22"/>
  <c r="BX7" i="15" s="1"/>
  <c r="BW15" i="22"/>
  <c r="BW7" i="15" s="1"/>
  <c r="BV15" i="22"/>
  <c r="BV7" i="15" s="1"/>
  <c r="BU15" i="22"/>
  <c r="BU7" i="15" s="1"/>
  <c r="BT15" i="22"/>
  <c r="BT7" i="15" s="1"/>
  <c r="BS15" i="22"/>
  <c r="BS7" i="15" s="1"/>
  <c r="BR15" i="22"/>
  <c r="BR7" i="15" s="1"/>
  <c r="BQ15" i="22"/>
  <c r="BP15" i="22"/>
  <c r="BP7" i="15" s="1"/>
  <c r="BO15" i="22"/>
  <c r="BO7" i="15" s="1"/>
  <c r="BN15" i="22"/>
  <c r="BN7" i="15" s="1"/>
  <c r="BM15" i="22"/>
  <c r="BM7" i="15" s="1"/>
  <c r="BL15" i="22"/>
  <c r="BL7" i="15" s="1"/>
  <c r="BK15" i="22"/>
  <c r="BK7" i="15" s="1"/>
  <c r="BJ15" i="22"/>
  <c r="BJ7" i="15" s="1"/>
  <c r="BI15" i="22"/>
  <c r="BH15" i="22"/>
  <c r="BH7" i="15" s="1"/>
  <c r="BG15" i="22"/>
  <c r="BG7" i="15" s="1"/>
  <c r="BF15" i="22"/>
  <c r="BF7" i="15" s="1"/>
  <c r="BE15" i="22"/>
  <c r="BE7" i="15" s="1"/>
  <c r="BD15" i="22"/>
  <c r="BD7" i="15" s="1"/>
  <c r="BC15" i="22"/>
  <c r="BC7" i="15" s="1"/>
  <c r="BB15" i="22"/>
  <c r="BB7" i="15" s="1"/>
  <c r="BA15" i="22"/>
  <c r="AZ15" i="22"/>
  <c r="AZ7" i="15" s="1"/>
  <c r="AY15" i="22"/>
  <c r="AY7" i="15" s="1"/>
  <c r="AX15" i="22"/>
  <c r="AX7" i="15" s="1"/>
  <c r="AW15" i="22"/>
  <c r="AW7" i="15" s="1"/>
  <c r="AV15" i="22"/>
  <c r="AV7" i="15" s="1"/>
  <c r="AU15" i="22"/>
  <c r="AU7" i="15" s="1"/>
  <c r="AT15" i="22"/>
  <c r="AT7" i="15" s="1"/>
  <c r="AS15" i="22"/>
  <c r="AR15" i="22"/>
  <c r="AR7" i="15" s="1"/>
  <c r="AQ15" i="22"/>
  <c r="AQ7" i="15" s="1"/>
  <c r="AP15" i="22"/>
  <c r="AP7" i="15" s="1"/>
  <c r="AO15" i="22"/>
  <c r="AO7" i="15" s="1"/>
  <c r="AN15" i="22"/>
  <c r="AN7" i="15" s="1"/>
  <c r="AM15" i="22"/>
  <c r="AM7" i="15" s="1"/>
  <c r="AL15" i="22"/>
  <c r="AL7" i="15" s="1"/>
  <c r="AK15" i="22"/>
  <c r="AJ15" i="22"/>
  <c r="AJ7" i="15" s="1"/>
  <c r="AI15" i="22"/>
  <c r="AI7" i="15" s="1"/>
  <c r="AH15" i="22"/>
  <c r="AH7" i="15" s="1"/>
  <c r="AG15" i="22"/>
  <c r="AF15" i="22"/>
  <c r="AF4" i="22" s="1"/>
  <c r="AE15" i="22"/>
  <c r="AE4" i="22" s="1"/>
  <c r="AD15" i="22"/>
  <c r="AC15" i="22"/>
  <c r="AC4" i="22" s="1"/>
  <c r="CE10" i="22"/>
  <c r="CE10" i="15" s="1"/>
  <c r="CD10" i="22"/>
  <c r="CD10" i="15" s="1"/>
  <c r="CC10" i="22"/>
  <c r="CC10" i="15" s="1"/>
  <c r="CB10" i="22"/>
  <c r="CB10" i="15" s="1"/>
  <c r="CA10" i="22"/>
  <c r="CA10" i="15" s="1"/>
  <c r="BZ10" i="22"/>
  <c r="BZ10" i="15" s="1"/>
  <c r="BY10" i="22"/>
  <c r="BY10" i="15" s="1"/>
  <c r="BX10" i="22"/>
  <c r="BX10" i="15" s="1"/>
  <c r="BW10" i="22"/>
  <c r="BW10" i="15" s="1"/>
  <c r="BV10" i="22"/>
  <c r="BV10" i="15" s="1"/>
  <c r="BU10" i="22"/>
  <c r="BU10" i="15" s="1"/>
  <c r="BT10" i="22"/>
  <c r="BT10" i="15" s="1"/>
  <c r="BS10" i="22"/>
  <c r="BS10" i="15" s="1"/>
  <c r="BR10" i="22"/>
  <c r="BR10" i="15" s="1"/>
  <c r="BQ10" i="22"/>
  <c r="BQ10" i="15" s="1"/>
  <c r="BP10" i="22"/>
  <c r="BP10" i="15" s="1"/>
  <c r="BO10" i="22"/>
  <c r="BO10" i="15" s="1"/>
  <c r="BN10" i="22"/>
  <c r="BN10" i="15" s="1"/>
  <c r="BM10" i="22"/>
  <c r="BM10" i="15" s="1"/>
  <c r="BL10" i="22"/>
  <c r="BL10" i="15" s="1"/>
  <c r="BK10" i="22"/>
  <c r="BK10" i="15" s="1"/>
  <c r="BJ10" i="22"/>
  <c r="BJ10" i="15" s="1"/>
  <c r="BI10" i="22"/>
  <c r="BI10" i="15" s="1"/>
  <c r="BH10" i="22"/>
  <c r="BH10" i="15" s="1"/>
  <c r="BG10" i="22"/>
  <c r="BG10" i="15" s="1"/>
  <c r="BF10" i="22"/>
  <c r="BF10" i="15" s="1"/>
  <c r="BE10" i="22"/>
  <c r="BE10" i="15" s="1"/>
  <c r="BD10" i="22"/>
  <c r="BD10" i="15" s="1"/>
  <c r="BC10" i="22"/>
  <c r="BC10" i="15" s="1"/>
  <c r="BB10" i="22"/>
  <c r="BB10" i="15" s="1"/>
  <c r="BA10" i="22"/>
  <c r="BA10" i="15" s="1"/>
  <c r="AZ10" i="22"/>
  <c r="AZ10" i="15" s="1"/>
  <c r="AY10" i="22"/>
  <c r="AY10" i="15" s="1"/>
  <c r="AX10" i="22"/>
  <c r="AX10" i="15" s="1"/>
  <c r="AW10" i="22"/>
  <c r="AW10" i="15" s="1"/>
  <c r="AV10" i="22"/>
  <c r="AV10" i="15" s="1"/>
  <c r="AU10" i="22"/>
  <c r="AU10" i="15" s="1"/>
  <c r="AT10" i="22"/>
  <c r="AT10" i="15" s="1"/>
  <c r="AS10" i="22"/>
  <c r="AS10" i="15" s="1"/>
  <c r="AR10" i="22"/>
  <c r="AR10" i="15" s="1"/>
  <c r="AQ10" i="22"/>
  <c r="AQ10" i="15" s="1"/>
  <c r="AP10" i="22"/>
  <c r="AP10" i="15" s="1"/>
  <c r="AO10" i="22"/>
  <c r="AO10" i="15" s="1"/>
  <c r="AN10" i="22"/>
  <c r="AN10" i="15" s="1"/>
  <c r="AM10" i="22"/>
  <c r="AM10" i="15" s="1"/>
  <c r="AL10" i="22"/>
  <c r="AL10" i="15" s="1"/>
  <c r="AK10" i="22"/>
  <c r="AK10" i="15" s="1"/>
  <c r="AJ10" i="22"/>
  <c r="AJ10" i="15" s="1"/>
  <c r="AI10" i="22"/>
  <c r="AI10" i="15" s="1"/>
  <c r="AH10" i="22"/>
  <c r="AH10" i="15" s="1"/>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E5" i="22"/>
  <c r="CE8" i="15" s="1"/>
  <c r="CD5" i="22"/>
  <c r="CD8" i="15" s="1"/>
  <c r="CC5" i="22"/>
  <c r="CC8" i="15" s="1"/>
  <c r="CB5" i="22"/>
  <c r="CB8" i="15" s="1"/>
  <c r="CA5" i="22"/>
  <c r="CA8" i="15" s="1"/>
  <c r="BZ5" i="22"/>
  <c r="BZ8" i="15" s="1"/>
  <c r="BY5" i="22"/>
  <c r="BY8" i="15" s="1"/>
  <c r="BX5" i="22"/>
  <c r="BX8" i="15" s="1"/>
  <c r="BW5" i="22"/>
  <c r="BW8" i="15" s="1"/>
  <c r="BV5" i="22"/>
  <c r="BV8" i="15" s="1"/>
  <c r="BU5" i="22"/>
  <c r="BU8" i="15" s="1"/>
  <c r="BT5" i="22"/>
  <c r="BT8" i="15" s="1"/>
  <c r="BS5" i="22"/>
  <c r="BS8" i="15" s="1"/>
  <c r="BR5" i="22"/>
  <c r="BR8" i="15" s="1"/>
  <c r="BQ5" i="22"/>
  <c r="BQ8" i="15" s="1"/>
  <c r="BP5" i="22"/>
  <c r="BP8" i="15" s="1"/>
  <c r="BO5" i="22"/>
  <c r="BO8" i="15" s="1"/>
  <c r="BN5" i="22"/>
  <c r="BN8" i="15" s="1"/>
  <c r="BM5" i="22"/>
  <c r="BM8" i="15" s="1"/>
  <c r="BL5" i="22"/>
  <c r="BL8" i="15" s="1"/>
  <c r="BK5" i="22"/>
  <c r="BK8" i="15" s="1"/>
  <c r="BJ5" i="22"/>
  <c r="BJ8" i="15" s="1"/>
  <c r="BI5" i="22"/>
  <c r="BI8" i="15" s="1"/>
  <c r="BH5" i="22"/>
  <c r="BH8" i="15" s="1"/>
  <c r="BG5" i="22"/>
  <c r="BG8" i="15" s="1"/>
  <c r="BF5" i="22"/>
  <c r="BF8" i="15" s="1"/>
  <c r="BE5" i="22"/>
  <c r="BE8" i="15" s="1"/>
  <c r="BD5" i="22"/>
  <c r="BD8" i="15" s="1"/>
  <c r="BC5" i="22"/>
  <c r="BC8" i="15" s="1"/>
  <c r="BB5" i="22"/>
  <c r="BB8" i="15" s="1"/>
  <c r="BA5" i="22"/>
  <c r="BA8" i="15" s="1"/>
  <c r="AZ5" i="22"/>
  <c r="AZ8" i="15" s="1"/>
  <c r="AY5" i="22"/>
  <c r="AY8" i="15" s="1"/>
  <c r="AX5" i="22"/>
  <c r="AX8" i="15" s="1"/>
  <c r="AW5" i="22"/>
  <c r="AW8" i="15" s="1"/>
  <c r="AV5" i="22"/>
  <c r="AV8" i="15" s="1"/>
  <c r="AU5" i="22"/>
  <c r="AU8" i="15" s="1"/>
  <c r="AT5" i="22"/>
  <c r="AT8" i="15" s="1"/>
  <c r="AS5" i="22"/>
  <c r="AS8" i="15" s="1"/>
  <c r="AR5" i="22"/>
  <c r="AR8" i="15" s="1"/>
  <c r="AQ5" i="22"/>
  <c r="AQ8" i="15" s="1"/>
  <c r="AP5" i="22"/>
  <c r="AP8" i="15" s="1"/>
  <c r="AO5" i="22"/>
  <c r="AO8" i="15" s="1"/>
  <c r="AN5" i="22"/>
  <c r="AN8" i="15" s="1"/>
  <c r="AM5" i="22"/>
  <c r="AM8" i="15" s="1"/>
  <c r="AL5" i="22"/>
  <c r="AL8" i="15" s="1"/>
  <c r="AK5" i="22"/>
  <c r="AK8" i="15" s="1"/>
  <c r="AJ5" i="22"/>
  <c r="AJ8" i="15" s="1"/>
  <c r="AI5" i="22"/>
  <c r="AI8" i="15" s="1"/>
  <c r="AH5" i="22"/>
  <c r="AH8" i="15" s="1"/>
  <c r="AG5" i="22"/>
  <c r="AF5" i="22"/>
  <c r="AE5" i="22"/>
  <c r="AD5" i="22"/>
  <c r="AC5" i="22"/>
  <c r="AB5" i="22"/>
  <c r="AB4" i="22" s="1"/>
  <c r="AA5" i="22"/>
  <c r="Z5" i="22"/>
  <c r="Y5" i="22"/>
  <c r="X5" i="22"/>
  <c r="W5" i="22"/>
  <c r="V5" i="22"/>
  <c r="U5" i="22"/>
  <c r="T5" i="22"/>
  <c r="T4" i="22" s="1"/>
  <c r="S5" i="22"/>
  <c r="R5" i="22"/>
  <c r="Q5" i="22"/>
  <c r="P5" i="22"/>
  <c r="O5" i="22"/>
  <c r="N5" i="22"/>
  <c r="M5" i="22"/>
  <c r="L5" i="22"/>
  <c r="L4" i="22" s="1"/>
  <c r="K5" i="22"/>
  <c r="J5" i="22"/>
  <c r="I5" i="22"/>
  <c r="H5" i="22"/>
  <c r="G5" i="22"/>
  <c r="F5" i="22"/>
  <c r="E5" i="22"/>
  <c r="D5" i="22"/>
  <c r="D4" i="22" s="1"/>
  <c r="CD4" i="22"/>
  <c r="BZ4" i="22"/>
  <c r="BX4" i="22"/>
  <c r="BV4" i="22"/>
  <c r="BR4" i="22"/>
  <c r="BN4" i="22"/>
  <c r="BJ4" i="22"/>
  <c r="BF4" i="22"/>
  <c r="BB4" i="22"/>
  <c r="AZ4" i="22"/>
  <c r="AX4" i="22"/>
  <c r="AT4" i="22"/>
  <c r="AP4" i="22"/>
  <c r="AL4" i="22"/>
  <c r="AJ4" i="22"/>
  <c r="AH4" i="22"/>
  <c r="AD4" i="22"/>
  <c r="AA4" i="22"/>
  <c r="Z4" i="22"/>
  <c r="Y4" i="22"/>
  <c r="X4" i="22"/>
  <c r="W4" i="22"/>
  <c r="V4" i="22"/>
  <c r="U4" i="22"/>
  <c r="S4" i="22"/>
  <c r="R4" i="22"/>
  <c r="Q4" i="22"/>
  <c r="P4" i="22"/>
  <c r="O4" i="22"/>
  <c r="N4" i="22"/>
  <c r="M4" i="22"/>
  <c r="K4" i="22"/>
  <c r="J4" i="22"/>
  <c r="I4" i="22"/>
  <c r="H4" i="22"/>
  <c r="G4" i="22"/>
  <c r="F4" i="22"/>
  <c r="E4" i="22"/>
  <c r="CE43" i="21"/>
  <c r="CD43" i="21"/>
  <c r="CC43" i="21"/>
  <c r="CB43" i="21"/>
  <c r="CA43" i="21"/>
  <c r="BZ43" i="21"/>
  <c r="BY43" i="21"/>
  <c r="BX43" i="21"/>
  <c r="BW43" i="21"/>
  <c r="BV43" i="21"/>
  <c r="BU43" i="21"/>
  <c r="BT43" i="21"/>
  <c r="BS43" i="21"/>
  <c r="BR43" i="21"/>
  <c r="BQ43" i="21"/>
  <c r="BP43" i="21"/>
  <c r="BO43" i="21"/>
  <c r="BN43" i="21"/>
  <c r="BM43" i="21"/>
  <c r="BL43" i="21"/>
  <c r="CE26" i="21"/>
  <c r="CD26" i="21"/>
  <c r="CC26" i="21"/>
  <c r="CB26" i="21"/>
  <c r="CA26" i="21"/>
  <c r="BZ26" i="21"/>
  <c r="BY26" i="21"/>
  <c r="BX26" i="21"/>
  <c r="BW26" i="21"/>
  <c r="BV26" i="21"/>
  <c r="BU26" i="21"/>
  <c r="BT26" i="21"/>
  <c r="BS26" i="21"/>
  <c r="BR26" i="21"/>
  <c r="BQ26" i="21"/>
  <c r="BP26" i="21"/>
  <c r="BO26" i="21"/>
  <c r="BN26" i="21"/>
  <c r="BM26" i="21"/>
  <c r="BL26" i="21"/>
  <c r="BK26" i="21"/>
  <c r="BJ26" i="21"/>
  <c r="BI26" i="21"/>
  <c r="BH26" i="21"/>
  <c r="BG26" i="21"/>
  <c r="BF26" i="21"/>
  <c r="BE26" i="21"/>
  <c r="BD26" i="21"/>
  <c r="BC26" i="21"/>
  <c r="BB26" i="21"/>
  <c r="BA26"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E24" i="21"/>
  <c r="CD24" i="21"/>
  <c r="CC24" i="21"/>
  <c r="CB24" i="21"/>
  <c r="CA24" i="21"/>
  <c r="BZ24" i="21"/>
  <c r="BY24" i="21"/>
  <c r="BX24" i="21"/>
  <c r="BW24" i="21"/>
  <c r="BV24" i="21"/>
  <c r="BU24" i="21"/>
  <c r="BT24" i="21"/>
  <c r="BS24" i="21"/>
  <c r="BR24" i="21"/>
  <c r="BQ24" i="21"/>
  <c r="BP24" i="21"/>
  <c r="BO24" i="21"/>
  <c r="BN24" i="21"/>
  <c r="BM24" i="21"/>
  <c r="BL24" i="21"/>
  <c r="BK24" i="21"/>
  <c r="BJ24" i="21"/>
  <c r="BI24" i="21"/>
  <c r="BH24" i="21"/>
  <c r="BG24" i="21"/>
  <c r="BF24" i="21"/>
  <c r="BE24" i="21"/>
  <c r="BD24" i="21"/>
  <c r="BC24" i="21"/>
  <c r="BB24" i="21"/>
  <c r="BA24"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D17" i="21"/>
  <c r="CD62" i="12" s="1"/>
  <c r="CB17" i="21"/>
  <c r="CB62" i="12" s="1"/>
  <c r="BV17" i="21"/>
  <c r="BV62" i="12" s="1"/>
  <c r="BT17" i="21"/>
  <c r="BT62" i="12" s="1"/>
  <c r="BN17" i="21"/>
  <c r="BN62" i="12" s="1"/>
  <c r="BL17" i="21"/>
  <c r="BL62" i="12" s="1"/>
  <c r="BK17" i="21"/>
  <c r="BK62" i="12" s="1"/>
  <c r="BJ17" i="21"/>
  <c r="BJ62" i="12" s="1"/>
  <c r="BI17" i="21"/>
  <c r="BI62" i="12" s="1"/>
  <c r="BH17" i="21"/>
  <c r="BH62" i="12" s="1"/>
  <c r="BG17" i="21"/>
  <c r="BG62" i="12" s="1"/>
  <c r="BF17" i="21"/>
  <c r="BF62" i="12" s="1"/>
  <c r="BE17" i="21"/>
  <c r="BE62" i="12" s="1"/>
  <c r="BD17" i="21"/>
  <c r="BD62" i="12" s="1"/>
  <c r="BC17" i="21"/>
  <c r="BC62" i="12" s="1"/>
  <c r="BB17" i="21"/>
  <c r="BB62" i="12" s="1"/>
  <c r="BA17" i="21"/>
  <c r="BA62" i="12" s="1"/>
  <c r="AZ17" i="21"/>
  <c r="AZ62" i="12" s="1"/>
  <c r="AY17" i="21"/>
  <c r="AY62" i="12" s="1"/>
  <c r="AX17" i="21"/>
  <c r="AX62" i="12" s="1"/>
  <c r="AW17" i="21"/>
  <c r="AW62" i="12" s="1"/>
  <c r="AV17" i="21"/>
  <c r="AV62" i="12" s="1"/>
  <c r="AU17" i="21"/>
  <c r="AU62" i="12" s="1"/>
  <c r="AT17" i="21"/>
  <c r="AT62" i="12" s="1"/>
  <c r="AS17" i="21"/>
  <c r="AS62" i="12" s="1"/>
  <c r="AR17" i="21"/>
  <c r="AR62" i="12" s="1"/>
  <c r="AQ17" i="21"/>
  <c r="AQ62" i="12" s="1"/>
  <c r="AP17" i="21"/>
  <c r="AP62" i="12" s="1"/>
  <c r="AO17" i="21"/>
  <c r="AO62" i="12" s="1"/>
  <c r="AN17" i="21"/>
  <c r="AN62" i="12" s="1"/>
  <c r="AM17" i="21"/>
  <c r="AM62" i="12" s="1"/>
  <c r="AL17" i="21"/>
  <c r="AL62" i="12" s="1"/>
  <c r="AK17" i="21"/>
  <c r="AK62" i="12" s="1"/>
  <c r="AJ17" i="21"/>
  <c r="AJ62" i="12" s="1"/>
  <c r="AI17" i="21"/>
  <c r="AI62" i="12" s="1"/>
  <c r="AH17" i="21"/>
  <c r="AH62" i="12" s="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BK16" i="21"/>
  <c r="BK61" i="12" s="1"/>
  <c r="BJ16" i="21"/>
  <c r="BJ61" i="12" s="1"/>
  <c r="BI16" i="21"/>
  <c r="BI61" i="12" s="1"/>
  <c r="BH16" i="21"/>
  <c r="BH61" i="12" s="1"/>
  <c r="BG16" i="21"/>
  <c r="BG61" i="12" s="1"/>
  <c r="BF16" i="21"/>
  <c r="BF61" i="12" s="1"/>
  <c r="BE16" i="21"/>
  <c r="BE61" i="12" s="1"/>
  <c r="BD16" i="21"/>
  <c r="BD61" i="12" s="1"/>
  <c r="BC16" i="21"/>
  <c r="BC61" i="12" s="1"/>
  <c r="BB16" i="21"/>
  <c r="BB61" i="12" s="1"/>
  <c r="BA16" i="21"/>
  <c r="BA61" i="12" s="1"/>
  <c r="AZ16" i="21"/>
  <c r="AZ61" i="12" s="1"/>
  <c r="AY16" i="21"/>
  <c r="AY61" i="12" s="1"/>
  <c r="AX16" i="21"/>
  <c r="AX61" i="12" s="1"/>
  <c r="AW16" i="21"/>
  <c r="AW61" i="12" s="1"/>
  <c r="AV16" i="21"/>
  <c r="AV61" i="12" s="1"/>
  <c r="AU16" i="21"/>
  <c r="AU61" i="12" s="1"/>
  <c r="AT16" i="21"/>
  <c r="AT61" i="12" s="1"/>
  <c r="AS16" i="21"/>
  <c r="AS61" i="12" s="1"/>
  <c r="AR16" i="21"/>
  <c r="AR61" i="12" s="1"/>
  <c r="AQ16" i="21"/>
  <c r="AQ61" i="12" s="1"/>
  <c r="AP16" i="21"/>
  <c r="AP61" i="12" s="1"/>
  <c r="AO16" i="21"/>
  <c r="AO61" i="12" s="1"/>
  <c r="AN16" i="21"/>
  <c r="AN61" i="12" s="1"/>
  <c r="AM16" i="21"/>
  <c r="AM61" i="12" s="1"/>
  <c r="AL16" i="21"/>
  <c r="AL61" i="12" s="1"/>
  <c r="AK16" i="21"/>
  <c r="AK61" i="12" s="1"/>
  <c r="AJ16" i="21"/>
  <c r="AJ61" i="12" s="1"/>
  <c r="AI16" i="21"/>
  <c r="AI61" i="12" s="1"/>
  <c r="AH16" i="21"/>
  <c r="AH61" i="12" s="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E4" i="21"/>
  <c r="CE17" i="21" s="1"/>
  <c r="CE62" i="12" s="1"/>
  <c r="CD4" i="21"/>
  <c r="CC4" i="21"/>
  <c r="CC17" i="21" s="1"/>
  <c r="CC62" i="12" s="1"/>
  <c r="CB4" i="21"/>
  <c r="CA4" i="21"/>
  <c r="CA17" i="21" s="1"/>
  <c r="CA62" i="12" s="1"/>
  <c r="BZ4" i="21"/>
  <c r="BZ17" i="21" s="1"/>
  <c r="BZ62" i="12" s="1"/>
  <c r="BY4" i="21"/>
  <c r="BY17" i="21" s="1"/>
  <c r="BY62" i="12" s="1"/>
  <c r="BX4" i="21"/>
  <c r="BX17" i="21" s="1"/>
  <c r="BX62" i="12" s="1"/>
  <c r="BW4" i="21"/>
  <c r="BW17" i="21" s="1"/>
  <c r="BW62" i="12" s="1"/>
  <c r="BV4" i="21"/>
  <c r="BU4" i="21"/>
  <c r="BU17" i="21" s="1"/>
  <c r="BU62" i="12" s="1"/>
  <c r="BT4" i="21"/>
  <c r="BS4" i="21"/>
  <c r="BS17" i="21" s="1"/>
  <c r="BS62" i="12" s="1"/>
  <c r="BR4" i="21"/>
  <c r="BR17" i="21" s="1"/>
  <c r="BR62" i="12" s="1"/>
  <c r="BQ4" i="21"/>
  <c r="BQ17" i="21" s="1"/>
  <c r="BQ62" i="12" s="1"/>
  <c r="BP4" i="21"/>
  <c r="BO4" i="21"/>
  <c r="BO14" i="6" s="1"/>
  <c r="BN4" i="21"/>
  <c r="BN14" i="6" s="1"/>
  <c r="BM4" i="21"/>
  <c r="BM14" i="6" s="1"/>
  <c r="BL4" i="21"/>
  <c r="BL14" i="6" s="1"/>
  <c r="CE10" i="20"/>
  <c r="CD10" i="20"/>
  <c r="CC10" i="20"/>
  <c r="CB10" i="20"/>
  <c r="CA10" i="20"/>
  <c r="BZ10" i="20"/>
  <c r="BY10" i="20"/>
  <c r="BX10" i="20"/>
  <c r="BW10" i="20"/>
  <c r="BV10" i="20"/>
  <c r="BU10" i="20"/>
  <c r="BT10" i="20"/>
  <c r="BS10" i="20"/>
  <c r="BR10" i="20"/>
  <c r="BQ10" i="20"/>
  <c r="BP10" i="20"/>
  <c r="BO10" i="20"/>
  <c r="BN10" i="20"/>
  <c r="BM10" i="20"/>
  <c r="BL10" i="20"/>
  <c r="BK10" i="20"/>
  <c r="BJ10" i="20"/>
  <c r="BI10" i="20"/>
  <c r="BH10" i="20"/>
  <c r="BG10" i="20"/>
  <c r="BF10" i="20"/>
  <c r="BE10" i="20"/>
  <c r="BD10" i="20"/>
  <c r="BC10" i="20"/>
  <c r="BB10" i="20"/>
  <c r="BA10" i="20"/>
  <c r="AZ10" i="20"/>
  <c r="AY10" i="20"/>
  <c r="AX10" i="20"/>
  <c r="AW10" i="20"/>
  <c r="AV10" i="20"/>
  <c r="AU10" i="20"/>
  <c r="AT10" i="20"/>
  <c r="AS10" i="20"/>
  <c r="AR10" i="20"/>
  <c r="AQ10" i="20"/>
  <c r="AP10" i="20"/>
  <c r="AO10" i="20"/>
  <c r="AN10" i="20"/>
  <c r="AM10" i="20"/>
  <c r="AL10" i="20"/>
  <c r="AK10" i="20"/>
  <c r="AJ10" i="20"/>
  <c r="AI10" i="20"/>
  <c r="AH10" i="20"/>
  <c r="CE4" i="20"/>
  <c r="CE24" i="15" s="1"/>
  <c r="CD4" i="20"/>
  <c r="CD24" i="15" s="1"/>
  <c r="CC4" i="20"/>
  <c r="CC24" i="15" s="1"/>
  <c r="CB4" i="20"/>
  <c r="CB24" i="15" s="1"/>
  <c r="CA4" i="20"/>
  <c r="CA24" i="15" s="1"/>
  <c r="BZ4" i="20"/>
  <c r="BZ24" i="15" s="1"/>
  <c r="BY4" i="20"/>
  <c r="BY24" i="15" s="1"/>
  <c r="BX4" i="20"/>
  <c r="BX24" i="15" s="1"/>
  <c r="BW4" i="20"/>
  <c r="BW24" i="15" s="1"/>
  <c r="BV4" i="20"/>
  <c r="BV24" i="15" s="1"/>
  <c r="BU4" i="20"/>
  <c r="BU24" i="15" s="1"/>
  <c r="BT4" i="20"/>
  <c r="BT24" i="15" s="1"/>
  <c r="BS4" i="20"/>
  <c r="BS24" i="15" s="1"/>
  <c r="BR4" i="20"/>
  <c r="BR24" i="15" s="1"/>
  <c r="BQ4" i="20"/>
  <c r="BQ24" i="15" s="1"/>
  <c r="BP4" i="20"/>
  <c r="BP24" i="15" s="1"/>
  <c r="BO4" i="20"/>
  <c r="BO24" i="15" s="1"/>
  <c r="BN4" i="20"/>
  <c r="BN24" i="15" s="1"/>
  <c r="BM4" i="20"/>
  <c r="BM24" i="15" s="1"/>
  <c r="BL4" i="20"/>
  <c r="BL24" i="15" s="1"/>
  <c r="BK4" i="20"/>
  <c r="BK24" i="15" s="1"/>
  <c r="BJ4" i="20"/>
  <c r="BJ24" i="15" s="1"/>
  <c r="BI4" i="20"/>
  <c r="BI24" i="15" s="1"/>
  <c r="BH4" i="20"/>
  <c r="BH24" i="15" s="1"/>
  <c r="BG4" i="20"/>
  <c r="BG24" i="15" s="1"/>
  <c r="BF4" i="20"/>
  <c r="BF24" i="15" s="1"/>
  <c r="BE4" i="20"/>
  <c r="BE24" i="15" s="1"/>
  <c r="BD4" i="20"/>
  <c r="BD24" i="15" s="1"/>
  <c r="BC4" i="20"/>
  <c r="BC24" i="15" s="1"/>
  <c r="BB4" i="20"/>
  <c r="BB24" i="15" s="1"/>
  <c r="BA4" i="20"/>
  <c r="BA24" i="15" s="1"/>
  <c r="AZ4" i="20"/>
  <c r="AZ24" i="15" s="1"/>
  <c r="AY4" i="20"/>
  <c r="AY24" i="15" s="1"/>
  <c r="AX4" i="20"/>
  <c r="AX24" i="15" s="1"/>
  <c r="AW4" i="20"/>
  <c r="AW24" i="15" s="1"/>
  <c r="AV4" i="20"/>
  <c r="AV24" i="15" s="1"/>
  <c r="AU4" i="20"/>
  <c r="AU24" i="15" s="1"/>
  <c r="AT4" i="20"/>
  <c r="AT24" i="15" s="1"/>
  <c r="AS4" i="20"/>
  <c r="AS24" i="15" s="1"/>
  <c r="AR4" i="20"/>
  <c r="AR24" i="15" s="1"/>
  <c r="AQ4" i="20"/>
  <c r="AQ24" i="15" s="1"/>
  <c r="AP4" i="20"/>
  <c r="AP24" i="15" s="1"/>
  <c r="AO4" i="20"/>
  <c r="AO24" i="15" s="1"/>
  <c r="AN4" i="20"/>
  <c r="AN24" i="15" s="1"/>
  <c r="AM4" i="20"/>
  <c r="AM24" i="15" s="1"/>
  <c r="AL4" i="20"/>
  <c r="AL24" i="15" s="1"/>
  <c r="AK4" i="20"/>
  <c r="AK24" i="15" s="1"/>
  <c r="AJ4" i="20"/>
  <c r="AJ24" i="15" s="1"/>
  <c r="AI4" i="20"/>
  <c r="AI24" i="15" s="1"/>
  <c r="AH4" i="20"/>
  <c r="AH24" i="15" s="1"/>
  <c r="AE4" i="20"/>
  <c r="AD4" i="20"/>
  <c r="AC4" i="20"/>
  <c r="AB4" i="20"/>
  <c r="AA4" i="20"/>
  <c r="Z4" i="20"/>
  <c r="Y4" i="20"/>
  <c r="X4" i="20"/>
  <c r="W4" i="20"/>
  <c r="V4" i="20"/>
  <c r="U4" i="20"/>
  <c r="T4" i="20"/>
  <c r="S4" i="20"/>
  <c r="R4" i="20"/>
  <c r="Q4" i="20"/>
  <c r="P4" i="20"/>
  <c r="O4" i="20"/>
  <c r="N4" i="20"/>
  <c r="M4" i="20"/>
  <c r="L4" i="20"/>
  <c r="K4" i="20"/>
  <c r="J4" i="20"/>
  <c r="I4" i="20"/>
  <c r="H4" i="20"/>
  <c r="G4" i="20"/>
  <c r="F4" i="20"/>
  <c r="E4" i="20"/>
  <c r="D4" i="20"/>
  <c r="CE48" i="19"/>
  <c r="CD48" i="19"/>
  <c r="CC48" i="19"/>
  <c r="CB48" i="19"/>
  <c r="CA48" i="19"/>
  <c r="BZ48" i="19"/>
  <c r="BY48" i="19"/>
  <c r="BX48" i="19"/>
  <c r="BW48" i="19"/>
  <c r="BV48" i="19"/>
  <c r="BU48" i="19"/>
  <c r="BT48" i="19"/>
  <c r="BS48" i="19"/>
  <c r="BR48" i="19"/>
  <c r="BQ48" i="19"/>
  <c r="BP48" i="19"/>
  <c r="BO48" i="19"/>
  <c r="BN48" i="19"/>
  <c r="BM48" i="19"/>
  <c r="BL48" i="19"/>
  <c r="BK48" i="19"/>
  <c r="BJ48" i="19"/>
  <c r="BI48" i="19"/>
  <c r="BH48" i="19"/>
  <c r="BG48" i="19"/>
  <c r="BF48" i="19"/>
  <c r="BE48" i="19"/>
  <c r="BD48" i="19"/>
  <c r="BC48" i="19"/>
  <c r="BB48" i="19"/>
  <c r="BA48" i="19"/>
  <c r="AZ48" i="19"/>
  <c r="AY48" i="19"/>
  <c r="AX48" i="19"/>
  <c r="AW48" i="19"/>
  <c r="AV48" i="19"/>
  <c r="AU48" i="19"/>
  <c r="AT48" i="19"/>
  <c r="AS48" i="19"/>
  <c r="AR48" i="19"/>
  <c r="AQ48" i="19"/>
  <c r="AP48" i="19"/>
  <c r="AO48" i="19"/>
  <c r="AN48" i="19"/>
  <c r="AM48" i="19"/>
  <c r="AL48" i="19"/>
  <c r="AK48" i="19"/>
  <c r="AJ48" i="19"/>
  <c r="AI48" i="19"/>
  <c r="AH48" i="19"/>
  <c r="AG48" i="19"/>
  <c r="AF48" i="19"/>
  <c r="AE48" i="19"/>
  <c r="AD48" i="19"/>
  <c r="AC48" i="19"/>
  <c r="AB48" i="19"/>
  <c r="AA48" i="19"/>
  <c r="Z48" i="19"/>
  <c r="Y48" i="19"/>
  <c r="X48" i="19"/>
  <c r="W48" i="19"/>
  <c r="V48" i="19"/>
  <c r="U48" i="19"/>
  <c r="T48" i="19"/>
  <c r="S48" i="19"/>
  <c r="R48" i="19"/>
  <c r="Q48" i="19"/>
  <c r="P48" i="19"/>
  <c r="O48" i="19"/>
  <c r="N48" i="19"/>
  <c r="M48" i="19"/>
  <c r="L48" i="19"/>
  <c r="K48" i="19"/>
  <c r="J48" i="19"/>
  <c r="I48" i="19"/>
  <c r="H48" i="19"/>
  <c r="G48" i="19"/>
  <c r="F48" i="19"/>
  <c r="E48" i="19"/>
  <c r="D48" i="19"/>
  <c r="CE36" i="19"/>
  <c r="CD36" i="19"/>
  <c r="CC36" i="19"/>
  <c r="CB36" i="19"/>
  <c r="CA36" i="19"/>
  <c r="BZ36" i="19"/>
  <c r="BY36" i="19"/>
  <c r="BX36" i="19"/>
  <c r="BW36" i="19"/>
  <c r="BV36" i="19"/>
  <c r="BU36" i="19"/>
  <c r="BT36" i="19"/>
  <c r="BS36" i="19"/>
  <c r="BR36" i="19"/>
  <c r="BQ36" i="19"/>
  <c r="BP36" i="19"/>
  <c r="BO36" i="19"/>
  <c r="BN36" i="19"/>
  <c r="BM36" i="19"/>
  <c r="BL36" i="19"/>
  <c r="BK36" i="19"/>
  <c r="BJ36" i="19"/>
  <c r="BI36" i="19"/>
  <c r="BH36" i="19"/>
  <c r="BG36" i="19"/>
  <c r="BF36" i="19"/>
  <c r="BE36" i="19"/>
  <c r="BD36" i="19"/>
  <c r="BC36" i="19"/>
  <c r="BB36" i="19"/>
  <c r="BA36" i="19"/>
  <c r="AZ36" i="19"/>
  <c r="AY36" i="19"/>
  <c r="AX36" i="19"/>
  <c r="AW36" i="19"/>
  <c r="AV36" i="19"/>
  <c r="AU36" i="19"/>
  <c r="AT36" i="19"/>
  <c r="AS36" i="19"/>
  <c r="AR36" i="19"/>
  <c r="AQ36" i="19"/>
  <c r="AP36" i="19"/>
  <c r="AO36" i="19"/>
  <c r="AN36" i="19"/>
  <c r="AM36" i="19"/>
  <c r="AL36" i="19"/>
  <c r="AK36" i="19"/>
  <c r="AJ36" i="19"/>
  <c r="AI36" i="19"/>
  <c r="AH36" i="19"/>
  <c r="AG36" i="19"/>
  <c r="AF36" i="19"/>
  <c r="AE36" i="19"/>
  <c r="AD36" i="19"/>
  <c r="AC36" i="19"/>
  <c r="AB36" i="19"/>
  <c r="AA36" i="19"/>
  <c r="Z36" i="19"/>
  <c r="Y36" i="19"/>
  <c r="X36" i="19"/>
  <c r="W36" i="19"/>
  <c r="V36" i="19"/>
  <c r="U36" i="19"/>
  <c r="T36" i="19"/>
  <c r="S36" i="19"/>
  <c r="R36" i="19"/>
  <c r="Q36" i="19"/>
  <c r="P36" i="19"/>
  <c r="O36" i="19"/>
  <c r="N36" i="19"/>
  <c r="M36" i="19"/>
  <c r="L36" i="19"/>
  <c r="K36" i="19"/>
  <c r="J36" i="19"/>
  <c r="I36" i="19"/>
  <c r="H36" i="19"/>
  <c r="G36" i="19"/>
  <c r="F36" i="19"/>
  <c r="E36" i="19"/>
  <c r="D36" i="19"/>
  <c r="CE33" i="19"/>
  <c r="CD33" i="19"/>
  <c r="CC33" i="19"/>
  <c r="CB33" i="19"/>
  <c r="CA33" i="19"/>
  <c r="BZ33" i="19"/>
  <c r="BY33" i="19"/>
  <c r="BX33" i="19"/>
  <c r="BW33" i="19"/>
  <c r="BV33" i="19"/>
  <c r="BU33" i="19"/>
  <c r="BT33" i="19"/>
  <c r="BS33" i="19"/>
  <c r="BR33" i="19"/>
  <c r="BQ33" i="19"/>
  <c r="BP33" i="19"/>
  <c r="BO33" i="19"/>
  <c r="BN33" i="19"/>
  <c r="BM33" i="19"/>
  <c r="BL33" i="19"/>
  <c r="BK33" i="19"/>
  <c r="BJ33" i="19"/>
  <c r="BI33" i="19"/>
  <c r="BH33" i="19"/>
  <c r="BG33" i="19"/>
  <c r="BF33" i="19"/>
  <c r="BE33" i="19"/>
  <c r="BD33" i="19"/>
  <c r="BC33" i="19"/>
  <c r="BB33" i="19"/>
  <c r="BA33" i="19"/>
  <c r="AZ33" i="19"/>
  <c r="AY33" i="19"/>
  <c r="AX33" i="19"/>
  <c r="AW33" i="19"/>
  <c r="AV33" i="19"/>
  <c r="AU33" i="19"/>
  <c r="AT33" i="19"/>
  <c r="AS33" i="19"/>
  <c r="AR33" i="19"/>
  <c r="AQ33" i="19"/>
  <c r="AP33" i="19"/>
  <c r="AO33" i="19"/>
  <c r="AN33" i="19"/>
  <c r="AM33" i="19"/>
  <c r="AL33" i="19"/>
  <c r="AK33" i="19"/>
  <c r="AJ33" i="19"/>
  <c r="AI33" i="19"/>
  <c r="AH33" i="19"/>
  <c r="AG33" i="19"/>
  <c r="AF33" i="19"/>
  <c r="AE33" i="19"/>
  <c r="AD33" i="19"/>
  <c r="AC33" i="19"/>
  <c r="AB33" i="19"/>
  <c r="AA33" i="19"/>
  <c r="Z33" i="19"/>
  <c r="Y33" i="19"/>
  <c r="X33" i="19"/>
  <c r="W33" i="19"/>
  <c r="V33" i="19"/>
  <c r="U33" i="19"/>
  <c r="T33" i="19"/>
  <c r="S33" i="19"/>
  <c r="R33" i="19"/>
  <c r="Q33" i="19"/>
  <c r="P33" i="19"/>
  <c r="O33" i="19"/>
  <c r="N33" i="19"/>
  <c r="M33" i="19"/>
  <c r="L33" i="19"/>
  <c r="K33" i="19"/>
  <c r="J33" i="19"/>
  <c r="I33" i="19"/>
  <c r="H33" i="19"/>
  <c r="G33" i="19"/>
  <c r="F33" i="19"/>
  <c r="E33" i="19"/>
  <c r="D33" i="19"/>
  <c r="CE30" i="19"/>
  <c r="CD30" i="19"/>
  <c r="CC30" i="19"/>
  <c r="CB30" i="19"/>
  <c r="CA30" i="19"/>
  <c r="BZ30" i="19"/>
  <c r="BY30" i="19"/>
  <c r="BX30" i="19"/>
  <c r="BW30" i="19"/>
  <c r="BV30" i="19"/>
  <c r="BU30" i="19"/>
  <c r="BT30" i="19"/>
  <c r="BS30" i="19"/>
  <c r="BR30" i="19"/>
  <c r="BQ30" i="19"/>
  <c r="BP30" i="19"/>
  <c r="BO30" i="19"/>
  <c r="BN30" i="19"/>
  <c r="BM30" i="19"/>
  <c r="BL30" i="19"/>
  <c r="BK30" i="19"/>
  <c r="BJ30" i="19"/>
  <c r="BI30" i="19"/>
  <c r="BH30" i="19"/>
  <c r="BG30" i="19"/>
  <c r="BF30" i="19"/>
  <c r="BE30" i="19"/>
  <c r="BD30" i="19"/>
  <c r="BC30" i="19"/>
  <c r="BB30" i="19"/>
  <c r="BA30" i="19"/>
  <c r="AZ30" i="19"/>
  <c r="AY30" i="19"/>
  <c r="AX30" i="19"/>
  <c r="AW30" i="19"/>
  <c r="AV30" i="19"/>
  <c r="AU30" i="19"/>
  <c r="AT30" i="19"/>
  <c r="AS30" i="19"/>
  <c r="AR30" i="19"/>
  <c r="AQ30" i="19"/>
  <c r="AP30" i="19"/>
  <c r="AO30" i="19"/>
  <c r="AN30" i="19"/>
  <c r="AM30" i="19"/>
  <c r="AL30" i="19"/>
  <c r="AK30" i="19"/>
  <c r="AJ30" i="19"/>
  <c r="AI30" i="19"/>
  <c r="AH30" i="19"/>
  <c r="AG30" i="19"/>
  <c r="AF30" i="19"/>
  <c r="AE30" i="19"/>
  <c r="AD30" i="19"/>
  <c r="AC30" i="19"/>
  <c r="AB30" i="19"/>
  <c r="AA30" i="19"/>
  <c r="Z30" i="19"/>
  <c r="Y30" i="19"/>
  <c r="X30" i="19"/>
  <c r="W30" i="19"/>
  <c r="V30" i="19"/>
  <c r="U30" i="19"/>
  <c r="T30" i="19"/>
  <c r="S30" i="19"/>
  <c r="R30" i="19"/>
  <c r="Q30" i="19"/>
  <c r="P30" i="19"/>
  <c r="O30" i="19"/>
  <c r="N30" i="19"/>
  <c r="M30" i="19"/>
  <c r="L30" i="19"/>
  <c r="K30" i="19"/>
  <c r="J30" i="19"/>
  <c r="I30" i="19"/>
  <c r="H30" i="19"/>
  <c r="G30" i="19"/>
  <c r="F30" i="19"/>
  <c r="E30" i="19"/>
  <c r="D30" i="19"/>
  <c r="CE23" i="19"/>
  <c r="CD23" i="19"/>
  <c r="CC23" i="19"/>
  <c r="CB23" i="19"/>
  <c r="CA23" i="19"/>
  <c r="BZ23" i="19"/>
  <c r="BY23" i="19"/>
  <c r="BX23" i="19"/>
  <c r="BW23" i="19"/>
  <c r="BV23" i="19"/>
  <c r="BU23" i="19"/>
  <c r="BT23" i="19"/>
  <c r="BS23" i="19"/>
  <c r="BR23" i="19"/>
  <c r="BQ23" i="19"/>
  <c r="BP23" i="19"/>
  <c r="BO23" i="19"/>
  <c r="BN23" i="19"/>
  <c r="BM23" i="19"/>
  <c r="BL23" i="19"/>
  <c r="BK23" i="19"/>
  <c r="BJ23" i="19"/>
  <c r="BI23" i="19"/>
  <c r="BH23" i="19"/>
  <c r="BG23" i="19"/>
  <c r="BF23" i="19"/>
  <c r="BE23" i="19"/>
  <c r="BD23" i="19"/>
  <c r="BC23" i="19"/>
  <c r="BB23" i="19"/>
  <c r="BA23" i="19"/>
  <c r="AZ23" i="19"/>
  <c r="AY23" i="19"/>
  <c r="AX23" i="19"/>
  <c r="AW23" i="19"/>
  <c r="AV23" i="19"/>
  <c r="AU23" i="19"/>
  <c r="AT23" i="19"/>
  <c r="AS23" i="19"/>
  <c r="AR23" i="19"/>
  <c r="AQ23" i="19"/>
  <c r="AP23" i="19"/>
  <c r="AO23" i="19"/>
  <c r="AN23" i="19"/>
  <c r="AM23" i="19"/>
  <c r="AL23" i="19"/>
  <c r="AK23" i="19"/>
  <c r="AJ23" i="19"/>
  <c r="AI23" i="19"/>
  <c r="AH23" i="19"/>
  <c r="CE17" i="19"/>
  <c r="CD17" i="19"/>
  <c r="CC17" i="19"/>
  <c r="CB17" i="19"/>
  <c r="CA17" i="19"/>
  <c r="BZ17" i="19"/>
  <c r="BY17" i="19"/>
  <c r="BX17" i="19"/>
  <c r="BW17" i="19"/>
  <c r="BV17" i="19"/>
  <c r="BU17" i="19"/>
  <c r="BT17" i="19"/>
  <c r="BS17" i="19"/>
  <c r="BR17" i="19"/>
  <c r="BQ17" i="19"/>
  <c r="BP17" i="19"/>
  <c r="BO17" i="19"/>
  <c r="BN17" i="19"/>
  <c r="BM17" i="19"/>
  <c r="BL17" i="19"/>
  <c r="BK17" i="19"/>
  <c r="BJ17" i="19"/>
  <c r="BI17" i="19"/>
  <c r="BH17" i="19"/>
  <c r="BG17" i="19"/>
  <c r="BF17" i="19"/>
  <c r="BE17" i="19"/>
  <c r="BD17" i="19"/>
  <c r="BC17" i="19"/>
  <c r="BB17" i="19"/>
  <c r="BA17" i="19"/>
  <c r="AZ17" i="19"/>
  <c r="AY17" i="19"/>
  <c r="AX17" i="19"/>
  <c r="AW17" i="19"/>
  <c r="AV17" i="19"/>
  <c r="AU17" i="19"/>
  <c r="AT17" i="19"/>
  <c r="AS17" i="19"/>
  <c r="AR17" i="19"/>
  <c r="AQ17" i="19"/>
  <c r="AP17" i="19"/>
  <c r="AO17" i="19"/>
  <c r="AN17" i="19"/>
  <c r="AM17" i="19"/>
  <c r="AL17" i="19"/>
  <c r="AK17" i="19"/>
  <c r="AJ17" i="19"/>
  <c r="AI17" i="19"/>
  <c r="AH17" i="19"/>
  <c r="AG17" i="19"/>
  <c r="AF17" i="19"/>
  <c r="AE17" i="19"/>
  <c r="AD17" i="19"/>
  <c r="AC17" i="19"/>
  <c r="AB17" i="19"/>
  <c r="AA17" i="19"/>
  <c r="Z17" i="19"/>
  <c r="Y17" i="19"/>
  <c r="X17" i="19"/>
  <c r="W17" i="19"/>
  <c r="V17" i="19"/>
  <c r="U17" i="19"/>
  <c r="T17" i="19"/>
  <c r="S17" i="19"/>
  <c r="R17" i="19"/>
  <c r="Q17" i="19"/>
  <c r="P17" i="19"/>
  <c r="O17" i="19"/>
  <c r="N17" i="19"/>
  <c r="M17" i="19"/>
  <c r="L17" i="19"/>
  <c r="K17" i="19"/>
  <c r="J17" i="19"/>
  <c r="I17" i="19"/>
  <c r="H17" i="19"/>
  <c r="G17" i="19"/>
  <c r="F17" i="19"/>
  <c r="E17" i="19"/>
  <c r="D17" i="19"/>
  <c r="CE14" i="19"/>
  <c r="CD14" i="19"/>
  <c r="CC14" i="19"/>
  <c r="CB14" i="19"/>
  <c r="CA14" i="19"/>
  <c r="BZ14" i="19"/>
  <c r="BY14" i="19"/>
  <c r="BX14" i="19"/>
  <c r="BW14" i="19"/>
  <c r="BV14" i="19"/>
  <c r="BU14" i="19"/>
  <c r="BT14" i="19"/>
  <c r="BS14" i="19"/>
  <c r="BR14" i="19"/>
  <c r="BQ14" i="19"/>
  <c r="BP14" i="19"/>
  <c r="BO14" i="19"/>
  <c r="BN14" i="19"/>
  <c r="BM14" i="19"/>
  <c r="BL14" i="19"/>
  <c r="BK14" i="19"/>
  <c r="BJ14" i="19"/>
  <c r="BI14" i="19"/>
  <c r="BH14" i="19"/>
  <c r="BG14" i="19"/>
  <c r="BF14" i="19"/>
  <c r="BE14" i="19"/>
  <c r="BD14" i="19"/>
  <c r="BC14" i="19"/>
  <c r="BB14" i="19"/>
  <c r="BA14" i="19"/>
  <c r="AZ14" i="19"/>
  <c r="AY14" i="19"/>
  <c r="AX14" i="19"/>
  <c r="AW14" i="19"/>
  <c r="AV14" i="19"/>
  <c r="AU14" i="19"/>
  <c r="AT14" i="19"/>
  <c r="AS14" i="19"/>
  <c r="AR14" i="19"/>
  <c r="AQ14" i="19"/>
  <c r="AP14" i="19"/>
  <c r="AO14" i="19"/>
  <c r="AN14" i="19"/>
  <c r="AM14" i="19"/>
  <c r="AL14" i="19"/>
  <c r="AK14" i="19"/>
  <c r="AJ14" i="19"/>
  <c r="AI14" i="19"/>
  <c r="AH14" i="19"/>
  <c r="CE11" i="19"/>
  <c r="CD11" i="19"/>
  <c r="CC11" i="19"/>
  <c r="CB11" i="19"/>
  <c r="CA11" i="19"/>
  <c r="BZ11" i="19"/>
  <c r="BY11" i="19"/>
  <c r="BX11" i="19"/>
  <c r="BW11" i="19"/>
  <c r="BV11" i="19"/>
  <c r="BU11" i="19"/>
  <c r="BT11" i="19"/>
  <c r="BS11" i="19"/>
  <c r="BR11" i="19"/>
  <c r="BQ11" i="19"/>
  <c r="BP11" i="19"/>
  <c r="BO11" i="19"/>
  <c r="BN11" i="19"/>
  <c r="BM11" i="19"/>
  <c r="BL11" i="19"/>
  <c r="BK11" i="19"/>
  <c r="BJ11" i="19"/>
  <c r="BI11" i="19"/>
  <c r="BH11" i="19"/>
  <c r="BG11" i="19"/>
  <c r="BF11" i="19"/>
  <c r="BE11" i="19"/>
  <c r="BD11" i="19"/>
  <c r="BC11" i="19"/>
  <c r="BB11" i="19"/>
  <c r="BA11" i="19"/>
  <c r="AZ11" i="19"/>
  <c r="AY11" i="19"/>
  <c r="AX11" i="19"/>
  <c r="AW11" i="19"/>
  <c r="AV11" i="19"/>
  <c r="AU11" i="19"/>
  <c r="AT11" i="19"/>
  <c r="AS11" i="19"/>
  <c r="AR11" i="19"/>
  <c r="AQ11" i="19"/>
  <c r="AP11" i="19"/>
  <c r="AO11" i="19"/>
  <c r="AN11" i="19"/>
  <c r="AM11" i="19"/>
  <c r="AL11" i="19"/>
  <c r="AK11" i="19"/>
  <c r="AJ11" i="19"/>
  <c r="AI11" i="19"/>
  <c r="AH11" i="19"/>
  <c r="CE6" i="19"/>
  <c r="CD6" i="19"/>
  <c r="CC6" i="19"/>
  <c r="CB6" i="19"/>
  <c r="CA6" i="19"/>
  <c r="BZ6" i="19"/>
  <c r="BY6" i="19"/>
  <c r="BX6" i="19"/>
  <c r="BW6" i="19"/>
  <c r="BV6" i="19"/>
  <c r="BU6" i="19"/>
  <c r="BT6" i="19"/>
  <c r="BS6" i="19"/>
  <c r="BR6" i="19"/>
  <c r="BQ6" i="19"/>
  <c r="BP6" i="19"/>
  <c r="BO6" i="19"/>
  <c r="BN6" i="19"/>
  <c r="BM6" i="19"/>
  <c r="BL6" i="19"/>
  <c r="BK6" i="19"/>
  <c r="BJ6" i="19"/>
  <c r="BI6" i="19"/>
  <c r="BH6" i="19"/>
  <c r="BG6" i="19"/>
  <c r="BF6" i="19"/>
  <c r="BE6" i="19"/>
  <c r="BD6" i="19"/>
  <c r="BC6" i="19"/>
  <c r="BB6" i="19"/>
  <c r="BA6" i="19"/>
  <c r="AZ6" i="19"/>
  <c r="AY6" i="19"/>
  <c r="AX6" i="19"/>
  <c r="AW6" i="19"/>
  <c r="AV6" i="19"/>
  <c r="AU6" i="19"/>
  <c r="AT6" i="19"/>
  <c r="AS6" i="19"/>
  <c r="AR6" i="19"/>
  <c r="AQ6" i="19"/>
  <c r="AP6" i="19"/>
  <c r="AO6" i="19"/>
  <c r="AN6" i="19"/>
  <c r="AM6" i="19"/>
  <c r="AL6" i="19"/>
  <c r="AK6" i="19"/>
  <c r="AJ6" i="19"/>
  <c r="AI6" i="19"/>
  <c r="AH6" i="19"/>
  <c r="AG6" i="19"/>
  <c r="AF6" i="19"/>
  <c r="AE6" i="19"/>
  <c r="AD6" i="19"/>
  <c r="AC6" i="19"/>
  <c r="AB6" i="19"/>
  <c r="AA6" i="19"/>
  <c r="Z6" i="19"/>
  <c r="Y6" i="19"/>
  <c r="X6" i="19"/>
  <c r="W6" i="19"/>
  <c r="V6" i="19"/>
  <c r="U6" i="19"/>
  <c r="T6" i="19"/>
  <c r="S6" i="19"/>
  <c r="R6" i="19"/>
  <c r="Q6" i="19"/>
  <c r="P6" i="19"/>
  <c r="O6" i="19"/>
  <c r="N6" i="19"/>
  <c r="M6" i="19"/>
  <c r="L6" i="19"/>
  <c r="K6" i="19"/>
  <c r="J6" i="19"/>
  <c r="I6" i="19"/>
  <c r="H6" i="19"/>
  <c r="G6" i="19"/>
  <c r="F6" i="19"/>
  <c r="E6" i="19"/>
  <c r="D6" i="19"/>
  <c r="CE5" i="19"/>
  <c r="CD5" i="19"/>
  <c r="CC5" i="19"/>
  <c r="CB5" i="19"/>
  <c r="CA5" i="19"/>
  <c r="BZ5" i="19"/>
  <c r="BY5" i="19"/>
  <c r="BX5" i="19"/>
  <c r="BW5" i="19"/>
  <c r="BV5" i="19"/>
  <c r="BU5" i="19"/>
  <c r="BT5" i="19"/>
  <c r="BS5" i="19"/>
  <c r="BR5" i="19"/>
  <c r="BQ5" i="19"/>
  <c r="BP5" i="19"/>
  <c r="BO5" i="19"/>
  <c r="BN5" i="19"/>
  <c r="BM5" i="19"/>
  <c r="BL5" i="19"/>
  <c r="BK5" i="19"/>
  <c r="BJ5" i="19"/>
  <c r="BI5" i="19"/>
  <c r="BH5" i="19"/>
  <c r="BG5" i="19"/>
  <c r="BF5" i="19"/>
  <c r="BE5" i="19"/>
  <c r="BD5" i="19"/>
  <c r="BC5" i="19"/>
  <c r="BB5" i="19"/>
  <c r="BA5" i="19"/>
  <c r="AZ5" i="19"/>
  <c r="AY5" i="19"/>
  <c r="AX5" i="19"/>
  <c r="AW5" i="19"/>
  <c r="AV5" i="19"/>
  <c r="AU5" i="19"/>
  <c r="AT5" i="19"/>
  <c r="AS5" i="19"/>
  <c r="AR5" i="19"/>
  <c r="AQ5" i="19"/>
  <c r="AP5" i="19"/>
  <c r="AO5" i="19"/>
  <c r="AN5" i="19"/>
  <c r="AM5" i="19"/>
  <c r="AL5" i="19"/>
  <c r="AK5" i="19"/>
  <c r="AJ5" i="19"/>
  <c r="AI5" i="19"/>
  <c r="AH5" i="19"/>
  <c r="AG5" i="19"/>
  <c r="AF5" i="19"/>
  <c r="AE5" i="19"/>
  <c r="AD5" i="19"/>
  <c r="AC5" i="19"/>
  <c r="AB5" i="19"/>
  <c r="AA5" i="19"/>
  <c r="Z5" i="19"/>
  <c r="Y5" i="19"/>
  <c r="X5" i="19"/>
  <c r="W5" i="19"/>
  <c r="V5" i="19"/>
  <c r="U5" i="19"/>
  <c r="T5" i="19"/>
  <c r="S5" i="19"/>
  <c r="R5" i="19"/>
  <c r="Q5" i="19"/>
  <c r="P5" i="19"/>
  <c r="O5" i="19"/>
  <c r="N5" i="19"/>
  <c r="M5" i="19"/>
  <c r="L5" i="19"/>
  <c r="K5" i="19"/>
  <c r="J5" i="19"/>
  <c r="I5" i="19"/>
  <c r="H5" i="19"/>
  <c r="G5" i="19"/>
  <c r="F5" i="19"/>
  <c r="E5" i="19"/>
  <c r="D5" i="19"/>
  <c r="CE4" i="19"/>
  <c r="CE7" i="6" s="1"/>
  <c r="CD4" i="19"/>
  <c r="CD7" i="6" s="1"/>
  <c r="CC4" i="19"/>
  <c r="CC7" i="6" s="1"/>
  <c r="CB4" i="19"/>
  <c r="CB7" i="6" s="1"/>
  <c r="CA4" i="19"/>
  <c r="CA7" i="6" s="1"/>
  <c r="BZ4" i="19"/>
  <c r="BZ7" i="6" s="1"/>
  <c r="BY4" i="19"/>
  <c r="BY7" i="6" s="1"/>
  <c r="BX4" i="19"/>
  <c r="BX7" i="6" s="1"/>
  <c r="BW4" i="19"/>
  <c r="BW7" i="6" s="1"/>
  <c r="BV4" i="19"/>
  <c r="BV7" i="6" s="1"/>
  <c r="BU4" i="19"/>
  <c r="BU7" i="6" s="1"/>
  <c r="BT4" i="19"/>
  <c r="BT7" i="6" s="1"/>
  <c r="BS4" i="19"/>
  <c r="BS7" i="6" s="1"/>
  <c r="BR4" i="19"/>
  <c r="BR7" i="6" s="1"/>
  <c r="BQ4" i="19"/>
  <c r="BQ7" i="6" s="1"/>
  <c r="BP4" i="19"/>
  <c r="BP7" i="6" s="1"/>
  <c r="BO4" i="19"/>
  <c r="BN4" i="19"/>
  <c r="BN7" i="6" s="1"/>
  <c r="BM4" i="19"/>
  <c r="BM7" i="6" s="1"/>
  <c r="BL4" i="19"/>
  <c r="BL7" i="6" s="1"/>
  <c r="BK4" i="19"/>
  <c r="BK7" i="6" s="1"/>
  <c r="BJ4" i="19"/>
  <c r="BJ7" i="6" s="1"/>
  <c r="BI4" i="19"/>
  <c r="BI7" i="6" s="1"/>
  <c r="BH4" i="19"/>
  <c r="BH7" i="6" s="1"/>
  <c r="BG4" i="19"/>
  <c r="BG7" i="6" s="1"/>
  <c r="BF4" i="19"/>
  <c r="BF7" i="6" s="1"/>
  <c r="BE4" i="19"/>
  <c r="BE7" i="6" s="1"/>
  <c r="BD4" i="19"/>
  <c r="BD7" i="6" s="1"/>
  <c r="BC4" i="19"/>
  <c r="BC7" i="6" s="1"/>
  <c r="BB4" i="19"/>
  <c r="BB7" i="6" s="1"/>
  <c r="BA4" i="19"/>
  <c r="BA7" i="6" s="1"/>
  <c r="AZ4" i="19"/>
  <c r="AZ7" i="6" s="1"/>
  <c r="AY4" i="19"/>
  <c r="AY7" i="6" s="1"/>
  <c r="AX4" i="19"/>
  <c r="AX7" i="6" s="1"/>
  <c r="AW4" i="19"/>
  <c r="AW7" i="6" s="1"/>
  <c r="AV4" i="19"/>
  <c r="AV7" i="6" s="1"/>
  <c r="AU4" i="19"/>
  <c r="AU7" i="6" s="1"/>
  <c r="AT4" i="19"/>
  <c r="AT7" i="6" s="1"/>
  <c r="AS4" i="19"/>
  <c r="AS7" i="6" s="1"/>
  <c r="AR4" i="19"/>
  <c r="AR7" i="6" s="1"/>
  <c r="AQ4" i="19"/>
  <c r="AQ7" i="6" s="1"/>
  <c r="AP4" i="19"/>
  <c r="AP7" i="6" s="1"/>
  <c r="AO4" i="19"/>
  <c r="AO7" i="6" s="1"/>
  <c r="AN4" i="19"/>
  <c r="AN7" i="6" s="1"/>
  <c r="AM4" i="19"/>
  <c r="AM7" i="6" s="1"/>
  <c r="AL4" i="19"/>
  <c r="AL7" i="6" s="1"/>
  <c r="AK4" i="19"/>
  <c r="AK7" i="6" s="1"/>
  <c r="AJ4" i="19"/>
  <c r="AJ7" i="6" s="1"/>
  <c r="AI4" i="19"/>
  <c r="AI7" i="6" s="1"/>
  <c r="AH4" i="19"/>
  <c r="AH7" i="6" s="1"/>
  <c r="CE9" i="18"/>
  <c r="CD9" i="18"/>
  <c r="CC9" i="18"/>
  <c r="CB9" i="18"/>
  <c r="CB4" i="18" s="1"/>
  <c r="CA9" i="18"/>
  <c r="CA4" i="18" s="1"/>
  <c r="BZ9" i="18"/>
  <c r="BY9" i="18"/>
  <c r="BX9" i="18"/>
  <c r="BW9" i="18"/>
  <c r="BV9" i="18"/>
  <c r="BU9" i="18"/>
  <c r="BT9" i="18"/>
  <c r="BT4" i="18" s="1"/>
  <c r="BS9" i="18"/>
  <c r="BS4" i="18" s="1"/>
  <c r="BR9" i="18"/>
  <c r="BQ9" i="18"/>
  <c r="BP9" i="18"/>
  <c r="BO9" i="18"/>
  <c r="BN9" i="18"/>
  <c r="BM9" i="18"/>
  <c r="BL9" i="18"/>
  <c r="BL4" i="18" s="1"/>
  <c r="BK9" i="18"/>
  <c r="BK4" i="18" s="1"/>
  <c r="BJ9" i="18"/>
  <c r="BI9" i="18"/>
  <c r="BH9" i="18"/>
  <c r="BG9" i="18"/>
  <c r="BF9" i="18"/>
  <c r="BE9" i="18"/>
  <c r="BD9" i="18"/>
  <c r="BD4" i="18" s="1"/>
  <c r="BC9" i="18"/>
  <c r="BC4" i="18" s="1"/>
  <c r="BB9" i="18"/>
  <c r="BA9" i="18"/>
  <c r="AZ9" i="18"/>
  <c r="AY9" i="18"/>
  <c r="AX9" i="18"/>
  <c r="AW9" i="18"/>
  <c r="AV9" i="18"/>
  <c r="AV4" i="18" s="1"/>
  <c r="AU9" i="18"/>
  <c r="AU4" i="18" s="1"/>
  <c r="AT9" i="18"/>
  <c r="AS9" i="18"/>
  <c r="AR9" i="18"/>
  <c r="AQ9" i="18"/>
  <c r="AP9" i="18"/>
  <c r="AO9" i="18"/>
  <c r="AN9" i="18"/>
  <c r="AN4" i="18" s="1"/>
  <c r="AN10" i="4" s="1"/>
  <c r="AM9" i="18"/>
  <c r="AM4" i="18" s="1"/>
  <c r="AM10" i="4" s="1"/>
  <c r="AL9" i="18"/>
  <c r="AK9" i="18"/>
  <c r="AJ9" i="18"/>
  <c r="AI9" i="18"/>
  <c r="AH9" i="18"/>
  <c r="CE5" i="18"/>
  <c r="CE14" i="33" s="1"/>
  <c r="CD5" i="18"/>
  <c r="CC5" i="18"/>
  <c r="CB5" i="18"/>
  <c r="CB14" i="33" s="1"/>
  <c r="CB4" i="33" s="1"/>
  <c r="CA5" i="18"/>
  <c r="CA14" i="33" s="1"/>
  <c r="BZ5" i="18"/>
  <c r="BZ14" i="33" s="1"/>
  <c r="BY5" i="18"/>
  <c r="BY14" i="33" s="1"/>
  <c r="BY4" i="33" s="1"/>
  <c r="BX5" i="18"/>
  <c r="BX14" i="33" s="1"/>
  <c r="BW5" i="18"/>
  <c r="BW14" i="33" s="1"/>
  <c r="BV5" i="18"/>
  <c r="BV4" i="18" s="1"/>
  <c r="BU5" i="18"/>
  <c r="BU4" i="18" s="1"/>
  <c r="BT5" i="18"/>
  <c r="BS5" i="18"/>
  <c r="BR5" i="18"/>
  <c r="BQ5" i="18"/>
  <c r="BP5" i="18"/>
  <c r="BO5" i="18"/>
  <c r="BN5" i="18"/>
  <c r="BN4" i="18" s="1"/>
  <c r="BM5" i="18"/>
  <c r="BM4" i="18" s="1"/>
  <c r="BL5" i="18"/>
  <c r="BK5" i="18"/>
  <c r="BJ5" i="18"/>
  <c r="BI5" i="18"/>
  <c r="BH5" i="18"/>
  <c r="BG5" i="18"/>
  <c r="BF5" i="18"/>
  <c r="BF4" i="18" s="1"/>
  <c r="BE5" i="18"/>
  <c r="BE4" i="18" s="1"/>
  <c r="BD5" i="18"/>
  <c r="BC5" i="18"/>
  <c r="BB5" i="18"/>
  <c r="BA5" i="18"/>
  <c r="AZ5" i="18"/>
  <c r="AY5" i="18"/>
  <c r="AX5" i="18"/>
  <c r="AX4" i="18" s="1"/>
  <c r="AW5" i="18"/>
  <c r="AW4" i="18" s="1"/>
  <c r="AV5" i="18"/>
  <c r="AU5" i="18"/>
  <c r="AT5" i="18"/>
  <c r="AS5" i="18"/>
  <c r="AR5" i="18"/>
  <c r="AQ5" i="18"/>
  <c r="AP5" i="18"/>
  <c r="AP4" i="18" s="1"/>
  <c r="AP10" i="4" s="1"/>
  <c r="AO5" i="18"/>
  <c r="AO4" i="18" s="1"/>
  <c r="AO10" i="4" s="1"/>
  <c r="AN5" i="18"/>
  <c r="AM5" i="18"/>
  <c r="AL5" i="18"/>
  <c r="AK5" i="18"/>
  <c r="AJ5" i="18"/>
  <c r="AI5" i="18"/>
  <c r="AH5" i="18"/>
  <c r="AH4" i="18" s="1"/>
  <c r="AH10" i="4" s="1"/>
  <c r="CE4" i="18"/>
  <c r="BZ4" i="18"/>
  <c r="BY4" i="18"/>
  <c r="BX4" i="18"/>
  <c r="BW4" i="18"/>
  <c r="BR4" i="18"/>
  <c r="BQ4" i="18"/>
  <c r="BP4" i="18"/>
  <c r="BO4" i="18"/>
  <c r="BJ4" i="18"/>
  <c r="BI4" i="18"/>
  <c r="BH4" i="18"/>
  <c r="BG4" i="18"/>
  <c r="BB4" i="18"/>
  <c r="BA4" i="18"/>
  <c r="AZ4" i="18"/>
  <c r="AY4" i="18"/>
  <c r="AT4" i="18"/>
  <c r="AT10" i="4" s="1"/>
  <c r="AS4" i="18"/>
  <c r="AS10" i="4" s="1"/>
  <c r="AR4" i="18"/>
  <c r="AR10" i="4" s="1"/>
  <c r="AQ4" i="18"/>
  <c r="AQ10" i="4" s="1"/>
  <c r="AL4" i="18"/>
  <c r="AL10" i="4" s="1"/>
  <c r="AK4" i="18"/>
  <c r="AK10" i="4" s="1"/>
  <c r="AJ4" i="18"/>
  <c r="AJ10" i="4" s="1"/>
  <c r="AI4" i="18"/>
  <c r="AI10" i="4" s="1"/>
  <c r="CE51" i="17"/>
  <c r="CD51" i="17"/>
  <c r="CC51" i="17"/>
  <c r="CB51" i="17"/>
  <c r="CA51" i="17"/>
  <c r="BZ51" i="17"/>
  <c r="BY51" i="17"/>
  <c r="BX51" i="17"/>
  <c r="BW51" i="17"/>
  <c r="BV51" i="17"/>
  <c r="BU51" i="17"/>
  <c r="BT51" i="17"/>
  <c r="BS51" i="17"/>
  <c r="BR51" i="17"/>
  <c r="BQ51" i="17"/>
  <c r="BP51" i="17"/>
  <c r="BO51" i="17"/>
  <c r="BN51" i="17"/>
  <c r="BM51" i="17"/>
  <c r="BL51" i="17"/>
  <c r="BK51" i="17"/>
  <c r="BJ51" i="17"/>
  <c r="BI51" i="17"/>
  <c r="BH51" i="17"/>
  <c r="BG51" i="17"/>
  <c r="BF51" i="17"/>
  <c r="BV46" i="17"/>
  <c r="BU46" i="17"/>
  <c r="BT46" i="17"/>
  <c r="BS46" i="17"/>
  <c r="BR46" i="17"/>
  <c r="BQ46" i="17"/>
  <c r="BP46" i="17"/>
  <c r="BO46" i="17"/>
  <c r="BN46" i="17"/>
  <c r="BM46" i="17"/>
  <c r="BL46" i="17"/>
  <c r="BK46" i="17"/>
  <c r="BJ46" i="17"/>
  <c r="BI46" i="17"/>
  <c r="BH46" i="17"/>
  <c r="BG46" i="17"/>
  <c r="BF46" i="17"/>
  <c r="CE42" i="17"/>
  <c r="CD42" i="17"/>
  <c r="CC42" i="17"/>
  <c r="CB42" i="17"/>
  <c r="CA42" i="17"/>
  <c r="BZ42" i="17"/>
  <c r="BY42" i="17"/>
  <c r="BX42" i="17"/>
  <c r="BW42" i="17"/>
  <c r="BV42" i="17"/>
  <c r="BU42" i="17"/>
  <c r="BT42" i="17"/>
  <c r="BS42" i="17"/>
  <c r="BR42" i="17"/>
  <c r="BR36" i="17" s="1"/>
  <c r="BQ42" i="17"/>
  <c r="BQ36" i="17" s="1"/>
  <c r="BP42" i="17"/>
  <c r="BO42" i="17"/>
  <c r="BN42" i="17"/>
  <c r="BM42" i="17"/>
  <c r="BL42" i="17"/>
  <c r="BK42" i="17"/>
  <c r="BJ42" i="17"/>
  <c r="BJ36" i="17" s="1"/>
  <c r="BI42" i="17"/>
  <c r="BI36" i="17" s="1"/>
  <c r="BH42" i="17"/>
  <c r="BG42" i="17"/>
  <c r="BF42" i="17"/>
  <c r="CE37" i="17"/>
  <c r="CD37" i="17"/>
  <c r="CC37" i="17"/>
  <c r="CB37" i="17"/>
  <c r="CA37" i="17"/>
  <c r="BZ37" i="17"/>
  <c r="BY37" i="17"/>
  <c r="BX37" i="17"/>
  <c r="BW37" i="17"/>
  <c r="BV37" i="17"/>
  <c r="BU37" i="17"/>
  <c r="BT37" i="17"/>
  <c r="BT36" i="17" s="1"/>
  <c r="BS37" i="17"/>
  <c r="BS36" i="17" s="1"/>
  <c r="BR37" i="17"/>
  <c r="BQ37" i="17"/>
  <c r="BP37" i="17"/>
  <c r="BP36" i="17" s="1"/>
  <c r="BO37" i="17"/>
  <c r="BO36" i="17" s="1"/>
  <c r="BN37" i="17"/>
  <c r="BM37" i="17"/>
  <c r="BL37" i="17"/>
  <c r="BL36" i="17" s="1"/>
  <c r="BK37" i="17"/>
  <c r="BK36" i="17" s="1"/>
  <c r="BJ37" i="17"/>
  <c r="BI37" i="17"/>
  <c r="BH37" i="17"/>
  <c r="BH36" i="17" s="1"/>
  <c r="BG37" i="17"/>
  <c r="BG36" i="17" s="1"/>
  <c r="BF37" i="17"/>
  <c r="BV36" i="17"/>
  <c r="BU36" i="17"/>
  <c r="BN36" i="17"/>
  <c r="BM36" i="17"/>
  <c r="BF36" i="17"/>
  <c r="CE28" i="17"/>
  <c r="CD28" i="17"/>
  <c r="CC28" i="17"/>
  <c r="CB28" i="17"/>
  <c r="CA28" i="17"/>
  <c r="BZ28" i="17"/>
  <c r="BY28" i="17"/>
  <c r="BX28" i="17"/>
  <c r="BW28" i="17"/>
  <c r="BV28" i="17"/>
  <c r="BU28" i="17"/>
  <c r="BT28" i="17"/>
  <c r="BS28" i="17"/>
  <c r="BR28" i="17"/>
  <c r="BQ28" i="17"/>
  <c r="BP28" i="17"/>
  <c r="BO28" i="17"/>
  <c r="BN28" i="17"/>
  <c r="BM28" i="17"/>
  <c r="BL28" i="17"/>
  <c r="BK28" i="17"/>
  <c r="BJ28" i="17"/>
  <c r="BI28" i="17"/>
  <c r="BH28" i="17"/>
  <c r="BG28" i="17"/>
  <c r="BF28" i="17"/>
  <c r="CE24" i="17"/>
  <c r="CD24" i="17"/>
  <c r="CC24" i="17"/>
  <c r="CB24" i="17"/>
  <c r="CA24" i="17"/>
  <c r="BZ24" i="17"/>
  <c r="BY24" i="17"/>
  <c r="BX24" i="17"/>
  <c r="BW24" i="17"/>
  <c r="BV24" i="17"/>
  <c r="BU24" i="17"/>
  <c r="BT24" i="17"/>
  <c r="BS24" i="17"/>
  <c r="BR24" i="17"/>
  <c r="BQ24" i="17"/>
  <c r="BP24" i="17"/>
  <c r="BO24" i="17"/>
  <c r="BN24" i="17"/>
  <c r="BM24" i="17"/>
  <c r="BL24" i="17"/>
  <c r="BK24" i="17"/>
  <c r="BJ24" i="17"/>
  <c r="BI24" i="17"/>
  <c r="BH24" i="17"/>
  <c r="BG24" i="17"/>
  <c r="BF24" i="17"/>
  <c r="CE11" i="17"/>
  <c r="CD11" i="17"/>
  <c r="CC11" i="17"/>
  <c r="CB11" i="17"/>
  <c r="CA11" i="17"/>
  <c r="BZ11" i="17"/>
  <c r="BY11" i="17"/>
  <c r="BX11" i="17"/>
  <c r="BW11" i="17"/>
  <c r="BV11" i="17"/>
  <c r="BU11" i="17"/>
  <c r="BT11" i="17"/>
  <c r="BS11" i="17"/>
  <c r="BR11" i="17"/>
  <c r="BQ11" i="17"/>
  <c r="BP11" i="17"/>
  <c r="BO11" i="17"/>
  <c r="BN11" i="17"/>
  <c r="BM11" i="17"/>
  <c r="BL11" i="17"/>
  <c r="BK11" i="17"/>
  <c r="BJ11" i="17"/>
  <c r="BI11" i="17"/>
  <c r="BH11" i="17"/>
  <c r="BG11" i="17"/>
  <c r="BF11" i="17"/>
  <c r="CE6" i="17"/>
  <c r="CD6" i="17"/>
  <c r="CD5" i="17" s="1"/>
  <c r="CC6" i="17"/>
  <c r="CC5" i="17" s="1"/>
  <c r="CB6" i="17"/>
  <c r="CA6" i="17"/>
  <c r="BZ6" i="17"/>
  <c r="BZ5" i="17" s="1"/>
  <c r="BY6" i="17"/>
  <c r="BY5" i="17" s="1"/>
  <c r="BX6" i="17"/>
  <c r="BW6" i="17"/>
  <c r="BV6" i="17"/>
  <c r="BV5" i="17" s="1"/>
  <c r="BU6" i="17"/>
  <c r="BU5" i="17" s="1"/>
  <c r="BT6" i="17"/>
  <c r="BS6" i="17"/>
  <c r="BR6" i="17"/>
  <c r="BR5" i="17" s="1"/>
  <c r="BQ6" i="17"/>
  <c r="BQ5" i="17" s="1"/>
  <c r="BP6" i="17"/>
  <c r="BO6" i="17"/>
  <c r="BN6" i="17"/>
  <c r="BN5" i="17" s="1"/>
  <c r="BM6" i="17"/>
  <c r="BM5" i="17" s="1"/>
  <c r="BL6" i="17"/>
  <c r="BK6" i="17"/>
  <c r="BJ6" i="17"/>
  <c r="BJ5" i="17" s="1"/>
  <c r="BI6" i="17"/>
  <c r="BI5" i="17" s="1"/>
  <c r="BH6" i="17"/>
  <c r="BG6" i="17"/>
  <c r="BF6" i="17"/>
  <c r="BF5" i="17" s="1"/>
  <c r="CE5" i="17"/>
  <c r="CB5" i="17"/>
  <c r="CA5" i="17"/>
  <c r="BX5" i="17"/>
  <c r="BW5" i="17"/>
  <c r="BT5" i="17"/>
  <c r="BS5" i="17"/>
  <c r="BP5" i="17"/>
  <c r="BO5" i="17"/>
  <c r="BL5" i="17"/>
  <c r="BK5" i="17"/>
  <c r="BH5" i="17"/>
  <c r="BG5" i="17"/>
  <c r="CE51" i="16"/>
  <c r="CD51" i="16"/>
  <c r="CC51" i="16"/>
  <c r="CB51" i="16"/>
  <c r="CA51" i="16"/>
  <c r="BZ51" i="16"/>
  <c r="BY51" i="16"/>
  <c r="BX51" i="16"/>
  <c r="BW51" i="16"/>
  <c r="BV51" i="16"/>
  <c r="BU51" i="16"/>
  <c r="BT51" i="16"/>
  <c r="BS51" i="16"/>
  <c r="BR51" i="16"/>
  <c r="BQ51" i="16"/>
  <c r="BP51" i="16"/>
  <c r="BO51" i="16"/>
  <c r="BN51" i="16"/>
  <c r="BM51" i="16"/>
  <c r="BL51" i="16"/>
  <c r="BK51" i="16"/>
  <c r="BJ51" i="16"/>
  <c r="BI51" i="16"/>
  <c r="BH51" i="16"/>
  <c r="BG51" i="16"/>
  <c r="BF51" i="16"/>
  <c r="BE51" i="16"/>
  <c r="BD51" i="16"/>
  <c r="BC51" i="16"/>
  <c r="BB51" i="16"/>
  <c r="BA51" i="16"/>
  <c r="AZ51" i="16"/>
  <c r="AY51" i="16"/>
  <c r="AX51" i="16"/>
  <c r="AW51" i="16"/>
  <c r="AV51" i="16"/>
  <c r="AU51" i="16"/>
  <c r="AT51" i="16"/>
  <c r="AS51" i="16"/>
  <c r="AR51" i="16"/>
  <c r="AQ51" i="16"/>
  <c r="AP51" i="16"/>
  <c r="AO51" i="16"/>
  <c r="AN51" i="16"/>
  <c r="AM51" i="16"/>
  <c r="AL51" i="16"/>
  <c r="AK51" i="16"/>
  <c r="AJ51" i="16"/>
  <c r="AI51" i="16"/>
  <c r="AH51" i="16"/>
  <c r="AG51" i="16"/>
  <c r="AF51" i="16"/>
  <c r="AE51" i="16"/>
  <c r="AD51" i="16"/>
  <c r="AC51" i="16"/>
  <c r="AB51" i="16"/>
  <c r="AA51" i="16"/>
  <c r="Z51" i="16"/>
  <c r="Y51" i="16"/>
  <c r="X51" i="16"/>
  <c r="W51" i="16"/>
  <c r="V51" i="16"/>
  <c r="U51" i="16"/>
  <c r="T51" i="16"/>
  <c r="S51" i="16"/>
  <c r="R51" i="16"/>
  <c r="Q51" i="16"/>
  <c r="P51" i="16"/>
  <c r="O51" i="16"/>
  <c r="N51" i="16"/>
  <c r="M51" i="16"/>
  <c r="L51" i="16"/>
  <c r="K51" i="16"/>
  <c r="J51" i="16"/>
  <c r="I51" i="16"/>
  <c r="H51" i="16"/>
  <c r="G51" i="16"/>
  <c r="F51" i="16"/>
  <c r="E51" i="16"/>
  <c r="D51" i="16"/>
  <c r="BV46" i="16"/>
  <c r="BU46" i="16"/>
  <c r="BT46" i="16"/>
  <c r="BS46" i="16"/>
  <c r="BR46" i="16"/>
  <c r="BQ46" i="16"/>
  <c r="BP46" i="16"/>
  <c r="BO46" i="16"/>
  <c r="BN46" i="16"/>
  <c r="BM46" i="16"/>
  <c r="BL46" i="16"/>
  <c r="BK46" i="16"/>
  <c r="BJ46" i="16"/>
  <c r="BI46" i="16"/>
  <c r="BH46" i="16"/>
  <c r="BG46" i="16"/>
  <c r="BF46" i="16"/>
  <c r="BE46" i="16"/>
  <c r="BD46" i="16"/>
  <c r="BC46" i="16"/>
  <c r="BB46" i="16"/>
  <c r="BA46" i="16"/>
  <c r="AZ46" i="16"/>
  <c r="AY46" i="16"/>
  <c r="AX46" i="16"/>
  <c r="AW46" i="16"/>
  <c r="AV46" i="16"/>
  <c r="AU46" i="16"/>
  <c r="AT46" i="16"/>
  <c r="AS46" i="16"/>
  <c r="AR46" i="16"/>
  <c r="AQ46" i="16"/>
  <c r="AP46" i="16"/>
  <c r="AO46" i="16"/>
  <c r="AN46" i="16"/>
  <c r="AM46" i="16"/>
  <c r="AL46" i="16"/>
  <c r="AK46" i="16"/>
  <c r="AJ46" i="16"/>
  <c r="AI46" i="16"/>
  <c r="AH46" i="16"/>
  <c r="AG46" i="16"/>
  <c r="AF46" i="16"/>
  <c r="AE46" i="16"/>
  <c r="AD46" i="16"/>
  <c r="AC46" i="16"/>
  <c r="AB46" i="16"/>
  <c r="AA46" i="16"/>
  <c r="Z46" i="16"/>
  <c r="Y46" i="16"/>
  <c r="X46" i="16"/>
  <c r="W46" i="16"/>
  <c r="V46" i="16"/>
  <c r="U46" i="16"/>
  <c r="T46" i="16"/>
  <c r="S46" i="16"/>
  <c r="R46" i="16"/>
  <c r="Q46" i="16"/>
  <c r="P46" i="16"/>
  <c r="O46" i="16"/>
  <c r="N46" i="16"/>
  <c r="M46" i="16"/>
  <c r="L46" i="16"/>
  <c r="K46" i="16"/>
  <c r="J46" i="16"/>
  <c r="I46" i="16"/>
  <c r="H46" i="16"/>
  <c r="G46" i="16"/>
  <c r="F46" i="16"/>
  <c r="E46" i="16"/>
  <c r="D46" i="16"/>
  <c r="CE42" i="16"/>
  <c r="CD42" i="16"/>
  <c r="CC42" i="16"/>
  <c r="CB42" i="16"/>
  <c r="CA42" i="16"/>
  <c r="BZ42" i="16"/>
  <c r="BY42" i="16"/>
  <c r="BX42" i="16"/>
  <c r="BW42" i="16"/>
  <c r="BV42" i="16"/>
  <c r="BU42" i="16"/>
  <c r="BT42" i="16"/>
  <c r="BS42" i="16"/>
  <c r="BR42" i="16"/>
  <c r="BQ42" i="16"/>
  <c r="BP42" i="16"/>
  <c r="BO42" i="16"/>
  <c r="BN42" i="16"/>
  <c r="BM42" i="16"/>
  <c r="BL42" i="16"/>
  <c r="BK42" i="16"/>
  <c r="BJ42" i="16"/>
  <c r="BI42" i="16"/>
  <c r="BH42" i="16"/>
  <c r="BG42" i="16"/>
  <c r="BF42" i="16"/>
  <c r="BE42" i="16"/>
  <c r="BD42" i="16"/>
  <c r="BC42" i="16"/>
  <c r="BB42" i="16"/>
  <c r="BA42" i="16"/>
  <c r="AZ42" i="16"/>
  <c r="AY42" i="16"/>
  <c r="AX42" i="16"/>
  <c r="AW42" i="16"/>
  <c r="AV42" i="16"/>
  <c r="AU42" i="16"/>
  <c r="AT42" i="16"/>
  <c r="AS42" i="16"/>
  <c r="AR42" i="16"/>
  <c r="AQ42"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N42" i="16"/>
  <c r="M42" i="16"/>
  <c r="L42" i="16"/>
  <c r="K42" i="16"/>
  <c r="J42" i="16"/>
  <c r="I42" i="16"/>
  <c r="H42" i="16"/>
  <c r="G42" i="16"/>
  <c r="F42" i="16"/>
  <c r="E42" i="16"/>
  <c r="D42" i="16"/>
  <c r="CE37" i="16"/>
  <c r="CD37" i="16"/>
  <c r="CC37" i="16"/>
  <c r="CB37" i="16"/>
  <c r="CA37" i="16"/>
  <c r="BZ37" i="16"/>
  <c r="BY37" i="16"/>
  <c r="BX37" i="16"/>
  <c r="BW37" i="16"/>
  <c r="BV37" i="16"/>
  <c r="BU37" i="16"/>
  <c r="BT37" i="16"/>
  <c r="BS37" i="16"/>
  <c r="BR37" i="16"/>
  <c r="BQ37" i="16"/>
  <c r="BP37" i="16"/>
  <c r="BO37" i="16"/>
  <c r="BN37" i="16"/>
  <c r="BM37" i="16"/>
  <c r="BL37" i="16"/>
  <c r="BK37" i="16"/>
  <c r="BJ37" i="16"/>
  <c r="BI37" i="16"/>
  <c r="BH37" i="16"/>
  <c r="BG37" i="16"/>
  <c r="BF37" i="16"/>
  <c r="BE37" i="16"/>
  <c r="BD37" i="16"/>
  <c r="BC37" i="16"/>
  <c r="BB37" i="16"/>
  <c r="BA37" i="16"/>
  <c r="AZ37" i="16"/>
  <c r="AY37" i="16"/>
  <c r="AX37" i="16"/>
  <c r="AW37" i="16"/>
  <c r="AV37" i="16"/>
  <c r="AU37" i="16"/>
  <c r="AT37" i="16"/>
  <c r="AS37" i="16"/>
  <c r="AR37" i="16"/>
  <c r="AQ37" i="16"/>
  <c r="AP37" i="16"/>
  <c r="AO37" i="16"/>
  <c r="AN37" i="16"/>
  <c r="AM37" i="16"/>
  <c r="AL37" i="16"/>
  <c r="AK37" i="16"/>
  <c r="AJ37" i="16"/>
  <c r="AI37" i="16"/>
  <c r="AH37" i="16"/>
  <c r="AG37" i="16"/>
  <c r="AF37" i="16"/>
  <c r="AE37" i="16"/>
  <c r="AD37" i="16"/>
  <c r="AC37" i="16"/>
  <c r="AB37" i="16"/>
  <c r="AA37" i="16"/>
  <c r="Z37" i="16"/>
  <c r="Y37" i="16"/>
  <c r="X37" i="16"/>
  <c r="W37" i="16"/>
  <c r="V37" i="16"/>
  <c r="U37" i="16"/>
  <c r="T37" i="16"/>
  <c r="S37" i="16"/>
  <c r="R37" i="16"/>
  <c r="Q37" i="16"/>
  <c r="P37" i="16"/>
  <c r="O37" i="16"/>
  <c r="N37" i="16"/>
  <c r="M37" i="16"/>
  <c r="L37" i="16"/>
  <c r="K37" i="16"/>
  <c r="J37" i="16"/>
  <c r="I37" i="16"/>
  <c r="H37" i="16"/>
  <c r="G37" i="16"/>
  <c r="F37" i="16"/>
  <c r="E37" i="16"/>
  <c r="D37" i="16"/>
  <c r="BV36" i="16"/>
  <c r="BU36" i="16"/>
  <c r="BT36" i="16"/>
  <c r="BS36" i="16"/>
  <c r="BR36" i="16"/>
  <c r="BQ36" i="16"/>
  <c r="BP36" i="16"/>
  <c r="BO36" i="16"/>
  <c r="BN36" i="16"/>
  <c r="BM36" i="16"/>
  <c r="BL36" i="16"/>
  <c r="BK36" i="16"/>
  <c r="BJ36" i="16"/>
  <c r="BI36" i="16"/>
  <c r="BH36" i="16"/>
  <c r="BG36" i="16"/>
  <c r="BF36" i="16"/>
  <c r="BE36" i="16"/>
  <c r="BD36" i="16"/>
  <c r="BC36" i="16"/>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Q36" i="16"/>
  <c r="P36" i="16"/>
  <c r="O36" i="16"/>
  <c r="N36" i="16"/>
  <c r="M36" i="16"/>
  <c r="L36" i="16"/>
  <c r="K36" i="16"/>
  <c r="J36" i="16"/>
  <c r="I36" i="16"/>
  <c r="H36" i="16"/>
  <c r="G36" i="16"/>
  <c r="F36" i="16"/>
  <c r="E36" i="16"/>
  <c r="D36" i="16"/>
  <c r="AG32" i="16"/>
  <c r="AF32" i="16"/>
  <c r="AE32" i="16"/>
  <c r="AD32" i="16"/>
  <c r="AC32" i="16"/>
  <c r="AB32" i="16"/>
  <c r="AA32" i="16"/>
  <c r="Z32" i="16"/>
  <c r="Y32" i="16"/>
  <c r="X32" i="16"/>
  <c r="W32" i="16"/>
  <c r="V32" i="16"/>
  <c r="U32" i="16"/>
  <c r="T32" i="16"/>
  <c r="S32" i="16"/>
  <c r="R32" i="16"/>
  <c r="Q32" i="16"/>
  <c r="P32" i="16"/>
  <c r="O32" i="16"/>
  <c r="N32" i="16"/>
  <c r="M32" i="16"/>
  <c r="L32" i="16"/>
  <c r="K32" i="16"/>
  <c r="J32" i="16"/>
  <c r="I32" i="16"/>
  <c r="H32" i="16"/>
  <c r="G32" i="16"/>
  <c r="F32" i="16"/>
  <c r="E32" i="16"/>
  <c r="D32" i="16"/>
  <c r="CE28" i="16"/>
  <c r="CD28" i="16"/>
  <c r="CC28" i="16"/>
  <c r="CB28" i="16"/>
  <c r="CA28" i="16"/>
  <c r="BZ28" i="16"/>
  <c r="BY28" i="16"/>
  <c r="BX28" i="16"/>
  <c r="BW28" i="16"/>
  <c r="BV28" i="16"/>
  <c r="BU28" i="16"/>
  <c r="BT28" i="16"/>
  <c r="BS28" i="16"/>
  <c r="BR28" i="16"/>
  <c r="BQ28" i="16"/>
  <c r="BP28" i="16"/>
  <c r="BO28" i="16"/>
  <c r="BN28" i="16"/>
  <c r="BM28" i="16"/>
  <c r="BL28" i="16"/>
  <c r="BK28" i="16"/>
  <c r="BJ28" i="16"/>
  <c r="BI28" i="16"/>
  <c r="BH28" i="16"/>
  <c r="BG28" i="16"/>
  <c r="BF28" i="16"/>
  <c r="BE28" i="16"/>
  <c r="BD28" i="16"/>
  <c r="BC28"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AD28" i="16"/>
  <c r="AC28" i="16"/>
  <c r="AB28" i="16"/>
  <c r="AA28" i="16"/>
  <c r="Z28" i="16"/>
  <c r="Y28" i="16"/>
  <c r="X28" i="16"/>
  <c r="W28" i="16"/>
  <c r="V28" i="16"/>
  <c r="U28" i="16"/>
  <c r="T28" i="16"/>
  <c r="S28" i="16"/>
  <c r="R28" i="16"/>
  <c r="Q28" i="16"/>
  <c r="P28" i="16"/>
  <c r="O28" i="16"/>
  <c r="N28" i="16"/>
  <c r="M28" i="16"/>
  <c r="L28" i="16"/>
  <c r="K28" i="16"/>
  <c r="J28" i="16"/>
  <c r="I28" i="16"/>
  <c r="H28" i="16"/>
  <c r="G28" i="16"/>
  <c r="F28" i="16"/>
  <c r="E28" i="16"/>
  <c r="D28" i="16"/>
  <c r="CE24" i="16"/>
  <c r="CD24" i="16"/>
  <c r="CC24" i="16"/>
  <c r="CB24" i="16"/>
  <c r="CA24" i="16"/>
  <c r="BZ24" i="16"/>
  <c r="BY24" i="16"/>
  <c r="BX24" i="16"/>
  <c r="BW24" i="16"/>
  <c r="BV24" i="16"/>
  <c r="BU24" i="16"/>
  <c r="BT24" i="16"/>
  <c r="BS24" i="16"/>
  <c r="BR24" i="16"/>
  <c r="BQ24" i="16"/>
  <c r="BP24" i="16"/>
  <c r="BO24" i="16"/>
  <c r="BN24" i="16"/>
  <c r="BM24" i="16"/>
  <c r="BL24" i="16"/>
  <c r="BK24" i="16"/>
  <c r="BJ24" i="16"/>
  <c r="BI24" i="16"/>
  <c r="BH24" i="16"/>
  <c r="BG24" i="16"/>
  <c r="BF24" i="16"/>
  <c r="BE24" i="16"/>
  <c r="BD24" i="16"/>
  <c r="BC24" i="16"/>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AD24" i="16"/>
  <c r="AC24" i="16"/>
  <c r="AB24" i="16"/>
  <c r="AA24" i="16"/>
  <c r="Z24" i="16"/>
  <c r="Y24" i="16"/>
  <c r="X24" i="16"/>
  <c r="W24" i="16"/>
  <c r="V24" i="16"/>
  <c r="U24" i="16"/>
  <c r="T24" i="16"/>
  <c r="S24" i="16"/>
  <c r="R24" i="16"/>
  <c r="Q24" i="16"/>
  <c r="P24" i="16"/>
  <c r="O24" i="16"/>
  <c r="N24" i="16"/>
  <c r="M24" i="16"/>
  <c r="L24" i="16"/>
  <c r="K24" i="16"/>
  <c r="J24" i="16"/>
  <c r="I24" i="16"/>
  <c r="H24" i="16"/>
  <c r="G24" i="16"/>
  <c r="F24" i="16"/>
  <c r="E24" i="16"/>
  <c r="D24" i="16"/>
  <c r="AG16" i="16"/>
  <c r="AG35" i="16" s="1"/>
  <c r="AF16" i="16"/>
  <c r="AF35" i="16" s="1"/>
  <c r="AE16" i="16"/>
  <c r="AE35" i="16" s="1"/>
  <c r="AD16" i="16"/>
  <c r="AD35" i="16" s="1"/>
  <c r="AB16" i="16"/>
  <c r="AA16" i="16"/>
  <c r="AA35" i="16" s="1"/>
  <c r="Y16" i="16"/>
  <c r="Y35" i="16" s="1"/>
  <c r="X16" i="16"/>
  <c r="X35" i="16" s="1"/>
  <c r="W16" i="16"/>
  <c r="W35" i="16" s="1"/>
  <c r="V16" i="16"/>
  <c r="V35" i="16" s="1"/>
  <c r="T16" i="16"/>
  <c r="S16" i="16"/>
  <c r="S35" i="16" s="1"/>
  <c r="Q16" i="16"/>
  <c r="Q35" i="16" s="1"/>
  <c r="P16" i="16"/>
  <c r="P35" i="16" s="1"/>
  <c r="O16" i="16"/>
  <c r="O35" i="16" s="1"/>
  <c r="N16" i="16"/>
  <c r="N35" i="16" s="1"/>
  <c r="L16" i="16"/>
  <c r="K16" i="16"/>
  <c r="K35" i="16" s="1"/>
  <c r="I16" i="16"/>
  <c r="I35" i="16" s="1"/>
  <c r="H16" i="16"/>
  <c r="H35" i="16" s="1"/>
  <c r="G16" i="16"/>
  <c r="G35" i="16" s="1"/>
  <c r="F16" i="16"/>
  <c r="F35" i="16" s="1"/>
  <c r="D16" i="16"/>
  <c r="CE11" i="16"/>
  <c r="CD11" i="16"/>
  <c r="CC11" i="16"/>
  <c r="CB11" i="16"/>
  <c r="CA11" i="16"/>
  <c r="BZ11" i="16"/>
  <c r="BY11" i="16"/>
  <c r="BX11" i="16"/>
  <c r="BW11" i="16"/>
  <c r="BV11" i="16"/>
  <c r="BU11" i="16"/>
  <c r="BT11" i="16"/>
  <c r="BS11" i="16"/>
  <c r="BR11" i="16"/>
  <c r="BQ11" i="16"/>
  <c r="BP11" i="16"/>
  <c r="BO11" i="16"/>
  <c r="BN11" i="16"/>
  <c r="BM11" i="16"/>
  <c r="BL11" i="16"/>
  <c r="BK11" i="16"/>
  <c r="BJ11" i="16"/>
  <c r="BI11" i="16"/>
  <c r="BH11" i="16"/>
  <c r="BG11" i="16"/>
  <c r="BF11" i="16"/>
  <c r="BE11" i="16"/>
  <c r="BD11" i="16"/>
  <c r="BC11" i="16"/>
  <c r="BB11" i="16"/>
  <c r="BA11" i="16"/>
  <c r="AZ11" i="16"/>
  <c r="AY11" i="16"/>
  <c r="AX11" i="16"/>
  <c r="AW11" i="16"/>
  <c r="AV11" i="16"/>
  <c r="AU11" i="16"/>
  <c r="AT11" i="16"/>
  <c r="AS11" i="16"/>
  <c r="AR11" i="16"/>
  <c r="AQ11" i="16"/>
  <c r="AP11" i="16"/>
  <c r="AO11" i="16"/>
  <c r="AN11" i="16"/>
  <c r="AM11" i="16"/>
  <c r="AL11" i="16"/>
  <c r="AK11" i="16"/>
  <c r="AJ11" i="16"/>
  <c r="AI11" i="16"/>
  <c r="AH11" i="16"/>
  <c r="AG11" i="16"/>
  <c r="AF11" i="16"/>
  <c r="AE11" i="16"/>
  <c r="AD11" i="16"/>
  <c r="AC11" i="16"/>
  <c r="AB11" i="16"/>
  <c r="AA11" i="16"/>
  <c r="Z11" i="16"/>
  <c r="Y11" i="16"/>
  <c r="X11" i="16"/>
  <c r="W11" i="16"/>
  <c r="V11" i="16"/>
  <c r="U11" i="16"/>
  <c r="T11" i="16"/>
  <c r="S11" i="16"/>
  <c r="R11" i="16"/>
  <c r="Q11" i="16"/>
  <c r="P11" i="16"/>
  <c r="O11" i="16"/>
  <c r="N11" i="16"/>
  <c r="M11" i="16"/>
  <c r="L11" i="16"/>
  <c r="K11" i="16"/>
  <c r="J11" i="16"/>
  <c r="I11" i="16"/>
  <c r="H11" i="16"/>
  <c r="G11" i="16"/>
  <c r="F11" i="16"/>
  <c r="E11" i="16"/>
  <c r="D11" i="16"/>
  <c r="AG10" i="16"/>
  <c r="AF10" i="16"/>
  <c r="AE10" i="16"/>
  <c r="AD10" i="16"/>
  <c r="AB10" i="16"/>
  <c r="AA10" i="16"/>
  <c r="Y10" i="16"/>
  <c r="X10" i="16"/>
  <c r="W10" i="16"/>
  <c r="V10" i="16"/>
  <c r="T10" i="16"/>
  <c r="S10" i="16"/>
  <c r="Q10" i="16"/>
  <c r="P10" i="16"/>
  <c r="O10" i="16"/>
  <c r="N10" i="16"/>
  <c r="L10" i="16"/>
  <c r="K10" i="16"/>
  <c r="I10" i="16"/>
  <c r="H10" i="16"/>
  <c r="G10" i="16"/>
  <c r="F10" i="16"/>
  <c r="D10" i="16"/>
  <c r="CE6" i="16"/>
  <c r="CD6" i="16"/>
  <c r="CC6" i="16"/>
  <c r="CB6" i="16"/>
  <c r="CA6" i="16"/>
  <c r="BZ6" i="16"/>
  <c r="BY6" i="16"/>
  <c r="BX6" i="16"/>
  <c r="BW6" i="16"/>
  <c r="BV6" i="16"/>
  <c r="BU6" i="16"/>
  <c r="BT6" i="16"/>
  <c r="BS6" i="16"/>
  <c r="BR6" i="16"/>
  <c r="BQ6" i="16"/>
  <c r="BP6" i="16"/>
  <c r="BO6" i="16"/>
  <c r="BN6" i="16"/>
  <c r="BM6" i="16"/>
  <c r="BL6" i="16"/>
  <c r="BK6" i="16"/>
  <c r="BJ6" i="16"/>
  <c r="BI6" i="16"/>
  <c r="BH6" i="16"/>
  <c r="BG6" i="16"/>
  <c r="BF6" i="16"/>
  <c r="BE6" i="16"/>
  <c r="BD6" i="16"/>
  <c r="BC6" i="16"/>
  <c r="BB6" i="16"/>
  <c r="BA6" i="16"/>
  <c r="AZ6" i="16"/>
  <c r="AY6" i="16"/>
  <c r="AX6" i="16"/>
  <c r="AW6" i="16"/>
  <c r="AV6" i="16"/>
  <c r="AU6" i="16"/>
  <c r="AT6" i="16"/>
  <c r="AS6" i="16"/>
  <c r="AR6" i="16"/>
  <c r="AQ6" i="16"/>
  <c r="AP6" i="16"/>
  <c r="AO6" i="16"/>
  <c r="AN6" i="16"/>
  <c r="AM6" i="16"/>
  <c r="AL6" i="16"/>
  <c r="AK6" i="16"/>
  <c r="AJ6" i="16"/>
  <c r="AI6" i="16"/>
  <c r="AH6" i="16"/>
  <c r="AG6" i="16"/>
  <c r="AF6" i="16"/>
  <c r="AE6" i="16"/>
  <c r="AD6" i="16"/>
  <c r="AC6" i="16"/>
  <c r="AB6" i="16"/>
  <c r="AA6" i="16"/>
  <c r="Z6" i="16"/>
  <c r="Y6" i="16"/>
  <c r="X6" i="16"/>
  <c r="W6" i="16"/>
  <c r="V6" i="16"/>
  <c r="U6" i="16"/>
  <c r="T6" i="16"/>
  <c r="S6" i="16"/>
  <c r="R6" i="16"/>
  <c r="Q6" i="16"/>
  <c r="P6" i="16"/>
  <c r="O6" i="16"/>
  <c r="N6" i="16"/>
  <c r="M6" i="16"/>
  <c r="L6" i="16"/>
  <c r="K6" i="16"/>
  <c r="J6" i="16"/>
  <c r="I6" i="16"/>
  <c r="H6" i="16"/>
  <c r="G6" i="16"/>
  <c r="F6" i="16"/>
  <c r="E6" i="16"/>
  <c r="D6" i="16"/>
  <c r="CE5" i="16"/>
  <c r="CD5" i="16"/>
  <c r="CC5" i="16"/>
  <c r="CB5" i="16"/>
  <c r="CA5" i="16"/>
  <c r="BZ5" i="16"/>
  <c r="BY5" i="16"/>
  <c r="BX5" i="16"/>
  <c r="BW5" i="16"/>
  <c r="BV5" i="16"/>
  <c r="BU5" i="16"/>
  <c r="BT5" i="16"/>
  <c r="BS5" i="16"/>
  <c r="BR5" i="16"/>
  <c r="BQ5" i="16"/>
  <c r="BP5" i="16"/>
  <c r="BO5" i="16"/>
  <c r="BN5" i="16"/>
  <c r="BM5" i="16"/>
  <c r="BL5" i="16"/>
  <c r="BK5" i="16"/>
  <c r="BJ5" i="16"/>
  <c r="BI5" i="16"/>
  <c r="BH5" i="16"/>
  <c r="BG5" i="16"/>
  <c r="BF5" i="16"/>
  <c r="BE5" i="16"/>
  <c r="BD5" i="16"/>
  <c r="BC5" i="16"/>
  <c r="BB5" i="16"/>
  <c r="BA5" i="16"/>
  <c r="AZ5" i="16"/>
  <c r="AY5" i="16"/>
  <c r="AX5" i="16"/>
  <c r="AW5" i="16"/>
  <c r="AV5" i="16"/>
  <c r="AU5" i="16"/>
  <c r="AT5" i="16"/>
  <c r="AS5" i="16"/>
  <c r="AR5" i="16"/>
  <c r="AQ5" i="16"/>
  <c r="AP5" i="16"/>
  <c r="AO5" i="16"/>
  <c r="AN5" i="16"/>
  <c r="AM5" i="16"/>
  <c r="AL5" i="16"/>
  <c r="AK5" i="16"/>
  <c r="AJ5" i="16"/>
  <c r="AI5" i="16"/>
  <c r="AH5" i="16"/>
  <c r="AG5" i="16"/>
  <c r="AF5" i="16"/>
  <c r="AE5" i="16"/>
  <c r="AD5" i="16"/>
  <c r="AC5" i="16"/>
  <c r="AB5" i="16"/>
  <c r="AB4" i="16" s="1"/>
  <c r="AA5" i="16"/>
  <c r="Z5" i="16"/>
  <c r="Y5" i="16"/>
  <c r="X5" i="16"/>
  <c r="W5" i="16"/>
  <c r="W4" i="16" s="1"/>
  <c r="V5" i="16"/>
  <c r="U5" i="16"/>
  <c r="T5" i="16"/>
  <c r="T4" i="16" s="1"/>
  <c r="S5" i="16"/>
  <c r="R5" i="16"/>
  <c r="Q5" i="16"/>
  <c r="P5" i="16"/>
  <c r="P4" i="16" s="1"/>
  <c r="O5" i="16"/>
  <c r="O4" i="16" s="1"/>
  <c r="N5" i="16"/>
  <c r="M5" i="16"/>
  <c r="L5" i="16"/>
  <c r="L4" i="16" s="1"/>
  <c r="K5" i="16"/>
  <c r="J5" i="16"/>
  <c r="I5" i="16"/>
  <c r="H5" i="16"/>
  <c r="H4" i="16" s="1"/>
  <c r="G5" i="16"/>
  <c r="G4" i="16" s="1"/>
  <c r="F5" i="16"/>
  <c r="E5" i="16"/>
  <c r="D5" i="16"/>
  <c r="D4" i="16" s="1"/>
  <c r="AG4" i="16"/>
  <c r="AF4" i="16"/>
  <c r="AE4" i="16"/>
  <c r="AD4" i="16"/>
  <c r="AA4" i="16"/>
  <c r="Y4" i="16"/>
  <c r="X4" i="16"/>
  <c r="V4" i="16"/>
  <c r="S4" i="16"/>
  <c r="Q4" i="16"/>
  <c r="N4" i="16"/>
  <c r="K4" i="16"/>
  <c r="I4" i="16"/>
  <c r="F4" i="16"/>
  <c r="CE33" i="15"/>
  <c r="CD33" i="15"/>
  <c r="CC33" i="15"/>
  <c r="CB33" i="15"/>
  <c r="CA33" i="15"/>
  <c r="BZ33" i="15"/>
  <c r="BY33" i="15"/>
  <c r="BX33" i="15"/>
  <c r="BW33" i="15"/>
  <c r="BV33" i="15"/>
  <c r="BU33" i="15"/>
  <c r="BT33" i="15"/>
  <c r="BS33" i="15"/>
  <c r="BR33" i="15"/>
  <c r="CE26" i="15"/>
  <c r="CE33" i="16" s="1"/>
  <c r="CE33" i="17" s="1"/>
  <c r="CE32" i="17" s="1"/>
  <c r="CD26" i="15"/>
  <c r="CD33" i="16" s="1"/>
  <c r="CC26" i="15"/>
  <c r="CC33" i="16" s="1"/>
  <c r="CC33" i="17" s="1"/>
  <c r="CC32" i="17" s="1"/>
  <c r="CB26" i="15"/>
  <c r="CB33" i="16" s="1"/>
  <c r="CB33" i="17" s="1"/>
  <c r="CB32" i="17" s="1"/>
  <c r="CA26" i="15"/>
  <c r="CA33" i="16" s="1"/>
  <c r="CA33" i="17" s="1"/>
  <c r="CA32" i="17" s="1"/>
  <c r="BZ26" i="15"/>
  <c r="BZ33" i="16" s="1"/>
  <c r="BY26" i="15"/>
  <c r="BY33" i="16" s="1"/>
  <c r="BX26" i="15"/>
  <c r="BX33" i="16" s="1"/>
  <c r="BX33" i="17" s="1"/>
  <c r="BX32" i="17" s="1"/>
  <c r="BW26" i="15"/>
  <c r="BW33" i="16" s="1"/>
  <c r="BW33" i="17" s="1"/>
  <c r="BW32" i="17" s="1"/>
  <c r="BV26" i="15"/>
  <c r="BV33" i="16" s="1"/>
  <c r="BU26" i="15"/>
  <c r="BU33" i="16" s="1"/>
  <c r="BT26" i="15"/>
  <c r="BT33" i="16" s="1"/>
  <c r="BT33" i="17" s="1"/>
  <c r="BT32" i="17" s="1"/>
  <c r="BS26" i="15"/>
  <c r="BS33" i="16" s="1"/>
  <c r="BS33" i="17" s="1"/>
  <c r="BS32" i="17" s="1"/>
  <c r="BR26" i="15"/>
  <c r="BR33" i="16" s="1"/>
  <c r="BQ26" i="15"/>
  <c r="BQ33" i="16" s="1"/>
  <c r="BP26" i="15"/>
  <c r="BP33" i="16" s="1"/>
  <c r="BP33" i="17" s="1"/>
  <c r="BP32" i="17" s="1"/>
  <c r="BO26" i="15"/>
  <c r="BO33" i="16" s="1"/>
  <c r="BO33" i="17" s="1"/>
  <c r="BO32" i="17" s="1"/>
  <c r="BN26" i="15"/>
  <c r="BN33" i="16" s="1"/>
  <c r="BM26" i="15"/>
  <c r="BM33" i="16" s="1"/>
  <c r="BL26" i="15"/>
  <c r="BL33" i="16" s="1"/>
  <c r="BL33" i="17" s="1"/>
  <c r="BL32" i="17" s="1"/>
  <c r="BK26" i="15"/>
  <c r="BK33" i="16" s="1"/>
  <c r="BK33" i="17" s="1"/>
  <c r="BK32" i="17" s="1"/>
  <c r="BJ26" i="15"/>
  <c r="BJ33" i="16" s="1"/>
  <c r="BI26" i="15"/>
  <c r="BI33" i="16" s="1"/>
  <c r="BH26" i="15"/>
  <c r="BH33" i="16" s="1"/>
  <c r="BH33" i="17" s="1"/>
  <c r="BH32" i="17" s="1"/>
  <c r="BG26" i="15"/>
  <c r="BG33" i="16" s="1"/>
  <c r="BG33" i="17" s="1"/>
  <c r="BG32" i="17" s="1"/>
  <c r="BF26" i="15"/>
  <c r="BF33" i="16" s="1"/>
  <c r="BE26" i="15"/>
  <c r="BE33" i="16" s="1"/>
  <c r="BE32" i="16" s="1"/>
  <c r="BD26" i="15"/>
  <c r="BD33" i="16" s="1"/>
  <c r="BD32" i="16" s="1"/>
  <c r="BC26" i="15"/>
  <c r="BC33" i="16" s="1"/>
  <c r="BC32" i="16" s="1"/>
  <c r="BB26" i="15"/>
  <c r="BB33" i="16" s="1"/>
  <c r="BB32" i="16" s="1"/>
  <c r="BA26" i="15"/>
  <c r="BA33" i="16" s="1"/>
  <c r="BA32" i="16" s="1"/>
  <c r="AZ26" i="15"/>
  <c r="AZ33" i="16" s="1"/>
  <c r="AZ32" i="16" s="1"/>
  <c r="AY26" i="15"/>
  <c r="AY33" i="16" s="1"/>
  <c r="AY32" i="16" s="1"/>
  <c r="AX26" i="15"/>
  <c r="AX33" i="16" s="1"/>
  <c r="AX32" i="16" s="1"/>
  <c r="AW26" i="15"/>
  <c r="AW33" i="16" s="1"/>
  <c r="AW32" i="16" s="1"/>
  <c r="AV26" i="15"/>
  <c r="AV33" i="16" s="1"/>
  <c r="AV32" i="16" s="1"/>
  <c r="AU26" i="15"/>
  <c r="AU33" i="16" s="1"/>
  <c r="AU32" i="16" s="1"/>
  <c r="AT26" i="15"/>
  <c r="AT33" i="16" s="1"/>
  <c r="AT32" i="16" s="1"/>
  <c r="AS26" i="15"/>
  <c r="AS33" i="16" s="1"/>
  <c r="AS32" i="16" s="1"/>
  <c r="AR26" i="15"/>
  <c r="AR33" i="16" s="1"/>
  <c r="AR32" i="16" s="1"/>
  <c r="AQ26" i="15"/>
  <c r="AQ33" i="16" s="1"/>
  <c r="AQ32" i="16" s="1"/>
  <c r="AP26" i="15"/>
  <c r="AP33" i="16" s="1"/>
  <c r="AP32" i="16" s="1"/>
  <c r="AO26" i="15"/>
  <c r="AO33" i="16" s="1"/>
  <c r="AO32" i="16" s="1"/>
  <c r="AN26" i="15"/>
  <c r="AN33" i="16" s="1"/>
  <c r="AN32" i="16" s="1"/>
  <c r="AM26" i="15"/>
  <c r="AM33" i="16" s="1"/>
  <c r="AM32" i="16" s="1"/>
  <c r="AL26" i="15"/>
  <c r="AL33" i="16" s="1"/>
  <c r="AL32" i="16" s="1"/>
  <c r="AK26" i="15"/>
  <c r="AK33" i="16" s="1"/>
  <c r="AK32" i="16" s="1"/>
  <c r="AJ26" i="15"/>
  <c r="AJ33" i="16" s="1"/>
  <c r="AJ32" i="16" s="1"/>
  <c r="AI26" i="15"/>
  <c r="AI33" i="16" s="1"/>
  <c r="AI32" i="16" s="1"/>
  <c r="AH26" i="15"/>
  <c r="AH33" i="16" s="1"/>
  <c r="AH32" i="16" s="1"/>
  <c r="BV18" i="15"/>
  <c r="BU18" i="15"/>
  <c r="BS18" i="15"/>
  <c r="BQ18" i="15"/>
  <c r="BP18" i="15"/>
  <c r="BO18" i="15"/>
  <c r="BN18" i="15"/>
  <c r="BM18" i="15"/>
  <c r="BK18" i="15"/>
  <c r="BI18" i="15"/>
  <c r="BH18" i="15"/>
  <c r="BG18" i="15"/>
  <c r="BF18" i="15"/>
  <c r="BE18" i="15"/>
  <c r="BC18" i="15"/>
  <c r="BA18" i="15"/>
  <c r="AZ18" i="15"/>
  <c r="AY18" i="15"/>
  <c r="AX18" i="15"/>
  <c r="AW18" i="15"/>
  <c r="AU18" i="15"/>
  <c r="AS18" i="15"/>
  <c r="AR18" i="15"/>
  <c r="AQ18" i="15"/>
  <c r="AP18" i="15"/>
  <c r="AO18" i="15"/>
  <c r="AN18" i="15"/>
  <c r="AM18" i="15"/>
  <c r="AK18" i="15"/>
  <c r="AJ18" i="15"/>
  <c r="AI18" i="15"/>
  <c r="AH18" i="15"/>
  <c r="CE5" i="15"/>
  <c r="CD5" i="15"/>
  <c r="CB5" i="15"/>
  <c r="CA5" i="15"/>
  <c r="BZ5" i="15"/>
  <c r="BX5" i="15"/>
  <c r="BW5" i="15"/>
  <c r="BV5" i="15"/>
  <c r="BT5" i="15"/>
  <c r="BS5" i="15"/>
  <c r="BR5" i="15"/>
  <c r="BP5" i="15"/>
  <c r="BO5" i="15"/>
  <c r="BN5" i="15"/>
  <c r="BL5" i="15"/>
  <c r="BK5" i="15"/>
  <c r="BJ5" i="15"/>
  <c r="BH5" i="15"/>
  <c r="BG5" i="15"/>
  <c r="BF5" i="15"/>
  <c r="BD5" i="15"/>
  <c r="BC5" i="15"/>
  <c r="BB5" i="15"/>
  <c r="AZ5" i="15"/>
  <c r="AY5" i="15"/>
  <c r="AX5" i="15"/>
  <c r="AV5" i="15"/>
  <c r="AU5" i="15"/>
  <c r="AT5" i="15"/>
  <c r="AR5" i="15"/>
  <c r="AQ5" i="15"/>
  <c r="AP5" i="15"/>
  <c r="AN5" i="15"/>
  <c r="AM5" i="15"/>
  <c r="AL5" i="15"/>
  <c r="AJ5" i="15"/>
  <c r="AI5" i="15"/>
  <c r="AH5" i="15"/>
  <c r="CE44" i="14"/>
  <c r="CD44" i="14"/>
  <c r="CC44" i="14"/>
  <c r="CB44" i="14"/>
  <c r="CA44" i="14"/>
  <c r="BZ44" i="14"/>
  <c r="BY44" i="14"/>
  <c r="BX44" i="14"/>
  <c r="BW44" i="14"/>
  <c r="BV44" i="14"/>
  <c r="BU44" i="14"/>
  <c r="BT44" i="14"/>
  <c r="BS44" i="14"/>
  <c r="BR44" i="14"/>
  <c r="BQ44" i="14"/>
  <c r="BP44" i="14"/>
  <c r="BO44" i="14"/>
  <c r="BN44" i="14"/>
  <c r="BM44" i="14"/>
  <c r="BL44" i="14"/>
  <c r="BD44" i="14"/>
  <c r="AV44" i="14"/>
  <c r="AN44" i="14"/>
  <c r="BK43" i="14"/>
  <c r="BK44" i="14" s="1"/>
  <c r="BJ43" i="14"/>
  <c r="BJ44" i="14" s="1"/>
  <c r="BI43" i="14"/>
  <c r="BH43" i="14"/>
  <c r="BG43" i="14"/>
  <c r="BG44" i="14" s="1"/>
  <c r="BF43" i="14"/>
  <c r="BF44" i="14" s="1"/>
  <c r="BE43" i="14"/>
  <c r="BD43" i="14"/>
  <c r="BC43" i="14"/>
  <c r="BC44" i="14" s="1"/>
  <c r="BB43" i="14"/>
  <c r="BB44" i="14" s="1"/>
  <c r="BA43" i="14"/>
  <c r="AZ43" i="14"/>
  <c r="AY43" i="14"/>
  <c r="AY44" i="14" s="1"/>
  <c r="AX43" i="14"/>
  <c r="AX44" i="14" s="1"/>
  <c r="AW43" i="14"/>
  <c r="AV43" i="14"/>
  <c r="AU43" i="14"/>
  <c r="AU44" i="14" s="1"/>
  <c r="AT43" i="14"/>
  <c r="AT44" i="14" s="1"/>
  <c r="AS43" i="14"/>
  <c r="AR43" i="14"/>
  <c r="AQ43" i="14"/>
  <c r="AQ44" i="14" s="1"/>
  <c r="AP43" i="14"/>
  <c r="AP44" i="14" s="1"/>
  <c r="AO43" i="14"/>
  <c r="AN43" i="14"/>
  <c r="AM43" i="14"/>
  <c r="AM44" i="14" s="1"/>
  <c r="AL43" i="14"/>
  <c r="AL44" i="14" s="1"/>
  <c r="AK43" i="14"/>
  <c r="AJ43" i="14"/>
  <c r="AI43" i="14"/>
  <c r="AI44" i="14" s="1"/>
  <c r="AH43" i="14"/>
  <c r="AH44" i="14" s="1"/>
  <c r="BK42" i="14"/>
  <c r="BJ42" i="14"/>
  <c r="BI42" i="14"/>
  <c r="BI44" i="14" s="1"/>
  <c r="BH42" i="14"/>
  <c r="BG42" i="14"/>
  <c r="BF42" i="14"/>
  <c r="BE42" i="14"/>
  <c r="BE44" i="14" s="1"/>
  <c r="BD42" i="14"/>
  <c r="BC42" i="14"/>
  <c r="BB42" i="14"/>
  <c r="BA42" i="14"/>
  <c r="BA44" i="14" s="1"/>
  <c r="AZ42" i="14"/>
  <c r="AY42" i="14"/>
  <c r="AX42" i="14"/>
  <c r="AW42" i="14"/>
  <c r="AW44" i="14" s="1"/>
  <c r="AV42" i="14"/>
  <c r="AU42" i="14"/>
  <c r="AT42" i="14"/>
  <c r="AS42" i="14"/>
  <c r="AS44" i="14" s="1"/>
  <c r="AR42" i="14"/>
  <c r="AQ42" i="14"/>
  <c r="AP42" i="14"/>
  <c r="AO42" i="14"/>
  <c r="AO44" i="14" s="1"/>
  <c r="AN42" i="14"/>
  <c r="AM42" i="14"/>
  <c r="AL42" i="14"/>
  <c r="AK42" i="14"/>
  <c r="AK44" i="14" s="1"/>
  <c r="AJ42" i="14"/>
  <c r="AI42" i="14"/>
  <c r="AH42" i="14"/>
  <c r="BF35" i="14"/>
  <c r="AX35" i="14"/>
  <c r="AP35" i="14"/>
  <c r="AH35" i="14"/>
  <c r="BK34" i="14"/>
  <c r="BJ34" i="14"/>
  <c r="BI34" i="14"/>
  <c r="BI35" i="14" s="1"/>
  <c r="BH34" i="14"/>
  <c r="BH35" i="14" s="1"/>
  <c r="BG34" i="14"/>
  <c r="BF34" i="14"/>
  <c r="BE34" i="14"/>
  <c r="BE35" i="14" s="1"/>
  <c r="BD34" i="14"/>
  <c r="BD35" i="14" s="1"/>
  <c r="BC34" i="14"/>
  <c r="BB34" i="14"/>
  <c r="BA34" i="14"/>
  <c r="BA35" i="14" s="1"/>
  <c r="AZ34" i="14"/>
  <c r="AZ35" i="14" s="1"/>
  <c r="AY34" i="14"/>
  <c r="AX34" i="14"/>
  <c r="AW34" i="14"/>
  <c r="AW35" i="14" s="1"/>
  <c r="AV34" i="14"/>
  <c r="AV35" i="14" s="1"/>
  <c r="AU34" i="14"/>
  <c r="AT34" i="14"/>
  <c r="AS34" i="14"/>
  <c r="AS35" i="14" s="1"/>
  <c r="AR34" i="14"/>
  <c r="AR35" i="14" s="1"/>
  <c r="AQ34" i="14"/>
  <c r="AP34" i="14"/>
  <c r="AO34" i="14"/>
  <c r="AO35" i="14" s="1"/>
  <c r="AN34" i="14"/>
  <c r="AN35" i="14" s="1"/>
  <c r="AM34" i="14"/>
  <c r="AL34" i="14"/>
  <c r="AK34" i="14"/>
  <c r="AK35" i="14" s="1"/>
  <c r="AJ34" i="14"/>
  <c r="AJ35" i="14" s="1"/>
  <c r="AI34" i="14"/>
  <c r="AH34" i="14"/>
  <c r="BK33" i="14"/>
  <c r="BK35" i="14" s="1"/>
  <c r="BJ33" i="14"/>
  <c r="BI33" i="14"/>
  <c r="BH33" i="14"/>
  <c r="BG33" i="14"/>
  <c r="BG35" i="14" s="1"/>
  <c r="BF33" i="14"/>
  <c r="BE33" i="14"/>
  <c r="BD33" i="14"/>
  <c r="BC33" i="14"/>
  <c r="BC35" i="14" s="1"/>
  <c r="BB33" i="14"/>
  <c r="BA33" i="14"/>
  <c r="AZ33" i="14"/>
  <c r="AY33" i="14"/>
  <c r="AY35" i="14" s="1"/>
  <c r="AX33" i="14"/>
  <c r="AW33" i="14"/>
  <c r="AV33" i="14"/>
  <c r="AU33" i="14"/>
  <c r="AU35" i="14" s="1"/>
  <c r="AT33" i="14"/>
  <c r="AS33" i="14"/>
  <c r="AR33" i="14"/>
  <c r="AQ33" i="14"/>
  <c r="AQ35" i="14" s="1"/>
  <c r="AP33" i="14"/>
  <c r="AO33" i="14"/>
  <c r="AN33" i="14"/>
  <c r="AM33" i="14"/>
  <c r="AM35" i="14" s="1"/>
  <c r="AL33" i="14"/>
  <c r="AK33" i="14"/>
  <c r="AJ33" i="14"/>
  <c r="AI33" i="14"/>
  <c r="AI35" i="14" s="1"/>
  <c r="AH33" i="14"/>
  <c r="BR20" i="14"/>
  <c r="BP20" i="14"/>
  <c r="BN20" i="14"/>
  <c r="BJ20" i="14"/>
  <c r="BH20" i="14"/>
  <c r="BF20" i="14"/>
  <c r="BB20" i="14"/>
  <c r="BU19" i="14"/>
  <c r="BU20" i="14" s="1"/>
  <c r="BT19" i="14"/>
  <c r="BT20" i="14" s="1"/>
  <c r="BS19" i="14"/>
  <c r="BS20" i="14" s="1"/>
  <c r="BR19" i="14"/>
  <c r="BQ19" i="14"/>
  <c r="BQ20" i="14" s="1"/>
  <c r="BP19" i="14"/>
  <c r="BO19" i="14"/>
  <c r="BO20" i="14" s="1"/>
  <c r="BN19" i="14"/>
  <c r="BM19" i="14"/>
  <c r="BM20" i="14" s="1"/>
  <c r="BL19" i="14"/>
  <c r="BL20" i="14" s="1"/>
  <c r="BK19" i="14"/>
  <c r="BK20" i="14" s="1"/>
  <c r="BJ19" i="14"/>
  <c r="BI19" i="14"/>
  <c r="BI20" i="14" s="1"/>
  <c r="BH19" i="14"/>
  <c r="BG19" i="14"/>
  <c r="BG20" i="14" s="1"/>
  <c r="BF19" i="14"/>
  <c r="BE19" i="14"/>
  <c r="BE20" i="14" s="1"/>
  <c r="BD19" i="14"/>
  <c r="BD20" i="14" s="1"/>
  <c r="BC19" i="14"/>
  <c r="BC20" i="14" s="1"/>
  <c r="BB19" i="14"/>
  <c r="BA19" i="14"/>
  <c r="BA20" i="14" s="1"/>
  <c r="CD12" i="14"/>
  <c r="CB12" i="14"/>
  <c r="BZ12" i="14"/>
  <c r="BV12" i="14"/>
  <c r="BT12" i="14"/>
  <c r="BR12" i="14"/>
  <c r="BN12" i="14"/>
  <c r="BL12" i="14"/>
  <c r="BJ12" i="14"/>
  <c r="BF12" i="14"/>
  <c r="BD12" i="14"/>
  <c r="BB12" i="14"/>
  <c r="AX12" i="14"/>
  <c r="AV12" i="14"/>
  <c r="AT12" i="14"/>
  <c r="AP12" i="14"/>
  <c r="AN12" i="14"/>
  <c r="AL12" i="14"/>
  <c r="AH12" i="14"/>
  <c r="CE11" i="14"/>
  <c r="CE12" i="14" s="1"/>
  <c r="CD11" i="14"/>
  <c r="CC11" i="14"/>
  <c r="CC12" i="14" s="1"/>
  <c r="CB11" i="14"/>
  <c r="CA11" i="14"/>
  <c r="CA12" i="14" s="1"/>
  <c r="BZ11" i="14"/>
  <c r="BY11" i="14"/>
  <c r="BY12" i="14" s="1"/>
  <c r="BX11" i="14"/>
  <c r="BX12" i="14" s="1"/>
  <c r="BW11" i="14"/>
  <c r="BW12" i="14" s="1"/>
  <c r="BV11" i="14"/>
  <c r="BU11" i="14"/>
  <c r="BU12" i="14" s="1"/>
  <c r="BT11" i="14"/>
  <c r="BS11" i="14"/>
  <c r="BS12" i="14" s="1"/>
  <c r="BR11" i="14"/>
  <c r="BQ11" i="14"/>
  <c r="BQ12" i="14" s="1"/>
  <c r="BP11" i="14"/>
  <c r="BP12" i="14" s="1"/>
  <c r="BO11" i="14"/>
  <c r="BO12" i="14" s="1"/>
  <c r="BN11" i="14"/>
  <c r="BM11" i="14"/>
  <c r="BM12" i="14" s="1"/>
  <c r="BL11" i="14"/>
  <c r="BK11" i="14"/>
  <c r="BK12" i="14" s="1"/>
  <c r="BJ11" i="14"/>
  <c r="BI11" i="14"/>
  <c r="BI12" i="14" s="1"/>
  <c r="BH11" i="14"/>
  <c r="BH12" i="14" s="1"/>
  <c r="BG11" i="14"/>
  <c r="BG12" i="14" s="1"/>
  <c r="BF11" i="14"/>
  <c r="BE11" i="14"/>
  <c r="BE12" i="14" s="1"/>
  <c r="BD11" i="14"/>
  <c r="BC11" i="14"/>
  <c r="BC12" i="14" s="1"/>
  <c r="BB11" i="14"/>
  <c r="BA11" i="14"/>
  <c r="BA12" i="14" s="1"/>
  <c r="AZ11" i="14"/>
  <c r="AZ12" i="14" s="1"/>
  <c r="AY11" i="14"/>
  <c r="AY12" i="14" s="1"/>
  <c r="AX11" i="14"/>
  <c r="AW11" i="14"/>
  <c r="AW12" i="14" s="1"/>
  <c r="AV11" i="14"/>
  <c r="AU11" i="14"/>
  <c r="AU12" i="14" s="1"/>
  <c r="AT11" i="14"/>
  <c r="AS11" i="14"/>
  <c r="AS12" i="14" s="1"/>
  <c r="AR11" i="14"/>
  <c r="AR12" i="14" s="1"/>
  <c r="AQ11" i="14"/>
  <c r="AQ12" i="14" s="1"/>
  <c r="AP11" i="14"/>
  <c r="AO11" i="14"/>
  <c r="AO12" i="14" s="1"/>
  <c r="AN11" i="14"/>
  <c r="AM11" i="14"/>
  <c r="AM12" i="14" s="1"/>
  <c r="AL11" i="14"/>
  <c r="AK11" i="14"/>
  <c r="AK12" i="14" s="1"/>
  <c r="AJ11" i="14"/>
  <c r="AJ12" i="14" s="1"/>
  <c r="AI11" i="14"/>
  <c r="AI12" i="14" s="1"/>
  <c r="AH11" i="14"/>
  <c r="CE110" i="13"/>
  <c r="CD110" i="13"/>
  <c r="CC110" i="13"/>
  <c r="CB110" i="13"/>
  <c r="CA110" i="13"/>
  <c r="BZ110" i="13"/>
  <c r="BY110" i="13"/>
  <c r="BX110" i="13"/>
  <c r="BW110" i="13"/>
  <c r="BV110" i="13"/>
  <c r="BU110" i="13"/>
  <c r="BT110" i="13"/>
  <c r="BS110" i="13"/>
  <c r="BR110" i="13"/>
  <c r="BQ110" i="13"/>
  <c r="BP110" i="13"/>
  <c r="BO110" i="13"/>
  <c r="BN110" i="13"/>
  <c r="BM110" i="13"/>
  <c r="BL110" i="13"/>
  <c r="BK110" i="13"/>
  <c r="BJ110" i="13"/>
  <c r="BI110" i="13"/>
  <c r="BH110" i="13"/>
  <c r="BG110" i="13"/>
  <c r="BF110" i="13"/>
  <c r="BE110" i="13"/>
  <c r="BD110" i="13"/>
  <c r="BC110" i="13"/>
  <c r="BB110" i="13"/>
  <c r="BA110" i="13"/>
  <c r="AZ110" i="13"/>
  <c r="AY110" i="13"/>
  <c r="AX110" i="13"/>
  <c r="AW110" i="13"/>
  <c r="AV110" i="13"/>
  <c r="AU110" i="13"/>
  <c r="AT110" i="13"/>
  <c r="AS110" i="13"/>
  <c r="AR110" i="13"/>
  <c r="AQ110" i="13"/>
  <c r="AP110" i="13"/>
  <c r="AO110" i="13"/>
  <c r="AN110" i="13"/>
  <c r="AM110" i="13"/>
  <c r="AL110" i="13"/>
  <c r="AK110" i="13"/>
  <c r="AJ110" i="13"/>
  <c r="AI110" i="13"/>
  <c r="AH110" i="13"/>
  <c r="CE100" i="13"/>
  <c r="CD100" i="13"/>
  <c r="CC100" i="13"/>
  <c r="CB100" i="13"/>
  <c r="CA100" i="13"/>
  <c r="BZ100" i="13"/>
  <c r="BY100" i="13"/>
  <c r="BX100" i="13"/>
  <c r="BW100" i="13"/>
  <c r="BV100" i="13"/>
  <c r="BU100" i="13"/>
  <c r="BT100" i="13"/>
  <c r="BS100" i="13"/>
  <c r="BR100" i="13"/>
  <c r="BQ100" i="13"/>
  <c r="BP100" i="13"/>
  <c r="BO100" i="13"/>
  <c r="BN100" i="13"/>
  <c r="BM100" i="13"/>
  <c r="BL100" i="13"/>
  <c r="BK100" i="13"/>
  <c r="BJ100" i="13"/>
  <c r="BI100" i="13"/>
  <c r="BH100" i="13"/>
  <c r="BG100" i="13"/>
  <c r="BF100" i="13"/>
  <c r="BE100" i="13"/>
  <c r="BD100" i="13"/>
  <c r="BC100" i="13"/>
  <c r="BB100" i="13"/>
  <c r="BA100" i="13"/>
  <c r="AZ100" i="13"/>
  <c r="AY100" i="13"/>
  <c r="AX100" i="13"/>
  <c r="AW100" i="13"/>
  <c r="AV100" i="13"/>
  <c r="AU100" i="13"/>
  <c r="AT100" i="13"/>
  <c r="AS100" i="13"/>
  <c r="AR100" i="13"/>
  <c r="AQ100" i="13"/>
  <c r="AP100" i="13"/>
  <c r="AO100" i="13"/>
  <c r="AN100" i="13"/>
  <c r="AM100" i="13"/>
  <c r="AL100" i="13"/>
  <c r="AK100" i="13"/>
  <c r="AJ100" i="13"/>
  <c r="AI100" i="13"/>
  <c r="AH100" i="13"/>
  <c r="BP107" i="12"/>
  <c r="BO107" i="12"/>
  <c r="BN107" i="12"/>
  <c r="BM107" i="12"/>
  <c r="BL107" i="12"/>
  <c r="CE98" i="12"/>
  <c r="CD98" i="12"/>
  <c r="CC98" i="12"/>
  <c r="CB98" i="12"/>
  <c r="CA98" i="12"/>
  <c r="BZ98" i="12"/>
  <c r="BY98" i="12"/>
  <c r="BX98" i="12"/>
  <c r="BW98" i="12"/>
  <c r="BV98" i="12"/>
  <c r="BU98" i="12"/>
  <c r="BT98" i="12"/>
  <c r="BS98" i="12"/>
  <c r="BR98" i="12"/>
  <c r="BQ98" i="12"/>
  <c r="BP98" i="12"/>
  <c r="BO98" i="12"/>
  <c r="BN98" i="12"/>
  <c r="BM98" i="12"/>
  <c r="BL98" i="12"/>
  <c r="BK98" i="12"/>
  <c r="BJ98" i="12"/>
  <c r="BI98" i="12"/>
  <c r="BH98" i="12"/>
  <c r="BG98" i="12"/>
  <c r="BF98" i="12"/>
  <c r="BE98" i="12"/>
  <c r="BD98" i="12"/>
  <c r="BC98" i="12"/>
  <c r="BB98" i="12"/>
  <c r="BA98" i="12"/>
  <c r="AZ98" i="12"/>
  <c r="AY98" i="12"/>
  <c r="AX98" i="12"/>
  <c r="AW98" i="12"/>
  <c r="AV98" i="12"/>
  <c r="AU98" i="12"/>
  <c r="AT98" i="12"/>
  <c r="AS98" i="12"/>
  <c r="AR98" i="12"/>
  <c r="AQ98" i="12"/>
  <c r="AP98" i="12"/>
  <c r="AO98" i="12"/>
  <c r="AN98" i="12"/>
  <c r="AM98" i="12"/>
  <c r="AL98" i="12"/>
  <c r="AK98" i="12"/>
  <c r="AJ98" i="12"/>
  <c r="AI98" i="12"/>
  <c r="AH98" i="12"/>
  <c r="BP97" i="12"/>
  <c r="BO97" i="12"/>
  <c r="BN97" i="12"/>
  <c r="BM97" i="12"/>
  <c r="BL97" i="12"/>
  <c r="CE96" i="12"/>
  <c r="CD96" i="12"/>
  <c r="CC96" i="12"/>
  <c r="CB96" i="12"/>
  <c r="CA96" i="12"/>
  <c r="BZ96" i="12"/>
  <c r="BY96" i="12"/>
  <c r="BX96" i="12"/>
  <c r="BW96" i="12"/>
  <c r="BV96" i="12"/>
  <c r="BU96" i="12"/>
  <c r="BT96" i="12"/>
  <c r="BS96" i="12"/>
  <c r="BR96" i="12"/>
  <c r="BQ96" i="12"/>
  <c r="BP96" i="12"/>
  <c r="BO96" i="12"/>
  <c r="BN96" i="12"/>
  <c r="BM96" i="12"/>
  <c r="BL96" i="12"/>
  <c r="BK96" i="12"/>
  <c r="BJ96" i="12"/>
  <c r="BI96" i="12"/>
  <c r="BH96" i="12"/>
  <c r="BG96" i="12"/>
  <c r="BF96" i="12"/>
  <c r="BE96" i="12"/>
  <c r="BD96" i="12"/>
  <c r="BC96" i="12"/>
  <c r="BB96" i="12"/>
  <c r="BA96" i="12"/>
  <c r="AZ96" i="12"/>
  <c r="AY96" i="12"/>
  <c r="AX96" i="12"/>
  <c r="AW96" i="12"/>
  <c r="AV96" i="12"/>
  <c r="AU96" i="12"/>
  <c r="AT96" i="12"/>
  <c r="AS96" i="12"/>
  <c r="AR96" i="12"/>
  <c r="AQ96" i="12"/>
  <c r="AP96" i="12"/>
  <c r="AO96" i="12"/>
  <c r="AN96" i="12"/>
  <c r="AM96" i="12"/>
  <c r="AL96" i="12"/>
  <c r="AK96" i="12"/>
  <c r="AJ96" i="12"/>
  <c r="AI96" i="12"/>
  <c r="AH96" i="12"/>
  <c r="CA95" i="12"/>
  <c r="BZ95" i="12"/>
  <c r="BY95" i="12"/>
  <c r="BX95" i="12"/>
  <c r="BW95" i="12"/>
  <c r="BV95" i="12"/>
  <c r="BU95" i="12"/>
  <c r="BT95" i="12"/>
  <c r="BS95" i="12"/>
  <c r="BR95" i="12"/>
  <c r="BQ95" i="12"/>
  <c r="BP95" i="12"/>
  <c r="BO95" i="12"/>
  <c r="BN95" i="12"/>
  <c r="BM95" i="12"/>
  <c r="BL95" i="12"/>
  <c r="BK95" i="12"/>
  <c r="BJ95" i="12"/>
  <c r="BI95" i="12"/>
  <c r="BH95" i="12"/>
  <c r="BG95" i="12"/>
  <c r="BF95" i="12"/>
  <c r="BE95" i="12"/>
  <c r="BD95" i="12"/>
  <c r="BC95" i="12"/>
  <c r="BB95" i="12"/>
  <c r="BA95" i="12"/>
  <c r="AZ95" i="12"/>
  <c r="AY95" i="12"/>
  <c r="AX95" i="12"/>
  <c r="AW95" i="12"/>
  <c r="AV95" i="12"/>
  <c r="AU95" i="12"/>
  <c r="AT95" i="12"/>
  <c r="AS95" i="12"/>
  <c r="AR95" i="12"/>
  <c r="AQ95" i="12"/>
  <c r="AP95" i="12"/>
  <c r="AO95" i="12"/>
  <c r="AN95" i="12"/>
  <c r="AM95" i="12"/>
  <c r="AL95" i="12"/>
  <c r="AK95" i="12"/>
  <c r="AJ95" i="12"/>
  <c r="AI95" i="12"/>
  <c r="AH95" i="12"/>
  <c r="CE94" i="12"/>
  <c r="CD94" i="12"/>
  <c r="CC94" i="12"/>
  <c r="CB94" i="12"/>
  <c r="CA94" i="12"/>
  <c r="BZ94" i="12"/>
  <c r="BY94" i="12"/>
  <c r="BX94" i="12"/>
  <c r="BW94" i="12"/>
  <c r="BV94" i="12"/>
  <c r="BU94" i="12"/>
  <c r="BT94" i="12"/>
  <c r="BS94" i="12"/>
  <c r="BR94" i="12"/>
  <c r="BQ94" i="12"/>
  <c r="BP94" i="12"/>
  <c r="BO94" i="12"/>
  <c r="BN94" i="12"/>
  <c r="BM94" i="12"/>
  <c r="BL94" i="12"/>
  <c r="BK94" i="12"/>
  <c r="BJ94" i="12"/>
  <c r="BI94" i="12"/>
  <c r="BH94" i="12"/>
  <c r="BG94" i="12"/>
  <c r="BF94" i="12"/>
  <c r="BE94" i="12"/>
  <c r="BD94" i="12"/>
  <c r="BC94" i="12"/>
  <c r="BB94" i="12"/>
  <c r="BA94" i="12"/>
  <c r="AZ94" i="12"/>
  <c r="AY94" i="12"/>
  <c r="AX94" i="12"/>
  <c r="AW94" i="12"/>
  <c r="AV94" i="12"/>
  <c r="AU94" i="12"/>
  <c r="AT94" i="12"/>
  <c r="AS94" i="12"/>
  <c r="AR94" i="12"/>
  <c r="AQ94" i="12"/>
  <c r="AP94" i="12"/>
  <c r="AO94" i="12"/>
  <c r="AN94" i="12"/>
  <c r="AM94" i="12"/>
  <c r="AL94" i="12"/>
  <c r="AK94" i="12"/>
  <c r="AJ94" i="12"/>
  <c r="AI94" i="12"/>
  <c r="AH94" i="12"/>
  <c r="CE93" i="12"/>
  <c r="CD93" i="12"/>
  <c r="CC93" i="12"/>
  <c r="CB93" i="12"/>
  <c r="CA93" i="12"/>
  <c r="BZ93" i="12"/>
  <c r="BY93" i="12"/>
  <c r="BX93" i="12"/>
  <c r="BW93" i="12"/>
  <c r="BV93" i="12"/>
  <c r="BU93" i="12"/>
  <c r="BT93" i="12"/>
  <c r="BS93" i="12"/>
  <c r="BR93" i="12"/>
  <c r="BQ93" i="12"/>
  <c r="BP93" i="12"/>
  <c r="BO93" i="12"/>
  <c r="BN93" i="12"/>
  <c r="BM93" i="12"/>
  <c r="BL93" i="12"/>
  <c r="BK93" i="12"/>
  <c r="BJ93" i="12"/>
  <c r="BI93" i="12"/>
  <c r="BH93" i="12"/>
  <c r="BG93" i="12"/>
  <c r="BF93" i="12"/>
  <c r="BE93" i="12"/>
  <c r="BD93" i="12"/>
  <c r="BC93" i="12"/>
  <c r="BB93" i="12"/>
  <c r="AZ93" i="12"/>
  <c r="AY93" i="12"/>
  <c r="AX93" i="12"/>
  <c r="AW93" i="12"/>
  <c r="AV93" i="12"/>
  <c r="AU93" i="12"/>
  <c r="AT93" i="12"/>
  <c r="AR93" i="12"/>
  <c r="AQ93" i="12"/>
  <c r="AP93" i="12"/>
  <c r="AO93" i="12"/>
  <c r="AN93" i="12"/>
  <c r="AM93" i="12"/>
  <c r="AL93" i="12"/>
  <c r="AJ93" i="12"/>
  <c r="AI93" i="12"/>
  <c r="AH93" i="12"/>
  <c r="CE92" i="12"/>
  <c r="CD92" i="12"/>
  <c r="CC92" i="12"/>
  <c r="CB92" i="12"/>
  <c r="CA92" i="12"/>
  <c r="BZ92" i="12"/>
  <c r="BY92" i="12"/>
  <c r="BX92" i="12"/>
  <c r="BW92" i="12"/>
  <c r="BV92" i="12"/>
  <c r="BU92" i="12"/>
  <c r="BT92" i="12"/>
  <c r="BS92" i="12"/>
  <c r="BR92" i="12"/>
  <c r="BQ92" i="12"/>
  <c r="BP92" i="12"/>
  <c r="BO92" i="12"/>
  <c r="BN92" i="12"/>
  <c r="BM92" i="12"/>
  <c r="BL92" i="12"/>
  <c r="BK92" i="12"/>
  <c r="BJ92" i="12"/>
  <c r="BI92" i="12"/>
  <c r="BH92" i="12"/>
  <c r="BG92" i="12"/>
  <c r="BF92" i="12"/>
  <c r="BE92" i="12"/>
  <c r="BD92" i="12"/>
  <c r="BC92" i="12"/>
  <c r="BB92" i="12"/>
  <c r="BA92" i="12"/>
  <c r="AZ92" i="12"/>
  <c r="AY92" i="12"/>
  <c r="AX92" i="12"/>
  <c r="AW92" i="12"/>
  <c r="AV92" i="12"/>
  <c r="AU92" i="12"/>
  <c r="AT92" i="12"/>
  <c r="AS92" i="12"/>
  <c r="AR92" i="12"/>
  <c r="AQ92" i="12"/>
  <c r="AP92" i="12"/>
  <c r="AO92" i="12"/>
  <c r="AN92" i="12"/>
  <c r="AM92" i="12"/>
  <c r="AL92" i="12"/>
  <c r="AK92" i="12"/>
  <c r="AJ92" i="12"/>
  <c r="AI92" i="12"/>
  <c r="AH92" i="12"/>
  <c r="CE86" i="12"/>
  <c r="CD86" i="12"/>
  <c r="CC86" i="12"/>
  <c r="CB86" i="12"/>
  <c r="CA86" i="12"/>
  <c r="BZ86" i="12"/>
  <c r="BY86" i="12"/>
  <c r="BX86" i="12"/>
  <c r="BW86" i="12"/>
  <c r="BV86" i="12"/>
  <c r="BU86" i="12"/>
  <c r="BT86" i="12"/>
  <c r="BS86" i="12"/>
  <c r="BR86" i="12"/>
  <c r="BQ86" i="12"/>
  <c r="BP86" i="12"/>
  <c r="BO86" i="12"/>
  <c r="BN86" i="12"/>
  <c r="BM86" i="12"/>
  <c r="BL86" i="12"/>
  <c r="BK86" i="12"/>
  <c r="BJ86" i="12"/>
  <c r="BI86" i="12"/>
  <c r="BH86" i="12"/>
  <c r="BG86" i="12"/>
  <c r="BF86" i="12"/>
  <c r="BE86" i="12"/>
  <c r="BD86" i="12"/>
  <c r="BC86" i="12"/>
  <c r="BB86" i="12"/>
  <c r="BA86" i="12"/>
  <c r="AZ86" i="12"/>
  <c r="AY86" i="12"/>
  <c r="AX86" i="12"/>
  <c r="AW86" i="12"/>
  <c r="AV86" i="12"/>
  <c r="AU86" i="12"/>
  <c r="AT86" i="12"/>
  <c r="AS86" i="12"/>
  <c r="AR86" i="12"/>
  <c r="AQ86" i="12"/>
  <c r="AP86" i="12"/>
  <c r="AO86" i="12"/>
  <c r="AN86" i="12"/>
  <c r="AM86" i="12"/>
  <c r="AL86" i="12"/>
  <c r="AK86" i="12"/>
  <c r="AJ86" i="12"/>
  <c r="AI86" i="12"/>
  <c r="AH86" i="12"/>
  <c r="CE78" i="12"/>
  <c r="CD78" i="12"/>
  <c r="CC78" i="12"/>
  <c r="CB78" i="12"/>
  <c r="CA78" i="12"/>
  <c r="BZ78" i="12"/>
  <c r="BY78" i="12"/>
  <c r="BX78" i="12"/>
  <c r="BW78" i="12"/>
  <c r="BV78" i="12"/>
  <c r="BU78" i="12"/>
  <c r="BT78" i="12"/>
  <c r="BS78" i="12"/>
  <c r="BR78" i="12"/>
  <c r="BQ78" i="12"/>
  <c r="BP78" i="12"/>
  <c r="BO78" i="12"/>
  <c r="BN78" i="12"/>
  <c r="BM78" i="12"/>
  <c r="BL78" i="12"/>
  <c r="BK78" i="12"/>
  <c r="BJ78" i="12"/>
  <c r="BI78" i="12"/>
  <c r="BH78" i="12"/>
  <c r="BG78" i="12"/>
  <c r="BF78" i="12"/>
  <c r="BE78" i="12"/>
  <c r="BD78" i="12"/>
  <c r="BC78" i="12"/>
  <c r="BB78" i="12"/>
  <c r="BA78" i="12"/>
  <c r="AZ78" i="12"/>
  <c r="AY78" i="12"/>
  <c r="AX78" i="12"/>
  <c r="AW78" i="12"/>
  <c r="AV78" i="12"/>
  <c r="AU78" i="12"/>
  <c r="AT78" i="12"/>
  <c r="AS78" i="12"/>
  <c r="AR78" i="12"/>
  <c r="AQ78" i="12"/>
  <c r="AP78" i="12"/>
  <c r="AO78" i="12"/>
  <c r="AN78" i="12"/>
  <c r="AM78" i="12"/>
  <c r="AL78" i="12"/>
  <c r="AK78" i="12"/>
  <c r="AJ78" i="12"/>
  <c r="AI78" i="12"/>
  <c r="AH78" i="12"/>
  <c r="CE74" i="12"/>
  <c r="CD74" i="12"/>
  <c r="CC74" i="12"/>
  <c r="CB74" i="12"/>
  <c r="CA74" i="12"/>
  <c r="BZ74" i="12"/>
  <c r="BY74" i="12"/>
  <c r="BX74" i="12"/>
  <c r="BW74" i="12"/>
  <c r="BV74" i="12"/>
  <c r="BU74" i="12"/>
  <c r="BT74" i="12"/>
  <c r="BS74" i="12"/>
  <c r="BR74" i="12"/>
  <c r="BQ74" i="12"/>
  <c r="BP74" i="12"/>
  <c r="BO74" i="12"/>
  <c r="BN74" i="12"/>
  <c r="BM74" i="12"/>
  <c r="BL74" i="12"/>
  <c r="BK74" i="12"/>
  <c r="BJ74" i="12"/>
  <c r="BI74" i="12"/>
  <c r="BH74" i="12"/>
  <c r="BG74" i="12"/>
  <c r="BF74" i="12"/>
  <c r="BE74" i="12"/>
  <c r="BD74" i="12"/>
  <c r="BC74" i="12"/>
  <c r="BB74" i="12"/>
  <c r="BA74" i="12"/>
  <c r="AZ74" i="12"/>
  <c r="AY74" i="12"/>
  <c r="AX74" i="12"/>
  <c r="AW74" i="12"/>
  <c r="AV74" i="12"/>
  <c r="AU74" i="12"/>
  <c r="AT74" i="12"/>
  <c r="AS74" i="12"/>
  <c r="AR74" i="12"/>
  <c r="AQ74" i="12"/>
  <c r="AP74" i="12"/>
  <c r="AO74" i="12"/>
  <c r="AN74" i="12"/>
  <c r="AM74" i="12"/>
  <c r="AL74" i="12"/>
  <c r="AK74" i="12"/>
  <c r="AJ74" i="12"/>
  <c r="AI74" i="12"/>
  <c r="AH74" i="12"/>
  <c r="CE72" i="12"/>
  <c r="CD72" i="12"/>
  <c r="CC72" i="12"/>
  <c r="CB72" i="12"/>
  <c r="CA72" i="12"/>
  <c r="BZ72" i="12"/>
  <c r="BY72" i="12"/>
  <c r="BX72" i="12"/>
  <c r="BW72" i="12"/>
  <c r="BV72" i="12"/>
  <c r="BU72" i="12"/>
  <c r="BT72" i="12"/>
  <c r="BS72" i="12"/>
  <c r="BR72" i="12"/>
  <c r="BQ72" i="12"/>
  <c r="BP72" i="12"/>
  <c r="BO72" i="12"/>
  <c r="BN72" i="12"/>
  <c r="BM72" i="12"/>
  <c r="BL72" i="12"/>
  <c r="BK72" i="12"/>
  <c r="BJ72" i="12"/>
  <c r="BI72" i="12"/>
  <c r="BH72" i="12"/>
  <c r="BG72" i="12"/>
  <c r="BF72" i="12"/>
  <c r="BE72" i="12"/>
  <c r="BD72" i="12"/>
  <c r="BC72" i="12"/>
  <c r="BB72" i="12"/>
  <c r="BA72" i="12"/>
  <c r="AZ72" i="12"/>
  <c r="AY72" i="12"/>
  <c r="AX72" i="12"/>
  <c r="AW72" i="12"/>
  <c r="AV72" i="12"/>
  <c r="AU72" i="12"/>
  <c r="AT72" i="12"/>
  <c r="AS72" i="12"/>
  <c r="AR72" i="12"/>
  <c r="AQ72" i="12"/>
  <c r="AP72" i="12"/>
  <c r="AO72" i="12"/>
  <c r="AN72" i="12"/>
  <c r="AM72" i="12"/>
  <c r="AL72" i="12"/>
  <c r="AK72" i="12"/>
  <c r="AJ72" i="12"/>
  <c r="AI72" i="12"/>
  <c r="AH72" i="12"/>
  <c r="CE63" i="12"/>
  <c r="CD63" i="12"/>
  <c r="CC63" i="12"/>
  <c r="CB63" i="12"/>
  <c r="CA63" i="12"/>
  <c r="BZ63" i="12"/>
  <c r="BY63" i="12"/>
  <c r="BX63" i="12"/>
  <c r="BW63" i="12"/>
  <c r="BV63" i="12"/>
  <c r="BU63" i="12"/>
  <c r="BT63" i="12"/>
  <c r="BS63" i="12"/>
  <c r="BR63" i="12"/>
  <c r="BQ63" i="12"/>
  <c r="BN63" i="12"/>
  <c r="BL63" i="12"/>
  <c r="BK63" i="12"/>
  <c r="BJ63" i="12"/>
  <c r="BI63" i="12"/>
  <c r="BH63" i="12"/>
  <c r="BG63" i="12"/>
  <c r="BF63" i="12"/>
  <c r="BE63" i="12"/>
  <c r="BD63" i="12"/>
  <c r="BC63" i="12"/>
  <c r="BB63" i="12"/>
  <c r="BA63" i="12"/>
  <c r="AZ63" i="12"/>
  <c r="AY63" i="12"/>
  <c r="AX63" i="12"/>
  <c r="AW63" i="12"/>
  <c r="AV63" i="12"/>
  <c r="AU63" i="12"/>
  <c r="AT63" i="12"/>
  <c r="AS63" i="12"/>
  <c r="AR63" i="12"/>
  <c r="AQ63" i="12"/>
  <c r="AP63" i="12"/>
  <c r="AO63" i="12"/>
  <c r="AN63" i="12"/>
  <c r="AM63" i="12"/>
  <c r="AL63" i="12"/>
  <c r="AK63" i="12"/>
  <c r="AJ63" i="12"/>
  <c r="AI63" i="12"/>
  <c r="AH63" i="12"/>
  <c r="CE41" i="12"/>
  <c r="CE106" i="12" s="1"/>
  <c r="CD41" i="12"/>
  <c r="CD106" i="12" s="1"/>
  <c r="CC41" i="12"/>
  <c r="CC106" i="12" s="1"/>
  <c r="CB41" i="12"/>
  <c r="CB106" i="12" s="1"/>
  <c r="CA41" i="12"/>
  <c r="CA106" i="12" s="1"/>
  <c r="BZ41" i="12"/>
  <c r="BZ106" i="12" s="1"/>
  <c r="BY41" i="12"/>
  <c r="BY106" i="12" s="1"/>
  <c r="BX41" i="12"/>
  <c r="BX106" i="12" s="1"/>
  <c r="BW41" i="12"/>
  <c r="BW106" i="12" s="1"/>
  <c r="BV41" i="12"/>
  <c r="BV106" i="12" s="1"/>
  <c r="BU41" i="12"/>
  <c r="BU106" i="12" s="1"/>
  <c r="BT41" i="12"/>
  <c r="BT106" i="12" s="1"/>
  <c r="BS41" i="12"/>
  <c r="BS106" i="12" s="1"/>
  <c r="BR41" i="12"/>
  <c r="BR106" i="12" s="1"/>
  <c r="BQ41" i="12"/>
  <c r="BQ106" i="12" s="1"/>
  <c r="BP41" i="12"/>
  <c r="BP106" i="12" s="1"/>
  <c r="BO41" i="12"/>
  <c r="BO106" i="12" s="1"/>
  <c r="BN41" i="12"/>
  <c r="BN106" i="12" s="1"/>
  <c r="BM41" i="12"/>
  <c r="BM106" i="12" s="1"/>
  <c r="BL41" i="12"/>
  <c r="BL106" i="12" s="1"/>
  <c r="BK41" i="12"/>
  <c r="BK106" i="12" s="1"/>
  <c r="BJ41" i="12"/>
  <c r="BJ106" i="12" s="1"/>
  <c r="BI41" i="12"/>
  <c r="BI106" i="12" s="1"/>
  <c r="BH41" i="12"/>
  <c r="BH106" i="12" s="1"/>
  <c r="BG41" i="12"/>
  <c r="BG106" i="12" s="1"/>
  <c r="BF41" i="12"/>
  <c r="BF106" i="12" s="1"/>
  <c r="BE41" i="12"/>
  <c r="BE106" i="12" s="1"/>
  <c r="BD41" i="12"/>
  <c r="BD106" i="12" s="1"/>
  <c r="BC41" i="12"/>
  <c r="BC106" i="12" s="1"/>
  <c r="BB41" i="12"/>
  <c r="BB106" i="12" s="1"/>
  <c r="BA41" i="12"/>
  <c r="BA106" i="12" s="1"/>
  <c r="AZ41" i="12"/>
  <c r="AZ106" i="12" s="1"/>
  <c r="AY41" i="12"/>
  <c r="AY106" i="12" s="1"/>
  <c r="AX41" i="12"/>
  <c r="AX106" i="12" s="1"/>
  <c r="AW41" i="12"/>
  <c r="AW106" i="12" s="1"/>
  <c r="AV41" i="12"/>
  <c r="AV106" i="12" s="1"/>
  <c r="AU41" i="12"/>
  <c r="AU106" i="12" s="1"/>
  <c r="AT41" i="12"/>
  <c r="AT106" i="12" s="1"/>
  <c r="AS41" i="12"/>
  <c r="AS106" i="12" s="1"/>
  <c r="AR41" i="12"/>
  <c r="AR106" i="12" s="1"/>
  <c r="AQ41" i="12"/>
  <c r="AQ106" i="12" s="1"/>
  <c r="AP41" i="12"/>
  <c r="AP106" i="12" s="1"/>
  <c r="AO41" i="12"/>
  <c r="AO106" i="12" s="1"/>
  <c r="AN41" i="12"/>
  <c r="AN106" i="12" s="1"/>
  <c r="AM41" i="12"/>
  <c r="AM106" i="12" s="1"/>
  <c r="AL41" i="12"/>
  <c r="AL106" i="12" s="1"/>
  <c r="AK41" i="12"/>
  <c r="AK106" i="12" s="1"/>
  <c r="AJ41" i="12"/>
  <c r="AJ106" i="12" s="1"/>
  <c r="AI41" i="12"/>
  <c r="AI106" i="12" s="1"/>
  <c r="AH41" i="12"/>
  <c r="AH106" i="12" s="1"/>
  <c r="CE40" i="12"/>
  <c r="CD40" i="12"/>
  <c r="CC40" i="12"/>
  <c r="CB40" i="12"/>
  <c r="CA40" i="12"/>
  <c r="CA105" i="12" s="1"/>
  <c r="BZ40" i="12"/>
  <c r="BZ105" i="12" s="1"/>
  <c r="BY40" i="12"/>
  <c r="BY105" i="12" s="1"/>
  <c r="BX40" i="12"/>
  <c r="BX105" i="12" s="1"/>
  <c r="BW40" i="12"/>
  <c r="BW105" i="12" s="1"/>
  <c r="BV40" i="12"/>
  <c r="BV105" i="12" s="1"/>
  <c r="BU40" i="12"/>
  <c r="BU105" i="12" s="1"/>
  <c r="BT40" i="12"/>
  <c r="BT105" i="12" s="1"/>
  <c r="BS40" i="12"/>
  <c r="BS105" i="12" s="1"/>
  <c r="BR40" i="12"/>
  <c r="BR105" i="12" s="1"/>
  <c r="BQ40" i="12"/>
  <c r="BQ105" i="12" s="1"/>
  <c r="BP40" i="12"/>
  <c r="BP105" i="12" s="1"/>
  <c r="BO40" i="12"/>
  <c r="BO105" i="12" s="1"/>
  <c r="BN40" i="12"/>
  <c r="BN105" i="12" s="1"/>
  <c r="BM40" i="12"/>
  <c r="BM105" i="12" s="1"/>
  <c r="BL40" i="12"/>
  <c r="BL105" i="12" s="1"/>
  <c r="BK40" i="12"/>
  <c r="BK105" i="12" s="1"/>
  <c r="BJ40" i="12"/>
  <c r="BJ105" i="12" s="1"/>
  <c r="BI40" i="12"/>
  <c r="BI105" i="12" s="1"/>
  <c r="BH40" i="12"/>
  <c r="BH105" i="12" s="1"/>
  <c r="BG40" i="12"/>
  <c r="BG105" i="12" s="1"/>
  <c r="BF40" i="12"/>
  <c r="BF105" i="12" s="1"/>
  <c r="BE40" i="12"/>
  <c r="BE105" i="12" s="1"/>
  <c r="BD40" i="12"/>
  <c r="BD105" i="12" s="1"/>
  <c r="BC40" i="12"/>
  <c r="BC105" i="12" s="1"/>
  <c r="BB40" i="12"/>
  <c r="BB105" i="12" s="1"/>
  <c r="BA40" i="12"/>
  <c r="BA105" i="12" s="1"/>
  <c r="AZ40" i="12"/>
  <c r="AZ105" i="12" s="1"/>
  <c r="AY40" i="12"/>
  <c r="AY105" i="12" s="1"/>
  <c r="AX40" i="12"/>
  <c r="AX105" i="12" s="1"/>
  <c r="AW40" i="12"/>
  <c r="AW105" i="12" s="1"/>
  <c r="AV40" i="12"/>
  <c r="AV105" i="12" s="1"/>
  <c r="AU40" i="12"/>
  <c r="AU105" i="12" s="1"/>
  <c r="AT40" i="12"/>
  <c r="AT105" i="12" s="1"/>
  <c r="AS40" i="12"/>
  <c r="AS105" i="12" s="1"/>
  <c r="AR40" i="12"/>
  <c r="AR105" i="12" s="1"/>
  <c r="AQ40" i="12"/>
  <c r="AQ105" i="12" s="1"/>
  <c r="AP40" i="12"/>
  <c r="AP105" i="12" s="1"/>
  <c r="AO40" i="12"/>
  <c r="AO105" i="12" s="1"/>
  <c r="AN40" i="12"/>
  <c r="AN105" i="12" s="1"/>
  <c r="AM40" i="12"/>
  <c r="AM105" i="12" s="1"/>
  <c r="AL40" i="12"/>
  <c r="AL105" i="12" s="1"/>
  <c r="AK40" i="12"/>
  <c r="AK105" i="12" s="1"/>
  <c r="AJ40" i="12"/>
  <c r="AJ105" i="12" s="1"/>
  <c r="AI40" i="12"/>
  <c r="AI105" i="12" s="1"/>
  <c r="AH40" i="12"/>
  <c r="AH105" i="12" s="1"/>
  <c r="CE39" i="12"/>
  <c r="CE104" i="12" s="1"/>
  <c r="CD39" i="12"/>
  <c r="CD104" i="12" s="1"/>
  <c r="CC39" i="12"/>
  <c r="CC104" i="12" s="1"/>
  <c r="CB39" i="12"/>
  <c r="CB104" i="12" s="1"/>
  <c r="CA39" i="12"/>
  <c r="CA104" i="12" s="1"/>
  <c r="BZ39" i="12"/>
  <c r="BZ104" i="12" s="1"/>
  <c r="BY39" i="12"/>
  <c r="BY104" i="12" s="1"/>
  <c r="BX39" i="12"/>
  <c r="BX104" i="12" s="1"/>
  <c r="BW39" i="12"/>
  <c r="BW104" i="12" s="1"/>
  <c r="BV39" i="12"/>
  <c r="BV104" i="12" s="1"/>
  <c r="BU39" i="12"/>
  <c r="BU104" i="12" s="1"/>
  <c r="BT39" i="12"/>
  <c r="BT104" i="12" s="1"/>
  <c r="BS39" i="12"/>
  <c r="BS104" i="12" s="1"/>
  <c r="BR39" i="12"/>
  <c r="BR104" i="12" s="1"/>
  <c r="BQ39" i="12"/>
  <c r="BQ104" i="12" s="1"/>
  <c r="BP39" i="12"/>
  <c r="BP104" i="12" s="1"/>
  <c r="BO39" i="12"/>
  <c r="BO104" i="12" s="1"/>
  <c r="BN39" i="12"/>
  <c r="BN104" i="12" s="1"/>
  <c r="BM39" i="12"/>
  <c r="BM104" i="12" s="1"/>
  <c r="BL39" i="12"/>
  <c r="BL104" i="12" s="1"/>
  <c r="BK39" i="12"/>
  <c r="BK104" i="12" s="1"/>
  <c r="BJ39" i="12"/>
  <c r="BJ104" i="12" s="1"/>
  <c r="BI39" i="12"/>
  <c r="BI104" i="12" s="1"/>
  <c r="BH39" i="12"/>
  <c r="BH104" i="12" s="1"/>
  <c r="BG39" i="12"/>
  <c r="BG104" i="12" s="1"/>
  <c r="BF39" i="12"/>
  <c r="BF104" i="12" s="1"/>
  <c r="BE39" i="12"/>
  <c r="BE104" i="12" s="1"/>
  <c r="BD39" i="12"/>
  <c r="BD104" i="12" s="1"/>
  <c r="BC39" i="12"/>
  <c r="BC104" i="12" s="1"/>
  <c r="BB39" i="12"/>
  <c r="BB104" i="12" s="1"/>
  <c r="BA39" i="12"/>
  <c r="BA104" i="12" s="1"/>
  <c r="AZ39" i="12"/>
  <c r="AZ104" i="12" s="1"/>
  <c r="AY39" i="12"/>
  <c r="AY104" i="12" s="1"/>
  <c r="AX39" i="12"/>
  <c r="AX104" i="12" s="1"/>
  <c r="AW39" i="12"/>
  <c r="AW104" i="12" s="1"/>
  <c r="AV39" i="12"/>
  <c r="AV104" i="12" s="1"/>
  <c r="AU39" i="12"/>
  <c r="AU104" i="12" s="1"/>
  <c r="AT39" i="12"/>
  <c r="AT104" i="12" s="1"/>
  <c r="AS39" i="12"/>
  <c r="AS104" i="12" s="1"/>
  <c r="AR39" i="12"/>
  <c r="AR104" i="12" s="1"/>
  <c r="AQ39" i="12"/>
  <c r="AQ104" i="12" s="1"/>
  <c r="AP39" i="12"/>
  <c r="AP104" i="12" s="1"/>
  <c r="AO39" i="12"/>
  <c r="AO104" i="12" s="1"/>
  <c r="AN39" i="12"/>
  <c r="AN104" i="12" s="1"/>
  <c r="AM39" i="12"/>
  <c r="AM104" i="12" s="1"/>
  <c r="AL39" i="12"/>
  <c r="AL104" i="12" s="1"/>
  <c r="AK39" i="12"/>
  <c r="AK104" i="12" s="1"/>
  <c r="AJ39" i="12"/>
  <c r="AJ104" i="12" s="1"/>
  <c r="AI39" i="12"/>
  <c r="AI104" i="12" s="1"/>
  <c r="AH39" i="12"/>
  <c r="AH104" i="12" s="1"/>
  <c r="CE38" i="12"/>
  <c r="CE103" i="12" s="1"/>
  <c r="CD38" i="12"/>
  <c r="CD42" i="12" s="1"/>
  <c r="CC38" i="12"/>
  <c r="CC103" i="12" s="1"/>
  <c r="CB38" i="12"/>
  <c r="CB103" i="12" s="1"/>
  <c r="CA38" i="12"/>
  <c r="CA103" i="12" s="1"/>
  <c r="BZ38" i="12"/>
  <c r="BZ103" i="12" s="1"/>
  <c r="BY38" i="12"/>
  <c r="BY103" i="12" s="1"/>
  <c r="BX38" i="12"/>
  <c r="BX103" i="12" s="1"/>
  <c r="BW38" i="12"/>
  <c r="BW42" i="12" s="1"/>
  <c r="BV38" i="12"/>
  <c r="BV42" i="12" s="1"/>
  <c r="BU38" i="12"/>
  <c r="BU103" i="12" s="1"/>
  <c r="BT38" i="12"/>
  <c r="BT42" i="12" s="1"/>
  <c r="BS38" i="12"/>
  <c r="BS42" i="12" s="1"/>
  <c r="BR38" i="12"/>
  <c r="BR42" i="12" s="1"/>
  <c r="BQ38" i="12"/>
  <c r="BQ103" i="12" s="1"/>
  <c r="BP38" i="12"/>
  <c r="BP103" i="12" s="1"/>
  <c r="BO38" i="12"/>
  <c r="BO42" i="12" s="1"/>
  <c r="BN38" i="12"/>
  <c r="BN42" i="12" s="1"/>
  <c r="BM38" i="12"/>
  <c r="BM103" i="12" s="1"/>
  <c r="BL38" i="12"/>
  <c r="BL42" i="12" s="1"/>
  <c r="BK38" i="12"/>
  <c r="BK42" i="12" s="1"/>
  <c r="BJ38" i="12"/>
  <c r="BJ42" i="12" s="1"/>
  <c r="BI38" i="12"/>
  <c r="BI42" i="12" s="1"/>
  <c r="BH38" i="12"/>
  <c r="BH103" i="12" s="1"/>
  <c r="BG38" i="12"/>
  <c r="BG42" i="12" s="1"/>
  <c r="BF38" i="12"/>
  <c r="BF42" i="12" s="1"/>
  <c r="BE38" i="12"/>
  <c r="BE103" i="12" s="1"/>
  <c r="BD38" i="12"/>
  <c r="BD103" i="12" s="1"/>
  <c r="BC38" i="12"/>
  <c r="BC103" i="12" s="1"/>
  <c r="BB38" i="12"/>
  <c r="BB103" i="12" s="1"/>
  <c r="AZ38" i="12"/>
  <c r="AZ103" i="12" s="1"/>
  <c r="AY38" i="12"/>
  <c r="AY103" i="12" s="1"/>
  <c r="AX38" i="12"/>
  <c r="AX103" i="12" s="1"/>
  <c r="AW38" i="12"/>
  <c r="AW103" i="12" s="1"/>
  <c r="AV38" i="12"/>
  <c r="AV103" i="12" s="1"/>
  <c r="AU38" i="12"/>
  <c r="AU103" i="12" s="1"/>
  <c r="AT38" i="12"/>
  <c r="AT103" i="12" s="1"/>
  <c r="AR38" i="12"/>
  <c r="AR103" i="12" s="1"/>
  <c r="AQ38" i="12"/>
  <c r="AQ103" i="12" s="1"/>
  <c r="AP38" i="12"/>
  <c r="AP103" i="12" s="1"/>
  <c r="AO38" i="12"/>
  <c r="AO103" i="12" s="1"/>
  <c r="AN38" i="12"/>
  <c r="AN103" i="12" s="1"/>
  <c r="AM38" i="12"/>
  <c r="AM103" i="12" s="1"/>
  <c r="AL38" i="12"/>
  <c r="AL103" i="12" s="1"/>
  <c r="AJ38" i="12"/>
  <c r="AJ103" i="12" s="1"/>
  <c r="AI38" i="12"/>
  <c r="AI103" i="12" s="1"/>
  <c r="AH38" i="12"/>
  <c r="AH103" i="12" s="1"/>
  <c r="CE37" i="12"/>
  <c r="CE108" i="12" s="1"/>
  <c r="CD37" i="12"/>
  <c r="CD108" i="12" s="1"/>
  <c r="CC37" i="12"/>
  <c r="CC108" i="12" s="1"/>
  <c r="CB37" i="12"/>
  <c r="CB108" i="12" s="1"/>
  <c r="CA37" i="12"/>
  <c r="CA108" i="12" s="1"/>
  <c r="BZ37" i="12"/>
  <c r="BZ108" i="12" s="1"/>
  <c r="BY37" i="12"/>
  <c r="BY108" i="12" s="1"/>
  <c r="BX37" i="12"/>
  <c r="BX108" i="12" s="1"/>
  <c r="BW37" i="12"/>
  <c r="BW108" i="12" s="1"/>
  <c r="BV37" i="12"/>
  <c r="BV108" i="12" s="1"/>
  <c r="BU37" i="12"/>
  <c r="BU108" i="12" s="1"/>
  <c r="BT37" i="12"/>
  <c r="BT108" i="12" s="1"/>
  <c r="BS37" i="12"/>
  <c r="BS108" i="12" s="1"/>
  <c r="BR37" i="12"/>
  <c r="BR108" i="12" s="1"/>
  <c r="BQ37" i="12"/>
  <c r="BQ108" i="12" s="1"/>
  <c r="BP37" i="12"/>
  <c r="BP102" i="12" s="1"/>
  <c r="BO37" i="12"/>
  <c r="BO108" i="12" s="1"/>
  <c r="BN37" i="12"/>
  <c r="BN108" i="12" s="1"/>
  <c r="BM37" i="12"/>
  <c r="BM108" i="12" s="1"/>
  <c r="BL37" i="12"/>
  <c r="BL108" i="12" s="1"/>
  <c r="BK37" i="12"/>
  <c r="BK108" i="12" s="1"/>
  <c r="BJ37" i="12"/>
  <c r="BJ108" i="12" s="1"/>
  <c r="BI37" i="12"/>
  <c r="BI108" i="12" s="1"/>
  <c r="BH37" i="12"/>
  <c r="BH102" i="12" s="1"/>
  <c r="BG37" i="12"/>
  <c r="BG108" i="12" s="1"/>
  <c r="BF37" i="12"/>
  <c r="BF108" i="12" s="1"/>
  <c r="BE37" i="12"/>
  <c r="BE108" i="12" s="1"/>
  <c r="BD37" i="12"/>
  <c r="BD108" i="12" s="1"/>
  <c r="BC37" i="12"/>
  <c r="BC108" i="12" s="1"/>
  <c r="BB37" i="12"/>
  <c r="BB108" i="12" s="1"/>
  <c r="BA37" i="12"/>
  <c r="BA108" i="12" s="1"/>
  <c r="AZ37" i="12"/>
  <c r="AZ102" i="12" s="1"/>
  <c r="AY37" i="12"/>
  <c r="AY108" i="12" s="1"/>
  <c r="AX37" i="12"/>
  <c r="AX108" i="12" s="1"/>
  <c r="AW37" i="12"/>
  <c r="AW108" i="12" s="1"/>
  <c r="AV37" i="12"/>
  <c r="AV108" i="12" s="1"/>
  <c r="AU37" i="12"/>
  <c r="AU108" i="12" s="1"/>
  <c r="AT37" i="12"/>
  <c r="AT108" i="12" s="1"/>
  <c r="AS37" i="12"/>
  <c r="AS108" i="12" s="1"/>
  <c r="AR37" i="12"/>
  <c r="AR108" i="12" s="1"/>
  <c r="AQ37" i="12"/>
  <c r="AQ108" i="12" s="1"/>
  <c r="AP37" i="12"/>
  <c r="AP108" i="12" s="1"/>
  <c r="AO37" i="12"/>
  <c r="AO108" i="12" s="1"/>
  <c r="AN37" i="12"/>
  <c r="AN108" i="12" s="1"/>
  <c r="AM37" i="12"/>
  <c r="AM108" i="12" s="1"/>
  <c r="AL37" i="12"/>
  <c r="AL108" i="12" s="1"/>
  <c r="AK37" i="12"/>
  <c r="AK108" i="12" s="1"/>
  <c r="AJ37" i="12"/>
  <c r="AJ102" i="12" s="1"/>
  <c r="AI37" i="12"/>
  <c r="AI108" i="12" s="1"/>
  <c r="AH37" i="12"/>
  <c r="AH108" i="12" s="1"/>
  <c r="CE32" i="12"/>
  <c r="CB32" i="12"/>
  <c r="BW32" i="12"/>
  <c r="BT32" i="12"/>
  <c r="BO32" i="12"/>
  <c r="BL32" i="12"/>
  <c r="BG32" i="12"/>
  <c r="BD32" i="12"/>
  <c r="AY32" i="12"/>
  <c r="AV32" i="12"/>
  <c r="AQ32" i="12"/>
  <c r="AN32" i="12"/>
  <c r="AI32" i="12"/>
  <c r="CE31" i="12"/>
  <c r="CD31" i="12"/>
  <c r="CD32" i="12" s="1"/>
  <c r="CC31" i="12"/>
  <c r="CC32" i="12" s="1"/>
  <c r="CB31" i="12"/>
  <c r="CA31" i="12"/>
  <c r="CA32" i="12" s="1"/>
  <c r="BZ31" i="12"/>
  <c r="BZ32" i="12" s="1"/>
  <c r="BY31" i="12"/>
  <c r="BY32" i="12" s="1"/>
  <c r="BX31" i="12"/>
  <c r="BX32" i="12" s="1"/>
  <c r="BW31" i="12"/>
  <c r="BV31" i="12"/>
  <c r="BV32" i="12" s="1"/>
  <c r="BU31" i="12"/>
  <c r="BU32" i="12" s="1"/>
  <c r="BT31" i="12"/>
  <c r="BS31" i="12"/>
  <c r="BS32" i="12" s="1"/>
  <c r="BR31" i="12"/>
  <c r="BR32" i="12" s="1"/>
  <c r="BQ31" i="12"/>
  <c r="BQ32" i="12" s="1"/>
  <c r="BP31" i="12"/>
  <c r="BP32" i="12" s="1"/>
  <c r="BO31" i="12"/>
  <c r="BN31" i="12"/>
  <c r="BN32" i="12" s="1"/>
  <c r="BM31" i="12"/>
  <c r="BM32" i="12" s="1"/>
  <c r="BL31" i="12"/>
  <c r="BK31" i="12"/>
  <c r="BK32" i="12" s="1"/>
  <c r="BJ31" i="12"/>
  <c r="BJ32" i="12" s="1"/>
  <c r="BI31" i="12"/>
  <c r="BI32" i="12" s="1"/>
  <c r="BH31" i="12"/>
  <c r="BH32" i="12" s="1"/>
  <c r="BG31" i="12"/>
  <c r="BF31" i="12"/>
  <c r="BF32" i="12" s="1"/>
  <c r="BE31" i="12"/>
  <c r="BE32" i="12" s="1"/>
  <c r="BD31" i="12"/>
  <c r="BC31" i="12"/>
  <c r="BC32" i="12" s="1"/>
  <c r="BB31" i="12"/>
  <c r="BB32" i="12" s="1"/>
  <c r="BA31" i="12"/>
  <c r="BA32" i="12" s="1"/>
  <c r="AZ31" i="12"/>
  <c r="AZ32" i="12" s="1"/>
  <c r="AY31" i="12"/>
  <c r="AX31" i="12"/>
  <c r="AX32" i="12" s="1"/>
  <c r="AW31" i="12"/>
  <c r="AW32" i="12" s="1"/>
  <c r="AV31" i="12"/>
  <c r="AU31" i="12"/>
  <c r="AU32" i="12" s="1"/>
  <c r="AT31" i="12"/>
  <c r="AT32" i="12" s="1"/>
  <c r="AS31" i="12"/>
  <c r="AS32" i="12" s="1"/>
  <c r="AR31" i="12"/>
  <c r="AR32" i="12" s="1"/>
  <c r="AQ31" i="12"/>
  <c r="AP31" i="12"/>
  <c r="AP32" i="12" s="1"/>
  <c r="AO31" i="12"/>
  <c r="AO32" i="12" s="1"/>
  <c r="AN31" i="12"/>
  <c r="AM31" i="12"/>
  <c r="AM32" i="12" s="1"/>
  <c r="AL31" i="12"/>
  <c r="AL32" i="12" s="1"/>
  <c r="AK31" i="12"/>
  <c r="AK32" i="12" s="1"/>
  <c r="AJ31" i="12"/>
  <c r="AJ32" i="12" s="1"/>
  <c r="AI31" i="12"/>
  <c r="AH31" i="12"/>
  <c r="AH32" i="12" s="1"/>
  <c r="BU24" i="12"/>
  <c r="BQ24" i="12"/>
  <c r="BN24" i="12"/>
  <c r="BM24" i="12"/>
  <c r="BI24" i="12"/>
  <c r="BF24" i="12"/>
  <c r="BE24" i="12"/>
  <c r="BA24" i="12"/>
  <c r="BU23" i="12"/>
  <c r="BT23" i="12"/>
  <c r="BT24" i="12" s="1"/>
  <c r="BS23" i="12"/>
  <c r="BS24" i="12" s="1"/>
  <c r="BR23" i="12"/>
  <c r="BR24" i="12" s="1"/>
  <c r="BQ23" i="12"/>
  <c r="BP23" i="12"/>
  <c r="BP24" i="12" s="1"/>
  <c r="BO23" i="12"/>
  <c r="BO24" i="12" s="1"/>
  <c r="BN23" i="12"/>
  <c r="BM23" i="12"/>
  <c r="BL23" i="12"/>
  <c r="BL24" i="12" s="1"/>
  <c r="BK23" i="12"/>
  <c r="BK24" i="12" s="1"/>
  <c r="BJ23" i="12"/>
  <c r="BJ24" i="12" s="1"/>
  <c r="BI23" i="12"/>
  <c r="BH23" i="12"/>
  <c r="BH24" i="12" s="1"/>
  <c r="BG23" i="12"/>
  <c r="BG24" i="12" s="1"/>
  <c r="BF23" i="12"/>
  <c r="BE23" i="12"/>
  <c r="BD23" i="12"/>
  <c r="BD24" i="12" s="1"/>
  <c r="BC23" i="12"/>
  <c r="BC24" i="12" s="1"/>
  <c r="BB23" i="12"/>
  <c r="BB24" i="12" s="1"/>
  <c r="BA23" i="12"/>
  <c r="BU15" i="12"/>
  <c r="BT15" i="12"/>
  <c r="BS15" i="12"/>
  <c r="BR15" i="12"/>
  <c r="BQ15" i="12"/>
  <c r="BP15" i="12"/>
  <c r="BO15" i="12"/>
  <c r="BN15" i="12"/>
  <c r="BM15" i="12"/>
  <c r="BL15" i="12"/>
  <c r="CE12" i="12"/>
  <c r="CB12" i="12"/>
  <c r="CA12" i="12"/>
  <c r="BW12" i="12"/>
  <c r="BT12" i="12"/>
  <c r="BS12" i="12"/>
  <c r="BO12" i="12"/>
  <c r="BL12" i="12"/>
  <c r="BK12" i="12"/>
  <c r="BG12" i="12"/>
  <c r="BD12" i="12"/>
  <c r="BC12" i="12"/>
  <c r="AY12" i="12"/>
  <c r="AV12" i="12"/>
  <c r="AU12" i="12"/>
  <c r="AQ12" i="12"/>
  <c r="AN12" i="12"/>
  <c r="AM12" i="12"/>
  <c r="CE11" i="12"/>
  <c r="CD11" i="12"/>
  <c r="CD12" i="12" s="1"/>
  <c r="CC11" i="12"/>
  <c r="CB11" i="12"/>
  <c r="CA11" i="12"/>
  <c r="BZ11" i="12"/>
  <c r="BZ12" i="12" s="1"/>
  <c r="BY11" i="12"/>
  <c r="BY12" i="12" s="1"/>
  <c r="BX11" i="12"/>
  <c r="BX12" i="12" s="1"/>
  <c r="BW11" i="12"/>
  <c r="BV11" i="12"/>
  <c r="BV12" i="12" s="1"/>
  <c r="BU11" i="12"/>
  <c r="BT11" i="12"/>
  <c r="BS11" i="12"/>
  <c r="BR11" i="12"/>
  <c r="BR12" i="12" s="1"/>
  <c r="BQ11" i="12"/>
  <c r="BQ12" i="12" s="1"/>
  <c r="BP11" i="12"/>
  <c r="BP12" i="12" s="1"/>
  <c r="BO11" i="12"/>
  <c r="BN11" i="12"/>
  <c r="BN12" i="12" s="1"/>
  <c r="BM11" i="12"/>
  <c r="BL11" i="12"/>
  <c r="BL99" i="12" s="1"/>
  <c r="BL100" i="12" s="1"/>
  <c r="BK11" i="12"/>
  <c r="BK99" i="12" s="1"/>
  <c r="BK100" i="12" s="1"/>
  <c r="BJ11" i="12"/>
  <c r="BJ12" i="12" s="1"/>
  <c r="BI11" i="12"/>
  <c r="BI12" i="12" s="1"/>
  <c r="BH11" i="12"/>
  <c r="BH12" i="12" s="1"/>
  <c r="BG11" i="12"/>
  <c r="BG99" i="12" s="1"/>
  <c r="BG100" i="12" s="1"/>
  <c r="BF11" i="12"/>
  <c r="BF12" i="12" s="1"/>
  <c r="BE11" i="12"/>
  <c r="BE99" i="12" s="1"/>
  <c r="BE100" i="12" s="1"/>
  <c r="BD11" i="12"/>
  <c r="BD99" i="12" s="1"/>
  <c r="BD100" i="12" s="1"/>
  <c r="BC11" i="12"/>
  <c r="BC99" i="12" s="1"/>
  <c r="BC100" i="12" s="1"/>
  <c r="BB11" i="12"/>
  <c r="BB12" i="12" s="1"/>
  <c r="AZ11" i="12"/>
  <c r="AZ12" i="12" s="1"/>
  <c r="AY11" i="12"/>
  <c r="AY99" i="12" s="1"/>
  <c r="AY100" i="12" s="1"/>
  <c r="AX11" i="12"/>
  <c r="AX12" i="12" s="1"/>
  <c r="AW11" i="12"/>
  <c r="AW99" i="12" s="1"/>
  <c r="AW100" i="12" s="1"/>
  <c r="AV11" i="12"/>
  <c r="AV99" i="12" s="1"/>
  <c r="AV100" i="12" s="1"/>
  <c r="AU11" i="12"/>
  <c r="AU99" i="12" s="1"/>
  <c r="AU100" i="12" s="1"/>
  <c r="AT11" i="12"/>
  <c r="AT12" i="12" s="1"/>
  <c r="AR11" i="12"/>
  <c r="AR12" i="12" s="1"/>
  <c r="AQ11" i="12"/>
  <c r="AQ99" i="12" s="1"/>
  <c r="AQ100" i="12" s="1"/>
  <c r="AP11" i="12"/>
  <c r="AP12" i="12" s="1"/>
  <c r="AO11" i="12"/>
  <c r="AO99" i="12" s="1"/>
  <c r="AO100" i="12" s="1"/>
  <c r="AN11" i="12"/>
  <c r="AN99" i="12" s="1"/>
  <c r="AN100" i="12" s="1"/>
  <c r="AM11" i="12"/>
  <c r="AM99" i="12" s="1"/>
  <c r="AM100" i="12" s="1"/>
  <c r="AL11" i="12"/>
  <c r="AL12" i="12" s="1"/>
  <c r="AJ11" i="12"/>
  <c r="AJ12" i="12" s="1"/>
  <c r="AI11" i="12"/>
  <c r="AI12" i="12" s="1"/>
  <c r="AH11" i="12"/>
  <c r="AH12" i="12" s="1"/>
  <c r="CE143" i="10"/>
  <c r="CD143" i="10"/>
  <c r="CC143" i="10"/>
  <c r="CB143" i="10"/>
  <c r="CA143" i="10"/>
  <c r="BZ143" i="10"/>
  <c r="BY143" i="10"/>
  <c r="BX143" i="10"/>
  <c r="BW143" i="10"/>
  <c r="BV143" i="10"/>
  <c r="BU143" i="10"/>
  <c r="BT143" i="10"/>
  <c r="BS143" i="10"/>
  <c r="BR143" i="10"/>
  <c r="BQ143" i="10"/>
  <c r="BP143" i="10"/>
  <c r="BO143" i="10"/>
  <c r="BN143" i="10"/>
  <c r="BM143" i="10"/>
  <c r="BL143" i="10"/>
  <c r="BK143" i="10"/>
  <c r="BJ143" i="10"/>
  <c r="BI143" i="10"/>
  <c r="BH143" i="10"/>
  <c r="BG143" i="10"/>
  <c r="BF143" i="10"/>
  <c r="BE143" i="10"/>
  <c r="BD143" i="10"/>
  <c r="BC143" i="10"/>
  <c r="BB143" i="10"/>
  <c r="BA143" i="10"/>
  <c r="AZ143" i="10"/>
  <c r="AY143" i="10"/>
  <c r="AX143" i="10"/>
  <c r="AW143" i="10"/>
  <c r="AV143" i="10"/>
  <c r="AU143" i="10"/>
  <c r="AT143" i="10"/>
  <c r="AS143" i="10"/>
  <c r="AR143" i="10"/>
  <c r="AQ143" i="10"/>
  <c r="AP143" i="10"/>
  <c r="AO143" i="10"/>
  <c r="AN143" i="10"/>
  <c r="AM143" i="10"/>
  <c r="AL143" i="10"/>
  <c r="AK143" i="10"/>
  <c r="AJ143" i="10"/>
  <c r="AI143" i="10"/>
  <c r="AH143" i="10"/>
  <c r="CE142" i="10"/>
  <c r="CD142" i="10"/>
  <c r="CD140" i="10" s="1"/>
  <c r="CC142" i="10"/>
  <c r="CB142" i="10"/>
  <c r="CA142" i="10"/>
  <c r="BZ142" i="10"/>
  <c r="BY142" i="10"/>
  <c r="BX142" i="10"/>
  <c r="BW142" i="10"/>
  <c r="BW140" i="10" s="1"/>
  <c r="BV142" i="10"/>
  <c r="BV140" i="10" s="1"/>
  <c r="BU142" i="10"/>
  <c r="BT142" i="10"/>
  <c r="BS142" i="10"/>
  <c r="BR142" i="10"/>
  <c r="BQ142" i="10"/>
  <c r="BP142" i="10"/>
  <c r="BO142" i="10"/>
  <c r="BO140" i="10" s="1"/>
  <c r="BN142" i="10"/>
  <c r="BN140" i="10" s="1"/>
  <c r="BM142" i="10"/>
  <c r="BL142" i="10"/>
  <c r="BK142" i="10"/>
  <c r="BJ142" i="10"/>
  <c r="BI142" i="10"/>
  <c r="BH142" i="10"/>
  <c r="BG142" i="10"/>
  <c r="BG140" i="10" s="1"/>
  <c r="BF142" i="10"/>
  <c r="BF140" i="10" s="1"/>
  <c r="BE142" i="10"/>
  <c r="BD142" i="10"/>
  <c r="BC142" i="10"/>
  <c r="BB142" i="10"/>
  <c r="BA142" i="10"/>
  <c r="AZ142" i="10"/>
  <c r="AY142" i="10"/>
  <c r="AY140" i="10" s="1"/>
  <c r="AX142" i="10"/>
  <c r="AX140" i="10" s="1"/>
  <c r="AW142" i="10"/>
  <c r="AV142" i="10"/>
  <c r="AU142" i="10"/>
  <c r="AT142" i="10"/>
  <c r="AS142" i="10"/>
  <c r="AR142" i="10"/>
  <c r="AQ142" i="10"/>
  <c r="AQ140" i="10" s="1"/>
  <c r="AP142" i="10"/>
  <c r="AP140" i="10" s="1"/>
  <c r="AO142" i="10"/>
  <c r="AN142" i="10"/>
  <c r="AM142" i="10"/>
  <c r="AL142" i="10"/>
  <c r="AK142" i="10"/>
  <c r="AJ142" i="10"/>
  <c r="AI142" i="10"/>
  <c r="AI140" i="10" s="1"/>
  <c r="AH142" i="10"/>
  <c r="AH140" i="10" s="1"/>
  <c r="CE141" i="10"/>
  <c r="CD141" i="10"/>
  <c r="CC141" i="10"/>
  <c r="CB141" i="10"/>
  <c r="CB140" i="10" s="1"/>
  <c r="CA141" i="10"/>
  <c r="BZ141" i="10"/>
  <c r="BY141" i="10"/>
  <c r="BY140" i="10" s="1"/>
  <c r="BX141" i="10"/>
  <c r="BX140" i="10" s="1"/>
  <c r="BW141" i="10"/>
  <c r="BV141" i="10"/>
  <c r="BU141" i="10"/>
  <c r="BT141" i="10"/>
  <c r="BS141" i="10"/>
  <c r="BR141" i="10"/>
  <c r="BQ141" i="10"/>
  <c r="BQ140" i="10" s="1"/>
  <c r="BP141" i="10"/>
  <c r="BP140" i="10" s="1"/>
  <c r="BO141" i="10"/>
  <c r="BN141" i="10"/>
  <c r="BM141" i="10"/>
  <c r="BL141" i="10"/>
  <c r="BK141" i="10"/>
  <c r="BJ141" i="10"/>
  <c r="BI141" i="10"/>
  <c r="BI140" i="10" s="1"/>
  <c r="BH141" i="10"/>
  <c r="BH140" i="10" s="1"/>
  <c r="BG141" i="10"/>
  <c r="BF141" i="10"/>
  <c r="BE141" i="10"/>
  <c r="BD141" i="10"/>
  <c r="BC141" i="10"/>
  <c r="BB141" i="10"/>
  <c r="BA141" i="10"/>
  <c r="BA140" i="10" s="1"/>
  <c r="AZ141" i="10"/>
  <c r="AZ140" i="10" s="1"/>
  <c r="AY141" i="10"/>
  <c r="AX141" i="10"/>
  <c r="AW141" i="10"/>
  <c r="AV141" i="10"/>
  <c r="AU141" i="10"/>
  <c r="AT141" i="10"/>
  <c r="AS141" i="10"/>
  <c r="AS140" i="10" s="1"/>
  <c r="AR141" i="10"/>
  <c r="AR140" i="10" s="1"/>
  <c r="AQ141" i="10"/>
  <c r="AP141" i="10"/>
  <c r="AO141" i="10"/>
  <c r="AN141" i="10"/>
  <c r="AM141" i="10"/>
  <c r="AL141" i="10"/>
  <c r="AK141" i="10"/>
  <c r="AK140" i="10" s="1"/>
  <c r="AJ141" i="10"/>
  <c r="AJ140" i="10" s="1"/>
  <c r="AI141" i="10"/>
  <c r="AH141" i="10"/>
  <c r="CE140" i="10"/>
  <c r="CC140" i="10"/>
  <c r="CA140" i="10"/>
  <c r="BZ140" i="10"/>
  <c r="BU140" i="10"/>
  <c r="BS140" i="10"/>
  <c r="BR140" i="10"/>
  <c r="BM140" i="10"/>
  <c r="BK140" i="10"/>
  <c r="BJ140" i="10"/>
  <c r="BE140" i="10"/>
  <c r="BC140" i="10"/>
  <c r="BB140" i="10"/>
  <c r="AW140" i="10"/>
  <c r="AU140" i="10"/>
  <c r="AT140" i="10"/>
  <c r="AO140" i="10"/>
  <c r="AM140" i="10"/>
  <c r="AL140" i="10"/>
  <c r="CE139" i="10"/>
  <c r="CD139" i="10"/>
  <c r="CC139" i="10"/>
  <c r="CB139" i="10"/>
  <c r="CA139" i="10"/>
  <c r="BZ139" i="10"/>
  <c r="BY139" i="10"/>
  <c r="BX139" i="10"/>
  <c r="BW139" i="10"/>
  <c r="BV139" i="10"/>
  <c r="BU139" i="10"/>
  <c r="BT139" i="10"/>
  <c r="BS139" i="10"/>
  <c r="BR139" i="10"/>
  <c r="BQ139" i="10"/>
  <c r="BP139" i="10"/>
  <c r="BO139" i="10"/>
  <c r="BN139" i="10"/>
  <c r="BM139" i="10"/>
  <c r="BL139" i="10"/>
  <c r="BK139" i="10"/>
  <c r="BJ139" i="10"/>
  <c r="BI139" i="10"/>
  <c r="BH139" i="10"/>
  <c r="BG139" i="10"/>
  <c r="BF139" i="10"/>
  <c r="BE139" i="10"/>
  <c r="BD139" i="10"/>
  <c r="BC139" i="10"/>
  <c r="BB139" i="10"/>
  <c r="BA139" i="10"/>
  <c r="AZ139" i="10"/>
  <c r="AY139" i="10"/>
  <c r="AX139" i="10"/>
  <c r="AW139" i="10"/>
  <c r="AV139" i="10"/>
  <c r="AU139" i="10"/>
  <c r="AT139" i="10"/>
  <c r="AS139" i="10"/>
  <c r="AR139" i="10"/>
  <c r="AQ139" i="10"/>
  <c r="AP139" i="10"/>
  <c r="AO139" i="10"/>
  <c r="AN139" i="10"/>
  <c r="AM139" i="10"/>
  <c r="AL139" i="10"/>
  <c r="AK139" i="10"/>
  <c r="AJ139" i="10"/>
  <c r="AI139" i="10"/>
  <c r="AH139" i="10"/>
  <c r="CE138" i="10"/>
  <c r="CD138" i="10"/>
  <c r="CD136" i="10" s="1"/>
  <c r="CC138" i="10"/>
  <c r="CB138" i="10"/>
  <c r="CA138" i="10"/>
  <c r="BZ138" i="10"/>
  <c r="BY138" i="10"/>
  <c r="BX138" i="10"/>
  <c r="BW138" i="10"/>
  <c r="BV138" i="10"/>
  <c r="BV136" i="10" s="1"/>
  <c r="BU138" i="10"/>
  <c r="BT138" i="10"/>
  <c r="BS138" i="10"/>
  <c r="BR138" i="10"/>
  <c r="BQ138" i="10"/>
  <c r="BP138" i="10"/>
  <c r="BO138" i="10"/>
  <c r="BO136" i="10" s="1"/>
  <c r="BN138" i="10"/>
  <c r="BN136" i="10" s="1"/>
  <c r="BM138" i="10"/>
  <c r="BL138" i="10"/>
  <c r="BK138" i="10"/>
  <c r="BJ138" i="10"/>
  <c r="BI138" i="10"/>
  <c r="BH138" i="10"/>
  <c r="BG138" i="10"/>
  <c r="BG136" i="10" s="1"/>
  <c r="BF138" i="10"/>
  <c r="BF136" i="10" s="1"/>
  <c r="BE138" i="10"/>
  <c r="BD138" i="10"/>
  <c r="BC138" i="10"/>
  <c r="BB138" i="10"/>
  <c r="BA138" i="10"/>
  <c r="AZ138" i="10"/>
  <c r="AY138" i="10"/>
  <c r="AY136" i="10" s="1"/>
  <c r="AX138" i="10"/>
  <c r="AX136" i="10" s="1"/>
  <c r="AW138" i="10"/>
  <c r="AV138" i="10"/>
  <c r="AU138" i="10"/>
  <c r="AT138" i="10"/>
  <c r="AS138" i="10"/>
  <c r="AR138" i="10"/>
  <c r="AQ138" i="10"/>
  <c r="AQ136" i="10" s="1"/>
  <c r="AP138" i="10"/>
  <c r="AP136" i="10" s="1"/>
  <c r="AO138" i="10"/>
  <c r="AN138" i="10"/>
  <c r="AM138" i="10"/>
  <c r="AL138" i="10"/>
  <c r="AK138" i="10"/>
  <c r="AJ138" i="10"/>
  <c r="AI138" i="10"/>
  <c r="AI136" i="10" s="1"/>
  <c r="AH138" i="10"/>
  <c r="AH136" i="10" s="1"/>
  <c r="CE137" i="10"/>
  <c r="CD137" i="10"/>
  <c r="CC137" i="10"/>
  <c r="CB137" i="10"/>
  <c r="CA137" i="10"/>
  <c r="BZ137" i="10"/>
  <c r="BY137" i="10"/>
  <c r="BY136" i="10" s="1"/>
  <c r="BX137" i="10"/>
  <c r="BX136" i="10" s="1"/>
  <c r="BW137" i="10"/>
  <c r="BV137" i="10"/>
  <c r="BU137" i="10"/>
  <c r="BT137" i="10"/>
  <c r="BS137" i="10"/>
  <c r="BR137" i="10"/>
  <c r="BQ137" i="10"/>
  <c r="BQ136" i="10" s="1"/>
  <c r="BP137" i="10"/>
  <c r="BP136" i="10" s="1"/>
  <c r="BO137" i="10"/>
  <c r="BN137" i="10"/>
  <c r="BM137" i="10"/>
  <c r="BL137" i="10"/>
  <c r="BK137" i="10"/>
  <c r="BJ137" i="10"/>
  <c r="BI137" i="10"/>
  <c r="BI136" i="10" s="1"/>
  <c r="BH137" i="10"/>
  <c r="BH136" i="10" s="1"/>
  <c r="BG137" i="10"/>
  <c r="BF137" i="10"/>
  <c r="BE137" i="10"/>
  <c r="BD137" i="10"/>
  <c r="BC137" i="10"/>
  <c r="BB137" i="10"/>
  <c r="BA137" i="10"/>
  <c r="BA136" i="10" s="1"/>
  <c r="AZ137" i="10"/>
  <c r="AZ136" i="10" s="1"/>
  <c r="AY137" i="10"/>
  <c r="AX137" i="10"/>
  <c r="AW137" i="10"/>
  <c r="AV137" i="10"/>
  <c r="AU137" i="10"/>
  <c r="AT137" i="10"/>
  <c r="AS137" i="10"/>
  <c r="AS136" i="10" s="1"/>
  <c r="AR137" i="10"/>
  <c r="AR136" i="10" s="1"/>
  <c r="AQ137" i="10"/>
  <c r="AP137" i="10"/>
  <c r="AO137" i="10"/>
  <c r="AN137" i="10"/>
  <c r="AM137" i="10"/>
  <c r="AL137" i="10"/>
  <c r="AK137" i="10"/>
  <c r="AK136" i="10" s="1"/>
  <c r="AJ137" i="10"/>
  <c r="AJ136" i="10" s="1"/>
  <c r="AI137" i="10"/>
  <c r="AH137" i="10"/>
  <c r="CE136" i="10"/>
  <c r="CC136" i="10"/>
  <c r="CA136" i="10"/>
  <c r="BZ136" i="10"/>
  <c r="BW136" i="10"/>
  <c r="BU136" i="10"/>
  <c r="BS136" i="10"/>
  <c r="BR136" i="10"/>
  <c r="BM136" i="10"/>
  <c r="BK136" i="10"/>
  <c r="BJ136" i="10"/>
  <c r="BE136" i="10"/>
  <c r="BC136" i="10"/>
  <c r="BB136" i="10"/>
  <c r="AW136" i="10"/>
  <c r="AU136" i="10"/>
  <c r="AT136" i="10"/>
  <c r="AO136" i="10"/>
  <c r="AM136" i="10"/>
  <c r="AL136" i="10"/>
  <c r="CE135" i="10"/>
  <c r="CD135" i="10"/>
  <c r="CC135" i="10"/>
  <c r="CB135" i="10"/>
  <c r="CA135" i="10"/>
  <c r="BZ135" i="10"/>
  <c r="BY135" i="10"/>
  <c r="BX135" i="10"/>
  <c r="BW135" i="10"/>
  <c r="BV135" i="10"/>
  <c r="BU135" i="10"/>
  <c r="BT135" i="10"/>
  <c r="BS135" i="10"/>
  <c r="BR135" i="10"/>
  <c r="BQ135" i="10"/>
  <c r="BP135" i="10"/>
  <c r="BO135" i="10"/>
  <c r="BN135" i="10"/>
  <c r="BM135" i="10"/>
  <c r="BL135" i="10"/>
  <c r="BK135" i="10"/>
  <c r="BJ135" i="10"/>
  <c r="BI135" i="10"/>
  <c r="BH135" i="10"/>
  <c r="BG135" i="10"/>
  <c r="BF135" i="10"/>
  <c r="BE135" i="10"/>
  <c r="BD135" i="10"/>
  <c r="BC135" i="10"/>
  <c r="BB135" i="10"/>
  <c r="BA135" i="10"/>
  <c r="AZ135" i="10"/>
  <c r="AY135" i="10"/>
  <c r="AX135" i="10"/>
  <c r="AW135" i="10"/>
  <c r="AV135" i="10"/>
  <c r="AU135" i="10"/>
  <c r="AT135" i="10"/>
  <c r="AS135" i="10"/>
  <c r="AR135" i="10"/>
  <c r="AQ135" i="10"/>
  <c r="AP135" i="10"/>
  <c r="AO135" i="10"/>
  <c r="AN135" i="10"/>
  <c r="AM135" i="10"/>
  <c r="AL135" i="10"/>
  <c r="AK135" i="10"/>
  <c r="AJ135" i="10"/>
  <c r="AI135" i="10"/>
  <c r="AH135" i="10"/>
  <c r="CE134" i="10"/>
  <c r="CD134" i="10"/>
  <c r="CD132" i="10" s="1"/>
  <c r="CC134" i="10"/>
  <c r="CB134" i="10"/>
  <c r="CA134" i="10"/>
  <c r="BZ134" i="10"/>
  <c r="BY134" i="10"/>
  <c r="BX134" i="10"/>
  <c r="BW134" i="10"/>
  <c r="BV134" i="10"/>
  <c r="BV132" i="10" s="1"/>
  <c r="BU134" i="10"/>
  <c r="BT134" i="10"/>
  <c r="BS134" i="10"/>
  <c r="BR134" i="10"/>
  <c r="BQ134" i="10"/>
  <c r="BP134" i="10"/>
  <c r="BO134" i="10"/>
  <c r="BO132" i="10" s="1"/>
  <c r="BN134" i="10"/>
  <c r="BN132" i="10" s="1"/>
  <c r="BM134" i="10"/>
  <c r="BL134" i="10"/>
  <c r="BK134" i="10"/>
  <c r="BJ134" i="10"/>
  <c r="BI134" i="10"/>
  <c r="BH134" i="10"/>
  <c r="BG134" i="10"/>
  <c r="BG132" i="10" s="1"/>
  <c r="BF134" i="10"/>
  <c r="BF132" i="10" s="1"/>
  <c r="BE134" i="10"/>
  <c r="BD134" i="10"/>
  <c r="BC134" i="10"/>
  <c r="BB134" i="10"/>
  <c r="BA134" i="10"/>
  <c r="AZ134" i="10"/>
  <c r="AY134" i="10"/>
  <c r="AY132" i="10" s="1"/>
  <c r="AX134" i="10"/>
  <c r="AX132" i="10" s="1"/>
  <c r="AW134" i="10"/>
  <c r="AV134" i="10"/>
  <c r="AU134" i="10"/>
  <c r="AT134" i="10"/>
  <c r="AS134" i="10"/>
  <c r="AR134" i="10"/>
  <c r="AQ134" i="10"/>
  <c r="AQ132" i="10" s="1"/>
  <c r="AP134" i="10"/>
  <c r="AP132" i="10" s="1"/>
  <c r="AO134" i="10"/>
  <c r="AN134" i="10"/>
  <c r="AM134" i="10"/>
  <c r="AL134" i="10"/>
  <c r="AK134" i="10"/>
  <c r="AJ134" i="10"/>
  <c r="AI134" i="10"/>
  <c r="AI132" i="10" s="1"/>
  <c r="AH134" i="10"/>
  <c r="AH132" i="10" s="1"/>
  <c r="CE133" i="10"/>
  <c r="CD133" i="10"/>
  <c r="CC133" i="10"/>
  <c r="CB133" i="10"/>
  <c r="CA133" i="10"/>
  <c r="BZ133" i="10"/>
  <c r="BY133" i="10"/>
  <c r="BY132" i="10" s="1"/>
  <c r="BX133" i="10"/>
  <c r="BX132" i="10" s="1"/>
  <c r="BW133" i="10"/>
  <c r="BV133" i="10"/>
  <c r="BU133" i="10"/>
  <c r="BT133" i="10"/>
  <c r="BS133" i="10"/>
  <c r="BR133" i="10"/>
  <c r="BQ133" i="10"/>
  <c r="BQ132" i="10" s="1"/>
  <c r="BP133" i="10"/>
  <c r="BP132" i="10" s="1"/>
  <c r="BO133" i="10"/>
  <c r="BN133" i="10"/>
  <c r="BM133" i="10"/>
  <c r="BL133" i="10"/>
  <c r="BK133" i="10"/>
  <c r="BJ133" i="10"/>
  <c r="BI133" i="10"/>
  <c r="BI132" i="10" s="1"/>
  <c r="BH133" i="10"/>
  <c r="BH132" i="10" s="1"/>
  <c r="BG133" i="10"/>
  <c r="BF133" i="10"/>
  <c r="BE133" i="10"/>
  <c r="BD133" i="10"/>
  <c r="BC133" i="10"/>
  <c r="BB133" i="10"/>
  <c r="BA133" i="10"/>
  <c r="BA132" i="10" s="1"/>
  <c r="AZ133" i="10"/>
  <c r="AZ132" i="10" s="1"/>
  <c r="AY133" i="10"/>
  <c r="AX133" i="10"/>
  <c r="AW133" i="10"/>
  <c r="AV133" i="10"/>
  <c r="AU133" i="10"/>
  <c r="AT133" i="10"/>
  <c r="AS133" i="10"/>
  <c r="AS132" i="10" s="1"/>
  <c r="AR133" i="10"/>
  <c r="AR132" i="10" s="1"/>
  <c r="AQ133" i="10"/>
  <c r="AP133" i="10"/>
  <c r="AO133" i="10"/>
  <c r="AN133" i="10"/>
  <c r="AM133" i="10"/>
  <c r="AL133" i="10"/>
  <c r="AK133" i="10"/>
  <c r="AK132" i="10" s="1"/>
  <c r="AJ133" i="10"/>
  <c r="AJ132" i="10" s="1"/>
  <c r="AI133" i="10"/>
  <c r="AH133" i="10"/>
  <c r="CE132" i="10"/>
  <c r="CC132" i="10"/>
  <c r="CA132" i="10"/>
  <c r="BZ132" i="10"/>
  <c r="BW132" i="10"/>
  <c r="BU132" i="10"/>
  <c r="BS132" i="10"/>
  <c r="BR132" i="10"/>
  <c r="BM132" i="10"/>
  <c r="BK132" i="10"/>
  <c r="BJ132" i="10"/>
  <c r="BE132" i="10"/>
  <c r="BC132" i="10"/>
  <c r="BB132" i="10"/>
  <c r="AW132" i="10"/>
  <c r="AU132" i="10"/>
  <c r="AT132" i="10"/>
  <c r="AO132" i="10"/>
  <c r="AM132" i="10"/>
  <c r="AL132" i="10"/>
  <c r="CD128" i="10"/>
  <c r="BV128" i="10"/>
  <c r="CB126" i="10"/>
  <c r="BY126" i="10"/>
  <c r="BX126" i="10"/>
  <c r="BT126" i="10"/>
  <c r="BQ126" i="10"/>
  <c r="BP126" i="10"/>
  <c r="BL126" i="10"/>
  <c r="BI126" i="10"/>
  <c r="BH126" i="10"/>
  <c r="BD126" i="10"/>
  <c r="BA126" i="10"/>
  <c r="AZ126" i="10"/>
  <c r="AV126" i="10"/>
  <c r="AS126" i="10"/>
  <c r="AR126" i="10"/>
  <c r="AN126" i="10"/>
  <c r="AK126" i="10"/>
  <c r="AJ126" i="10"/>
  <c r="CE125" i="10"/>
  <c r="CE126" i="10" s="1"/>
  <c r="CD125" i="10"/>
  <c r="CD126" i="10" s="1"/>
  <c r="CC125" i="10"/>
  <c r="CC126" i="10" s="1"/>
  <c r="CB125" i="10"/>
  <c r="CA125" i="10"/>
  <c r="CA126" i="10" s="1"/>
  <c r="BZ125" i="10"/>
  <c r="BZ126" i="10" s="1"/>
  <c r="BY125" i="10"/>
  <c r="BX125" i="10"/>
  <c r="BW125" i="10"/>
  <c r="BW126" i="10" s="1"/>
  <c r="BV125" i="10"/>
  <c r="BV126" i="10" s="1"/>
  <c r="BU125" i="10"/>
  <c r="BU126" i="10" s="1"/>
  <c r="BT125" i="10"/>
  <c r="BS125" i="10"/>
  <c r="BS126" i="10" s="1"/>
  <c r="BR125" i="10"/>
  <c r="BR126" i="10" s="1"/>
  <c r="BQ125" i="10"/>
  <c r="BP125" i="10"/>
  <c r="BO125" i="10"/>
  <c r="BO126" i="10" s="1"/>
  <c r="BN125" i="10"/>
  <c r="BN126" i="10" s="1"/>
  <c r="BM125" i="10"/>
  <c r="BM126" i="10" s="1"/>
  <c r="BL125" i="10"/>
  <c r="BK125" i="10"/>
  <c r="BK126" i="10" s="1"/>
  <c r="BJ125" i="10"/>
  <c r="BJ126" i="10" s="1"/>
  <c r="BI125" i="10"/>
  <c r="BH125" i="10"/>
  <c r="BG125" i="10"/>
  <c r="BG126" i="10" s="1"/>
  <c r="BF125" i="10"/>
  <c r="BF126" i="10" s="1"/>
  <c r="BE125" i="10"/>
  <c r="BE126" i="10" s="1"/>
  <c r="BD125" i="10"/>
  <c r="BC125" i="10"/>
  <c r="BC126" i="10" s="1"/>
  <c r="BB125" i="10"/>
  <c r="BB126" i="10" s="1"/>
  <c r="BA125" i="10"/>
  <c r="AZ125" i="10"/>
  <c r="AY125" i="10"/>
  <c r="AY126" i="10" s="1"/>
  <c r="AX125" i="10"/>
  <c r="AX126" i="10" s="1"/>
  <c r="AW125" i="10"/>
  <c r="AW126" i="10" s="1"/>
  <c r="AV125" i="10"/>
  <c r="AU125" i="10"/>
  <c r="AU126" i="10" s="1"/>
  <c r="AT125" i="10"/>
  <c r="AT126" i="10" s="1"/>
  <c r="AS125" i="10"/>
  <c r="AR125" i="10"/>
  <c r="AQ125" i="10"/>
  <c r="AQ126" i="10" s="1"/>
  <c r="AP125" i="10"/>
  <c r="AP126" i="10" s="1"/>
  <c r="AO125" i="10"/>
  <c r="AO126" i="10" s="1"/>
  <c r="AN125" i="10"/>
  <c r="AM125" i="10"/>
  <c r="AM126" i="10" s="1"/>
  <c r="AL125" i="10"/>
  <c r="AL126" i="10" s="1"/>
  <c r="AK125" i="10"/>
  <c r="AJ125" i="10"/>
  <c r="AI125" i="10"/>
  <c r="AI126" i="10" s="1"/>
  <c r="AH125" i="10"/>
  <c r="AH126" i="10" s="1"/>
  <c r="CE75" i="10"/>
  <c r="CE76" i="10" s="1"/>
  <c r="CD75" i="10"/>
  <c r="CD76" i="10" s="1"/>
  <c r="BZ75" i="10"/>
  <c r="BZ76" i="10" s="1"/>
  <c r="BW75" i="10"/>
  <c r="BW76" i="10" s="1"/>
  <c r="BV75" i="10"/>
  <c r="BV76" i="10" s="1"/>
  <c r="BR75" i="10"/>
  <c r="BR76" i="10" s="1"/>
  <c r="BO75" i="10"/>
  <c r="BO76" i="10" s="1"/>
  <c r="BN75" i="10"/>
  <c r="BN76" i="10" s="1"/>
  <c r="BJ75" i="10"/>
  <c r="BJ76" i="10" s="1"/>
  <c r="BG75" i="10"/>
  <c r="BG76" i="10" s="1"/>
  <c r="BF75" i="10"/>
  <c r="BF76" i="10" s="1"/>
  <c r="BB75" i="10"/>
  <c r="BB76" i="10" s="1"/>
  <c r="AY75" i="10"/>
  <c r="AY76" i="10" s="1"/>
  <c r="AX75" i="10"/>
  <c r="AX76" i="10" s="1"/>
  <c r="AT75" i="10"/>
  <c r="AT76" i="10" s="1"/>
  <c r="AQ75" i="10"/>
  <c r="AQ76" i="10" s="1"/>
  <c r="AP75" i="10"/>
  <c r="AP76" i="10" s="1"/>
  <c r="AL75" i="10"/>
  <c r="AL76" i="10" s="1"/>
  <c r="AI75" i="10"/>
  <c r="AI76" i="10" s="1"/>
  <c r="AH75" i="10"/>
  <c r="AH76" i="10" s="1"/>
  <c r="CE22" i="10"/>
  <c r="CD22" i="10"/>
  <c r="CC22" i="10"/>
  <c r="CC75" i="10" s="1"/>
  <c r="CC76" i="10" s="1"/>
  <c r="CB22" i="10"/>
  <c r="CB75" i="10" s="1"/>
  <c r="CB76" i="10" s="1"/>
  <c r="CA22" i="10"/>
  <c r="CA75" i="10" s="1"/>
  <c r="CA76" i="10" s="1"/>
  <c r="BZ22" i="10"/>
  <c r="BY22" i="10"/>
  <c r="BY75" i="10" s="1"/>
  <c r="BX22" i="10"/>
  <c r="BX75" i="10" s="1"/>
  <c r="BX76" i="10" s="1"/>
  <c r="BW22" i="10"/>
  <c r="BV22" i="10"/>
  <c r="BU22" i="10"/>
  <c r="BU75" i="10" s="1"/>
  <c r="BU76" i="10" s="1"/>
  <c r="BT22" i="10"/>
  <c r="BT75" i="10" s="1"/>
  <c r="BT76" i="10" s="1"/>
  <c r="BS22" i="10"/>
  <c r="BS75" i="10" s="1"/>
  <c r="BS76" i="10" s="1"/>
  <c r="BR22" i="10"/>
  <c r="BQ22" i="10"/>
  <c r="BQ75" i="10" s="1"/>
  <c r="BP22" i="10"/>
  <c r="BP75" i="10" s="1"/>
  <c r="BP76" i="10" s="1"/>
  <c r="BO22" i="10"/>
  <c r="BN22" i="10"/>
  <c r="BM22" i="10"/>
  <c r="BM75" i="10" s="1"/>
  <c r="BM76" i="10" s="1"/>
  <c r="BL22" i="10"/>
  <c r="BL75" i="10" s="1"/>
  <c r="BL76" i="10" s="1"/>
  <c r="BK22" i="10"/>
  <c r="BK75" i="10" s="1"/>
  <c r="BK76" i="10" s="1"/>
  <c r="BJ22" i="10"/>
  <c r="BI22" i="10"/>
  <c r="BI75" i="10" s="1"/>
  <c r="BH22" i="10"/>
  <c r="BH75" i="10" s="1"/>
  <c r="BH76" i="10" s="1"/>
  <c r="BG22" i="10"/>
  <c r="BF22" i="10"/>
  <c r="BE22" i="10"/>
  <c r="BE75" i="10" s="1"/>
  <c r="BE76" i="10" s="1"/>
  <c r="BD22" i="10"/>
  <c r="BD75" i="10" s="1"/>
  <c r="BD76" i="10" s="1"/>
  <c r="BC22" i="10"/>
  <c r="BC75" i="10" s="1"/>
  <c r="BC76" i="10" s="1"/>
  <c r="BB22" i="10"/>
  <c r="BA22" i="10"/>
  <c r="BA75" i="10" s="1"/>
  <c r="AZ22" i="10"/>
  <c r="AZ75" i="10" s="1"/>
  <c r="AZ76" i="10" s="1"/>
  <c r="AY22" i="10"/>
  <c r="AX22" i="10"/>
  <c r="AW22" i="10"/>
  <c r="AW75" i="10" s="1"/>
  <c r="AW76" i="10" s="1"/>
  <c r="AV22" i="10"/>
  <c r="AV75" i="10" s="1"/>
  <c r="AV76" i="10" s="1"/>
  <c r="AU22" i="10"/>
  <c r="AU75" i="10" s="1"/>
  <c r="AU76" i="10" s="1"/>
  <c r="AT22" i="10"/>
  <c r="AS22" i="10"/>
  <c r="AS75" i="10" s="1"/>
  <c r="AR22" i="10"/>
  <c r="AR75" i="10" s="1"/>
  <c r="AR76" i="10" s="1"/>
  <c r="AQ22" i="10"/>
  <c r="AP22" i="10"/>
  <c r="AO22" i="10"/>
  <c r="AO75" i="10" s="1"/>
  <c r="AO76" i="10" s="1"/>
  <c r="AN22" i="10"/>
  <c r="AN75" i="10" s="1"/>
  <c r="AN76" i="10" s="1"/>
  <c r="AM22" i="10"/>
  <c r="AM75" i="10" s="1"/>
  <c r="AM76" i="10" s="1"/>
  <c r="AL22" i="10"/>
  <c r="AK22" i="10"/>
  <c r="AK75" i="10" s="1"/>
  <c r="AJ22" i="10"/>
  <c r="AJ75" i="10" s="1"/>
  <c r="AJ76" i="10" s="1"/>
  <c r="AI22" i="10"/>
  <c r="AH22" i="10"/>
  <c r="CD17" i="10"/>
  <c r="CD129" i="10" s="1"/>
  <c r="CA17" i="10"/>
  <c r="CA129" i="10" s="1"/>
  <c r="BZ17" i="10"/>
  <c r="BZ129" i="10" s="1"/>
  <c r="BV17" i="10"/>
  <c r="BV129" i="10" s="1"/>
  <c r="BS17" i="10"/>
  <c r="BR17" i="10"/>
  <c r="BR129" i="10" s="1"/>
  <c r="BN17" i="10"/>
  <c r="BK17" i="10"/>
  <c r="BJ17" i="10"/>
  <c r="BF17" i="10"/>
  <c r="BF129" i="10" s="1"/>
  <c r="BC17" i="10"/>
  <c r="BC129" i="10" s="1"/>
  <c r="BB17" i="10"/>
  <c r="BB129" i="10" s="1"/>
  <c r="AX17" i="10"/>
  <c r="AX129" i="10" s="1"/>
  <c r="AU17" i="10"/>
  <c r="AT17" i="10"/>
  <c r="AP17" i="10"/>
  <c r="AM17" i="10"/>
  <c r="AL17" i="10"/>
  <c r="AL129" i="10" s="1"/>
  <c r="AH17" i="10"/>
  <c r="AH129" i="10" s="1"/>
  <c r="CE16" i="10"/>
  <c r="CE128" i="10" s="1"/>
  <c r="CD16" i="10"/>
  <c r="CC16" i="10"/>
  <c r="CC17" i="10" s="1"/>
  <c r="CB16" i="10"/>
  <c r="CA16" i="10"/>
  <c r="BZ16" i="10"/>
  <c r="BY16" i="10"/>
  <c r="BY17" i="10" s="1"/>
  <c r="BX16" i="10"/>
  <c r="BX128" i="10" s="1"/>
  <c r="BW16" i="10"/>
  <c r="BW128" i="10" s="1"/>
  <c r="BV16" i="10"/>
  <c r="BU16" i="10"/>
  <c r="BU17" i="10" s="1"/>
  <c r="BT16" i="10"/>
  <c r="BS16" i="10"/>
  <c r="BR16" i="10"/>
  <c r="BQ16" i="10"/>
  <c r="BQ17" i="10" s="1"/>
  <c r="BP16" i="10"/>
  <c r="BP128" i="10" s="1"/>
  <c r="BO16" i="10"/>
  <c r="BO128" i="10" s="1"/>
  <c r="BN16" i="10"/>
  <c r="BM16" i="10"/>
  <c r="BM17" i="10" s="1"/>
  <c r="BL16" i="10"/>
  <c r="BK16" i="10"/>
  <c r="BJ16" i="10"/>
  <c r="BI16" i="10"/>
  <c r="BI17" i="10" s="1"/>
  <c r="BH16" i="10"/>
  <c r="BH128" i="10" s="1"/>
  <c r="BG16" i="10"/>
  <c r="BG128" i="10" s="1"/>
  <c r="BF16" i="10"/>
  <c r="BE16" i="10"/>
  <c r="BE17" i="10" s="1"/>
  <c r="BD16" i="10"/>
  <c r="BC16" i="10"/>
  <c r="BB16" i="10"/>
  <c r="BA16" i="10"/>
  <c r="BA17" i="10" s="1"/>
  <c r="AZ16" i="10"/>
  <c r="AZ128" i="10" s="1"/>
  <c r="AY16" i="10"/>
  <c r="AY128" i="10" s="1"/>
  <c r="AX16" i="10"/>
  <c r="AW16" i="10"/>
  <c r="AW17" i="10" s="1"/>
  <c r="AV16" i="10"/>
  <c r="AU16" i="10"/>
  <c r="AT16" i="10"/>
  <c r="AS16" i="10"/>
  <c r="AS17" i="10" s="1"/>
  <c r="AR16" i="10"/>
  <c r="AR128" i="10" s="1"/>
  <c r="AQ16" i="10"/>
  <c r="AQ128" i="10" s="1"/>
  <c r="AP16" i="10"/>
  <c r="AO16" i="10"/>
  <c r="AO17" i="10" s="1"/>
  <c r="AN16" i="10"/>
  <c r="AM16" i="10"/>
  <c r="AL16" i="10"/>
  <c r="AK16" i="10"/>
  <c r="AK17" i="10" s="1"/>
  <c r="AJ16" i="10"/>
  <c r="AJ128" i="10" s="1"/>
  <c r="AI16" i="10"/>
  <c r="AI128" i="10" s="1"/>
  <c r="AH16" i="10"/>
  <c r="BV143" i="9"/>
  <c r="BU143" i="9"/>
  <c r="BT143" i="9"/>
  <c r="BS143" i="9"/>
  <c r="BR143" i="9"/>
  <c r="BQ143" i="9"/>
  <c r="BP143" i="9"/>
  <c r="BO143" i="9"/>
  <c r="BN143" i="9"/>
  <c r="BM143" i="9"/>
  <c r="BL143" i="9"/>
  <c r="BK143" i="9"/>
  <c r="BJ143" i="9"/>
  <c r="BI143" i="9"/>
  <c r="BH143" i="9"/>
  <c r="BG143" i="9"/>
  <c r="BF143" i="9"/>
  <c r="BE143" i="9"/>
  <c r="BD143" i="9"/>
  <c r="BC143" i="9"/>
  <c r="BB143" i="9"/>
  <c r="BA143" i="9"/>
  <c r="AZ143" i="9"/>
  <c r="AY143" i="9"/>
  <c r="AX143" i="9"/>
  <c r="AW143" i="9"/>
  <c r="AV143" i="9"/>
  <c r="AU143" i="9"/>
  <c r="AT143" i="9"/>
  <c r="AS143" i="9"/>
  <c r="AR143" i="9"/>
  <c r="AQ143" i="9"/>
  <c r="AP143" i="9"/>
  <c r="AO143" i="9"/>
  <c r="AN143" i="9"/>
  <c r="AM143" i="9"/>
  <c r="AL143" i="9"/>
  <c r="AK143" i="9"/>
  <c r="AJ143" i="9"/>
  <c r="AI143" i="9"/>
  <c r="AH143" i="9"/>
  <c r="CE142" i="9"/>
  <c r="CD142" i="9"/>
  <c r="CC142" i="9"/>
  <c r="CB142" i="9"/>
  <c r="CA142" i="9"/>
  <c r="BZ142" i="9"/>
  <c r="BY142" i="9"/>
  <c r="BX142" i="9"/>
  <c r="BW142" i="9"/>
  <c r="BV142" i="9"/>
  <c r="BU142" i="9"/>
  <c r="BT142" i="9"/>
  <c r="BS142" i="9"/>
  <c r="BR142" i="9"/>
  <c r="BQ142" i="9"/>
  <c r="BQ140" i="9" s="1"/>
  <c r="BP142" i="9"/>
  <c r="BP140" i="9" s="1"/>
  <c r="BO142" i="9"/>
  <c r="BN142" i="9"/>
  <c r="BM142" i="9"/>
  <c r="BL142" i="9"/>
  <c r="BK142" i="9"/>
  <c r="BJ142" i="9"/>
  <c r="BI142" i="9"/>
  <c r="BI140" i="9" s="1"/>
  <c r="BH142" i="9"/>
  <c r="BH140" i="9" s="1"/>
  <c r="BG142" i="9"/>
  <c r="BF142" i="9"/>
  <c r="BE142" i="9"/>
  <c r="BD142" i="9"/>
  <c r="BC142" i="9"/>
  <c r="BB142" i="9"/>
  <c r="BA142" i="9"/>
  <c r="BA140" i="9" s="1"/>
  <c r="AZ142" i="9"/>
  <c r="AZ140" i="9" s="1"/>
  <c r="AY142" i="9"/>
  <c r="AX142" i="9"/>
  <c r="AW142" i="9"/>
  <c r="AV142" i="9"/>
  <c r="AU142" i="9"/>
  <c r="AT142" i="9"/>
  <c r="AS142" i="9"/>
  <c r="AS140" i="9" s="1"/>
  <c r="AR142" i="9"/>
  <c r="AR140" i="9" s="1"/>
  <c r="AQ142" i="9"/>
  <c r="AP142" i="9"/>
  <c r="AO142" i="9"/>
  <c r="AN142" i="9"/>
  <c r="AM142" i="9"/>
  <c r="AL142" i="9"/>
  <c r="AK142" i="9"/>
  <c r="AK140" i="9" s="1"/>
  <c r="AJ142" i="9"/>
  <c r="AJ140" i="9" s="1"/>
  <c r="AI142" i="9"/>
  <c r="AH142" i="9"/>
  <c r="CE141" i="9"/>
  <c r="CD141" i="9"/>
  <c r="CC141" i="9"/>
  <c r="CB141" i="9"/>
  <c r="CA141" i="9"/>
  <c r="BZ141" i="9"/>
  <c r="BY141" i="9"/>
  <c r="BX141" i="9"/>
  <c r="BW141" i="9"/>
  <c r="BV141" i="9"/>
  <c r="BV140" i="9" s="1"/>
  <c r="BU141" i="9"/>
  <c r="BT141" i="9"/>
  <c r="BS141" i="9"/>
  <c r="BS140" i="9" s="1"/>
  <c r="BR141" i="9"/>
  <c r="BR140" i="9" s="1"/>
  <c r="BQ141" i="9"/>
  <c r="BP141" i="9"/>
  <c r="BO141" i="9"/>
  <c r="BN141" i="9"/>
  <c r="BN140" i="9" s="1"/>
  <c r="BM141" i="9"/>
  <c r="BL141" i="9"/>
  <c r="BK141" i="9"/>
  <c r="BK140" i="9" s="1"/>
  <c r="BJ141" i="9"/>
  <c r="BJ140" i="9" s="1"/>
  <c r="BI141" i="9"/>
  <c r="BH141" i="9"/>
  <c r="BG141" i="9"/>
  <c r="BF141" i="9"/>
  <c r="BF140" i="9" s="1"/>
  <c r="BE141" i="9"/>
  <c r="BD141" i="9"/>
  <c r="BC141" i="9"/>
  <c r="BC140" i="9" s="1"/>
  <c r="BB141" i="9"/>
  <c r="BB140" i="9" s="1"/>
  <c r="BA141" i="9"/>
  <c r="AZ141" i="9"/>
  <c r="AY141" i="9"/>
  <c r="AX141" i="9"/>
  <c r="AX140" i="9" s="1"/>
  <c r="AW141" i="9"/>
  <c r="AV141" i="9"/>
  <c r="AU141" i="9"/>
  <c r="AU140" i="9" s="1"/>
  <c r="AT141" i="9"/>
  <c r="AT140" i="9" s="1"/>
  <c r="AS141" i="9"/>
  <c r="AR141" i="9"/>
  <c r="AQ141" i="9"/>
  <c r="AP141" i="9"/>
  <c r="AP140" i="9" s="1"/>
  <c r="AO141" i="9"/>
  <c r="AN141" i="9"/>
  <c r="AM141" i="9"/>
  <c r="AM140" i="9" s="1"/>
  <c r="AL141" i="9"/>
  <c r="AL140" i="9" s="1"/>
  <c r="AK141" i="9"/>
  <c r="AJ141" i="9"/>
  <c r="AI141" i="9"/>
  <c r="AH141" i="9"/>
  <c r="AH140" i="9" s="1"/>
  <c r="BU140" i="9"/>
  <c r="BT140" i="9"/>
  <c r="BO140" i="9"/>
  <c r="BM140" i="9"/>
  <c r="BL140" i="9"/>
  <c r="BG140" i="9"/>
  <c r="BE140" i="9"/>
  <c r="BD140" i="9"/>
  <c r="AY140" i="9"/>
  <c r="AW140" i="9"/>
  <c r="AV140" i="9"/>
  <c r="AQ140" i="9"/>
  <c r="AO140" i="9"/>
  <c r="AN140" i="9"/>
  <c r="AI140" i="9"/>
  <c r="AH139" i="9"/>
  <c r="CE137" i="9"/>
  <c r="CD137" i="9"/>
  <c r="CC137" i="9"/>
  <c r="CB137" i="9"/>
  <c r="CA137" i="9"/>
  <c r="BZ137" i="9"/>
  <c r="BY137" i="9"/>
  <c r="BX137" i="9"/>
  <c r="BW137" i="9"/>
  <c r="BV137" i="9"/>
  <c r="BU137" i="9"/>
  <c r="BT137" i="9"/>
  <c r="BS137" i="9"/>
  <c r="BR137" i="9"/>
  <c r="BQ137" i="9"/>
  <c r="BP137" i="9"/>
  <c r="BO137" i="9"/>
  <c r="BN137" i="9"/>
  <c r="BM137" i="9"/>
  <c r="BL137" i="9"/>
  <c r="BK137" i="9"/>
  <c r="BJ137" i="9"/>
  <c r="BI137" i="9"/>
  <c r="BH137" i="9"/>
  <c r="BG137" i="9"/>
  <c r="BF137" i="9"/>
  <c r="BE137" i="9"/>
  <c r="BD137" i="9"/>
  <c r="BC137" i="9"/>
  <c r="BB137" i="9"/>
  <c r="BA137" i="9"/>
  <c r="AZ137" i="9"/>
  <c r="AY137" i="9"/>
  <c r="AX137" i="9"/>
  <c r="AW137" i="9"/>
  <c r="AV137" i="9"/>
  <c r="AU137" i="9"/>
  <c r="AT137" i="9"/>
  <c r="AS137" i="9"/>
  <c r="AR137" i="9"/>
  <c r="AQ137" i="9"/>
  <c r="AP137" i="9"/>
  <c r="AO137" i="9"/>
  <c r="AN137" i="9"/>
  <c r="AM137" i="9"/>
  <c r="AL137" i="9"/>
  <c r="AK137" i="9"/>
  <c r="AJ137" i="9"/>
  <c r="AI137" i="9"/>
  <c r="AH137" i="9"/>
  <c r="CE135" i="9"/>
  <c r="BZ135" i="9"/>
  <c r="BR135" i="9"/>
  <c r="BO135" i="9"/>
  <c r="BJ135" i="9"/>
  <c r="AT135" i="9"/>
  <c r="AQ135" i="9"/>
  <c r="AL135" i="9"/>
  <c r="CE134" i="9"/>
  <c r="CD134" i="9"/>
  <c r="CC134" i="9"/>
  <c r="CB134" i="9"/>
  <c r="CA134" i="9"/>
  <c r="BZ134" i="9"/>
  <c r="BY134" i="9"/>
  <c r="BX134" i="9"/>
  <c r="BW134" i="9"/>
  <c r="BV134" i="9"/>
  <c r="BU134" i="9"/>
  <c r="BT134" i="9"/>
  <c r="BS134" i="9"/>
  <c r="BS132" i="9" s="1"/>
  <c r="BR134" i="9"/>
  <c r="BQ134" i="9"/>
  <c r="BP134" i="9"/>
  <c r="BP132" i="9" s="1"/>
  <c r="BO134" i="9"/>
  <c r="BN134" i="9"/>
  <c r="BM134" i="9"/>
  <c r="BL134" i="9"/>
  <c r="BK134" i="9"/>
  <c r="BJ134" i="9"/>
  <c r="BI134" i="9"/>
  <c r="BH134" i="9"/>
  <c r="BG134" i="9"/>
  <c r="BF134" i="9"/>
  <c r="BE134" i="9"/>
  <c r="BD134" i="9"/>
  <c r="BC134" i="9"/>
  <c r="BB134" i="9"/>
  <c r="BA134" i="9"/>
  <c r="AZ134" i="9"/>
  <c r="AY134" i="9"/>
  <c r="AX134" i="9"/>
  <c r="AW134" i="9"/>
  <c r="AV134" i="9"/>
  <c r="AU134" i="9"/>
  <c r="AU132" i="9" s="1"/>
  <c r="AT134" i="9"/>
  <c r="AS134" i="9"/>
  <c r="AR134" i="9"/>
  <c r="AR132" i="9" s="1"/>
  <c r="AQ134" i="9"/>
  <c r="AP134" i="9"/>
  <c r="AO134" i="9"/>
  <c r="AN134" i="9"/>
  <c r="AM134" i="9"/>
  <c r="AM132" i="9" s="1"/>
  <c r="AL134" i="9"/>
  <c r="AK134" i="9"/>
  <c r="AJ134" i="9"/>
  <c r="AI134" i="9"/>
  <c r="AH134" i="9"/>
  <c r="CE133" i="9"/>
  <c r="CD133" i="9"/>
  <c r="CC133" i="9"/>
  <c r="CC132" i="9" s="1"/>
  <c r="CB133" i="9"/>
  <c r="CA133" i="9"/>
  <c r="BZ133" i="9"/>
  <c r="BZ132" i="9" s="1"/>
  <c r="BY133" i="9"/>
  <c r="BY132" i="9" s="1"/>
  <c r="BX133" i="9"/>
  <c r="BW133" i="9"/>
  <c r="BV133" i="9"/>
  <c r="BU133" i="9"/>
  <c r="BT133" i="9"/>
  <c r="BS133" i="9"/>
  <c r="BR133" i="9"/>
  <c r="BQ133" i="9"/>
  <c r="BP133" i="9"/>
  <c r="BO133" i="9"/>
  <c r="BN133" i="9"/>
  <c r="BM133" i="9"/>
  <c r="BM132" i="9" s="1"/>
  <c r="BL133" i="9"/>
  <c r="BK133" i="9"/>
  <c r="BK132" i="9" s="1"/>
  <c r="BJ133" i="9"/>
  <c r="BJ132" i="9" s="1"/>
  <c r="BI133" i="9"/>
  <c r="BH133" i="9"/>
  <c r="BG133" i="9"/>
  <c r="BF133" i="9"/>
  <c r="BE133" i="9"/>
  <c r="BE132" i="9" s="1"/>
  <c r="BD133" i="9"/>
  <c r="BC133" i="9"/>
  <c r="BB133" i="9"/>
  <c r="BA133" i="9"/>
  <c r="BA132" i="9" s="1"/>
  <c r="AZ133" i="9"/>
  <c r="AY133" i="9"/>
  <c r="AX133" i="9"/>
  <c r="AW133" i="9"/>
  <c r="AW132" i="9" s="1"/>
  <c r="AV133" i="9"/>
  <c r="AU133" i="9"/>
  <c r="AT133" i="9"/>
  <c r="AS133" i="9"/>
  <c r="AR133" i="9"/>
  <c r="AQ133" i="9"/>
  <c r="AP133" i="9"/>
  <c r="AO133" i="9"/>
  <c r="AO132" i="9" s="1"/>
  <c r="AN133" i="9"/>
  <c r="AM133" i="9"/>
  <c r="AL133" i="9"/>
  <c r="AL132" i="9" s="1"/>
  <c r="AK133" i="9"/>
  <c r="AJ133" i="9"/>
  <c r="AJ132" i="9" s="1"/>
  <c r="AI133" i="9"/>
  <c r="AH133" i="9"/>
  <c r="CE132" i="9"/>
  <c r="CA132" i="9"/>
  <c r="BU132" i="9"/>
  <c r="BR132" i="9"/>
  <c r="BO132" i="9"/>
  <c r="BC132" i="9"/>
  <c r="AT132" i="9"/>
  <c r="AQ132" i="9"/>
  <c r="CE112" i="9"/>
  <c r="CD112" i="9"/>
  <c r="CD135" i="9" s="1"/>
  <c r="CC112" i="9"/>
  <c r="CC135" i="9" s="1"/>
  <c r="CB112" i="9"/>
  <c r="CA112" i="9"/>
  <c r="CA135" i="9" s="1"/>
  <c r="BZ112" i="9"/>
  <c r="BY112" i="9"/>
  <c r="BY135" i="9" s="1"/>
  <c r="BX112" i="9"/>
  <c r="BX135" i="9" s="1"/>
  <c r="BX132" i="9" s="1"/>
  <c r="BW112" i="9"/>
  <c r="BW135" i="9" s="1"/>
  <c r="BW132" i="9" s="1"/>
  <c r="BV112" i="9"/>
  <c r="BV135" i="9" s="1"/>
  <c r="BU112" i="9"/>
  <c r="BU135" i="9" s="1"/>
  <c r="BT112" i="9"/>
  <c r="BS112" i="9"/>
  <c r="BS135" i="9" s="1"/>
  <c r="BR112" i="9"/>
  <c r="BQ112" i="9"/>
  <c r="BQ135" i="9" s="1"/>
  <c r="BQ132" i="9" s="1"/>
  <c r="BP112" i="9"/>
  <c r="BP135" i="9" s="1"/>
  <c r="BO112" i="9"/>
  <c r="BN112" i="9"/>
  <c r="BN135" i="9" s="1"/>
  <c r="BM112" i="9"/>
  <c r="BM135" i="9" s="1"/>
  <c r="BL112" i="9"/>
  <c r="BK112" i="9"/>
  <c r="BK135" i="9" s="1"/>
  <c r="BJ112" i="9"/>
  <c r="BI112" i="9"/>
  <c r="BI135" i="9" s="1"/>
  <c r="BI132" i="9" s="1"/>
  <c r="BH112" i="9"/>
  <c r="BH135" i="9" s="1"/>
  <c r="BH132" i="9" s="1"/>
  <c r="BG112" i="9"/>
  <c r="BG135" i="9" s="1"/>
  <c r="BF112" i="9"/>
  <c r="BF135" i="9" s="1"/>
  <c r="BE112" i="9"/>
  <c r="BE135" i="9" s="1"/>
  <c r="BD112" i="9"/>
  <c r="BC112" i="9"/>
  <c r="BC135" i="9" s="1"/>
  <c r="BB112" i="9"/>
  <c r="BB135" i="9" s="1"/>
  <c r="BA112" i="9"/>
  <c r="BA135" i="9" s="1"/>
  <c r="AZ112" i="9"/>
  <c r="AZ135" i="9" s="1"/>
  <c r="AZ132" i="9" s="1"/>
  <c r="AY112" i="9"/>
  <c r="AY135" i="9" s="1"/>
  <c r="AY132" i="9" s="1"/>
  <c r="AX112" i="9"/>
  <c r="AX135" i="9" s="1"/>
  <c r="AW112" i="9"/>
  <c r="AW135" i="9" s="1"/>
  <c r="AV112" i="9"/>
  <c r="AU112" i="9"/>
  <c r="AU135" i="9" s="1"/>
  <c r="AT112" i="9"/>
  <c r="AS112" i="9"/>
  <c r="AR112" i="9"/>
  <c r="AR135" i="9" s="1"/>
  <c r="AQ112" i="9"/>
  <c r="AP112" i="9"/>
  <c r="AP135" i="9" s="1"/>
  <c r="AO112" i="9"/>
  <c r="AO135" i="9" s="1"/>
  <c r="AN112" i="9"/>
  <c r="AM112" i="9"/>
  <c r="AM135" i="9" s="1"/>
  <c r="AL112" i="9"/>
  <c r="AK112" i="9"/>
  <c r="AK135" i="9" s="1"/>
  <c r="AK132" i="9" s="1"/>
  <c r="AJ112" i="9"/>
  <c r="AJ135" i="9" s="1"/>
  <c r="AI112" i="9"/>
  <c r="AI135" i="9" s="1"/>
  <c r="AH112" i="9"/>
  <c r="AH135" i="9" s="1"/>
  <c r="CE111" i="9"/>
  <c r="CD111" i="9"/>
  <c r="CA111" i="9"/>
  <c r="BZ111" i="9"/>
  <c r="BW111" i="9"/>
  <c r="BV111" i="9"/>
  <c r="BV125" i="9" s="1"/>
  <c r="BS111" i="9"/>
  <c r="BS125" i="9" s="1"/>
  <c r="BR111" i="9"/>
  <c r="BO111" i="9"/>
  <c r="BO125" i="9" s="1"/>
  <c r="BN111" i="9"/>
  <c r="BN125" i="9" s="1"/>
  <c r="BK111" i="9"/>
  <c r="BK125" i="9" s="1"/>
  <c r="BJ111" i="9"/>
  <c r="BG111" i="9"/>
  <c r="BG125" i="9" s="1"/>
  <c r="BF111" i="9"/>
  <c r="BF125" i="9" s="1"/>
  <c r="BC111" i="9"/>
  <c r="BC125" i="9" s="1"/>
  <c r="BB111" i="9"/>
  <c r="AY111" i="9"/>
  <c r="AY125" i="9" s="1"/>
  <c r="AX111" i="9"/>
  <c r="AX125" i="9" s="1"/>
  <c r="AU111" i="9"/>
  <c r="AU125" i="9" s="1"/>
  <c r="AT111" i="9"/>
  <c r="AQ111" i="9"/>
  <c r="AQ125" i="9" s="1"/>
  <c r="AP111" i="9"/>
  <c r="AP125" i="9" s="1"/>
  <c r="AM111" i="9"/>
  <c r="AM125" i="9" s="1"/>
  <c r="AL111" i="9"/>
  <c r="AI111" i="9"/>
  <c r="AI125" i="9" s="1"/>
  <c r="AH111" i="9"/>
  <c r="AH125" i="9" s="1"/>
  <c r="CE97" i="9"/>
  <c r="CE139" i="9" s="1"/>
  <c r="CD97" i="9"/>
  <c r="CD139" i="9" s="1"/>
  <c r="CC97" i="9"/>
  <c r="CC139" i="9" s="1"/>
  <c r="CB97" i="9"/>
  <c r="CB139" i="9" s="1"/>
  <c r="CA97" i="9"/>
  <c r="CA139" i="9" s="1"/>
  <c r="BZ97" i="9"/>
  <c r="BZ139" i="9" s="1"/>
  <c r="BY97" i="9"/>
  <c r="BY139" i="9" s="1"/>
  <c r="BX97" i="9"/>
  <c r="BX139" i="9" s="1"/>
  <c r="BW97" i="9"/>
  <c r="BW139" i="9" s="1"/>
  <c r="BV97" i="9"/>
  <c r="BV139" i="9" s="1"/>
  <c r="BU97" i="9"/>
  <c r="BU139" i="9" s="1"/>
  <c r="BT97" i="9"/>
  <c r="BT139" i="9" s="1"/>
  <c r="BS97" i="9"/>
  <c r="BS139" i="9" s="1"/>
  <c r="BR97" i="9"/>
  <c r="BR139" i="9" s="1"/>
  <c r="BQ97" i="9"/>
  <c r="BQ139" i="9" s="1"/>
  <c r="BP97" i="9"/>
  <c r="BP139" i="9" s="1"/>
  <c r="BO97" i="9"/>
  <c r="BO139" i="9" s="1"/>
  <c r="BN97" i="9"/>
  <c r="BN139" i="9" s="1"/>
  <c r="BM97" i="9"/>
  <c r="BM139" i="9" s="1"/>
  <c r="BL97" i="9"/>
  <c r="BL139" i="9" s="1"/>
  <c r="BK97" i="9"/>
  <c r="BK139" i="9" s="1"/>
  <c r="BJ97" i="9"/>
  <c r="BJ139" i="9" s="1"/>
  <c r="BI97" i="9"/>
  <c r="BI139" i="9" s="1"/>
  <c r="BH97" i="9"/>
  <c r="BH139" i="9" s="1"/>
  <c r="BG97" i="9"/>
  <c r="BG139" i="9" s="1"/>
  <c r="BF97" i="9"/>
  <c r="BF139" i="9" s="1"/>
  <c r="BE97" i="9"/>
  <c r="BE139" i="9" s="1"/>
  <c r="BD97" i="9"/>
  <c r="BD139" i="9" s="1"/>
  <c r="BC97" i="9"/>
  <c r="BC139" i="9" s="1"/>
  <c r="BB97" i="9"/>
  <c r="BB139" i="9" s="1"/>
  <c r="BA97" i="9"/>
  <c r="BA139" i="9" s="1"/>
  <c r="AZ97" i="9"/>
  <c r="AZ139" i="9" s="1"/>
  <c r="AY97" i="9"/>
  <c r="AY139" i="9" s="1"/>
  <c r="AX97" i="9"/>
  <c r="AX139" i="9" s="1"/>
  <c r="AW97" i="9"/>
  <c r="AW139" i="9" s="1"/>
  <c r="AV97" i="9"/>
  <c r="AV139" i="9" s="1"/>
  <c r="AU97" i="9"/>
  <c r="AU139" i="9" s="1"/>
  <c r="AT97" i="9"/>
  <c r="AT139" i="9" s="1"/>
  <c r="AS97" i="9"/>
  <c r="AS139" i="9" s="1"/>
  <c r="AR97" i="9"/>
  <c r="AR139" i="9" s="1"/>
  <c r="AQ97" i="9"/>
  <c r="AQ139" i="9" s="1"/>
  <c r="AP97" i="9"/>
  <c r="AP139" i="9" s="1"/>
  <c r="AO97" i="9"/>
  <c r="AO139" i="9" s="1"/>
  <c r="AN97" i="9"/>
  <c r="AN139" i="9" s="1"/>
  <c r="AM97" i="9"/>
  <c r="AM139" i="9" s="1"/>
  <c r="AL97" i="9"/>
  <c r="AL139" i="9" s="1"/>
  <c r="AK97" i="9"/>
  <c r="AK139" i="9" s="1"/>
  <c r="AJ97" i="9"/>
  <c r="AJ139" i="9" s="1"/>
  <c r="AI97" i="9"/>
  <c r="AI139" i="9" s="1"/>
  <c r="AH97" i="9"/>
  <c r="CE92" i="9"/>
  <c r="CD92" i="9"/>
  <c r="CC92" i="9"/>
  <c r="CB92" i="9"/>
  <c r="CA92" i="9"/>
  <c r="BZ92" i="9"/>
  <c r="BY92" i="9"/>
  <c r="BX92" i="9"/>
  <c r="BW92" i="9"/>
  <c r="BV92" i="9"/>
  <c r="BU92" i="9"/>
  <c r="BT92" i="9"/>
  <c r="BS92" i="9"/>
  <c r="BR92" i="9"/>
  <c r="BR125" i="9" s="1"/>
  <c r="BQ92" i="9"/>
  <c r="BP92" i="9"/>
  <c r="BO92" i="9"/>
  <c r="BN92" i="9"/>
  <c r="BM92" i="9"/>
  <c r="BL92" i="9"/>
  <c r="BK92" i="9"/>
  <c r="BJ92" i="9"/>
  <c r="BJ125" i="9" s="1"/>
  <c r="BI92" i="9"/>
  <c r="BH92" i="9"/>
  <c r="BG92" i="9"/>
  <c r="BF92" i="9"/>
  <c r="BE92" i="9"/>
  <c r="BD92" i="9"/>
  <c r="BC92" i="9"/>
  <c r="BB92" i="9"/>
  <c r="BB125" i="9" s="1"/>
  <c r="BA92" i="9"/>
  <c r="AZ92" i="9"/>
  <c r="AY92" i="9"/>
  <c r="AX92" i="9"/>
  <c r="AW92" i="9"/>
  <c r="AV92" i="9"/>
  <c r="AU92" i="9"/>
  <c r="AT92" i="9"/>
  <c r="AT125" i="9" s="1"/>
  <c r="AS92" i="9"/>
  <c r="AR92" i="9"/>
  <c r="AQ92" i="9"/>
  <c r="AP92" i="9"/>
  <c r="AO92" i="9"/>
  <c r="AN92" i="9"/>
  <c r="AM92" i="9"/>
  <c r="AL92" i="9"/>
  <c r="AL125" i="9" s="1"/>
  <c r="AK92" i="9"/>
  <c r="AJ92" i="9"/>
  <c r="AI92" i="9"/>
  <c r="AH92" i="9"/>
  <c r="CE80" i="9"/>
  <c r="CD80" i="9"/>
  <c r="CC80" i="9"/>
  <c r="CB80" i="9"/>
  <c r="CA80" i="9"/>
  <c r="BZ80" i="9"/>
  <c r="BY80" i="9"/>
  <c r="BX80" i="9"/>
  <c r="BW80" i="9"/>
  <c r="BV80" i="9"/>
  <c r="BU80" i="9"/>
  <c r="BT80" i="9"/>
  <c r="BS80" i="9"/>
  <c r="BR80" i="9"/>
  <c r="BQ80" i="9"/>
  <c r="BP80" i="9"/>
  <c r="BO80" i="9"/>
  <c r="BN80" i="9"/>
  <c r="BM80" i="9"/>
  <c r="BL80" i="9"/>
  <c r="BK80" i="9"/>
  <c r="BJ80" i="9"/>
  <c r="BI80" i="9"/>
  <c r="BH80" i="9"/>
  <c r="BG80" i="9"/>
  <c r="BF80" i="9"/>
  <c r="BE80" i="9"/>
  <c r="BD80" i="9"/>
  <c r="BC80" i="9"/>
  <c r="BB80" i="9"/>
  <c r="BA80" i="9"/>
  <c r="AZ80" i="9"/>
  <c r="AY80" i="9"/>
  <c r="AX80" i="9"/>
  <c r="AW80" i="9"/>
  <c r="AV80" i="9"/>
  <c r="AU80" i="9"/>
  <c r="AT80" i="9"/>
  <c r="AS80" i="9"/>
  <c r="AR80" i="9"/>
  <c r="AQ80" i="9"/>
  <c r="AP80" i="9"/>
  <c r="AO80" i="9"/>
  <c r="AN80" i="9"/>
  <c r="AM80" i="9"/>
  <c r="AL80" i="9"/>
  <c r="AK80" i="9"/>
  <c r="AJ80" i="9"/>
  <c r="AI80" i="9"/>
  <c r="AH80" i="9"/>
  <c r="BV76" i="9"/>
  <c r="BV15" i="5" s="1"/>
  <c r="BX75" i="9"/>
  <c r="BP75" i="9"/>
  <c r="BH75" i="9"/>
  <c r="AZ75" i="9"/>
  <c r="AR75" i="9"/>
  <c r="AJ75" i="9"/>
  <c r="CE69" i="9"/>
  <c r="CE89" i="12" s="1"/>
  <c r="CD69" i="9"/>
  <c r="CD89" i="12" s="1"/>
  <c r="CC69" i="9"/>
  <c r="CC89" i="12" s="1"/>
  <c r="CB69" i="9"/>
  <c r="CB89" i="12" s="1"/>
  <c r="CA69" i="9"/>
  <c r="CA89" i="12" s="1"/>
  <c r="BZ69" i="9"/>
  <c r="BZ89" i="12" s="1"/>
  <c r="BY69" i="9"/>
  <c r="BY89" i="12" s="1"/>
  <c r="BX69" i="9"/>
  <c r="BX89" i="12" s="1"/>
  <c r="BW69" i="9"/>
  <c r="BW89" i="12" s="1"/>
  <c r="BV69" i="9"/>
  <c r="BV89" i="12" s="1"/>
  <c r="BU69" i="9"/>
  <c r="BU89" i="12" s="1"/>
  <c r="BT69" i="9"/>
  <c r="BT89" i="12" s="1"/>
  <c r="BS69" i="9"/>
  <c r="BS89" i="12" s="1"/>
  <c r="BR69" i="9"/>
  <c r="BR89" i="12" s="1"/>
  <c r="BQ69" i="9"/>
  <c r="BQ89" i="12" s="1"/>
  <c r="CE50" i="9"/>
  <c r="CD50" i="9"/>
  <c r="CC50" i="9"/>
  <c r="CB50" i="9"/>
  <c r="CA50" i="9"/>
  <c r="BZ50" i="9"/>
  <c r="BY50" i="9"/>
  <c r="BX50" i="9"/>
  <c r="BW50" i="9"/>
  <c r="BV50" i="9"/>
  <c r="BU50" i="9"/>
  <c r="BT50" i="9"/>
  <c r="BS50" i="9"/>
  <c r="BR50" i="9"/>
  <c r="BQ50" i="9"/>
  <c r="BP50" i="9"/>
  <c r="BO50" i="9"/>
  <c r="BN50" i="9"/>
  <c r="BM50" i="9"/>
  <c r="BL50" i="9"/>
  <c r="BK50" i="9"/>
  <c r="BJ50" i="9"/>
  <c r="BI50" i="9"/>
  <c r="BH50" i="9"/>
  <c r="BG50" i="9"/>
  <c r="BF50" i="9"/>
  <c r="BE50" i="9"/>
  <c r="BD50" i="9"/>
  <c r="BC50" i="9"/>
  <c r="BB50" i="9"/>
  <c r="BA50" i="9"/>
  <c r="AZ50" i="9"/>
  <c r="AY50" i="9"/>
  <c r="AX50" i="9"/>
  <c r="AW50" i="9"/>
  <c r="AV50" i="9"/>
  <c r="AU50" i="9"/>
  <c r="AT50" i="9"/>
  <c r="AS50" i="9"/>
  <c r="AR50" i="9"/>
  <c r="AQ50" i="9"/>
  <c r="AP50" i="9"/>
  <c r="AO50" i="9"/>
  <c r="AN50" i="9"/>
  <c r="AM50" i="9"/>
  <c r="AL50" i="9"/>
  <c r="AK50" i="9"/>
  <c r="AJ50" i="9"/>
  <c r="AI50" i="9"/>
  <c r="AH50" i="9"/>
  <c r="CE45" i="9"/>
  <c r="CE138" i="9" s="1"/>
  <c r="CE136" i="9" s="1"/>
  <c r="CD45" i="9"/>
  <c r="CD138" i="9" s="1"/>
  <c r="CC45" i="9"/>
  <c r="CC138" i="9" s="1"/>
  <c r="CC136" i="9" s="1"/>
  <c r="CB45" i="9"/>
  <c r="CB138" i="9" s="1"/>
  <c r="CB136" i="9" s="1"/>
  <c r="CA45" i="9"/>
  <c r="CA138" i="9" s="1"/>
  <c r="BZ45" i="9"/>
  <c r="BZ138" i="9" s="1"/>
  <c r="BY45" i="9"/>
  <c r="BY138" i="9" s="1"/>
  <c r="BX45" i="9"/>
  <c r="BX138" i="9" s="1"/>
  <c r="BX136" i="9" s="1"/>
  <c r="BW45" i="9"/>
  <c r="BW138" i="9" s="1"/>
  <c r="BW136" i="9" s="1"/>
  <c r="BV45" i="9"/>
  <c r="BV138" i="9" s="1"/>
  <c r="BU45" i="9"/>
  <c r="BU138" i="9" s="1"/>
  <c r="BU136" i="9" s="1"/>
  <c r="BT45" i="9"/>
  <c r="BT138" i="9" s="1"/>
  <c r="BT136" i="9" s="1"/>
  <c r="BS45" i="9"/>
  <c r="BS138" i="9" s="1"/>
  <c r="BR45" i="9"/>
  <c r="BR138" i="9" s="1"/>
  <c r="BQ45" i="9"/>
  <c r="BQ138" i="9" s="1"/>
  <c r="BP45" i="9"/>
  <c r="BP138" i="9" s="1"/>
  <c r="BP136" i="9" s="1"/>
  <c r="BO45" i="9"/>
  <c r="BO138" i="9" s="1"/>
  <c r="BO136" i="9" s="1"/>
  <c r="BN45" i="9"/>
  <c r="BN138" i="9" s="1"/>
  <c r="BM45" i="9"/>
  <c r="BM138" i="9" s="1"/>
  <c r="BM136" i="9" s="1"/>
  <c r="BL45" i="9"/>
  <c r="BL138" i="9" s="1"/>
  <c r="BL136" i="9" s="1"/>
  <c r="BK45" i="9"/>
  <c r="BK138" i="9" s="1"/>
  <c r="BJ45" i="9"/>
  <c r="BJ138" i="9" s="1"/>
  <c r="BI45" i="9"/>
  <c r="BI138" i="9" s="1"/>
  <c r="BH45" i="9"/>
  <c r="BH138" i="9" s="1"/>
  <c r="BH136" i="9" s="1"/>
  <c r="BG45" i="9"/>
  <c r="BG138" i="9" s="1"/>
  <c r="BG136" i="9" s="1"/>
  <c r="BF45" i="9"/>
  <c r="BF138" i="9" s="1"/>
  <c r="BE45" i="9"/>
  <c r="BE138" i="9" s="1"/>
  <c r="BE136" i="9" s="1"/>
  <c r="BD45" i="9"/>
  <c r="BD138" i="9" s="1"/>
  <c r="BD136" i="9" s="1"/>
  <c r="BC45" i="9"/>
  <c r="BC138" i="9" s="1"/>
  <c r="BB45" i="9"/>
  <c r="BB138" i="9" s="1"/>
  <c r="BA45" i="9"/>
  <c r="BA138" i="9" s="1"/>
  <c r="AZ45" i="9"/>
  <c r="AZ138" i="9" s="1"/>
  <c r="AZ136" i="9" s="1"/>
  <c r="AY45" i="9"/>
  <c r="AY138" i="9" s="1"/>
  <c r="AY136" i="9" s="1"/>
  <c r="AX45" i="9"/>
  <c r="AX138" i="9" s="1"/>
  <c r="AW45" i="9"/>
  <c r="AW138" i="9" s="1"/>
  <c r="AW136" i="9" s="1"/>
  <c r="AV45" i="9"/>
  <c r="AV138" i="9" s="1"/>
  <c r="AV136" i="9" s="1"/>
  <c r="AU45" i="9"/>
  <c r="AU138" i="9" s="1"/>
  <c r="AT45" i="9"/>
  <c r="AT138" i="9" s="1"/>
  <c r="AS45" i="9"/>
  <c r="AS138" i="9" s="1"/>
  <c r="AR45" i="9"/>
  <c r="AR138" i="9" s="1"/>
  <c r="AR136" i="9" s="1"/>
  <c r="AQ45" i="9"/>
  <c r="AQ138" i="9" s="1"/>
  <c r="AQ136" i="9" s="1"/>
  <c r="AP45" i="9"/>
  <c r="AP138" i="9" s="1"/>
  <c r="AO45" i="9"/>
  <c r="AO138" i="9" s="1"/>
  <c r="AO136" i="9" s="1"/>
  <c r="AN45" i="9"/>
  <c r="AN138" i="9" s="1"/>
  <c r="AN136" i="9" s="1"/>
  <c r="AM45" i="9"/>
  <c r="AM138" i="9" s="1"/>
  <c r="AL45" i="9"/>
  <c r="AL138" i="9" s="1"/>
  <c r="AK45" i="9"/>
  <c r="AK138" i="9" s="1"/>
  <c r="AJ45" i="9"/>
  <c r="AJ138" i="9" s="1"/>
  <c r="AJ136" i="9" s="1"/>
  <c r="AI45" i="9"/>
  <c r="AI138" i="9" s="1"/>
  <c r="AI136" i="9" s="1"/>
  <c r="AH45" i="9"/>
  <c r="AH138" i="9" s="1"/>
  <c r="CE40" i="9"/>
  <c r="CD40" i="9"/>
  <c r="CC40" i="9"/>
  <c r="CC75" i="9" s="1"/>
  <c r="CB40" i="9"/>
  <c r="CA40" i="9"/>
  <c r="BZ40" i="9"/>
  <c r="BZ75" i="9" s="1"/>
  <c r="BY40" i="9"/>
  <c r="BY75" i="9" s="1"/>
  <c r="BX40" i="9"/>
  <c r="BW40" i="9"/>
  <c r="BV40" i="9"/>
  <c r="BU40" i="9"/>
  <c r="BU75" i="9" s="1"/>
  <c r="BT40" i="9"/>
  <c r="BS40" i="9"/>
  <c r="BR40" i="9"/>
  <c r="BR75" i="9" s="1"/>
  <c r="BQ40" i="9"/>
  <c r="BQ75" i="9" s="1"/>
  <c r="BP40" i="9"/>
  <c r="BO40" i="9"/>
  <c r="BN40" i="9"/>
  <c r="BM40" i="9"/>
  <c r="BM75" i="9" s="1"/>
  <c r="BL40" i="9"/>
  <c r="BK40" i="9"/>
  <c r="BJ40" i="9"/>
  <c r="BJ75" i="9" s="1"/>
  <c r="BI40" i="9"/>
  <c r="BI75" i="9" s="1"/>
  <c r="BH40" i="9"/>
  <c r="BG40" i="9"/>
  <c r="BF40" i="9"/>
  <c r="BE40" i="9"/>
  <c r="BE75" i="9" s="1"/>
  <c r="BD40" i="9"/>
  <c r="BC40" i="9"/>
  <c r="BB40" i="9"/>
  <c r="BB75" i="9" s="1"/>
  <c r="BA40" i="9"/>
  <c r="BA75" i="9" s="1"/>
  <c r="AZ40" i="9"/>
  <c r="AY40" i="9"/>
  <c r="AX40" i="9"/>
  <c r="AW40" i="9"/>
  <c r="AW75" i="9" s="1"/>
  <c r="AV40" i="9"/>
  <c r="AU40" i="9"/>
  <c r="AT40" i="9"/>
  <c r="AT75" i="9" s="1"/>
  <c r="AS40" i="9"/>
  <c r="AS75" i="9" s="1"/>
  <c r="AR40" i="9"/>
  <c r="AQ40" i="9"/>
  <c r="AP40" i="9"/>
  <c r="AO40" i="9"/>
  <c r="AO75" i="9" s="1"/>
  <c r="AN40" i="9"/>
  <c r="AM40" i="9"/>
  <c r="AL40" i="9"/>
  <c r="AL75" i="9" s="1"/>
  <c r="AK40" i="9"/>
  <c r="AK75" i="9" s="1"/>
  <c r="AJ40" i="9"/>
  <c r="AI40" i="9"/>
  <c r="AH40" i="9"/>
  <c r="CE34" i="9"/>
  <c r="CD34" i="9"/>
  <c r="CC34" i="9"/>
  <c r="CB34" i="9"/>
  <c r="CA34" i="9"/>
  <c r="BZ34" i="9"/>
  <c r="BY34" i="9"/>
  <c r="BX34" i="9"/>
  <c r="BW34" i="9"/>
  <c r="BV34" i="9"/>
  <c r="BU34" i="9"/>
  <c r="BT34" i="9"/>
  <c r="BS34" i="9"/>
  <c r="BR34" i="9"/>
  <c r="BQ34" i="9"/>
  <c r="BP34" i="9"/>
  <c r="BO34" i="9"/>
  <c r="BN34" i="9"/>
  <c r="BM34" i="9"/>
  <c r="BL34" i="9"/>
  <c r="CE22" i="9"/>
  <c r="CD22" i="9"/>
  <c r="CD75" i="9" s="1"/>
  <c r="CD76" i="9" s="1"/>
  <c r="CD15" i="5" s="1"/>
  <c r="CC22" i="9"/>
  <c r="CB22" i="9"/>
  <c r="CB75" i="9" s="1"/>
  <c r="CA22" i="9"/>
  <c r="CA75" i="9" s="1"/>
  <c r="BZ22" i="9"/>
  <c r="BY22" i="9"/>
  <c r="BX22" i="9"/>
  <c r="BW22" i="9"/>
  <c r="BV22" i="9"/>
  <c r="BV75" i="9" s="1"/>
  <c r="BU22" i="9"/>
  <c r="BT22" i="9"/>
  <c r="BT75" i="9" s="1"/>
  <c r="BS22" i="9"/>
  <c r="BS75" i="9" s="1"/>
  <c r="BR22" i="9"/>
  <c r="BQ22" i="9"/>
  <c r="BP22" i="9"/>
  <c r="BO22" i="9"/>
  <c r="BN22" i="9"/>
  <c r="BN75" i="9" s="1"/>
  <c r="BM22" i="9"/>
  <c r="BL22" i="9"/>
  <c r="BL75" i="9" s="1"/>
  <c r="BK22" i="9"/>
  <c r="BK75" i="9" s="1"/>
  <c r="BJ22" i="9"/>
  <c r="BI22" i="9"/>
  <c r="BH22" i="9"/>
  <c r="BG22" i="9"/>
  <c r="BG75" i="9" s="1"/>
  <c r="BF22" i="9"/>
  <c r="BF75" i="9" s="1"/>
  <c r="BE22" i="9"/>
  <c r="BD22" i="9"/>
  <c r="BD75" i="9" s="1"/>
  <c r="BC22" i="9"/>
  <c r="BC75" i="9" s="1"/>
  <c r="BB22" i="9"/>
  <c r="BA22" i="9"/>
  <c r="AZ22" i="9"/>
  <c r="AY22" i="9"/>
  <c r="AY75" i="9" s="1"/>
  <c r="AX22" i="9"/>
  <c r="AX75" i="9" s="1"/>
  <c r="AW22" i="9"/>
  <c r="AV22" i="9"/>
  <c r="AV75" i="9" s="1"/>
  <c r="AU22" i="9"/>
  <c r="AU75" i="9" s="1"/>
  <c r="AT22" i="9"/>
  <c r="AS22" i="9"/>
  <c r="AR22" i="9"/>
  <c r="AQ22" i="9"/>
  <c r="AQ75" i="9" s="1"/>
  <c r="AP22" i="9"/>
  <c r="AP75" i="9" s="1"/>
  <c r="AO22" i="9"/>
  <c r="AN22" i="9"/>
  <c r="AN75" i="9" s="1"/>
  <c r="AM22" i="9"/>
  <c r="AM75" i="9" s="1"/>
  <c r="AL22" i="9"/>
  <c r="AK22" i="9"/>
  <c r="AJ22" i="9"/>
  <c r="AI22" i="9"/>
  <c r="AI75" i="9" s="1"/>
  <c r="AH22" i="9"/>
  <c r="AH75" i="9" s="1"/>
  <c r="CD17" i="9"/>
  <c r="CD14" i="5" s="1"/>
  <c r="CC17" i="9"/>
  <c r="BZ17" i="9"/>
  <c r="BZ14" i="5" s="1"/>
  <c r="BY17" i="9"/>
  <c r="BY14" i="5" s="1"/>
  <c r="BV17" i="9"/>
  <c r="BV14" i="5" s="1"/>
  <c r="BU17" i="9"/>
  <c r="BR17" i="9"/>
  <c r="BR14" i="5" s="1"/>
  <c r="BQ17" i="9"/>
  <c r="BQ14" i="5" s="1"/>
  <c r="BN17" i="9"/>
  <c r="BN14" i="5" s="1"/>
  <c r="BM17" i="9"/>
  <c r="BJ17" i="9"/>
  <c r="BJ14" i="5" s="1"/>
  <c r="BI17" i="9"/>
  <c r="BI14" i="5" s="1"/>
  <c r="BF17" i="9"/>
  <c r="BF14" i="5" s="1"/>
  <c r="BE17" i="9"/>
  <c r="BB17" i="9"/>
  <c r="BB14" i="5" s="1"/>
  <c r="BA17" i="9"/>
  <c r="BA14" i="5" s="1"/>
  <c r="AX17" i="9"/>
  <c r="AX14" i="5" s="1"/>
  <c r="AW17" i="9"/>
  <c r="AT17" i="9"/>
  <c r="AT14" i="5" s="1"/>
  <c r="AS17" i="9"/>
  <c r="AS14" i="5" s="1"/>
  <c r="AP17" i="9"/>
  <c r="AP14" i="5" s="1"/>
  <c r="AO17" i="9"/>
  <c r="AL17" i="9"/>
  <c r="AL14" i="5" s="1"/>
  <c r="AK17" i="9"/>
  <c r="AK14" i="5" s="1"/>
  <c r="AH17" i="9"/>
  <c r="AH14" i="5" s="1"/>
  <c r="CE16" i="9"/>
  <c r="CD16" i="9"/>
  <c r="CC16" i="9"/>
  <c r="CB16" i="9"/>
  <c r="CA16" i="9"/>
  <c r="BZ16" i="9"/>
  <c r="BY16" i="9"/>
  <c r="BX16" i="9"/>
  <c r="BX17" i="9" s="1"/>
  <c r="BW16" i="9"/>
  <c r="BV16" i="9"/>
  <c r="BU16" i="9"/>
  <c r="BT16" i="9"/>
  <c r="BS16" i="9"/>
  <c r="BR16" i="9"/>
  <c r="BQ16" i="9"/>
  <c r="BP16" i="9"/>
  <c r="BP17" i="9" s="1"/>
  <c r="BO16" i="9"/>
  <c r="BN16" i="9"/>
  <c r="BM16" i="9"/>
  <c r="BL16" i="9"/>
  <c r="BK16" i="9"/>
  <c r="BJ16" i="9"/>
  <c r="BI16" i="9"/>
  <c r="BH16" i="9"/>
  <c r="BH17" i="9" s="1"/>
  <c r="BG16" i="9"/>
  <c r="BF16" i="9"/>
  <c r="BE16" i="9"/>
  <c r="BD16" i="9"/>
  <c r="BC16" i="9"/>
  <c r="BB16" i="9"/>
  <c r="BA16" i="9"/>
  <c r="AZ16" i="9"/>
  <c r="AZ17" i="9" s="1"/>
  <c r="AY16" i="9"/>
  <c r="AX16" i="9"/>
  <c r="AW16" i="9"/>
  <c r="AV16" i="9"/>
  <c r="AU16" i="9"/>
  <c r="AT16" i="9"/>
  <c r="AS16" i="9"/>
  <c r="AR16" i="9"/>
  <c r="AR17" i="9" s="1"/>
  <c r="AQ16" i="9"/>
  <c r="AP16" i="9"/>
  <c r="AO16" i="9"/>
  <c r="AN16" i="9"/>
  <c r="AM16" i="9"/>
  <c r="AL16" i="9"/>
  <c r="AK16" i="9"/>
  <c r="AJ16" i="9"/>
  <c r="AJ17" i="9" s="1"/>
  <c r="AI16" i="9"/>
  <c r="AH16" i="9"/>
  <c r="CE69" i="7"/>
  <c r="CD69" i="7"/>
  <c r="CC69" i="7"/>
  <c r="CB69" i="7"/>
  <c r="CA69" i="7"/>
  <c r="BZ69" i="7"/>
  <c r="BY69" i="7"/>
  <c r="BX69" i="7"/>
  <c r="BW69" i="7"/>
  <c r="BV69" i="7"/>
  <c r="BU69" i="7"/>
  <c r="BT69" i="7"/>
  <c r="BS69" i="7"/>
  <c r="BR69" i="7"/>
  <c r="BQ69" i="7"/>
  <c r="CE60" i="7"/>
  <c r="CD60" i="7"/>
  <c r="CC60" i="7"/>
  <c r="CB60" i="7"/>
  <c r="CA60" i="7"/>
  <c r="BZ60" i="7"/>
  <c r="BY60" i="7"/>
  <c r="BX60" i="7"/>
  <c r="BW60" i="7"/>
  <c r="BV60" i="7"/>
  <c r="BU60" i="7"/>
  <c r="BT60" i="7"/>
  <c r="BS60" i="7"/>
  <c r="BR60" i="7"/>
  <c r="BQ60" i="7"/>
  <c r="BP60" i="7"/>
  <c r="BO60" i="7"/>
  <c r="BN60" i="7"/>
  <c r="BM60" i="7"/>
  <c r="BL60" i="7"/>
  <c r="BK60" i="7"/>
  <c r="BJ60" i="7"/>
  <c r="BI60" i="7"/>
  <c r="BH60" i="7"/>
  <c r="BG60" i="7"/>
  <c r="BF60" i="7"/>
  <c r="BE60" i="7"/>
  <c r="BD60" i="7"/>
  <c r="BC60" i="7"/>
  <c r="BB60" i="7"/>
  <c r="BA60" i="7"/>
  <c r="AZ60" i="7"/>
  <c r="AY60" i="7"/>
  <c r="AX60" i="7"/>
  <c r="AW60" i="7"/>
  <c r="AV60" i="7"/>
  <c r="AU60" i="7"/>
  <c r="AT60" i="7"/>
  <c r="AS60" i="7"/>
  <c r="AR60" i="7"/>
  <c r="AQ60" i="7"/>
  <c r="AP60" i="7"/>
  <c r="AO60" i="7"/>
  <c r="AN60" i="7"/>
  <c r="AM60" i="7"/>
  <c r="AL60" i="7"/>
  <c r="AK60" i="7"/>
  <c r="AJ60" i="7"/>
  <c r="AI60" i="7"/>
  <c r="AH60" i="7"/>
  <c r="AG60" i="7"/>
  <c r="AF60" i="7"/>
  <c r="AE60" i="7"/>
  <c r="AD60" i="7"/>
  <c r="AC60" i="7"/>
  <c r="AB60" i="7"/>
  <c r="AA60" i="7"/>
  <c r="Z60" i="7"/>
  <c r="Y60" i="7"/>
  <c r="X60" i="7"/>
  <c r="W60" i="7"/>
  <c r="V60" i="7"/>
  <c r="U60" i="7"/>
  <c r="T60" i="7"/>
  <c r="S60" i="7"/>
  <c r="R60" i="7"/>
  <c r="Q60" i="7"/>
  <c r="P60" i="7"/>
  <c r="O60" i="7"/>
  <c r="N60" i="7"/>
  <c r="M60" i="7"/>
  <c r="L60" i="7"/>
  <c r="K60" i="7"/>
  <c r="J60" i="7"/>
  <c r="I60" i="7"/>
  <c r="H60" i="7"/>
  <c r="G60" i="7"/>
  <c r="F60" i="7"/>
  <c r="E60" i="7"/>
  <c r="D60" i="7"/>
  <c r="CE38" i="7"/>
  <c r="CD38" i="7"/>
  <c r="CC38" i="7"/>
  <c r="CB38" i="7"/>
  <c r="CA38" i="7"/>
  <c r="BZ38" i="7"/>
  <c r="BY38" i="7"/>
  <c r="BX38" i="7"/>
  <c r="BW38" i="7"/>
  <c r="BV38" i="7"/>
  <c r="BU38" i="7"/>
  <c r="BT38" i="7"/>
  <c r="BS38" i="7"/>
  <c r="BR38" i="7"/>
  <c r="BQ38" i="7"/>
  <c r="BP38" i="7"/>
  <c r="BO38" i="7"/>
  <c r="BN38" i="7"/>
  <c r="BM38" i="7"/>
  <c r="BL38" i="7"/>
  <c r="BK38" i="7"/>
  <c r="BJ38" i="7"/>
  <c r="BI38" i="7"/>
  <c r="BH38" i="7"/>
  <c r="BG38" i="7"/>
  <c r="BF38" i="7"/>
  <c r="BE38" i="7"/>
  <c r="BD38" i="7"/>
  <c r="BC38" i="7"/>
  <c r="BB38" i="7"/>
  <c r="BA38" i="7"/>
  <c r="AZ38" i="7"/>
  <c r="AY38" i="7"/>
  <c r="AX38" i="7"/>
  <c r="AW38" i="7"/>
  <c r="AV38" i="7"/>
  <c r="AU38" i="7"/>
  <c r="AT38" i="7"/>
  <c r="AS38" i="7"/>
  <c r="AR38" i="7"/>
  <c r="AQ38" i="7"/>
  <c r="AP38" i="7"/>
  <c r="AO38" i="7"/>
  <c r="AN38" i="7"/>
  <c r="AM38" i="7"/>
  <c r="AL38" i="7"/>
  <c r="AK38" i="7"/>
  <c r="AJ38" i="7"/>
  <c r="AI38" i="7"/>
  <c r="AH38" i="7"/>
  <c r="AG38" i="7"/>
  <c r="AF38" i="7"/>
  <c r="AE38" i="7"/>
  <c r="AD38" i="7"/>
  <c r="AC38" i="7"/>
  <c r="AB38" i="7"/>
  <c r="AA38" i="7"/>
  <c r="Z38" i="7"/>
  <c r="Y38" i="7"/>
  <c r="X38" i="7"/>
  <c r="W38" i="7"/>
  <c r="V38" i="7"/>
  <c r="U38" i="7"/>
  <c r="T38" i="7"/>
  <c r="S38" i="7"/>
  <c r="R38" i="7"/>
  <c r="Q38" i="7"/>
  <c r="P38" i="7"/>
  <c r="O38" i="7"/>
  <c r="N38" i="7"/>
  <c r="M38" i="7"/>
  <c r="L38" i="7"/>
  <c r="K38" i="7"/>
  <c r="J38" i="7"/>
  <c r="I38" i="7"/>
  <c r="H38" i="7"/>
  <c r="G38" i="7"/>
  <c r="F38" i="7"/>
  <c r="E38" i="7"/>
  <c r="D38" i="7"/>
  <c r="CE27" i="7"/>
  <c r="CD27" i="7"/>
  <c r="CC27" i="7"/>
  <c r="CB27" i="7"/>
  <c r="CA27" i="7"/>
  <c r="BZ27" i="7"/>
  <c r="BY27" i="7"/>
  <c r="BX27" i="7"/>
  <c r="BW27" i="7"/>
  <c r="BV27" i="7"/>
  <c r="BU27" i="7"/>
  <c r="BT27" i="7"/>
  <c r="BS27" i="7"/>
  <c r="BR27" i="7"/>
  <c r="BQ27" i="7"/>
  <c r="BP27" i="7"/>
  <c r="BO27" i="7"/>
  <c r="BN27" i="7"/>
  <c r="BM27" i="7"/>
  <c r="BL27" i="7"/>
  <c r="CE20" i="7"/>
  <c r="CD20" i="7"/>
  <c r="CC20" i="7"/>
  <c r="CB20" i="7"/>
  <c r="CA20" i="7"/>
  <c r="BZ20" i="7"/>
  <c r="BY20" i="7"/>
  <c r="BX20" i="7"/>
  <c r="BW20" i="7"/>
  <c r="BV20" i="7"/>
  <c r="BU20" i="7"/>
  <c r="BT20" i="7"/>
  <c r="BS20" i="7"/>
  <c r="BR20" i="7"/>
  <c r="BQ20" i="7"/>
  <c r="BP20" i="7"/>
  <c r="BO20" i="7"/>
  <c r="BN20" i="7"/>
  <c r="BM20" i="7"/>
  <c r="BL20" i="7"/>
  <c r="BK20" i="7"/>
  <c r="BJ20" i="7"/>
  <c r="BI20" i="7"/>
  <c r="BH20" i="7"/>
  <c r="BG20" i="7"/>
  <c r="BF20" i="7"/>
  <c r="BE20" i="7"/>
  <c r="BD20" i="7"/>
  <c r="BC20" i="7"/>
  <c r="BB20" i="7"/>
  <c r="BA20" i="7"/>
  <c r="AZ20" i="7"/>
  <c r="AY20" i="7"/>
  <c r="AX20" i="7"/>
  <c r="AW20" i="7"/>
  <c r="AV20" i="7"/>
  <c r="AU20" i="7"/>
  <c r="AT20" i="7"/>
  <c r="AS20" i="7"/>
  <c r="AR20" i="7"/>
  <c r="AQ20" i="7"/>
  <c r="AP20" i="7"/>
  <c r="AO20" i="7"/>
  <c r="AN20" i="7"/>
  <c r="AM20" i="7"/>
  <c r="AL20" i="7"/>
  <c r="AK20" i="7"/>
  <c r="AJ20" i="7"/>
  <c r="AI20" i="7"/>
  <c r="AH20" i="7"/>
  <c r="AG20" i="7"/>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D20" i="7"/>
  <c r="CE10" i="7"/>
  <c r="CD10" i="7"/>
  <c r="CC10" i="7"/>
  <c r="CB10" i="7"/>
  <c r="CA10" i="7"/>
  <c r="BZ10" i="7"/>
  <c r="BY10" i="7"/>
  <c r="BX10" i="7"/>
  <c r="BW10" i="7"/>
  <c r="BV10" i="7"/>
  <c r="BU10" i="7"/>
  <c r="BT10" i="7"/>
  <c r="BS10" i="7"/>
  <c r="BR10" i="7"/>
  <c r="BQ10" i="7"/>
  <c r="BP10" i="7"/>
  <c r="BO10" i="7"/>
  <c r="BN10" i="7"/>
  <c r="BM10" i="7"/>
  <c r="BL10" i="7"/>
  <c r="BK10" i="7"/>
  <c r="BJ10" i="7"/>
  <c r="BI10" i="7"/>
  <c r="BH10" i="7"/>
  <c r="BG10" i="7"/>
  <c r="BF10" i="7"/>
  <c r="BE10" i="7"/>
  <c r="BD10" i="7"/>
  <c r="BC10" i="7"/>
  <c r="BB10" i="7"/>
  <c r="BA10" i="7"/>
  <c r="AZ10" i="7"/>
  <c r="AY10" i="7"/>
  <c r="AX10" i="7"/>
  <c r="AW10" i="7"/>
  <c r="AV10" i="7"/>
  <c r="AU10" i="7"/>
  <c r="AT10" i="7"/>
  <c r="AS10" i="7"/>
  <c r="AR10" i="7"/>
  <c r="AQ10" i="7"/>
  <c r="AP10" i="7"/>
  <c r="AO10" i="7"/>
  <c r="AN10" i="7"/>
  <c r="AM10" i="7"/>
  <c r="AL10" i="7"/>
  <c r="AK10" i="7"/>
  <c r="AJ10" i="7"/>
  <c r="AI10" i="7"/>
  <c r="AH10" i="7"/>
  <c r="AG10" i="7"/>
  <c r="AF10" i="7"/>
  <c r="AE10" i="7"/>
  <c r="AD10" i="7"/>
  <c r="AC10" i="7"/>
  <c r="AB10" i="7"/>
  <c r="AA10" i="7"/>
  <c r="Z10" i="7"/>
  <c r="Y10" i="7"/>
  <c r="X10" i="7"/>
  <c r="W10" i="7"/>
  <c r="V10" i="7"/>
  <c r="U10" i="7"/>
  <c r="T10" i="7"/>
  <c r="S10" i="7"/>
  <c r="R10" i="7"/>
  <c r="Q10" i="7"/>
  <c r="P10" i="7"/>
  <c r="O10" i="7"/>
  <c r="N10" i="7"/>
  <c r="M10" i="7"/>
  <c r="L10" i="7"/>
  <c r="K10" i="7"/>
  <c r="J10" i="7"/>
  <c r="I10" i="7"/>
  <c r="H10" i="7"/>
  <c r="G10" i="7"/>
  <c r="F10" i="7"/>
  <c r="E10" i="7"/>
  <c r="D10" i="7"/>
  <c r="CE98" i="6"/>
  <c r="CD98" i="6"/>
  <c r="CC98" i="6"/>
  <c r="CB98" i="6"/>
  <c r="CA98" i="6"/>
  <c r="BZ98" i="6"/>
  <c r="BY98" i="6"/>
  <c r="CE88" i="6"/>
  <c r="CD88" i="6"/>
  <c r="CC88" i="6"/>
  <c r="CB88" i="6"/>
  <c r="CB87" i="6" s="1"/>
  <c r="AG9" i="3" s="1"/>
  <c r="CA88" i="6"/>
  <c r="CA87" i="6" s="1"/>
  <c r="AF9" i="3" s="1"/>
  <c r="BZ88" i="6"/>
  <c r="BZ87" i="6" s="1"/>
  <c r="AE9" i="3" s="1"/>
  <c r="BY88" i="6"/>
  <c r="BY87" i="6" s="1"/>
  <c r="AD9" i="3" s="1"/>
  <c r="BX88" i="6"/>
  <c r="BW88" i="6"/>
  <c r="BV88" i="6"/>
  <c r="BU88" i="6"/>
  <c r="BT88" i="6"/>
  <c r="BT87" i="6" s="1"/>
  <c r="BS88" i="6"/>
  <c r="BS87" i="6" s="1"/>
  <c r="BR88" i="6"/>
  <c r="BR87" i="6" s="1"/>
  <c r="W9" i="3" s="1"/>
  <c r="BQ88" i="6"/>
  <c r="BQ87" i="6" s="1"/>
  <c r="BP88" i="6"/>
  <c r="BO88" i="6"/>
  <c r="BN88" i="6"/>
  <c r="BM88" i="6"/>
  <c r="BL88" i="6"/>
  <c r="BL87" i="6" s="1"/>
  <c r="Q9" i="3" s="1"/>
  <c r="CE87" i="6"/>
  <c r="AJ9" i="3" s="1"/>
  <c r="CD87" i="6"/>
  <c r="AI9" i="3" s="1"/>
  <c r="CC87" i="6"/>
  <c r="AH9" i="3" s="1"/>
  <c r="BX87" i="6"/>
  <c r="AC9" i="3" s="1"/>
  <c r="BW87" i="6"/>
  <c r="AB9" i="3" s="1"/>
  <c r="BV87" i="6"/>
  <c r="AA9" i="3" s="1"/>
  <c r="BU87" i="6"/>
  <c r="BP87" i="6"/>
  <c r="U9" i="3" s="1"/>
  <c r="BO87" i="6"/>
  <c r="T9" i="3" s="1"/>
  <c r="BN87" i="6"/>
  <c r="S9" i="3" s="1"/>
  <c r="BM87" i="6"/>
  <c r="R9" i="3" s="1"/>
  <c r="BK87" i="6"/>
  <c r="P9" i="3" s="1"/>
  <c r="BJ87" i="6"/>
  <c r="O9" i="3" s="1"/>
  <c r="BI87" i="6"/>
  <c r="N9" i="3" s="1"/>
  <c r="BH87" i="6"/>
  <c r="M9" i="3" s="1"/>
  <c r="BG87" i="6"/>
  <c r="L9" i="3" s="1"/>
  <c r="BF87" i="6"/>
  <c r="K9" i="3" s="1"/>
  <c r="BE87" i="6"/>
  <c r="J9" i="3" s="1"/>
  <c r="BD87" i="6"/>
  <c r="I9" i="3" s="1"/>
  <c r="BC87" i="6"/>
  <c r="H9" i="3" s="1"/>
  <c r="BB87" i="6"/>
  <c r="G9" i="3" s="1"/>
  <c r="BA87" i="6"/>
  <c r="F9" i="3" s="1"/>
  <c r="AZ87" i="6"/>
  <c r="E9" i="3" s="1"/>
  <c r="AY87" i="6"/>
  <c r="AX87" i="6"/>
  <c r="AW87" i="6"/>
  <c r="AV87" i="6"/>
  <c r="AU87" i="6"/>
  <c r="BV86" i="6"/>
  <c r="BU86" i="6"/>
  <c r="BT86" i="6"/>
  <c r="BS86" i="6"/>
  <c r="BR86" i="6"/>
  <c r="BQ86" i="6"/>
  <c r="BP86" i="6"/>
  <c r="BO86" i="6"/>
  <c r="BN86" i="6"/>
  <c r="BM86" i="6"/>
  <c r="BL86" i="6"/>
  <c r="BK86" i="6"/>
  <c r="P6" i="3" s="1"/>
  <c r="BJ86" i="6"/>
  <c r="BI86" i="6"/>
  <c r="BH86" i="6"/>
  <c r="BG86" i="6"/>
  <c r="BF86" i="6"/>
  <c r="BE86" i="6"/>
  <c r="BD86" i="6"/>
  <c r="BC86" i="6"/>
  <c r="BB86" i="6"/>
  <c r="BA86" i="6"/>
  <c r="AZ86" i="6"/>
  <c r="AY86" i="6"/>
  <c r="AX86" i="6"/>
  <c r="AW86" i="6"/>
  <c r="AV86" i="6"/>
  <c r="AU86" i="6"/>
  <c r="CE85" i="6"/>
  <c r="CD85" i="6"/>
  <c r="CC85" i="6"/>
  <c r="CB85" i="6"/>
  <c r="CA85" i="6"/>
  <c r="BZ85" i="6"/>
  <c r="BY85" i="6"/>
  <c r="BX85" i="6"/>
  <c r="BW85" i="6"/>
  <c r="BV85" i="6"/>
  <c r="BU85" i="6"/>
  <c r="BT85" i="6"/>
  <c r="BS85" i="6"/>
  <c r="BR85" i="6"/>
  <c r="BQ85" i="6"/>
  <c r="BO85" i="6"/>
  <c r="BN85" i="6"/>
  <c r="BM85" i="6"/>
  <c r="BL85" i="6"/>
  <c r="CA84" i="6"/>
  <c r="BS84" i="6"/>
  <c r="X8" i="3" s="1"/>
  <c r="BR83" i="6"/>
  <c r="W7" i="3" s="1"/>
  <c r="W19" i="3" s="1"/>
  <c r="BV80" i="6"/>
  <c r="BV11" i="5" s="1"/>
  <c r="BU80" i="6"/>
  <c r="BU11" i="5" s="1"/>
  <c r="BT80" i="6"/>
  <c r="BT11" i="5" s="1"/>
  <c r="BS80" i="6"/>
  <c r="BS11" i="5" s="1"/>
  <c r="BR80" i="6"/>
  <c r="BR11" i="5" s="1"/>
  <c r="BQ80" i="6"/>
  <c r="BQ11" i="5" s="1"/>
  <c r="BP80" i="6"/>
  <c r="BP11" i="5" s="1"/>
  <c r="BO80" i="6"/>
  <c r="BO11" i="5" s="1"/>
  <c r="BN80" i="6"/>
  <c r="BN11" i="5" s="1"/>
  <c r="BM80" i="6"/>
  <c r="BM11" i="5" s="1"/>
  <c r="BL80" i="6"/>
  <c r="BL11" i="5" s="1"/>
  <c r="BK80" i="6"/>
  <c r="BK11" i="5" s="1"/>
  <c r="BJ80" i="6"/>
  <c r="BJ11" i="5" s="1"/>
  <c r="BI80" i="6"/>
  <c r="BI11" i="5" s="1"/>
  <c r="BH80" i="6"/>
  <c r="BH11" i="5" s="1"/>
  <c r="BG80" i="6"/>
  <c r="BG11" i="5" s="1"/>
  <c r="BF80" i="6"/>
  <c r="BF11" i="5" s="1"/>
  <c r="BE80" i="6"/>
  <c r="BE11" i="5" s="1"/>
  <c r="BD80" i="6"/>
  <c r="BD11" i="5" s="1"/>
  <c r="BC80" i="6"/>
  <c r="BC11" i="5" s="1"/>
  <c r="BB80" i="6"/>
  <c r="BB11" i="5" s="1"/>
  <c r="BA80" i="6"/>
  <c r="BA11" i="5" s="1"/>
  <c r="AZ80" i="6"/>
  <c r="AZ11" i="5" s="1"/>
  <c r="AY80" i="6"/>
  <c r="AY11" i="5" s="1"/>
  <c r="AX80" i="6"/>
  <c r="AX11" i="5" s="1"/>
  <c r="AW80" i="6"/>
  <c r="AW11" i="5" s="1"/>
  <c r="AV80" i="6"/>
  <c r="AV11" i="5" s="1"/>
  <c r="AU80" i="6"/>
  <c r="AU11" i="5" s="1"/>
  <c r="AT80" i="6"/>
  <c r="AT11" i="5" s="1"/>
  <c r="AS80" i="6"/>
  <c r="AS11" i="5" s="1"/>
  <c r="AR80" i="6"/>
  <c r="AR11" i="5" s="1"/>
  <c r="AQ80" i="6"/>
  <c r="AQ11" i="5" s="1"/>
  <c r="AP80" i="6"/>
  <c r="AP11" i="5" s="1"/>
  <c r="AO80" i="6"/>
  <c r="AO11" i="5" s="1"/>
  <c r="AN80" i="6"/>
  <c r="AN11" i="5" s="1"/>
  <c r="AM80" i="6"/>
  <c r="AM11" i="5" s="1"/>
  <c r="AL80" i="6"/>
  <c r="AL11" i="5" s="1"/>
  <c r="AK80" i="6"/>
  <c r="AK11" i="5" s="1"/>
  <c r="AJ80" i="6"/>
  <c r="AJ11" i="5" s="1"/>
  <c r="AI80" i="6"/>
  <c r="AI11" i="5" s="1"/>
  <c r="AH80" i="6"/>
  <c r="AH11" i="5" s="1"/>
  <c r="AG80" i="6"/>
  <c r="AG11" i="5" s="1"/>
  <c r="AF80" i="6"/>
  <c r="AF11" i="5" s="1"/>
  <c r="AE80" i="6"/>
  <c r="AE11" i="5" s="1"/>
  <c r="AD80" i="6"/>
  <c r="AD11" i="5" s="1"/>
  <c r="AC80" i="6"/>
  <c r="AC11" i="5" s="1"/>
  <c r="AB80" i="6"/>
  <c r="AB11" i="5" s="1"/>
  <c r="AA80" i="6"/>
  <c r="AA11" i="5" s="1"/>
  <c r="Z80" i="6"/>
  <c r="Z11" i="5" s="1"/>
  <c r="Y80" i="6"/>
  <c r="Y11" i="5" s="1"/>
  <c r="X80" i="6"/>
  <c r="X11" i="5" s="1"/>
  <c r="W80" i="6"/>
  <c r="W11" i="5" s="1"/>
  <c r="V80" i="6"/>
  <c r="V11" i="5" s="1"/>
  <c r="U80" i="6"/>
  <c r="U11" i="5" s="1"/>
  <c r="T80" i="6"/>
  <c r="T11" i="5" s="1"/>
  <c r="S80" i="6"/>
  <c r="S11" i="5" s="1"/>
  <c r="R80" i="6"/>
  <c r="R11" i="5" s="1"/>
  <c r="Q80" i="6"/>
  <c r="Q11" i="5" s="1"/>
  <c r="P80" i="6"/>
  <c r="P11" i="5" s="1"/>
  <c r="O80" i="6"/>
  <c r="O11" i="5" s="1"/>
  <c r="N80" i="6"/>
  <c r="N11" i="5" s="1"/>
  <c r="M80" i="6"/>
  <c r="M11" i="5" s="1"/>
  <c r="L80" i="6"/>
  <c r="L11" i="5" s="1"/>
  <c r="K80" i="6"/>
  <c r="K11" i="5" s="1"/>
  <c r="J80" i="6"/>
  <c r="J11" i="5" s="1"/>
  <c r="I80" i="6"/>
  <c r="I11" i="5" s="1"/>
  <c r="H80" i="6"/>
  <c r="H11" i="5" s="1"/>
  <c r="G80" i="6"/>
  <c r="G11" i="5" s="1"/>
  <c r="F80" i="6"/>
  <c r="F11" i="5" s="1"/>
  <c r="E80" i="6"/>
  <c r="E11" i="5" s="1"/>
  <c r="D80" i="6"/>
  <c r="D11" i="5" s="1"/>
  <c r="BZ79" i="6"/>
  <c r="BZ10" i="5" s="1"/>
  <c r="BR79" i="6"/>
  <c r="BR10" i="5" s="1"/>
  <c r="BK79" i="6"/>
  <c r="BK10" i="5" s="1"/>
  <c r="BJ79" i="6"/>
  <c r="BJ10" i="5" s="1"/>
  <c r="BI79" i="6"/>
  <c r="BI10" i="5" s="1"/>
  <c r="BH79" i="6"/>
  <c r="BH10" i="5" s="1"/>
  <c r="BG79" i="6"/>
  <c r="BG10" i="5" s="1"/>
  <c r="BF79" i="6"/>
  <c r="BF10" i="5" s="1"/>
  <c r="BE79" i="6"/>
  <c r="BE10" i="5" s="1"/>
  <c r="BD79" i="6"/>
  <c r="BD10" i="5" s="1"/>
  <c r="BC79" i="6"/>
  <c r="BC10" i="5" s="1"/>
  <c r="BB79" i="6"/>
  <c r="BB10" i="5" s="1"/>
  <c r="BA79" i="6"/>
  <c r="BA10" i="5" s="1"/>
  <c r="AZ79" i="6"/>
  <c r="AZ10" i="5" s="1"/>
  <c r="AY79" i="6"/>
  <c r="AY10" i="5" s="1"/>
  <c r="AX79" i="6"/>
  <c r="AX10" i="5" s="1"/>
  <c r="AW79" i="6"/>
  <c r="AW10" i="5" s="1"/>
  <c r="AV79" i="6"/>
  <c r="AV10" i="5" s="1"/>
  <c r="AU79" i="6"/>
  <c r="AU10" i="5" s="1"/>
  <c r="AT79" i="6"/>
  <c r="AT10" i="5" s="1"/>
  <c r="AS79" i="6"/>
  <c r="AS10" i="5" s="1"/>
  <c r="AR79" i="6"/>
  <c r="AR10" i="5" s="1"/>
  <c r="AQ79" i="6"/>
  <c r="AQ10" i="5" s="1"/>
  <c r="AP79" i="6"/>
  <c r="AP10" i="5" s="1"/>
  <c r="AO79" i="6"/>
  <c r="AO10" i="5" s="1"/>
  <c r="AN79" i="6"/>
  <c r="AN10" i="5" s="1"/>
  <c r="AM79" i="6"/>
  <c r="AM10" i="5" s="1"/>
  <c r="AL79" i="6"/>
  <c r="AL10" i="5" s="1"/>
  <c r="AK79" i="6"/>
  <c r="AK10" i="5" s="1"/>
  <c r="AJ79" i="6"/>
  <c r="AJ10" i="5" s="1"/>
  <c r="AI79" i="6"/>
  <c r="AI10" i="5" s="1"/>
  <c r="AH79" i="6"/>
  <c r="AH10" i="5" s="1"/>
  <c r="AG79" i="6"/>
  <c r="AG10" i="5" s="1"/>
  <c r="AF79" i="6"/>
  <c r="AF10" i="5" s="1"/>
  <c r="AE79" i="6"/>
  <c r="AE10" i="5" s="1"/>
  <c r="AD79" i="6"/>
  <c r="AD10" i="5" s="1"/>
  <c r="AC79" i="6"/>
  <c r="AC10" i="5" s="1"/>
  <c r="AB79" i="6"/>
  <c r="AB10" i="5" s="1"/>
  <c r="AA79" i="6"/>
  <c r="AA10" i="5" s="1"/>
  <c r="Z79" i="6"/>
  <c r="Z10" i="5" s="1"/>
  <c r="Y79" i="6"/>
  <c r="Y10" i="5" s="1"/>
  <c r="X79" i="6"/>
  <c r="X10" i="5" s="1"/>
  <c r="W79" i="6"/>
  <c r="W10" i="5" s="1"/>
  <c r="V79" i="6"/>
  <c r="V10" i="5" s="1"/>
  <c r="U79" i="6"/>
  <c r="U10" i="5" s="1"/>
  <c r="T79" i="6"/>
  <c r="T10" i="5" s="1"/>
  <c r="S79" i="6"/>
  <c r="S10" i="5" s="1"/>
  <c r="R79" i="6"/>
  <c r="R10" i="5" s="1"/>
  <c r="Q79" i="6"/>
  <c r="Q10" i="5" s="1"/>
  <c r="P79" i="6"/>
  <c r="P10" i="5" s="1"/>
  <c r="O79" i="6"/>
  <c r="O10" i="5" s="1"/>
  <c r="N79" i="6"/>
  <c r="N10" i="5" s="1"/>
  <c r="M79" i="6"/>
  <c r="M10" i="5" s="1"/>
  <c r="L79" i="6"/>
  <c r="L10" i="5" s="1"/>
  <c r="K79" i="6"/>
  <c r="K10" i="5" s="1"/>
  <c r="J79" i="6"/>
  <c r="J10" i="5" s="1"/>
  <c r="I79" i="6"/>
  <c r="I10" i="5" s="1"/>
  <c r="H79" i="6"/>
  <c r="H10" i="5" s="1"/>
  <c r="G79" i="6"/>
  <c r="G10" i="5" s="1"/>
  <c r="F79" i="6"/>
  <c r="F10" i="5" s="1"/>
  <c r="E79" i="6"/>
  <c r="E10" i="5" s="1"/>
  <c r="D79" i="6"/>
  <c r="D10" i="5" s="1"/>
  <c r="CE78" i="6"/>
  <c r="CE9" i="5" s="1"/>
  <c r="CD78" i="6"/>
  <c r="CD9" i="5" s="1"/>
  <c r="CC78" i="6"/>
  <c r="CC9" i="5" s="1"/>
  <c r="CB78" i="6"/>
  <c r="CB9" i="5" s="1"/>
  <c r="CA78" i="6"/>
  <c r="CA9" i="5" s="1"/>
  <c r="BZ78" i="6"/>
  <c r="BZ9" i="5" s="1"/>
  <c r="BY78" i="6"/>
  <c r="BY9" i="5" s="1"/>
  <c r="BX78" i="6"/>
  <c r="BX9" i="5" s="1"/>
  <c r="BW78" i="6"/>
  <c r="BW9" i="5" s="1"/>
  <c r="BV78" i="6"/>
  <c r="BV9" i="5" s="1"/>
  <c r="BU78" i="6"/>
  <c r="BU9" i="5" s="1"/>
  <c r="BT78" i="6"/>
  <c r="BT9" i="5" s="1"/>
  <c r="BS78" i="6"/>
  <c r="BS9" i="5" s="1"/>
  <c r="BR78" i="6"/>
  <c r="BR9" i="5" s="1"/>
  <c r="BR12" i="5" s="1"/>
  <c r="BQ78" i="6"/>
  <c r="BQ9" i="5" s="1"/>
  <c r="BP78" i="6"/>
  <c r="BP9" i="5" s="1"/>
  <c r="BO78" i="6"/>
  <c r="BO9" i="5" s="1"/>
  <c r="BN78" i="6"/>
  <c r="BN9" i="5" s="1"/>
  <c r="BM78" i="6"/>
  <c r="BM9" i="5" s="1"/>
  <c r="BL78" i="6"/>
  <c r="BL9" i="5" s="1"/>
  <c r="BK78" i="6"/>
  <c r="BK9" i="5" s="1"/>
  <c r="BJ78" i="6"/>
  <c r="BJ9" i="5" s="1"/>
  <c r="BJ12" i="5" s="1"/>
  <c r="BI78" i="6"/>
  <c r="BI9" i="5" s="1"/>
  <c r="BH78" i="6"/>
  <c r="BH9" i="5" s="1"/>
  <c r="BG78" i="6"/>
  <c r="BG9" i="5" s="1"/>
  <c r="BF78" i="6"/>
  <c r="BF9" i="5" s="1"/>
  <c r="BF12" i="5" s="1"/>
  <c r="BE78" i="6"/>
  <c r="BE9" i="5" s="1"/>
  <c r="BD78" i="6"/>
  <c r="BD9" i="5" s="1"/>
  <c r="BC78" i="6"/>
  <c r="BC9" i="5" s="1"/>
  <c r="BB78" i="6"/>
  <c r="BB9" i="5" s="1"/>
  <c r="BB12" i="5" s="1"/>
  <c r="BA78" i="6"/>
  <c r="BA9" i="5" s="1"/>
  <c r="AZ78" i="6"/>
  <c r="AZ9" i="5" s="1"/>
  <c r="AY78" i="6"/>
  <c r="AY9" i="5" s="1"/>
  <c r="AX78" i="6"/>
  <c r="AX9" i="5" s="1"/>
  <c r="AX12" i="5" s="1"/>
  <c r="AW78" i="6"/>
  <c r="AW9" i="5" s="1"/>
  <c r="AV78" i="6"/>
  <c r="AV9" i="5" s="1"/>
  <c r="AU78" i="6"/>
  <c r="AU9" i="5" s="1"/>
  <c r="AT78" i="6"/>
  <c r="AT9" i="5" s="1"/>
  <c r="AT12" i="5" s="1"/>
  <c r="AS78" i="6"/>
  <c r="AS9" i="5" s="1"/>
  <c r="AR78" i="6"/>
  <c r="AR9" i="5" s="1"/>
  <c r="AQ78" i="6"/>
  <c r="AQ9" i="5" s="1"/>
  <c r="AP78" i="6"/>
  <c r="AP9" i="5" s="1"/>
  <c r="AP12" i="5" s="1"/>
  <c r="AO78" i="6"/>
  <c r="AO9" i="5" s="1"/>
  <c r="AN78" i="6"/>
  <c r="AN9" i="5" s="1"/>
  <c r="AM78" i="6"/>
  <c r="AM9" i="5" s="1"/>
  <c r="AL78" i="6"/>
  <c r="AL9" i="5" s="1"/>
  <c r="AL12" i="5" s="1"/>
  <c r="AK78" i="6"/>
  <c r="AK9" i="5" s="1"/>
  <c r="AJ78" i="6"/>
  <c r="AJ9" i="5" s="1"/>
  <c r="AI78" i="6"/>
  <c r="AI9" i="5" s="1"/>
  <c r="AH78" i="6"/>
  <c r="AH9" i="5" s="1"/>
  <c r="AH12" i="5" s="1"/>
  <c r="AG78" i="6"/>
  <c r="AG9" i="5" s="1"/>
  <c r="AF78" i="6"/>
  <c r="AF9" i="5" s="1"/>
  <c r="AE78" i="6"/>
  <c r="AE9" i="5" s="1"/>
  <c r="AD78" i="6"/>
  <c r="AD9" i="5" s="1"/>
  <c r="AD12" i="5" s="1"/>
  <c r="AC78" i="6"/>
  <c r="AC9" i="5" s="1"/>
  <c r="AB78" i="6"/>
  <c r="AB9" i="5" s="1"/>
  <c r="AA78" i="6"/>
  <c r="AA9" i="5" s="1"/>
  <c r="Z78" i="6"/>
  <c r="Z9" i="5" s="1"/>
  <c r="Z12" i="5" s="1"/>
  <c r="Y78" i="6"/>
  <c r="Y9" i="5" s="1"/>
  <c r="X78" i="6"/>
  <c r="X9" i="5" s="1"/>
  <c r="W78" i="6"/>
  <c r="W9" i="5" s="1"/>
  <c r="V78" i="6"/>
  <c r="V9" i="5" s="1"/>
  <c r="V12" i="5" s="1"/>
  <c r="U78" i="6"/>
  <c r="U9" i="5" s="1"/>
  <c r="T78" i="6"/>
  <c r="T9" i="5" s="1"/>
  <c r="S78" i="6"/>
  <c r="S9" i="5" s="1"/>
  <c r="R78" i="6"/>
  <c r="R9" i="5" s="1"/>
  <c r="R12" i="5" s="1"/>
  <c r="Q78" i="6"/>
  <c r="Q9" i="5" s="1"/>
  <c r="P78" i="6"/>
  <c r="P9" i="5" s="1"/>
  <c r="O78" i="6"/>
  <c r="O9" i="5" s="1"/>
  <c r="N78" i="6"/>
  <c r="N9" i="5" s="1"/>
  <c r="N12" i="5" s="1"/>
  <c r="M78" i="6"/>
  <c r="M9" i="5" s="1"/>
  <c r="L78" i="6"/>
  <c r="L9" i="5" s="1"/>
  <c r="K78" i="6"/>
  <c r="K9" i="5" s="1"/>
  <c r="J78" i="6"/>
  <c r="J9" i="5" s="1"/>
  <c r="J12" i="5" s="1"/>
  <c r="I78" i="6"/>
  <c r="I9" i="5" s="1"/>
  <c r="H78" i="6"/>
  <c r="H9" i="5" s="1"/>
  <c r="G78" i="6"/>
  <c r="G9" i="5" s="1"/>
  <c r="F78" i="6"/>
  <c r="F9" i="5" s="1"/>
  <c r="F12" i="5" s="1"/>
  <c r="E78" i="6"/>
  <c r="E9" i="5" s="1"/>
  <c r="D78" i="6"/>
  <c r="D9" i="5" s="1"/>
  <c r="BL77" i="6"/>
  <c r="BL82" i="6" s="1"/>
  <c r="Q6" i="3" s="1"/>
  <c r="BK77" i="6"/>
  <c r="BJ77" i="6"/>
  <c r="BJ82" i="6" s="1"/>
  <c r="O6" i="3" s="1"/>
  <c r="BD77" i="6"/>
  <c r="BD82" i="6" s="1"/>
  <c r="I6" i="3" s="1"/>
  <c r="BC77" i="6"/>
  <c r="BC82" i="6" s="1"/>
  <c r="H6" i="3" s="1"/>
  <c r="BB77" i="6"/>
  <c r="BB82" i="6" s="1"/>
  <c r="G6" i="3" s="1"/>
  <c r="AV77" i="6"/>
  <c r="AV82" i="6" s="1"/>
  <c r="AU77" i="6"/>
  <c r="AU82" i="6" s="1"/>
  <c r="AT77" i="6"/>
  <c r="AT82" i="6" s="1"/>
  <c r="AN77" i="6"/>
  <c r="AN82" i="6" s="1"/>
  <c r="AM77" i="6"/>
  <c r="AM82" i="6" s="1"/>
  <c r="AL77" i="6"/>
  <c r="AL82" i="6" s="1"/>
  <c r="AF77" i="6"/>
  <c r="AE77" i="6"/>
  <c r="AD77" i="6"/>
  <c r="X77" i="6"/>
  <c r="W77" i="6"/>
  <c r="V77" i="6"/>
  <c r="P77" i="6"/>
  <c r="O77" i="6"/>
  <c r="N77" i="6"/>
  <c r="H77" i="6"/>
  <c r="G77" i="6"/>
  <c r="F77" i="6"/>
  <c r="CE69" i="6"/>
  <c r="CD69" i="6"/>
  <c r="CC69" i="6"/>
  <c r="CB69" i="6"/>
  <c r="CA69" i="6"/>
  <c r="BZ69" i="6"/>
  <c r="BY69" i="6"/>
  <c r="BX69" i="6"/>
  <c r="BW69" i="6"/>
  <c r="BV69" i="6"/>
  <c r="BU69" i="6"/>
  <c r="BT69" i="6"/>
  <c r="BT77" i="6" s="1"/>
  <c r="BT82" i="6" s="1"/>
  <c r="Y6" i="3" s="1"/>
  <c r="BS69" i="6"/>
  <c r="BS77" i="6" s="1"/>
  <c r="BS82" i="6" s="1"/>
  <c r="X6" i="3" s="1"/>
  <c r="BR69" i="6"/>
  <c r="BR77" i="6" s="1"/>
  <c r="BR82" i="6" s="1"/>
  <c r="W6" i="3" s="1"/>
  <c r="W18" i="3" s="1"/>
  <c r="BQ69" i="6"/>
  <c r="CE60" i="6"/>
  <c r="CD60" i="6"/>
  <c r="CC60" i="6"/>
  <c r="CB60" i="6"/>
  <c r="CA60" i="6"/>
  <c r="BZ60" i="6"/>
  <c r="BY60" i="6"/>
  <c r="BX60" i="6"/>
  <c r="BW60" i="6"/>
  <c r="BV60" i="6"/>
  <c r="BU60" i="6"/>
  <c r="BT60" i="6"/>
  <c r="BS60" i="6"/>
  <c r="BR60" i="6"/>
  <c r="BQ60" i="6"/>
  <c r="BP60" i="6"/>
  <c r="BO60" i="6"/>
  <c r="BN60" i="6"/>
  <c r="BM60" i="6"/>
  <c r="BL60" i="6"/>
  <c r="BK60" i="6"/>
  <c r="BJ60" i="6"/>
  <c r="BI60" i="6"/>
  <c r="BH60" i="6"/>
  <c r="BG60" i="6"/>
  <c r="BF60" i="6"/>
  <c r="BE60" i="6"/>
  <c r="BD60" i="6"/>
  <c r="BC60" i="6"/>
  <c r="BB60" i="6"/>
  <c r="BA60" i="6"/>
  <c r="AZ60" i="6"/>
  <c r="AY60" i="6"/>
  <c r="AX60" i="6"/>
  <c r="AW60" i="6"/>
  <c r="AV60" i="6"/>
  <c r="AU60" i="6"/>
  <c r="AT60" i="6"/>
  <c r="AS60" i="6"/>
  <c r="AR60" i="6"/>
  <c r="AQ60" i="6"/>
  <c r="AP60" i="6"/>
  <c r="AO60" i="6"/>
  <c r="AN60" i="6"/>
  <c r="AM60" i="6"/>
  <c r="AL60" i="6"/>
  <c r="AK60" i="6"/>
  <c r="AJ60" i="6"/>
  <c r="AI60" i="6"/>
  <c r="AH60" i="6"/>
  <c r="AG60" i="6"/>
  <c r="AF60" i="6"/>
  <c r="AE60" i="6"/>
  <c r="AD60" i="6"/>
  <c r="AC60" i="6"/>
  <c r="AB60" i="6"/>
  <c r="AA60" i="6"/>
  <c r="Z60" i="6"/>
  <c r="Y60" i="6"/>
  <c r="X60" i="6"/>
  <c r="W60" i="6"/>
  <c r="V60" i="6"/>
  <c r="U60" i="6"/>
  <c r="T60" i="6"/>
  <c r="S60" i="6"/>
  <c r="R60" i="6"/>
  <c r="Q60" i="6"/>
  <c r="P60" i="6"/>
  <c r="O60" i="6"/>
  <c r="N60" i="6"/>
  <c r="M60" i="6"/>
  <c r="L60" i="6"/>
  <c r="K60" i="6"/>
  <c r="J60" i="6"/>
  <c r="I60" i="6"/>
  <c r="H60" i="6"/>
  <c r="G60" i="6"/>
  <c r="F60" i="6"/>
  <c r="E60" i="6"/>
  <c r="D60" i="6"/>
  <c r="CE38" i="6"/>
  <c r="CE84" i="6" s="1"/>
  <c r="CD38" i="6"/>
  <c r="CD84" i="6" s="1"/>
  <c r="CC38" i="6"/>
  <c r="CC84" i="6" s="1"/>
  <c r="CB38" i="6"/>
  <c r="CB84" i="6" s="1"/>
  <c r="CA38" i="6"/>
  <c r="BZ38" i="6"/>
  <c r="BZ84" i="6" s="1"/>
  <c r="BY38" i="6"/>
  <c r="BY84" i="6" s="1"/>
  <c r="BX38" i="6"/>
  <c r="BX84" i="6" s="1"/>
  <c r="BW38" i="6"/>
  <c r="BW84" i="6" s="1"/>
  <c r="BV38" i="6"/>
  <c r="BV84" i="6" s="1"/>
  <c r="AA8" i="3" s="1"/>
  <c r="AA20" i="3" s="1"/>
  <c r="BU38" i="6"/>
  <c r="BU84" i="6" s="1"/>
  <c r="Z8" i="3" s="1"/>
  <c r="BT38" i="6"/>
  <c r="BT84" i="6" s="1"/>
  <c r="Y8" i="3" s="1"/>
  <c r="BS38" i="6"/>
  <c r="BR38" i="6"/>
  <c r="BR84" i="6" s="1"/>
  <c r="W8" i="3" s="1"/>
  <c r="W20" i="3" s="1"/>
  <c r="BQ38" i="6"/>
  <c r="BQ84" i="6" s="1"/>
  <c r="V8" i="3" s="1"/>
  <c r="BP38" i="6"/>
  <c r="BO38" i="6"/>
  <c r="BN38" i="6"/>
  <c r="BM38" i="6"/>
  <c r="BL38" i="6"/>
  <c r="BK38" i="6"/>
  <c r="BJ38" i="6"/>
  <c r="BI38" i="6"/>
  <c r="BH38" i="6"/>
  <c r="BG38" i="6"/>
  <c r="BF38" i="6"/>
  <c r="BE38" i="6"/>
  <c r="BD38" i="6"/>
  <c r="BC38" i="6"/>
  <c r="BB38" i="6"/>
  <c r="BA38" i="6"/>
  <c r="AZ38" i="6"/>
  <c r="AY38" i="6"/>
  <c r="AX38" i="6"/>
  <c r="AW38" i="6"/>
  <c r="AV38" i="6"/>
  <c r="AU38" i="6"/>
  <c r="AT38" i="6"/>
  <c r="AS38" i="6"/>
  <c r="AR38" i="6"/>
  <c r="AQ38" i="6"/>
  <c r="AP38" i="6"/>
  <c r="AO38" i="6"/>
  <c r="AN38" i="6"/>
  <c r="AM38" i="6"/>
  <c r="AL38" i="6"/>
  <c r="AK38" i="6"/>
  <c r="AJ38" i="6"/>
  <c r="AI38" i="6"/>
  <c r="AH38" i="6"/>
  <c r="AG38" i="6"/>
  <c r="AF38" i="6"/>
  <c r="AE38" i="6"/>
  <c r="AD38" i="6"/>
  <c r="AC38" i="6"/>
  <c r="AB38" i="6"/>
  <c r="AA38" i="6"/>
  <c r="Z38" i="6"/>
  <c r="Y38" i="6"/>
  <c r="X38" i="6"/>
  <c r="W38" i="6"/>
  <c r="V38" i="6"/>
  <c r="U38" i="6"/>
  <c r="T38" i="6"/>
  <c r="S38" i="6"/>
  <c r="R38" i="6"/>
  <c r="Q38" i="6"/>
  <c r="P38" i="6"/>
  <c r="O38" i="6"/>
  <c r="N38" i="6"/>
  <c r="M38" i="6"/>
  <c r="L38" i="6"/>
  <c r="K38" i="6"/>
  <c r="J38" i="6"/>
  <c r="I38" i="6"/>
  <c r="H38" i="6"/>
  <c r="G38" i="6"/>
  <c r="F38" i="6"/>
  <c r="E38" i="6"/>
  <c r="D38" i="6"/>
  <c r="CE27" i="6"/>
  <c r="CE79" i="6" s="1"/>
  <c r="CE10" i="5" s="1"/>
  <c r="CD27" i="6"/>
  <c r="CD79" i="6" s="1"/>
  <c r="CD10" i="5" s="1"/>
  <c r="CC27" i="6"/>
  <c r="CC79" i="6" s="1"/>
  <c r="CC10" i="5" s="1"/>
  <c r="CB27" i="6"/>
  <c r="CB79" i="6" s="1"/>
  <c r="CB10" i="5" s="1"/>
  <c r="CA27" i="6"/>
  <c r="CA79" i="6" s="1"/>
  <c r="CA10" i="5" s="1"/>
  <c r="BZ27" i="6"/>
  <c r="BY27" i="6"/>
  <c r="BY79" i="6" s="1"/>
  <c r="BY10" i="5" s="1"/>
  <c r="BX27" i="6"/>
  <c r="BX79" i="6" s="1"/>
  <c r="BX10" i="5" s="1"/>
  <c r="BW27" i="6"/>
  <c r="BW79" i="6" s="1"/>
  <c r="BW10" i="5" s="1"/>
  <c r="BV27" i="6"/>
  <c r="BV79" i="6" s="1"/>
  <c r="BV10" i="5" s="1"/>
  <c r="BU27" i="6"/>
  <c r="BU79" i="6" s="1"/>
  <c r="BU10" i="5" s="1"/>
  <c r="BU12" i="5" s="1"/>
  <c r="BT27" i="6"/>
  <c r="BT79" i="6" s="1"/>
  <c r="BT10" i="5" s="1"/>
  <c r="BT12" i="5" s="1"/>
  <c r="BS27" i="6"/>
  <c r="BS79" i="6" s="1"/>
  <c r="BS10" i="5" s="1"/>
  <c r="BS12" i="5" s="1"/>
  <c r="BR27" i="6"/>
  <c r="BQ27" i="6"/>
  <c r="BQ79" i="6" s="1"/>
  <c r="BQ10" i="5" s="1"/>
  <c r="BQ12" i="5" s="1"/>
  <c r="BP27" i="6"/>
  <c r="BO27" i="6"/>
  <c r="BO79" i="6" s="1"/>
  <c r="BO10" i="5" s="1"/>
  <c r="BN27" i="6"/>
  <c r="BN79" i="6" s="1"/>
  <c r="BN10" i="5" s="1"/>
  <c r="BM27" i="6"/>
  <c r="BM79" i="6" s="1"/>
  <c r="BM10" i="5" s="1"/>
  <c r="BM12" i="5" s="1"/>
  <c r="BL27" i="6"/>
  <c r="BL79" i="6" s="1"/>
  <c r="BL10" i="5" s="1"/>
  <c r="BL12" i="5" s="1"/>
  <c r="CE20" i="6"/>
  <c r="CD20" i="6"/>
  <c r="CC20" i="6"/>
  <c r="CB20" i="6"/>
  <c r="CA20" i="6"/>
  <c r="BZ20" i="6"/>
  <c r="BY20" i="6"/>
  <c r="BX20" i="6"/>
  <c r="BW20" i="6"/>
  <c r="BV20" i="6"/>
  <c r="BU20" i="6"/>
  <c r="BT20" i="6"/>
  <c r="BS20" i="6"/>
  <c r="BR20" i="6"/>
  <c r="BQ20" i="6"/>
  <c r="BP20" i="6"/>
  <c r="BO20" i="6"/>
  <c r="BN20" i="6"/>
  <c r="BM20" i="6"/>
  <c r="BL20" i="6"/>
  <c r="BK20" i="6"/>
  <c r="BJ20" i="6"/>
  <c r="BI20" i="6"/>
  <c r="BH20" i="6"/>
  <c r="BG20" i="6"/>
  <c r="BF20" i="6"/>
  <c r="BE20" i="6"/>
  <c r="BD20" i="6"/>
  <c r="BC20" i="6"/>
  <c r="BB20" i="6"/>
  <c r="BA20" i="6"/>
  <c r="AZ20" i="6"/>
  <c r="AY20" i="6"/>
  <c r="AX20" i="6"/>
  <c r="AW20" i="6"/>
  <c r="AV20" i="6"/>
  <c r="AU20" i="6"/>
  <c r="AT20" i="6"/>
  <c r="AS20" i="6"/>
  <c r="AR20" i="6"/>
  <c r="AQ20" i="6"/>
  <c r="AP20" i="6"/>
  <c r="AO20" i="6"/>
  <c r="AN20" i="6"/>
  <c r="AM20" i="6"/>
  <c r="AL20" i="6"/>
  <c r="AK20" i="6"/>
  <c r="AJ20" i="6"/>
  <c r="AI20" i="6"/>
  <c r="AH20" i="6"/>
  <c r="AG20" i="6"/>
  <c r="AF20" i="6"/>
  <c r="AE20" i="6"/>
  <c r="AD20" i="6"/>
  <c r="AC20" i="6"/>
  <c r="AB20" i="6"/>
  <c r="AA20" i="6"/>
  <c r="Z20" i="6"/>
  <c r="Y20" i="6"/>
  <c r="X20" i="6"/>
  <c r="W20" i="6"/>
  <c r="V20" i="6"/>
  <c r="U20" i="6"/>
  <c r="T20" i="6"/>
  <c r="S20" i="6"/>
  <c r="R20" i="6"/>
  <c r="Q20" i="6"/>
  <c r="P20" i="6"/>
  <c r="O20" i="6"/>
  <c r="N20" i="6"/>
  <c r="M20" i="6"/>
  <c r="L20" i="6"/>
  <c r="K20" i="6"/>
  <c r="J20" i="6"/>
  <c r="I20" i="6"/>
  <c r="H20" i="6"/>
  <c r="G20" i="6"/>
  <c r="F20" i="6"/>
  <c r="E20" i="6"/>
  <c r="D20" i="6"/>
  <c r="CE10" i="6"/>
  <c r="CD10" i="6"/>
  <c r="CC10" i="6"/>
  <c r="CB10" i="6"/>
  <c r="CA10" i="6"/>
  <c r="BZ10" i="6"/>
  <c r="BY10" i="6"/>
  <c r="BX10" i="6"/>
  <c r="BW10" i="6"/>
  <c r="BV10" i="6"/>
  <c r="BV83" i="6" s="1"/>
  <c r="AA7" i="3" s="1"/>
  <c r="AA19" i="3" s="1"/>
  <c r="BU10" i="6"/>
  <c r="BU77" i="6" s="1"/>
  <c r="BU82" i="6" s="1"/>
  <c r="Z6" i="3" s="1"/>
  <c r="BT10" i="6"/>
  <c r="BS10" i="6"/>
  <c r="BR10" i="6"/>
  <c r="BQ10" i="6"/>
  <c r="BP10" i="6"/>
  <c r="BO10" i="6"/>
  <c r="BO77" i="6" s="1"/>
  <c r="BO82" i="6" s="1"/>
  <c r="T6" i="3" s="1"/>
  <c r="BN10" i="6"/>
  <c r="BN77" i="6" s="1"/>
  <c r="BN82" i="6" s="1"/>
  <c r="S6" i="3" s="1"/>
  <c r="BM10" i="6"/>
  <c r="BM77" i="6" s="1"/>
  <c r="BM82" i="6" s="1"/>
  <c r="R6" i="3" s="1"/>
  <c r="BL10" i="6"/>
  <c r="BK10" i="6"/>
  <c r="BJ10" i="6"/>
  <c r="BI10" i="6"/>
  <c r="BH10" i="6"/>
  <c r="BH77" i="6" s="1"/>
  <c r="BH82" i="6" s="1"/>
  <c r="M6" i="3" s="1"/>
  <c r="BG10" i="6"/>
  <c r="BG77" i="6" s="1"/>
  <c r="BG82" i="6" s="1"/>
  <c r="L6" i="3" s="1"/>
  <c r="BF10" i="6"/>
  <c r="BF77" i="6" s="1"/>
  <c r="BF82" i="6" s="1"/>
  <c r="K6" i="3" s="1"/>
  <c r="BE10" i="6"/>
  <c r="BE77" i="6" s="1"/>
  <c r="BE82" i="6" s="1"/>
  <c r="J6" i="3" s="1"/>
  <c r="BD10" i="6"/>
  <c r="BC10" i="6"/>
  <c r="BB10" i="6"/>
  <c r="BA10" i="6"/>
  <c r="BA77" i="6" s="1"/>
  <c r="BA82" i="6" s="1"/>
  <c r="F6" i="3" s="1"/>
  <c r="AZ10" i="6"/>
  <c r="AZ77" i="6" s="1"/>
  <c r="AZ82" i="6" s="1"/>
  <c r="E6" i="3" s="1"/>
  <c r="AY10" i="6"/>
  <c r="AY77" i="6" s="1"/>
  <c r="AY82" i="6" s="1"/>
  <c r="AX10" i="6"/>
  <c r="AX77" i="6" s="1"/>
  <c r="AX82" i="6" s="1"/>
  <c r="AW10" i="6"/>
  <c r="AW77" i="6" s="1"/>
  <c r="AW82" i="6" s="1"/>
  <c r="AV10" i="6"/>
  <c r="AU10" i="6"/>
  <c r="AT10" i="6"/>
  <c r="AS10" i="6"/>
  <c r="AR10" i="6"/>
  <c r="AR77" i="6" s="1"/>
  <c r="AR82" i="6" s="1"/>
  <c r="AQ10" i="6"/>
  <c r="AQ77" i="6" s="1"/>
  <c r="AQ82" i="6" s="1"/>
  <c r="AP10" i="6"/>
  <c r="AP77" i="6" s="1"/>
  <c r="AP82" i="6" s="1"/>
  <c r="AO10" i="6"/>
  <c r="AO77" i="6" s="1"/>
  <c r="AO82" i="6" s="1"/>
  <c r="AN10" i="6"/>
  <c r="AM10" i="6"/>
  <c r="AL10" i="6"/>
  <c r="AK10" i="6"/>
  <c r="AJ10" i="6"/>
  <c r="AJ77" i="6" s="1"/>
  <c r="AJ82" i="6" s="1"/>
  <c r="AI10" i="6"/>
  <c r="AI77" i="6" s="1"/>
  <c r="AI82" i="6" s="1"/>
  <c r="AH10" i="6"/>
  <c r="AH77" i="6" s="1"/>
  <c r="AH82" i="6" s="1"/>
  <c r="AG10" i="6"/>
  <c r="AG77" i="6" s="1"/>
  <c r="AF10" i="6"/>
  <c r="AE10" i="6"/>
  <c r="AD10" i="6"/>
  <c r="AC10" i="6"/>
  <c r="AB10" i="6"/>
  <c r="AB77" i="6" s="1"/>
  <c r="AA10" i="6"/>
  <c r="AA77" i="6" s="1"/>
  <c r="Z10" i="6"/>
  <c r="Z77" i="6" s="1"/>
  <c r="Y10" i="6"/>
  <c r="Y77" i="6" s="1"/>
  <c r="X10" i="6"/>
  <c r="W10" i="6"/>
  <c r="V10" i="6"/>
  <c r="U10" i="6"/>
  <c r="T10" i="6"/>
  <c r="T77" i="6" s="1"/>
  <c r="S10" i="6"/>
  <c r="S77" i="6" s="1"/>
  <c r="R10" i="6"/>
  <c r="R77" i="6" s="1"/>
  <c r="Q10" i="6"/>
  <c r="Q77" i="6" s="1"/>
  <c r="P10" i="6"/>
  <c r="O10" i="6"/>
  <c r="N10" i="6"/>
  <c r="M10" i="6"/>
  <c r="L10" i="6"/>
  <c r="L77" i="6" s="1"/>
  <c r="K10" i="6"/>
  <c r="K77" i="6" s="1"/>
  <c r="J10" i="6"/>
  <c r="J77" i="6" s="1"/>
  <c r="I10" i="6"/>
  <c r="I77" i="6" s="1"/>
  <c r="H10" i="6"/>
  <c r="G10" i="6"/>
  <c r="F10" i="6"/>
  <c r="E10" i="6"/>
  <c r="D10" i="6"/>
  <c r="D77" i="6" s="1"/>
  <c r="CE62" i="5"/>
  <c r="CD62" i="5"/>
  <c r="CC62" i="5"/>
  <c r="CB62" i="5"/>
  <c r="CA62" i="5"/>
  <c r="BZ62" i="5"/>
  <c r="BY62" i="5"/>
  <c r="BX62" i="5"/>
  <c r="BW62" i="5"/>
  <c r="BV62" i="5"/>
  <c r="BU62" i="5"/>
  <c r="BT62" i="5"/>
  <c r="BS62" i="5"/>
  <c r="BR62" i="5"/>
  <c r="BQ62" i="5"/>
  <c r="BP62" i="5"/>
  <c r="BO62" i="5"/>
  <c r="BN62" i="5"/>
  <c r="BM62" i="5"/>
  <c r="BL62" i="5"/>
  <c r="BK62" i="5"/>
  <c r="BJ62" i="5"/>
  <c r="BI62" i="5"/>
  <c r="BH62" i="5"/>
  <c r="BG62" i="5"/>
  <c r="BF62" i="5"/>
  <c r="BE62" i="5"/>
  <c r="BD62" i="5"/>
  <c r="BC62" i="5"/>
  <c r="BB62" i="5"/>
  <c r="BA62" i="5"/>
  <c r="AZ62" i="5"/>
  <c r="AY62" i="5"/>
  <c r="AX62" i="5"/>
  <c r="AW62" i="5"/>
  <c r="AV62" i="5"/>
  <c r="AU62" i="5"/>
  <c r="AT62" i="5"/>
  <c r="AS62" i="5"/>
  <c r="AR62" i="5"/>
  <c r="AQ62" i="5"/>
  <c r="AP62" i="5"/>
  <c r="AO62" i="5"/>
  <c r="AN62" i="5"/>
  <c r="AM62" i="5"/>
  <c r="AL62" i="5"/>
  <c r="AK62" i="5"/>
  <c r="AJ62" i="5"/>
  <c r="AI62" i="5"/>
  <c r="AH62" i="5"/>
  <c r="CE57" i="5"/>
  <c r="CD57" i="5"/>
  <c r="CC57" i="5"/>
  <c r="CB57" i="5"/>
  <c r="CA57" i="5"/>
  <c r="BZ57" i="5"/>
  <c r="BY57" i="5"/>
  <c r="BX57" i="5"/>
  <c r="BW57" i="5"/>
  <c r="BV57" i="5"/>
  <c r="BU57" i="5"/>
  <c r="BT57" i="5"/>
  <c r="BS57" i="5"/>
  <c r="BR57" i="5"/>
  <c r="BQ57" i="5"/>
  <c r="BP57" i="5"/>
  <c r="BO57" i="5"/>
  <c r="BN57" i="5"/>
  <c r="BM57" i="5"/>
  <c r="BL57" i="5"/>
  <c r="BK57" i="5"/>
  <c r="BJ57" i="5"/>
  <c r="BI57" i="5"/>
  <c r="BH57" i="5"/>
  <c r="BG57" i="5"/>
  <c r="BF57" i="5"/>
  <c r="BE57" i="5"/>
  <c r="BD57" i="5"/>
  <c r="BC57" i="5"/>
  <c r="BB57" i="5"/>
  <c r="BA57" i="5"/>
  <c r="AZ57" i="5"/>
  <c r="AY57" i="5"/>
  <c r="AX57" i="5"/>
  <c r="AW57" i="5"/>
  <c r="AV57" i="5"/>
  <c r="AU57" i="5"/>
  <c r="AT57" i="5"/>
  <c r="AS57" i="5"/>
  <c r="AR57" i="5"/>
  <c r="AQ57" i="5"/>
  <c r="AP57" i="5"/>
  <c r="AO57" i="5"/>
  <c r="AN57" i="5"/>
  <c r="AM57" i="5"/>
  <c r="AL57" i="5"/>
  <c r="AK57" i="5"/>
  <c r="AJ57" i="5"/>
  <c r="AI57" i="5"/>
  <c r="AH57" i="5"/>
  <c r="AG57" i="5"/>
  <c r="AF57" i="5"/>
  <c r="AE57" i="5"/>
  <c r="AD57" i="5"/>
  <c r="AC57" i="5"/>
  <c r="AB57" i="5"/>
  <c r="AA57" i="5"/>
  <c r="Z57" i="5"/>
  <c r="Y57" i="5"/>
  <c r="X57" i="5"/>
  <c r="W57" i="5"/>
  <c r="V57" i="5"/>
  <c r="U57" i="5"/>
  <c r="T57" i="5"/>
  <c r="S57" i="5"/>
  <c r="CE47" i="5"/>
  <c r="CD47" i="5"/>
  <c r="CC47" i="5"/>
  <c r="CB47" i="5"/>
  <c r="CA47" i="5"/>
  <c r="BZ47" i="5"/>
  <c r="BY47" i="5"/>
  <c r="BX47" i="5"/>
  <c r="BW47" i="5"/>
  <c r="BV47" i="5"/>
  <c r="BU47" i="5"/>
  <c r="BT47" i="5"/>
  <c r="BS47" i="5"/>
  <c r="BR47" i="5"/>
  <c r="BQ47" i="5"/>
  <c r="BP47" i="5"/>
  <c r="BO47" i="5"/>
  <c r="BN47" i="5"/>
  <c r="BM47" i="5"/>
  <c r="BL47" i="5"/>
  <c r="BK47" i="5"/>
  <c r="BJ47" i="5"/>
  <c r="BI47" i="5"/>
  <c r="BH47" i="5"/>
  <c r="BG47" i="5"/>
  <c r="BF47" i="5"/>
  <c r="BE47" i="5"/>
  <c r="BD47" i="5"/>
  <c r="BC47" i="5"/>
  <c r="BB47" i="5"/>
  <c r="BA47" i="5"/>
  <c r="AZ47" i="5"/>
  <c r="AY47" i="5"/>
  <c r="AX47" i="5"/>
  <c r="AW47" i="5"/>
  <c r="AV47" i="5"/>
  <c r="AU47" i="5"/>
  <c r="AT47" i="5"/>
  <c r="AS47" i="5"/>
  <c r="AR47" i="5"/>
  <c r="AQ47" i="5"/>
  <c r="AP47" i="5"/>
  <c r="AO47" i="5"/>
  <c r="AN47" i="5"/>
  <c r="AM47" i="5"/>
  <c r="AL47" i="5"/>
  <c r="AK47" i="5"/>
  <c r="AJ47" i="5"/>
  <c r="AI47" i="5"/>
  <c r="AH47" i="5"/>
  <c r="CE42" i="5"/>
  <c r="CD42" i="5"/>
  <c r="CC42" i="5"/>
  <c r="CB42" i="5"/>
  <c r="CA42" i="5"/>
  <c r="BZ42" i="5"/>
  <c r="BY42" i="5"/>
  <c r="BX42" i="5"/>
  <c r="BW42" i="5"/>
  <c r="BV42" i="5"/>
  <c r="BU42" i="5"/>
  <c r="BT42" i="5"/>
  <c r="BS42" i="5"/>
  <c r="BR42" i="5"/>
  <c r="BQ42" i="5"/>
  <c r="BP42" i="5"/>
  <c r="BO42" i="5"/>
  <c r="BN42" i="5"/>
  <c r="BM42" i="5"/>
  <c r="BL42" i="5"/>
  <c r="BK42" i="5"/>
  <c r="BJ42" i="5"/>
  <c r="BI42" i="5"/>
  <c r="BH42" i="5"/>
  <c r="BG42" i="5"/>
  <c r="BF42" i="5"/>
  <c r="BE42" i="5"/>
  <c r="BD42" i="5"/>
  <c r="BC42" i="5"/>
  <c r="BB42" i="5"/>
  <c r="BA42" i="5"/>
  <c r="AZ42" i="5"/>
  <c r="AY42" i="5"/>
  <c r="AX42" i="5"/>
  <c r="AW42" i="5"/>
  <c r="AV42" i="5"/>
  <c r="AU42" i="5"/>
  <c r="AT42" i="5"/>
  <c r="AS42" i="5"/>
  <c r="AR42" i="5"/>
  <c r="AQ42" i="5"/>
  <c r="AP42" i="5"/>
  <c r="AO42" i="5"/>
  <c r="AN42" i="5"/>
  <c r="AM42" i="5"/>
  <c r="AL42" i="5"/>
  <c r="AK42" i="5"/>
  <c r="AJ42" i="5"/>
  <c r="AI42" i="5"/>
  <c r="AH42" i="5"/>
  <c r="AG42" i="5"/>
  <c r="AF42" i="5"/>
  <c r="AE42" i="5"/>
  <c r="AD42" i="5"/>
  <c r="AC42" i="5"/>
  <c r="AB42" i="5"/>
  <c r="AA42" i="5"/>
  <c r="Z42" i="5"/>
  <c r="Y42" i="5"/>
  <c r="X42" i="5"/>
  <c r="W42" i="5"/>
  <c r="V42" i="5"/>
  <c r="U42" i="5"/>
  <c r="T42" i="5"/>
  <c r="S42" i="5"/>
  <c r="R42" i="5"/>
  <c r="Q42" i="5"/>
  <c r="P42" i="5"/>
  <c r="O42" i="5"/>
  <c r="N42" i="5"/>
  <c r="M42" i="5"/>
  <c r="L42" i="5"/>
  <c r="K42" i="5"/>
  <c r="CE32" i="5"/>
  <c r="CD32" i="5"/>
  <c r="CC32" i="5"/>
  <c r="CB32" i="5"/>
  <c r="CA32" i="5"/>
  <c r="BZ32" i="5"/>
  <c r="BY32" i="5"/>
  <c r="BX32" i="5"/>
  <c r="BW32" i="5"/>
  <c r="BV32" i="5"/>
  <c r="BU32" i="5"/>
  <c r="BT32" i="5"/>
  <c r="BS32" i="5"/>
  <c r="BR32" i="5"/>
  <c r="BQ32" i="5"/>
  <c r="BP32" i="5"/>
  <c r="BO32" i="5"/>
  <c r="BN32" i="5"/>
  <c r="BM32" i="5"/>
  <c r="BL32" i="5"/>
  <c r="BK32" i="5"/>
  <c r="BJ32" i="5"/>
  <c r="BI32" i="5"/>
  <c r="BH32" i="5"/>
  <c r="BG32" i="5"/>
  <c r="BF32" i="5"/>
  <c r="BE32" i="5"/>
  <c r="BD32" i="5"/>
  <c r="BC32" i="5"/>
  <c r="BB32" i="5"/>
  <c r="BA32" i="5"/>
  <c r="AZ32" i="5"/>
  <c r="AY32" i="5"/>
  <c r="AX32" i="5"/>
  <c r="AW32" i="5"/>
  <c r="AV32" i="5"/>
  <c r="AU32" i="5"/>
  <c r="AT32" i="5"/>
  <c r="AS32" i="5"/>
  <c r="AR32" i="5"/>
  <c r="AQ32" i="5"/>
  <c r="AP32" i="5"/>
  <c r="AO32" i="5"/>
  <c r="AN32" i="5"/>
  <c r="AM32" i="5"/>
  <c r="AL32" i="5"/>
  <c r="AK32" i="5"/>
  <c r="AJ32" i="5"/>
  <c r="AI32" i="5"/>
  <c r="AH32" i="5"/>
  <c r="CE27" i="5"/>
  <c r="CD27" i="5"/>
  <c r="CC27" i="5"/>
  <c r="CB27" i="5"/>
  <c r="CA27" i="5"/>
  <c r="BZ27" i="5"/>
  <c r="BY27" i="5"/>
  <c r="BX27" i="5"/>
  <c r="BW27" i="5"/>
  <c r="BV27" i="5"/>
  <c r="BU27" i="5"/>
  <c r="BT27" i="5"/>
  <c r="BS27" i="5"/>
  <c r="BR27" i="5"/>
  <c r="BQ27" i="5"/>
  <c r="BP27" i="5"/>
  <c r="BO27" i="5"/>
  <c r="BN27" i="5"/>
  <c r="BM27" i="5"/>
  <c r="BL27" i="5"/>
  <c r="BK27" i="5"/>
  <c r="BJ27" i="5"/>
  <c r="BI27" i="5"/>
  <c r="BH27" i="5"/>
  <c r="BG27" i="5"/>
  <c r="BF27" i="5"/>
  <c r="BE27" i="5"/>
  <c r="BD27" i="5"/>
  <c r="BC27" i="5"/>
  <c r="BB27" i="5"/>
  <c r="BA27" i="5"/>
  <c r="AZ27" i="5"/>
  <c r="AY27" i="5"/>
  <c r="AX27" i="5"/>
  <c r="AW27" i="5"/>
  <c r="AV27" i="5"/>
  <c r="AU27" i="5"/>
  <c r="AT27" i="5"/>
  <c r="AS27" i="5"/>
  <c r="AR27" i="5"/>
  <c r="AQ27" i="5"/>
  <c r="AP27" i="5"/>
  <c r="AO27" i="5"/>
  <c r="AN27" i="5"/>
  <c r="AM27" i="5"/>
  <c r="AL27" i="5"/>
  <c r="AK27" i="5"/>
  <c r="AJ27" i="5"/>
  <c r="AI27" i="5"/>
  <c r="AH27" i="5"/>
  <c r="AG27" i="5"/>
  <c r="AF27" i="5"/>
  <c r="AE27" i="5"/>
  <c r="AD27" i="5"/>
  <c r="AC27" i="5"/>
  <c r="AB27" i="5"/>
  <c r="AA27" i="5"/>
  <c r="Z27" i="5"/>
  <c r="Y27" i="5"/>
  <c r="X27" i="5"/>
  <c r="W27" i="5"/>
  <c r="V27" i="5"/>
  <c r="U27" i="5"/>
  <c r="T27" i="5"/>
  <c r="S27" i="5"/>
  <c r="R27" i="5"/>
  <c r="Q27" i="5"/>
  <c r="P27" i="5"/>
  <c r="O27" i="5"/>
  <c r="N27" i="5"/>
  <c r="M27" i="5"/>
  <c r="L27" i="5"/>
  <c r="K27" i="5"/>
  <c r="J27" i="5"/>
  <c r="I27" i="5"/>
  <c r="H27" i="5"/>
  <c r="G27" i="5"/>
  <c r="F27" i="5"/>
  <c r="E27" i="5"/>
  <c r="D27" i="5"/>
  <c r="BO12" i="5"/>
  <c r="BK12" i="5"/>
  <c r="BI12" i="5"/>
  <c r="BH12" i="5"/>
  <c r="BG12" i="5"/>
  <c r="BE12" i="5"/>
  <c r="BD12" i="5"/>
  <c r="BC12" i="5"/>
  <c r="BA12" i="5"/>
  <c r="AZ12" i="5"/>
  <c r="AY12" i="5"/>
  <c r="AW12" i="5"/>
  <c r="AV12" i="5"/>
  <c r="AU12" i="5"/>
  <c r="AS12" i="5"/>
  <c r="AR12" i="5"/>
  <c r="AQ12" i="5"/>
  <c r="AO12" i="5"/>
  <c r="AN12" i="5"/>
  <c r="AM12" i="5"/>
  <c r="AK12" i="5"/>
  <c r="AJ12" i="5"/>
  <c r="AI12" i="5"/>
  <c r="AG12" i="5"/>
  <c r="AF12" i="5"/>
  <c r="AE12" i="5"/>
  <c r="AC12" i="5"/>
  <c r="AB12" i="5"/>
  <c r="AA12" i="5"/>
  <c r="Y12" i="5"/>
  <c r="X12" i="5"/>
  <c r="W12" i="5"/>
  <c r="U12" i="5"/>
  <c r="T12" i="5"/>
  <c r="S12" i="5"/>
  <c r="Q12" i="5"/>
  <c r="P12" i="5"/>
  <c r="O12" i="5"/>
  <c r="M12" i="5"/>
  <c r="L12" i="5"/>
  <c r="K12" i="5"/>
  <c r="I12" i="5"/>
  <c r="H12" i="5"/>
  <c r="G12" i="5"/>
  <c r="E12" i="5"/>
  <c r="D12" i="5"/>
  <c r="CE36" i="4"/>
  <c r="CD36" i="4"/>
  <c r="CC36" i="4"/>
  <c r="CB36" i="4"/>
  <c r="CA36" i="4"/>
  <c r="BZ36" i="4"/>
  <c r="BY36" i="4"/>
  <c r="BX36" i="4"/>
  <c r="BW36" i="4"/>
  <c r="BV36" i="4"/>
  <c r="BU36" i="4"/>
  <c r="BT36" i="4"/>
  <c r="BS36" i="4"/>
  <c r="BR36" i="4"/>
  <c r="BQ36" i="4"/>
  <c r="BP36" i="4"/>
  <c r="BO36" i="4"/>
  <c r="BN36" i="4"/>
  <c r="BM36" i="4"/>
  <c r="BL36" i="4"/>
  <c r="BK36" i="4"/>
  <c r="BJ36" i="4"/>
  <c r="BI36" i="4"/>
  <c r="BH36" i="4"/>
  <c r="BG36" i="4"/>
  <c r="BF36" i="4"/>
  <c r="BE36" i="4"/>
  <c r="BD36" i="4"/>
  <c r="BC36" i="4"/>
  <c r="BB36" i="4"/>
  <c r="BA36" i="4"/>
  <c r="AZ36" i="4"/>
  <c r="AY36" i="4"/>
  <c r="AX36" i="4"/>
  <c r="AW36" i="4"/>
  <c r="AV36" i="4"/>
  <c r="AU36" i="4"/>
  <c r="AT36" i="4"/>
  <c r="AS36" i="4"/>
  <c r="AR36" i="4"/>
  <c r="AQ36" i="4"/>
  <c r="AP36" i="4"/>
  <c r="AO36" i="4"/>
  <c r="AN36" i="4"/>
  <c r="AM36" i="4"/>
  <c r="AL36" i="4"/>
  <c r="AK36" i="4"/>
  <c r="AJ36" i="4"/>
  <c r="AI36" i="4"/>
  <c r="AH36" i="4"/>
  <c r="CE29" i="4"/>
  <c r="CD29" i="4"/>
  <c r="CC29" i="4"/>
  <c r="CB29" i="4"/>
  <c r="CA29" i="4"/>
  <c r="BZ29" i="4"/>
  <c r="BY29" i="4"/>
  <c r="BX29" i="4"/>
  <c r="BW29" i="4"/>
  <c r="BV29" i="4"/>
  <c r="BU29" i="4"/>
  <c r="BT29" i="4"/>
  <c r="BS29" i="4"/>
  <c r="BR29" i="4"/>
  <c r="BQ29" i="4"/>
  <c r="BP29" i="4"/>
  <c r="BO29" i="4"/>
  <c r="BN29" i="4"/>
  <c r="BM29" i="4"/>
  <c r="BL29" i="4"/>
  <c r="BK29" i="4"/>
  <c r="BJ29" i="4"/>
  <c r="BI29" i="4"/>
  <c r="BH29" i="4"/>
  <c r="BG29" i="4"/>
  <c r="BF29" i="4"/>
  <c r="BE29" i="4"/>
  <c r="BD29" i="4"/>
  <c r="BC29" i="4"/>
  <c r="BB29" i="4"/>
  <c r="BA29" i="4"/>
  <c r="AZ29" i="4"/>
  <c r="AY29" i="4"/>
  <c r="AX29" i="4"/>
  <c r="AW29" i="4"/>
  <c r="AV29" i="4"/>
  <c r="AU29" i="4"/>
  <c r="AT29" i="4"/>
  <c r="AS29" i="4"/>
  <c r="AR29" i="4"/>
  <c r="AQ29" i="4"/>
  <c r="AP29" i="4"/>
  <c r="AO29" i="4"/>
  <c r="AN29" i="4"/>
  <c r="AM29" i="4"/>
  <c r="AL29" i="4"/>
  <c r="AK29" i="4"/>
  <c r="AJ29" i="4"/>
  <c r="AI29" i="4"/>
  <c r="AH29" i="4"/>
  <c r="CE15" i="4"/>
  <c r="CD15" i="4"/>
  <c r="CC15" i="4"/>
  <c r="CB15" i="4"/>
  <c r="CA15" i="4"/>
  <c r="BZ15" i="4"/>
  <c r="BY15" i="4"/>
  <c r="BX15" i="4"/>
  <c r="BW15" i="4"/>
  <c r="BV15" i="4"/>
  <c r="BU15" i="4"/>
  <c r="BT15" i="4"/>
  <c r="BS15" i="4"/>
  <c r="BR15" i="4"/>
  <c r="BQ15" i="4"/>
  <c r="BP15" i="4"/>
  <c r="BO15" i="4"/>
  <c r="BN15" i="4"/>
  <c r="BM15" i="4"/>
  <c r="BL15" i="4"/>
  <c r="BK15" i="4"/>
  <c r="BJ15" i="4"/>
  <c r="BI15" i="4"/>
  <c r="BH15" i="4"/>
  <c r="BG15" i="4"/>
  <c r="BF15" i="4"/>
  <c r="BE15" i="4"/>
  <c r="BD15" i="4"/>
  <c r="BC15" i="4"/>
  <c r="BB15" i="4"/>
  <c r="BA15" i="4"/>
  <c r="AZ15" i="4"/>
  <c r="AY15" i="4"/>
  <c r="AX15" i="4"/>
  <c r="AW15" i="4"/>
  <c r="AV15" i="4"/>
  <c r="AU15" i="4"/>
  <c r="AT15" i="4"/>
  <c r="AS15" i="4"/>
  <c r="AR15" i="4"/>
  <c r="AQ15" i="4"/>
  <c r="AP15" i="4"/>
  <c r="AO15" i="4"/>
  <c r="AN15" i="4"/>
  <c r="AM15" i="4"/>
  <c r="AL15" i="4"/>
  <c r="AK15" i="4"/>
  <c r="AJ15" i="4"/>
  <c r="AI15" i="4"/>
  <c r="AH15" i="4"/>
  <c r="AJ48" i="3"/>
  <c r="AI48" i="3"/>
  <c r="AH48" i="3"/>
  <c r="AG48" i="3"/>
  <c r="AF48" i="3"/>
  <c r="AE48" i="3"/>
  <c r="AD48" i="3"/>
  <c r="AC48" i="3"/>
  <c r="AB48" i="3"/>
  <c r="AA48" i="3"/>
  <c r="Z48" i="3"/>
  <c r="Y48" i="3"/>
  <c r="X48" i="3"/>
  <c r="W48" i="3"/>
  <c r="V48" i="3"/>
  <c r="AJ44" i="3"/>
  <c r="AI44" i="3"/>
  <c r="AH44" i="3"/>
  <c r="AG44" i="3"/>
  <c r="AF44" i="3"/>
  <c r="AE44" i="3"/>
  <c r="AD44" i="3"/>
  <c r="AC44" i="3"/>
  <c r="AB44" i="3"/>
  <c r="AA44" i="3"/>
  <c r="Z44" i="3"/>
  <c r="Y44" i="3"/>
  <c r="X44" i="3"/>
  <c r="W44" i="3"/>
  <c r="V44" i="3"/>
  <c r="AJ40" i="3"/>
  <c r="AI40" i="3"/>
  <c r="AH40" i="3"/>
  <c r="AG40" i="3"/>
  <c r="AF40" i="3"/>
  <c r="AE40" i="3"/>
  <c r="AD40" i="3"/>
  <c r="AC40" i="3"/>
  <c r="AB40" i="3"/>
  <c r="AA40" i="3"/>
  <c r="Z40" i="3"/>
  <c r="Y40" i="3"/>
  <c r="X40" i="3"/>
  <c r="W40" i="3"/>
  <c r="V40" i="3"/>
  <c r="AL8" i="5" l="1"/>
  <c r="AL9" i="4"/>
  <c r="AL8" i="4" s="1"/>
  <c r="AL7" i="4"/>
  <c r="AL126" i="9"/>
  <c r="AL16" i="5" s="1"/>
  <c r="AT8" i="5"/>
  <c r="AT9" i="4"/>
  <c r="AT8" i="4" s="1"/>
  <c r="AT7" i="4"/>
  <c r="AT126" i="9"/>
  <c r="AT16" i="5" s="1"/>
  <c r="BB8" i="5"/>
  <c r="BB9" i="4"/>
  <c r="BB7" i="4"/>
  <c r="BB126" i="9"/>
  <c r="BB16" i="5" s="1"/>
  <c r="BJ8" i="5"/>
  <c r="BJ9" i="4"/>
  <c r="BJ7" i="4"/>
  <c r="BJ126" i="9"/>
  <c r="BJ16" i="5" s="1"/>
  <c r="BR9" i="4"/>
  <c r="BR7" i="4"/>
  <c r="BR8" i="5"/>
  <c r="BR126" i="9"/>
  <c r="BR16" i="5" s="1"/>
  <c r="E77" i="6"/>
  <c r="Z9" i="3"/>
  <c r="BU83" i="6"/>
  <c r="Z7" i="3" s="1"/>
  <c r="Z19" i="3" s="1"/>
  <c r="AI6" i="5"/>
  <c r="AI6" i="4"/>
  <c r="AI17" i="9"/>
  <c r="AI128" i="9"/>
  <c r="AQ6" i="5"/>
  <c r="AQ6" i="4"/>
  <c r="AQ17" i="9"/>
  <c r="AQ128" i="9"/>
  <c r="AY6" i="5"/>
  <c r="AY6" i="4"/>
  <c r="AY17" i="9"/>
  <c r="AY128" i="9"/>
  <c r="BG6" i="5"/>
  <c r="BG6" i="4"/>
  <c r="BG17" i="9"/>
  <c r="BG128" i="9"/>
  <c r="BO6" i="5"/>
  <c r="BO17" i="9"/>
  <c r="BW6" i="5"/>
  <c r="BW17" i="9"/>
  <c r="CE6" i="5"/>
  <c r="CE17" i="9"/>
  <c r="AW14" i="5"/>
  <c r="BM14" i="5"/>
  <c r="CC14" i="5"/>
  <c r="AN7" i="5"/>
  <c r="AN76" i="9"/>
  <c r="AN15" i="5" s="1"/>
  <c r="AV7" i="5"/>
  <c r="AV76" i="9"/>
  <c r="AV15" i="5" s="1"/>
  <c r="BD7" i="5"/>
  <c r="BD76" i="9"/>
  <c r="BD15" i="5" s="1"/>
  <c r="BL7" i="5"/>
  <c r="BL76" i="9"/>
  <c r="BL15" i="5" s="1"/>
  <c r="BT7" i="5"/>
  <c r="BT76" i="9"/>
  <c r="BT15" i="5" s="1"/>
  <c r="CB7" i="5"/>
  <c r="CB76" i="9"/>
  <c r="CB15" i="5" s="1"/>
  <c r="BH7" i="5"/>
  <c r="BH76" i="9"/>
  <c r="BH15" i="5" s="1"/>
  <c r="AH8" i="5"/>
  <c r="AH9" i="4"/>
  <c r="AH8" i="4" s="1"/>
  <c r="AH7" i="4"/>
  <c r="AH126" i="9"/>
  <c r="AH16" i="5" s="1"/>
  <c r="AX8" i="5"/>
  <c r="AX9" i="4"/>
  <c r="AX7" i="4"/>
  <c r="AX126" i="9"/>
  <c r="AX16" i="5" s="1"/>
  <c r="BN8" i="5"/>
  <c r="BN9" i="4"/>
  <c r="BN7" i="4"/>
  <c r="BN126" i="9"/>
  <c r="BN16" i="5" s="1"/>
  <c r="AN135" i="9"/>
  <c r="AN111" i="9"/>
  <c r="AN125" i="9" s="1"/>
  <c r="AV135" i="9"/>
  <c r="AV132" i="9" s="1"/>
  <c r="AV111" i="9"/>
  <c r="AV125" i="9" s="1"/>
  <c r="BD135" i="9"/>
  <c r="BD132" i="9" s="1"/>
  <c r="BD111" i="9"/>
  <c r="BD125" i="9" s="1"/>
  <c r="BL135" i="9"/>
  <c r="BL132" i="9" s="1"/>
  <c r="BL111" i="9"/>
  <c r="BL125" i="9" s="1"/>
  <c r="BT135" i="9"/>
  <c r="BT111" i="9"/>
  <c r="BT125" i="9" s="1"/>
  <c r="CB135" i="9"/>
  <c r="CB132" i="9" s="1"/>
  <c r="CB111" i="9"/>
  <c r="CB125" i="9" s="1"/>
  <c r="U77" i="6"/>
  <c r="AC77" i="6"/>
  <c r="AK77" i="6"/>
  <c r="AK82" i="6" s="1"/>
  <c r="AS77" i="6"/>
  <c r="AS82" i="6" s="1"/>
  <c r="BQ77" i="6"/>
  <c r="BQ82" i="6" s="1"/>
  <c r="V6" i="3" s="1"/>
  <c r="BN12" i="5"/>
  <c r="BV12" i="5"/>
  <c r="AJ14" i="5"/>
  <c r="AR14" i="5"/>
  <c r="AZ14" i="5"/>
  <c r="BH14" i="5"/>
  <c r="BP14" i="5"/>
  <c r="BX14" i="5"/>
  <c r="BP7" i="5"/>
  <c r="BP76" i="9"/>
  <c r="BP15" i="5" s="1"/>
  <c r="AI8" i="5"/>
  <c r="AI9" i="4"/>
  <c r="AI8" i="4" s="1"/>
  <c r="AI7" i="4"/>
  <c r="AI126" i="9"/>
  <c r="AI16" i="5" s="1"/>
  <c r="AY8" i="5"/>
  <c r="AY9" i="4"/>
  <c r="AY7" i="4"/>
  <c r="AY126" i="9"/>
  <c r="AY16" i="5" s="1"/>
  <c r="BO8" i="5"/>
  <c r="BO7" i="4"/>
  <c r="BO126" i="9"/>
  <c r="BO16" i="5" s="1"/>
  <c r="BB132" i="9"/>
  <c r="M77" i="6"/>
  <c r="AH7" i="5"/>
  <c r="AH128" i="9"/>
  <c r="AP7" i="5"/>
  <c r="AP128" i="9"/>
  <c r="AX7" i="5"/>
  <c r="AX128" i="9"/>
  <c r="BF7" i="5"/>
  <c r="BF128" i="9"/>
  <c r="BN7" i="5"/>
  <c r="BN128" i="9"/>
  <c r="BV7" i="5"/>
  <c r="BV128" i="9"/>
  <c r="CD7" i="5"/>
  <c r="BX7" i="5"/>
  <c r="BX76" i="9"/>
  <c r="BX15" i="5" s="1"/>
  <c r="AI7" i="5"/>
  <c r="AI76" i="9"/>
  <c r="AI15" i="5" s="1"/>
  <c r="AQ7" i="5"/>
  <c r="AQ76" i="9"/>
  <c r="AQ15" i="5" s="1"/>
  <c r="AY7" i="5"/>
  <c r="AY76" i="9"/>
  <c r="AY15" i="5" s="1"/>
  <c r="BG7" i="5"/>
  <c r="BG76" i="9"/>
  <c r="BG15" i="5" s="1"/>
  <c r="BO75" i="9"/>
  <c r="BO6" i="4" s="1"/>
  <c r="BW75" i="9"/>
  <c r="BW6" i="4" s="1"/>
  <c r="CE75" i="9"/>
  <c r="AK7" i="5"/>
  <c r="AK76" i="9"/>
  <c r="AK15" i="5" s="1"/>
  <c r="AS7" i="5"/>
  <c r="AS76" i="9"/>
  <c r="AS15" i="5" s="1"/>
  <c r="BA7" i="5"/>
  <c r="BA76" i="9"/>
  <c r="BA15" i="5" s="1"/>
  <c r="BI7" i="5"/>
  <c r="BI76" i="9"/>
  <c r="BI15" i="5" s="1"/>
  <c r="BQ7" i="5"/>
  <c r="BQ76" i="9"/>
  <c r="BY7" i="5"/>
  <c r="BY76" i="9"/>
  <c r="BY15" i="5" s="1"/>
  <c r="AH76" i="9"/>
  <c r="AH15" i="5" s="1"/>
  <c r="AH17" i="5" s="1"/>
  <c r="AM8" i="5"/>
  <c r="AM9" i="4"/>
  <c r="AM8" i="4" s="1"/>
  <c r="AM7" i="4"/>
  <c r="AM126" i="9"/>
  <c r="AM16" i="5" s="1"/>
  <c r="BC8" i="5"/>
  <c r="BC9" i="4"/>
  <c r="BC7" i="4"/>
  <c r="BC126" i="9"/>
  <c r="BC16" i="5" s="1"/>
  <c r="BS8" i="5"/>
  <c r="BS9" i="4"/>
  <c r="BS7" i="4"/>
  <c r="BS126" i="9"/>
  <c r="BS16" i="5" s="1"/>
  <c r="Z18" i="3"/>
  <c r="V20" i="3"/>
  <c r="V9" i="3"/>
  <c r="BQ83" i="6"/>
  <c r="V7" i="3" s="1"/>
  <c r="V19" i="3" s="1"/>
  <c r="AO14" i="5"/>
  <c r="BE14" i="5"/>
  <c r="BU14" i="5"/>
  <c r="AL7" i="5"/>
  <c r="AL76" i="9"/>
  <c r="AL15" i="5" s="1"/>
  <c r="AL17" i="5" s="1"/>
  <c r="AT7" i="5"/>
  <c r="AT76" i="9"/>
  <c r="AT15" i="5" s="1"/>
  <c r="AT17" i="5" s="1"/>
  <c r="BB7" i="5"/>
  <c r="BB76" i="9"/>
  <c r="BB15" i="5" s="1"/>
  <c r="BB17" i="5" s="1"/>
  <c r="BJ7" i="5"/>
  <c r="BJ76" i="9"/>
  <c r="BJ15" i="5" s="1"/>
  <c r="BJ17" i="5" s="1"/>
  <c r="BR7" i="5"/>
  <c r="BR76" i="9"/>
  <c r="BR15" i="5" s="1"/>
  <c r="BR17" i="5" s="1"/>
  <c r="BZ7" i="5"/>
  <c r="BZ76" i="9"/>
  <c r="AP76" i="9"/>
  <c r="AP15" i="5" s="1"/>
  <c r="AP17" i="5" s="1"/>
  <c r="AP8" i="5"/>
  <c r="AP9" i="4"/>
  <c r="AP8" i="4" s="1"/>
  <c r="AP7" i="4"/>
  <c r="AP126" i="9"/>
  <c r="AP16" i="5" s="1"/>
  <c r="BF8" i="5"/>
  <c r="BF9" i="4"/>
  <c r="BF7" i="4"/>
  <c r="BF126" i="9"/>
  <c r="BF16" i="5" s="1"/>
  <c r="BV8" i="5"/>
  <c r="BV9" i="4"/>
  <c r="BV7" i="4"/>
  <c r="BV126" i="9"/>
  <c r="BV16" i="5" s="1"/>
  <c r="BV17" i="5" s="1"/>
  <c r="Y18" i="3"/>
  <c r="AJ7" i="5"/>
  <c r="AJ76" i="9"/>
  <c r="AJ15" i="5" s="1"/>
  <c r="AX76" i="9"/>
  <c r="AQ8" i="5"/>
  <c r="AQ9" i="4"/>
  <c r="AQ8" i="4" s="1"/>
  <c r="AQ7" i="4"/>
  <c r="AQ126" i="9"/>
  <c r="AQ16" i="5" s="1"/>
  <c r="BG8" i="5"/>
  <c r="BG9" i="4"/>
  <c r="BG7" i="4"/>
  <c r="BG126" i="9"/>
  <c r="BG16" i="5" s="1"/>
  <c r="AN132" i="9"/>
  <c r="BT132" i="9"/>
  <c r="X9" i="3"/>
  <c r="X18" i="3" s="1"/>
  <c r="BS83" i="6"/>
  <c r="X7" i="3" s="1"/>
  <c r="X19" i="3" s="1"/>
  <c r="AR7" i="5"/>
  <c r="AR76" i="9"/>
  <c r="AR15" i="5" s="1"/>
  <c r="BF76" i="9"/>
  <c r="BF15" i="5" s="1"/>
  <c r="AI132" i="9"/>
  <c r="BG132" i="9"/>
  <c r="BI77" i="6"/>
  <c r="BI82" i="6" s="1"/>
  <c r="N6" i="3" s="1"/>
  <c r="Z20" i="3"/>
  <c r="Y9" i="3"/>
  <c r="Y20" i="3" s="1"/>
  <c r="BT83" i="6"/>
  <c r="Y7" i="3" s="1"/>
  <c r="Y19" i="3" s="1"/>
  <c r="AM7" i="5"/>
  <c r="AM76" i="9"/>
  <c r="AM15" i="5" s="1"/>
  <c r="AU7" i="5"/>
  <c r="AU76" i="9"/>
  <c r="AU15" i="5" s="1"/>
  <c r="BC7" i="5"/>
  <c r="BC76" i="9"/>
  <c r="BC15" i="5" s="1"/>
  <c r="BK7" i="5"/>
  <c r="BK76" i="9"/>
  <c r="BK15" i="5" s="1"/>
  <c r="BS7" i="5"/>
  <c r="BS76" i="9"/>
  <c r="BS15" i="5" s="1"/>
  <c r="CA7" i="5"/>
  <c r="CA76" i="9"/>
  <c r="CA15" i="5" s="1"/>
  <c r="AO7" i="5"/>
  <c r="AO76" i="9"/>
  <c r="AO15" i="5" s="1"/>
  <c r="AW7" i="5"/>
  <c r="AW76" i="9"/>
  <c r="AW15" i="5" s="1"/>
  <c r="BE7" i="5"/>
  <c r="BE76" i="9"/>
  <c r="BE15" i="5" s="1"/>
  <c r="BM7" i="5"/>
  <c r="BM76" i="9"/>
  <c r="BM15" i="5" s="1"/>
  <c r="BU7" i="5"/>
  <c r="BU76" i="9"/>
  <c r="BU15" i="5" s="1"/>
  <c r="CC7" i="5"/>
  <c r="CC76" i="9"/>
  <c r="CC15" i="5" s="1"/>
  <c r="BR107" i="12"/>
  <c r="BR97" i="12"/>
  <c r="BZ107" i="12"/>
  <c r="BZ97" i="12"/>
  <c r="AZ7" i="5"/>
  <c r="AZ76" i="9"/>
  <c r="AZ15" i="5" s="1"/>
  <c r="BN76" i="9"/>
  <c r="BN15" i="5" s="1"/>
  <c r="BN17" i="5" s="1"/>
  <c r="AU8" i="5"/>
  <c r="AU9" i="4"/>
  <c r="AU7" i="4"/>
  <c r="AU126" i="9"/>
  <c r="AU16" i="5" s="1"/>
  <c r="BK8" i="5"/>
  <c r="BK9" i="4"/>
  <c r="BK7" i="4"/>
  <c r="BK126" i="9"/>
  <c r="BK16" i="5" s="1"/>
  <c r="AL6" i="5"/>
  <c r="AL6" i="4"/>
  <c r="AT6" i="5"/>
  <c r="AT6" i="4"/>
  <c r="BB6" i="5"/>
  <c r="BB6" i="4"/>
  <c r="BJ6" i="5"/>
  <c r="BJ6" i="4"/>
  <c r="BR6" i="5"/>
  <c r="BR6" i="4"/>
  <c r="BZ6" i="5"/>
  <c r="BZ6" i="4"/>
  <c r="BU107" i="12"/>
  <c r="BU97" i="12"/>
  <c r="CC107" i="12"/>
  <c r="CC97" i="12"/>
  <c r="AK111" i="9"/>
  <c r="AS111" i="9"/>
  <c r="AS125" i="9" s="1"/>
  <c r="BA111" i="9"/>
  <c r="BI111" i="9"/>
  <c r="BQ111" i="9"/>
  <c r="BY111" i="9"/>
  <c r="BB129" i="9"/>
  <c r="AS135" i="9"/>
  <c r="AS132" i="9" s="1"/>
  <c r="BN128" i="10"/>
  <c r="BS99" i="12"/>
  <c r="BS100" i="12" s="1"/>
  <c r="CA99" i="12"/>
  <c r="CA100" i="12" s="1"/>
  <c r="BJ109" i="12"/>
  <c r="BJ110" i="12" s="1"/>
  <c r="BJ43" i="12"/>
  <c r="BR109" i="12"/>
  <c r="BR110" i="12" s="1"/>
  <c r="BR43" i="12"/>
  <c r="BV77" i="6"/>
  <c r="BV82" i="6" s="1"/>
  <c r="AA6" i="3" s="1"/>
  <c r="AA18" i="3" s="1"/>
  <c r="AM6" i="5"/>
  <c r="AM6" i="4"/>
  <c r="AU6" i="5"/>
  <c r="AU6" i="4"/>
  <c r="BC6" i="5"/>
  <c r="BC6" i="4"/>
  <c r="BK6" i="5"/>
  <c r="BK6" i="4"/>
  <c r="BS6" i="5"/>
  <c r="BS6" i="4"/>
  <c r="CA6" i="5"/>
  <c r="CA6" i="4"/>
  <c r="BV107" i="12"/>
  <c r="BV97" i="12"/>
  <c r="CD107" i="12"/>
  <c r="CD97" i="12"/>
  <c r="AL128" i="9"/>
  <c r="AT128" i="9"/>
  <c r="BB128" i="9"/>
  <c r="BJ128" i="9"/>
  <c r="BR128" i="9"/>
  <c r="AT129" i="9"/>
  <c r="BT99" i="12"/>
  <c r="BT100" i="12" s="1"/>
  <c r="CB99" i="12"/>
  <c r="CB100" i="12" s="1"/>
  <c r="BK109" i="12"/>
  <c r="BK110" i="12" s="1"/>
  <c r="BK43" i="12"/>
  <c r="BS109" i="12"/>
  <c r="BS110" i="12" s="1"/>
  <c r="BS43" i="12"/>
  <c r="AN6" i="5"/>
  <c r="AN6" i="4"/>
  <c r="AV6" i="5"/>
  <c r="AV6" i="4"/>
  <c r="BD6" i="5"/>
  <c r="BD6" i="4"/>
  <c r="BL6" i="5"/>
  <c r="BL6" i="4"/>
  <c r="BT6" i="5"/>
  <c r="BT6" i="4"/>
  <c r="CB6" i="5"/>
  <c r="CB6" i="4"/>
  <c r="BW107" i="12"/>
  <c r="BW97" i="12"/>
  <c r="CE107" i="12"/>
  <c r="CE97" i="12"/>
  <c r="AM128" i="9"/>
  <c r="AU128" i="9"/>
  <c r="BC128" i="9"/>
  <c r="BK128" i="9"/>
  <c r="BS128" i="9"/>
  <c r="AL129" i="9"/>
  <c r="BV129" i="9"/>
  <c r="AH136" i="9"/>
  <c r="AP136" i="9"/>
  <c r="AX136" i="9"/>
  <c r="BF136" i="9"/>
  <c r="BN136" i="9"/>
  <c r="BV136" i="9"/>
  <c r="CD136" i="9"/>
  <c r="BU99" i="12"/>
  <c r="BU100" i="12" s="1"/>
  <c r="CC99" i="12"/>
  <c r="CC100" i="12" s="1"/>
  <c r="BL109" i="12"/>
  <c r="BL110" i="12" s="1"/>
  <c r="BL43" i="12"/>
  <c r="BT109" i="12"/>
  <c r="BT110" i="12" s="1"/>
  <c r="BT43" i="12"/>
  <c r="AO6" i="5"/>
  <c r="AO6" i="4"/>
  <c r="AW6" i="5"/>
  <c r="AW6" i="4"/>
  <c r="BE6" i="5"/>
  <c r="BE6" i="4"/>
  <c r="BM6" i="5"/>
  <c r="BM6" i="4"/>
  <c r="BU6" i="5"/>
  <c r="BU6" i="4"/>
  <c r="CC6" i="5"/>
  <c r="AM17" i="9"/>
  <c r="AU17" i="9"/>
  <c r="BC17" i="9"/>
  <c r="BK17" i="9"/>
  <c r="BS17" i="9"/>
  <c r="CA17" i="9"/>
  <c r="AK136" i="9"/>
  <c r="AS136" i="9"/>
  <c r="BA136" i="9"/>
  <c r="BI136" i="9"/>
  <c r="BQ136" i="9"/>
  <c r="BY136" i="9"/>
  <c r="BX107" i="12"/>
  <c r="BX97" i="12"/>
  <c r="BN129" i="9"/>
  <c r="AM129" i="10"/>
  <c r="BJ129" i="10"/>
  <c r="AN132" i="10"/>
  <c r="AV132" i="10"/>
  <c r="BD132" i="10"/>
  <c r="BL132" i="10"/>
  <c r="BT132" i="10"/>
  <c r="CB132" i="10"/>
  <c r="AH6" i="5"/>
  <c r="AH6" i="4"/>
  <c r="AP6" i="5"/>
  <c r="AP6" i="4"/>
  <c r="AX6" i="5"/>
  <c r="AX6" i="4"/>
  <c r="BF6" i="5"/>
  <c r="BF6" i="4"/>
  <c r="BN6" i="5"/>
  <c r="BN6" i="4"/>
  <c r="BV6" i="5"/>
  <c r="BV6" i="4"/>
  <c r="CD6" i="5"/>
  <c r="AN17" i="9"/>
  <c r="AV17" i="9"/>
  <c r="BD17" i="9"/>
  <c r="BL17" i="9"/>
  <c r="BT17" i="9"/>
  <c r="CB17" i="9"/>
  <c r="BQ107" i="12"/>
  <c r="BQ97" i="12"/>
  <c r="BY107" i="12"/>
  <c r="BY97" i="12"/>
  <c r="AO111" i="9"/>
  <c r="AO125" i="9" s="1"/>
  <c r="AW111" i="9"/>
  <c r="AW125" i="9" s="1"/>
  <c r="BE111" i="9"/>
  <c r="BE125" i="9" s="1"/>
  <c r="BM111" i="9"/>
  <c r="BM125" i="9" s="1"/>
  <c r="BU111" i="9"/>
  <c r="BU125" i="9" s="1"/>
  <c r="CC111" i="9"/>
  <c r="CC125" i="9" s="1"/>
  <c r="AK125" i="9"/>
  <c r="BA125" i="9"/>
  <c r="BA128" i="9" s="1"/>
  <c r="BI125" i="9"/>
  <c r="BI128" i="9" s="1"/>
  <c r="BQ125" i="9"/>
  <c r="BQ128" i="9" s="1"/>
  <c r="BF129" i="9"/>
  <c r="AM128" i="10"/>
  <c r="AU128" i="10"/>
  <c r="BC128" i="10"/>
  <c r="BK128" i="10"/>
  <c r="BS128" i="10"/>
  <c r="CA128" i="10"/>
  <c r="AP129" i="10"/>
  <c r="BK129" i="10"/>
  <c r="AH128" i="10"/>
  <c r="BW99" i="12"/>
  <c r="BW100" i="12" s="1"/>
  <c r="CE99" i="12"/>
  <c r="CE100" i="12" s="1"/>
  <c r="BF109" i="12"/>
  <c r="BF110" i="12" s="1"/>
  <c r="BF43" i="12"/>
  <c r="BN109" i="12"/>
  <c r="BN110" i="12" s="1"/>
  <c r="BN43" i="12"/>
  <c r="BV109" i="12"/>
  <c r="BV110" i="12" s="1"/>
  <c r="BV43" i="12"/>
  <c r="CD109" i="12"/>
  <c r="CD110" i="12" s="1"/>
  <c r="CD43" i="12"/>
  <c r="AN17" i="10"/>
  <c r="AN129" i="10" s="1"/>
  <c r="AN128" i="10"/>
  <c r="AV17" i="10"/>
  <c r="AV129" i="10" s="1"/>
  <c r="AV128" i="10"/>
  <c r="BD17" i="10"/>
  <c r="BD129" i="10" s="1"/>
  <c r="BD128" i="10"/>
  <c r="BL17" i="10"/>
  <c r="BL129" i="10" s="1"/>
  <c r="BL128" i="10"/>
  <c r="BT17" i="10"/>
  <c r="BT129" i="10" s="1"/>
  <c r="BT128" i="10"/>
  <c r="CB17" i="10"/>
  <c r="CB129" i="10" s="1"/>
  <c r="CB128" i="10"/>
  <c r="AT129" i="10"/>
  <c r="BN129" i="10"/>
  <c r="AP128" i="10"/>
  <c r="AN136" i="10"/>
  <c r="AV136" i="10"/>
  <c r="BD136" i="10"/>
  <c r="BL136" i="10"/>
  <c r="BT136" i="10"/>
  <c r="CB136" i="10"/>
  <c r="BG109" i="12"/>
  <c r="BG110" i="12" s="1"/>
  <c r="BG43" i="12"/>
  <c r="BO109" i="12"/>
  <c r="BO110" i="12" s="1"/>
  <c r="BO43" i="12"/>
  <c r="BW109" i="12"/>
  <c r="BW110" i="12" s="1"/>
  <c r="BW43" i="12"/>
  <c r="AJ6" i="5"/>
  <c r="AJ6" i="4"/>
  <c r="AR6" i="5"/>
  <c r="AR6" i="4"/>
  <c r="AZ6" i="5"/>
  <c r="AZ6" i="4"/>
  <c r="BH6" i="5"/>
  <c r="BH6" i="4"/>
  <c r="BP6" i="5"/>
  <c r="BP6" i="4"/>
  <c r="BX6" i="5"/>
  <c r="BX6" i="4"/>
  <c r="BS107" i="12"/>
  <c r="BS97" i="12"/>
  <c r="CA107" i="12"/>
  <c r="CA97" i="12"/>
  <c r="AP129" i="9"/>
  <c r="BR129" i="9"/>
  <c r="AH132" i="9"/>
  <c r="AP132" i="9"/>
  <c r="AX132" i="9"/>
  <c r="BF132" i="9"/>
  <c r="BN132" i="9"/>
  <c r="BV132" i="9"/>
  <c r="CD132" i="9"/>
  <c r="AL136" i="9"/>
  <c r="AT136" i="9"/>
  <c r="BB136" i="9"/>
  <c r="BJ136" i="9"/>
  <c r="BR136" i="9"/>
  <c r="BZ136" i="9"/>
  <c r="AO129" i="10"/>
  <c r="AW129" i="10"/>
  <c r="BE129" i="10"/>
  <c r="BM129" i="10"/>
  <c r="BU129" i="10"/>
  <c r="CC129" i="10"/>
  <c r="AU129" i="10"/>
  <c r="AX128" i="10"/>
  <c r="AN140" i="10"/>
  <c r="AV140" i="10"/>
  <c r="BD140" i="10"/>
  <c r="BL140" i="10"/>
  <c r="BT140" i="10"/>
  <c r="AK6" i="5"/>
  <c r="AK6" i="4"/>
  <c r="AS6" i="5"/>
  <c r="AS6" i="4"/>
  <c r="BA6" i="5"/>
  <c r="BA6" i="4"/>
  <c r="BI6" i="4"/>
  <c r="BI6" i="5"/>
  <c r="BQ6" i="4"/>
  <c r="BQ6" i="5"/>
  <c r="BY6" i="5"/>
  <c r="BY6" i="4"/>
  <c r="BT97" i="12"/>
  <c r="BT107" i="12"/>
  <c r="CB107" i="12"/>
  <c r="CB97" i="12"/>
  <c r="AJ111" i="9"/>
  <c r="AJ125" i="9" s="1"/>
  <c r="AR111" i="9"/>
  <c r="AR125" i="9" s="1"/>
  <c r="AZ111" i="9"/>
  <c r="AZ125" i="9" s="1"/>
  <c r="BH111" i="9"/>
  <c r="BH125" i="9" s="1"/>
  <c r="BP111" i="9"/>
  <c r="BP125" i="9" s="1"/>
  <c r="BX111" i="9"/>
  <c r="BX125" i="9" s="1"/>
  <c r="AH129" i="9"/>
  <c r="BJ129" i="9"/>
  <c r="AM136" i="9"/>
  <c r="AU136" i="9"/>
  <c r="BC136" i="9"/>
  <c r="BK136" i="9"/>
  <c r="BS136" i="9"/>
  <c r="CA136" i="9"/>
  <c r="BS129" i="10"/>
  <c r="AK128" i="10"/>
  <c r="AK76" i="10"/>
  <c r="AK129" i="10" s="1"/>
  <c r="AS128" i="10"/>
  <c r="AS76" i="10"/>
  <c r="AS129" i="10" s="1"/>
  <c r="BA128" i="10"/>
  <c r="BA76" i="10"/>
  <c r="BA129" i="10" s="1"/>
  <c r="BI128" i="10"/>
  <c r="BI76" i="10"/>
  <c r="BI129" i="10" s="1"/>
  <c r="BQ128" i="10"/>
  <c r="BQ76" i="10"/>
  <c r="BQ129" i="10" s="1"/>
  <c r="BY128" i="10"/>
  <c r="BY76" i="10"/>
  <c r="BY129" i="10" s="1"/>
  <c r="BF128" i="10"/>
  <c r="BI109" i="12"/>
  <c r="BI110" i="12" s="1"/>
  <c r="BI43" i="12"/>
  <c r="AL128" i="10"/>
  <c r="AT128" i="10"/>
  <c r="BB128" i="10"/>
  <c r="BJ128" i="10"/>
  <c r="BR128" i="10"/>
  <c r="BZ128" i="10"/>
  <c r="AJ42" i="12"/>
  <c r="AR42" i="12"/>
  <c r="AZ42" i="12"/>
  <c r="BH42" i="12"/>
  <c r="BP42" i="12"/>
  <c r="BX42" i="12"/>
  <c r="AH99" i="12"/>
  <c r="AH100" i="12" s="1"/>
  <c r="AP99" i="12"/>
  <c r="AP100" i="12" s="1"/>
  <c r="AX99" i="12"/>
  <c r="AX100" i="12" s="1"/>
  <c r="BF99" i="12"/>
  <c r="BF100" i="12" s="1"/>
  <c r="BN99" i="12"/>
  <c r="BN100" i="12" s="1"/>
  <c r="BV99" i="12"/>
  <c r="BV100" i="12" s="1"/>
  <c r="CD99" i="12"/>
  <c r="CD100" i="12" s="1"/>
  <c r="AL102" i="12"/>
  <c r="AT102" i="12"/>
  <c r="BB102" i="12"/>
  <c r="BJ102" i="12"/>
  <c r="BR102" i="12"/>
  <c r="BZ102" i="12"/>
  <c r="BI103" i="12"/>
  <c r="BR103" i="12"/>
  <c r="CD103" i="12"/>
  <c r="AZ108" i="12"/>
  <c r="AI17" i="10"/>
  <c r="AI129" i="10" s="1"/>
  <c r="AQ17" i="10"/>
  <c r="AQ129" i="10" s="1"/>
  <c r="AY17" i="10"/>
  <c r="AY129" i="10" s="1"/>
  <c r="BG17" i="10"/>
  <c r="BG129" i="10" s="1"/>
  <c r="BO17" i="10"/>
  <c r="BO129" i="10" s="1"/>
  <c r="BW17" i="10"/>
  <c r="BW129" i="10" s="1"/>
  <c r="CE17" i="10"/>
  <c r="CE129" i="10" s="1"/>
  <c r="AO12" i="12"/>
  <c r="AW12" i="12"/>
  <c r="BE12" i="12"/>
  <c r="BM12" i="12"/>
  <c r="BU12" i="12"/>
  <c r="CC12" i="12"/>
  <c r="BQ42" i="12"/>
  <c r="BY42" i="12"/>
  <c r="AI99" i="12"/>
  <c r="AI100" i="12" s="1"/>
  <c r="AM102" i="12"/>
  <c r="AU102" i="12"/>
  <c r="BC102" i="12"/>
  <c r="BK102" i="12"/>
  <c r="BS102" i="12"/>
  <c r="CA102" i="12"/>
  <c r="BJ103" i="12"/>
  <c r="BS103" i="12"/>
  <c r="AL35" i="14"/>
  <c r="AT35" i="14"/>
  <c r="BB35" i="14"/>
  <c r="BJ35" i="14"/>
  <c r="AJ17" i="10"/>
  <c r="AJ129" i="10" s="1"/>
  <c r="AR17" i="10"/>
  <c r="AR129" i="10" s="1"/>
  <c r="AZ17" i="10"/>
  <c r="AZ129" i="10" s="1"/>
  <c r="BH17" i="10"/>
  <c r="BH129" i="10" s="1"/>
  <c r="BP17" i="10"/>
  <c r="BP129" i="10" s="1"/>
  <c r="BX17" i="10"/>
  <c r="BX129" i="10" s="1"/>
  <c r="AL42" i="12"/>
  <c r="AT42" i="12"/>
  <c r="BB42" i="12"/>
  <c r="BZ42" i="12"/>
  <c r="AJ99" i="12"/>
  <c r="AJ100" i="12" s="1"/>
  <c r="AR99" i="12"/>
  <c r="AR100" i="12" s="1"/>
  <c r="AZ99" i="12"/>
  <c r="AZ100" i="12" s="1"/>
  <c r="BH99" i="12"/>
  <c r="BH100" i="12" s="1"/>
  <c r="BX99" i="12"/>
  <c r="BX100" i="12" s="1"/>
  <c r="AN102" i="12"/>
  <c r="AV102" i="12"/>
  <c r="BD102" i="12"/>
  <c r="BL102" i="12"/>
  <c r="BT102" i="12"/>
  <c r="CB102" i="12"/>
  <c r="BK103" i="12"/>
  <c r="BT103" i="12"/>
  <c r="BH108" i="12"/>
  <c r="AO128" i="10"/>
  <c r="AW128" i="10"/>
  <c r="BE128" i="10"/>
  <c r="BM128" i="10"/>
  <c r="BU128" i="10"/>
  <c r="CC128" i="10"/>
  <c r="AM42" i="12"/>
  <c r="AU42" i="12"/>
  <c r="BC42" i="12"/>
  <c r="CA42" i="12"/>
  <c r="BI99" i="12"/>
  <c r="BI100" i="12" s="1"/>
  <c r="BQ99" i="12"/>
  <c r="BQ100" i="12" s="1"/>
  <c r="BY99" i="12"/>
  <c r="BY100" i="12" s="1"/>
  <c r="AO102" i="12"/>
  <c r="AW102" i="12"/>
  <c r="BE102" i="12"/>
  <c r="BM102" i="12"/>
  <c r="BU102" i="12"/>
  <c r="CC102" i="12"/>
  <c r="BL103" i="12"/>
  <c r="BV103" i="12"/>
  <c r="BM33" i="17"/>
  <c r="BM32" i="17" s="1"/>
  <c r="BM32" i="16"/>
  <c r="BU33" i="17"/>
  <c r="BU32" i="17" s="1"/>
  <c r="BU32" i="16"/>
  <c r="AN42" i="12"/>
  <c r="AV42" i="12"/>
  <c r="BD42" i="12"/>
  <c r="CB42" i="12"/>
  <c r="AL99" i="12"/>
  <c r="AL100" i="12" s="1"/>
  <c r="AT99" i="12"/>
  <c r="AT100" i="12" s="1"/>
  <c r="BB99" i="12"/>
  <c r="BB100" i="12" s="1"/>
  <c r="BJ99" i="12"/>
  <c r="BJ100" i="12" s="1"/>
  <c r="BR99" i="12"/>
  <c r="BR100" i="12" s="1"/>
  <c r="BZ99" i="12"/>
  <c r="BZ100" i="12" s="1"/>
  <c r="AH102" i="12"/>
  <c r="AP102" i="12"/>
  <c r="AX102" i="12"/>
  <c r="BF102" i="12"/>
  <c r="BN102" i="12"/>
  <c r="BV102" i="12"/>
  <c r="CD102" i="12"/>
  <c r="BN103" i="12"/>
  <c r="BW103" i="12"/>
  <c r="AJ108" i="12"/>
  <c r="BP108" i="12"/>
  <c r="AO42" i="12"/>
  <c r="AW42" i="12"/>
  <c r="BE42" i="12"/>
  <c r="BM42" i="12"/>
  <c r="BU42" i="12"/>
  <c r="CC42" i="12"/>
  <c r="AI102" i="12"/>
  <c r="AQ102" i="12"/>
  <c r="AY102" i="12"/>
  <c r="BG102" i="12"/>
  <c r="BO102" i="12"/>
  <c r="BW102" i="12"/>
  <c r="CE102" i="12"/>
  <c r="BF103" i="12"/>
  <c r="BO103" i="12"/>
  <c r="AH42" i="12"/>
  <c r="AP42" i="12"/>
  <c r="AX42" i="12"/>
  <c r="AR102" i="12"/>
  <c r="BX102" i="12"/>
  <c r="BG103" i="12"/>
  <c r="AI42" i="12"/>
  <c r="AQ42" i="12"/>
  <c r="AY42" i="12"/>
  <c r="CE42" i="12"/>
  <c r="AK102" i="12"/>
  <c r="AS102" i="12"/>
  <c r="BA102" i="12"/>
  <c r="BI102" i="12"/>
  <c r="BQ102" i="12"/>
  <c r="BY102" i="12"/>
  <c r="AJ44" i="14"/>
  <c r="AR44" i="14"/>
  <c r="AZ44" i="14"/>
  <c r="BH44" i="14"/>
  <c r="BF33" i="17"/>
  <c r="BF32" i="17" s="1"/>
  <c r="BF32" i="16"/>
  <c r="BN33" i="17"/>
  <c r="BN32" i="17" s="1"/>
  <c r="BN32" i="16"/>
  <c r="BV33" i="17"/>
  <c r="BV32" i="17" s="1"/>
  <c r="BV32" i="16"/>
  <c r="CD33" i="17"/>
  <c r="CD32" i="17" s="1"/>
  <c r="CD32" i="16"/>
  <c r="T35" i="16"/>
  <c r="BC10" i="4"/>
  <c r="L35" i="16"/>
  <c r="BI33" i="17"/>
  <c r="BI32" i="17" s="1"/>
  <c r="BI32" i="16"/>
  <c r="BQ33" i="17"/>
  <c r="BQ32" i="17" s="1"/>
  <c r="BQ32" i="16"/>
  <c r="BY33" i="17"/>
  <c r="BY32" i="17" s="1"/>
  <c r="BY32" i="16"/>
  <c r="BJ33" i="17"/>
  <c r="BJ32" i="17" s="1"/>
  <c r="BJ32" i="16"/>
  <c r="BR33" i="17"/>
  <c r="BR32" i="17" s="1"/>
  <c r="BR32" i="16"/>
  <c r="BZ33" i="17"/>
  <c r="BZ32" i="17" s="1"/>
  <c r="BZ32" i="16"/>
  <c r="D35" i="16"/>
  <c r="BX17" i="16"/>
  <c r="BX5" i="24"/>
  <c r="BX4" i="24" s="1"/>
  <c r="AB35" i="16"/>
  <c r="BS17" i="16"/>
  <c r="BS5" i="24"/>
  <c r="BS4" i="24" s="1"/>
  <c r="CA17" i="16"/>
  <c r="CA5" i="24"/>
  <c r="CA4" i="24" s="1"/>
  <c r="AZ18" i="16"/>
  <c r="AZ13" i="15"/>
  <c r="BP18" i="16"/>
  <c r="BP13" i="15"/>
  <c r="AY18" i="16"/>
  <c r="AY13" i="15"/>
  <c r="BG18" i="16"/>
  <c r="BG13" i="15"/>
  <c r="BO18" i="16"/>
  <c r="BO13" i="15"/>
  <c r="BW18" i="16"/>
  <c r="BW13" i="15"/>
  <c r="CE18" i="16"/>
  <c r="CE13" i="15"/>
  <c r="BF19" i="16"/>
  <c r="BF19" i="17" s="1"/>
  <c r="BF14" i="15"/>
  <c r="BF5" i="24"/>
  <c r="BF4" i="24" s="1"/>
  <c r="BJ10" i="4"/>
  <c r="BZ10" i="4"/>
  <c r="BH4" i="22"/>
  <c r="L5" i="24"/>
  <c r="AR5" i="24"/>
  <c r="AR4" i="24" s="1"/>
  <c r="BL17" i="16"/>
  <c r="BL5" i="24"/>
  <c r="BL4" i="24" s="1"/>
  <c r="BT17" i="16"/>
  <c r="BT5" i="24"/>
  <c r="BT4" i="24" s="1"/>
  <c r="CB17" i="16"/>
  <c r="CB5" i="24"/>
  <c r="CB4" i="24" s="1"/>
  <c r="AJ18" i="16"/>
  <c r="AJ13" i="15"/>
  <c r="AR18" i="16"/>
  <c r="AR13" i="15"/>
  <c r="AX19" i="16"/>
  <c r="AX14" i="15"/>
  <c r="AX5" i="24"/>
  <c r="AX4" i="24" s="1"/>
  <c r="AV20" i="15"/>
  <c r="AV18" i="15" s="1"/>
  <c r="AV5" i="26"/>
  <c r="AV4" i="26"/>
  <c r="BD20" i="15"/>
  <c r="BD18" i="15" s="1"/>
  <c r="BD5" i="26"/>
  <c r="BD4" i="26"/>
  <c r="BL20" i="15"/>
  <c r="BL18" i="15" s="1"/>
  <c r="BL5" i="26"/>
  <c r="BL4" i="26"/>
  <c r="BT20" i="15"/>
  <c r="BT18" i="15" s="1"/>
  <c r="BT5" i="26"/>
  <c r="BT4" i="26"/>
  <c r="CB20" i="15"/>
  <c r="CB5" i="26"/>
  <c r="CB4" i="26"/>
  <c r="AL19" i="15"/>
  <c r="AL18" i="15" s="1"/>
  <c r="AL5" i="26"/>
  <c r="AT19" i="15"/>
  <c r="AT18" i="15" s="1"/>
  <c r="AT5" i="26"/>
  <c r="BB19" i="15"/>
  <c r="BB18" i="15" s="1"/>
  <c r="BB5" i="26"/>
  <c r="BJ19" i="15"/>
  <c r="BJ18" i="15" s="1"/>
  <c r="BJ5" i="26"/>
  <c r="BR19" i="15"/>
  <c r="BR18" i="15" s="1"/>
  <c r="BR5" i="26"/>
  <c r="BZ19" i="15"/>
  <c r="BZ5" i="26"/>
  <c r="E41" i="24"/>
  <c r="E40" i="24"/>
  <c r="M41" i="24"/>
  <c r="M40" i="24"/>
  <c r="U41" i="24"/>
  <c r="U40" i="24"/>
  <c r="AC41" i="24"/>
  <c r="AC40" i="24"/>
  <c r="AK41" i="24"/>
  <c r="AK7" i="12" s="1"/>
  <c r="AK40" i="24"/>
  <c r="AS41" i="24"/>
  <c r="AS7" i="12" s="1"/>
  <c r="AS40" i="24"/>
  <c r="BA41" i="24"/>
  <c r="BA7" i="12" s="1"/>
  <c r="BA40" i="24"/>
  <c r="BI19" i="16"/>
  <c r="BI19" i="17" s="1"/>
  <c r="BI14" i="15"/>
  <c r="BI5" i="24"/>
  <c r="BI4" i="24" s="1"/>
  <c r="BQ19" i="16"/>
  <c r="BQ19" i="17" s="1"/>
  <c r="BQ14" i="15"/>
  <c r="BQ5" i="24"/>
  <c r="BQ4" i="24" s="1"/>
  <c r="BY19" i="16"/>
  <c r="BY19" i="17" s="1"/>
  <c r="BY14" i="15"/>
  <c r="BK32" i="16"/>
  <c r="BS32" i="16"/>
  <c r="CA32" i="16"/>
  <c r="AY10" i="4"/>
  <c r="BO10" i="4"/>
  <c r="CE10" i="4"/>
  <c r="AW10" i="4"/>
  <c r="BE10" i="4"/>
  <c r="BM10" i="4"/>
  <c r="BU10" i="4"/>
  <c r="CC14" i="33"/>
  <c r="CC4" i="33" s="1"/>
  <c r="CC4" i="18"/>
  <c r="CC10" i="4" s="1"/>
  <c r="AU10" i="4"/>
  <c r="BK10" i="4"/>
  <c r="BS10" i="4"/>
  <c r="CA10" i="4"/>
  <c r="AK7" i="15"/>
  <c r="AK5" i="15" s="1"/>
  <c r="AK4" i="22"/>
  <c r="AS7" i="15"/>
  <c r="AS5" i="15" s="1"/>
  <c r="AS4" i="22"/>
  <c r="BA7" i="15"/>
  <c r="BA5" i="15" s="1"/>
  <c r="BA4" i="22"/>
  <c r="BI7" i="15"/>
  <c r="BI5" i="15" s="1"/>
  <c r="BI4" i="22"/>
  <c r="BQ7" i="15"/>
  <c r="BQ5" i="15" s="1"/>
  <c r="BQ4" i="15" s="1"/>
  <c r="BQ4" i="22"/>
  <c r="BY7" i="15"/>
  <c r="BY5" i="15" s="1"/>
  <c r="BY4" i="22"/>
  <c r="AO9" i="15"/>
  <c r="AO5" i="15" s="1"/>
  <c r="AO4" i="22"/>
  <c r="AW9" i="15"/>
  <c r="AW5" i="15" s="1"/>
  <c r="AW4" i="22"/>
  <c r="BE9" i="15"/>
  <c r="BE5" i="15" s="1"/>
  <c r="BE4" i="22"/>
  <c r="BM9" i="15"/>
  <c r="BM5" i="15" s="1"/>
  <c r="BM4" i="22"/>
  <c r="BU9" i="15"/>
  <c r="BU5" i="15" s="1"/>
  <c r="BU4" i="22"/>
  <c r="CC9" i="15"/>
  <c r="CC5" i="15" s="1"/>
  <c r="CC4" i="22"/>
  <c r="BP5" i="24"/>
  <c r="BP4" i="24" s="1"/>
  <c r="BA13" i="15"/>
  <c r="BA18" i="16"/>
  <c r="BI13" i="15"/>
  <c r="BI11" i="15" s="1"/>
  <c r="BI18" i="16"/>
  <c r="BQ13" i="15"/>
  <c r="BQ11" i="15" s="1"/>
  <c r="BQ18" i="16"/>
  <c r="BY18" i="16"/>
  <c r="BY18" i="17" s="1"/>
  <c r="BY13" i="15"/>
  <c r="BY11" i="15" s="1"/>
  <c r="AP19" i="16"/>
  <c r="AP14" i="15"/>
  <c r="AP5" i="24"/>
  <c r="AP4" i="24" s="1"/>
  <c r="AL4" i="26"/>
  <c r="AT4" i="26"/>
  <c r="BZ4" i="26"/>
  <c r="BL32" i="16"/>
  <c r="BT32" i="16"/>
  <c r="CB32" i="16"/>
  <c r="AZ10" i="4"/>
  <c r="BP10" i="4"/>
  <c r="AX10" i="4"/>
  <c r="BF10" i="4"/>
  <c r="BN10" i="4"/>
  <c r="BV10" i="4"/>
  <c r="CD14" i="33"/>
  <c r="CD4" i="33" s="1"/>
  <c r="CD4" i="18"/>
  <c r="CD10" i="4" s="1"/>
  <c r="AV10" i="4"/>
  <c r="BD10" i="4"/>
  <c r="BL10" i="4"/>
  <c r="BT10" i="4"/>
  <c r="CB10" i="4"/>
  <c r="BP14" i="6"/>
  <c r="BP17" i="21"/>
  <c r="BP62" i="12" s="1"/>
  <c r="BP63" i="12" s="1"/>
  <c r="AR4" i="22"/>
  <c r="D5" i="24"/>
  <c r="AJ5" i="24"/>
  <c r="AJ4" i="24" s="1"/>
  <c r="BN17" i="16"/>
  <c r="BN5" i="24"/>
  <c r="BN4" i="24" s="1"/>
  <c r="BV17" i="16"/>
  <c r="BV5" i="24"/>
  <c r="BV4" i="24" s="1"/>
  <c r="CD17" i="16"/>
  <c r="CD5" i="24"/>
  <c r="CD4" i="24" s="1"/>
  <c r="AH19" i="16"/>
  <c r="AH14" i="15"/>
  <c r="AH5" i="24"/>
  <c r="AH4" i="24" s="1"/>
  <c r="CC32" i="16"/>
  <c r="BP4" i="22"/>
  <c r="BH18" i="16"/>
  <c r="BH13" i="15"/>
  <c r="BX18" i="16"/>
  <c r="BX18" i="17" s="1"/>
  <c r="BX13" i="15"/>
  <c r="Z19" i="16"/>
  <c r="Z16" i="16" s="1"/>
  <c r="Z5" i="24"/>
  <c r="H39" i="25"/>
  <c r="P39" i="25"/>
  <c r="X39" i="25"/>
  <c r="AF39" i="25"/>
  <c r="AN39" i="25"/>
  <c r="AV39" i="25"/>
  <c r="BD39" i="25"/>
  <c r="BL39" i="25"/>
  <c r="BW49" i="16"/>
  <c r="BW21" i="15"/>
  <c r="BW18" i="15" s="1"/>
  <c r="BW99" i="9"/>
  <c r="BW143" i="9" s="1"/>
  <c r="BW140" i="9" s="1"/>
  <c r="BW43" i="6"/>
  <c r="BW14" i="26"/>
  <c r="CE49" i="16"/>
  <c r="CE21" i="15"/>
  <c r="CE18" i="15" s="1"/>
  <c r="CE99" i="9"/>
  <c r="CE143" i="9" s="1"/>
  <c r="CE140" i="9" s="1"/>
  <c r="CE43" i="6"/>
  <c r="CE77" i="6" s="1"/>
  <c r="CE14" i="26"/>
  <c r="BB10" i="4"/>
  <c r="BR10" i="4"/>
  <c r="L4" i="24"/>
  <c r="AB5" i="24"/>
  <c r="BH5" i="24"/>
  <c r="BH4" i="24" s="1"/>
  <c r="R19" i="16"/>
  <c r="R16" i="16" s="1"/>
  <c r="R5" i="24"/>
  <c r="CD19" i="16"/>
  <c r="CD19" i="17" s="1"/>
  <c r="CD14" i="15"/>
  <c r="BG32" i="16"/>
  <c r="BO32" i="16"/>
  <c r="BW32" i="16"/>
  <c r="CE32" i="16"/>
  <c r="BG10" i="4"/>
  <c r="BW10" i="4"/>
  <c r="AD26" i="22"/>
  <c r="AL26" i="22"/>
  <c r="AT26" i="22"/>
  <c r="BB26" i="22"/>
  <c r="BJ26" i="22"/>
  <c r="BR26" i="22"/>
  <c r="BZ26" i="22"/>
  <c r="BY17" i="16"/>
  <c r="BY5" i="24"/>
  <c r="BY4" i="24" s="1"/>
  <c r="J19" i="16"/>
  <c r="J16" i="16" s="1"/>
  <c r="J5" i="24"/>
  <c r="BV19" i="16"/>
  <c r="BV19" i="17" s="1"/>
  <c r="BV14" i="15"/>
  <c r="BH32" i="16"/>
  <c r="BP32" i="16"/>
  <c r="BX32" i="16"/>
  <c r="BH10" i="4"/>
  <c r="BX10" i="4"/>
  <c r="D4" i="24"/>
  <c r="AB4" i="24"/>
  <c r="T5" i="24"/>
  <c r="AZ5" i="24"/>
  <c r="AZ4" i="24" s="1"/>
  <c r="BF17" i="24"/>
  <c r="BN17" i="24"/>
  <c r="BV17" i="24"/>
  <c r="CD17" i="24"/>
  <c r="BE18" i="16"/>
  <c r="BE13" i="15"/>
  <c r="BM18" i="16"/>
  <c r="BM13" i="15"/>
  <c r="BM11" i="15" s="1"/>
  <c r="BU18" i="16"/>
  <c r="BU13" i="15"/>
  <c r="CC18" i="16"/>
  <c r="CC13" i="15"/>
  <c r="CC11" i="15" s="1"/>
  <c r="BN19" i="16"/>
  <c r="BN19" i="17" s="1"/>
  <c r="BN14" i="15"/>
  <c r="BB4" i="26"/>
  <c r="BR4" i="26"/>
  <c r="AI4" i="22"/>
  <c r="AQ4" i="22"/>
  <c r="AY4" i="22"/>
  <c r="BG4" i="22"/>
  <c r="BO4" i="22"/>
  <c r="BW4" i="22"/>
  <c r="CE4" i="22"/>
  <c r="AI18" i="16"/>
  <c r="AI16" i="16" s="1"/>
  <c r="AI13" i="15"/>
  <c r="AI11" i="15" s="1"/>
  <c r="AI4" i="15" s="1"/>
  <c r="AQ18" i="16"/>
  <c r="AQ13" i="15"/>
  <c r="AO19" i="16"/>
  <c r="AO14" i="15"/>
  <c r="AW14" i="15"/>
  <c r="AW19" i="16"/>
  <c r="BE14" i="15"/>
  <c r="BE19" i="16"/>
  <c r="BM19" i="16"/>
  <c r="BM19" i="17" s="1"/>
  <c r="BM14" i="15"/>
  <c r="BU14" i="15"/>
  <c r="BU19" i="16"/>
  <c r="BU19" i="17" s="1"/>
  <c r="CC19" i="16"/>
  <c r="CC19" i="17" s="1"/>
  <c r="CC14" i="15"/>
  <c r="BY4" i="26"/>
  <c r="CD49" i="16"/>
  <c r="CD21" i="15"/>
  <c r="CD18" i="15" s="1"/>
  <c r="CD99" i="9"/>
  <c r="CD143" i="9" s="1"/>
  <c r="CD140" i="9" s="1"/>
  <c r="CD43" i="6"/>
  <c r="CD77" i="6" s="1"/>
  <c r="BA10" i="4"/>
  <c r="BI10" i="4"/>
  <c r="BQ10" i="4"/>
  <c r="BY10" i="4"/>
  <c r="BM17" i="21"/>
  <c r="BM62" i="12" s="1"/>
  <c r="BM63" i="12" s="1"/>
  <c r="AK13" i="15"/>
  <c r="AK18" i="16"/>
  <c r="AS13" i="15"/>
  <c r="AS18" i="16"/>
  <c r="AI19" i="16"/>
  <c r="AI14" i="15"/>
  <c r="AQ19" i="16"/>
  <c r="AQ14" i="15"/>
  <c r="AY19" i="16"/>
  <c r="AY14" i="15"/>
  <c r="BG19" i="16"/>
  <c r="BG19" i="17" s="1"/>
  <c r="BG14" i="15"/>
  <c r="BO19" i="16"/>
  <c r="BO19" i="17" s="1"/>
  <c r="BO14" i="15"/>
  <c r="BW19" i="16"/>
  <c r="BW19" i="17" s="1"/>
  <c r="BW14" i="15"/>
  <c r="CE19" i="16"/>
  <c r="CE19" i="17" s="1"/>
  <c r="CE14" i="15"/>
  <c r="BC4" i="26"/>
  <c r="BK4" i="26"/>
  <c r="BS4" i="26"/>
  <c r="CA4" i="26"/>
  <c r="AK5" i="26"/>
  <c r="AS5" i="26"/>
  <c r="BA5" i="26"/>
  <c r="BI5" i="26"/>
  <c r="BQ5" i="26"/>
  <c r="BY5" i="26"/>
  <c r="BX49" i="16"/>
  <c r="BX21" i="15"/>
  <c r="BX18" i="15" s="1"/>
  <c r="BX99" i="9"/>
  <c r="BX143" i="9" s="1"/>
  <c r="BX140" i="9" s="1"/>
  <c r="BX43" i="6"/>
  <c r="AL18" i="16"/>
  <c r="AL13" i="15"/>
  <c r="AT18" i="16"/>
  <c r="AT13" i="15"/>
  <c r="BB18" i="16"/>
  <c r="BB13" i="15"/>
  <c r="BJ18" i="16"/>
  <c r="BJ13" i="15"/>
  <c r="BJ11" i="15" s="1"/>
  <c r="BJ4" i="15" s="1"/>
  <c r="BR18" i="16"/>
  <c r="BR13" i="15"/>
  <c r="BZ18" i="16"/>
  <c r="BZ13" i="15"/>
  <c r="AJ19" i="16"/>
  <c r="AJ14" i="15"/>
  <c r="AR19" i="16"/>
  <c r="AR14" i="15"/>
  <c r="AZ19" i="16"/>
  <c r="AZ14" i="15"/>
  <c r="BH19" i="16"/>
  <c r="BH19" i="17" s="1"/>
  <c r="BH14" i="15"/>
  <c r="BP19" i="16"/>
  <c r="BP19" i="17" s="1"/>
  <c r="BP14" i="15"/>
  <c r="BX19" i="16"/>
  <c r="BX19" i="17" s="1"/>
  <c r="BX14" i="15"/>
  <c r="BY49" i="16"/>
  <c r="BY21" i="15"/>
  <c r="BY18" i="15" s="1"/>
  <c r="BY99" i="9"/>
  <c r="BY143" i="9" s="1"/>
  <c r="BY140" i="9" s="1"/>
  <c r="BY43" i="6"/>
  <c r="AO22" i="26"/>
  <c r="AO21" i="26"/>
  <c r="AW22" i="26"/>
  <c r="AW21" i="26"/>
  <c r="BE22" i="26"/>
  <c r="BE21" i="26"/>
  <c r="BM22" i="26"/>
  <c r="BM21" i="26"/>
  <c r="BU22" i="26"/>
  <c r="BU21" i="26"/>
  <c r="CC22" i="26"/>
  <c r="CC21" i="26"/>
  <c r="AM22" i="26"/>
  <c r="AM21" i="26"/>
  <c r="AU22" i="26"/>
  <c r="AU21" i="26"/>
  <c r="BC22" i="26"/>
  <c r="BC21" i="26"/>
  <c r="BK22" i="26"/>
  <c r="BK21" i="26"/>
  <c r="BS22" i="26"/>
  <c r="BS21" i="26"/>
  <c r="CA22" i="26"/>
  <c r="CA21" i="26"/>
  <c r="BO17" i="21"/>
  <c r="BO62" i="12" s="1"/>
  <c r="BO63" i="12" s="1"/>
  <c r="AM4" i="22"/>
  <c r="AU4" i="22"/>
  <c r="BC4" i="22"/>
  <c r="BK4" i="22"/>
  <c r="BS4" i="22"/>
  <c r="CA4" i="22"/>
  <c r="AM18" i="16"/>
  <c r="AM13" i="15"/>
  <c r="AU18" i="16"/>
  <c r="AU13" i="15"/>
  <c r="AU11" i="15" s="1"/>
  <c r="AU4" i="15" s="1"/>
  <c r="BC18" i="16"/>
  <c r="BC16" i="16" s="1"/>
  <c r="BC13" i="15"/>
  <c r="BK18" i="16"/>
  <c r="BK13" i="15"/>
  <c r="BS18" i="16"/>
  <c r="BS18" i="17" s="1"/>
  <c r="BS13" i="15"/>
  <c r="CA18" i="16"/>
  <c r="CA18" i="17" s="1"/>
  <c r="CA13" i="15"/>
  <c r="CA11" i="15" s="1"/>
  <c r="CA4" i="15" s="1"/>
  <c r="BZ49" i="16"/>
  <c r="BZ21" i="15"/>
  <c r="BZ99" i="9"/>
  <c r="BZ143" i="9" s="1"/>
  <c r="BZ140" i="9" s="1"/>
  <c r="BZ43" i="6"/>
  <c r="AN4" i="22"/>
  <c r="AV4" i="22"/>
  <c r="BD4" i="22"/>
  <c r="BL4" i="22"/>
  <c r="BT4" i="22"/>
  <c r="CB4" i="22"/>
  <c r="AN18" i="16"/>
  <c r="AN13" i="15"/>
  <c r="AV18" i="16"/>
  <c r="AV13" i="15"/>
  <c r="BD18" i="16"/>
  <c r="BD13" i="15"/>
  <c r="BD11" i="15" s="1"/>
  <c r="BD4" i="15" s="1"/>
  <c r="BL18" i="16"/>
  <c r="BL18" i="17" s="1"/>
  <c r="BL13" i="15"/>
  <c r="BT18" i="16"/>
  <c r="BT18" i="17" s="1"/>
  <c r="BT13" i="15"/>
  <c r="BT11" i="15" s="1"/>
  <c r="BT4" i="15" s="1"/>
  <c r="CB18" i="16"/>
  <c r="CB18" i="17" s="1"/>
  <c r="CB13" i="15"/>
  <c r="AL19" i="16"/>
  <c r="AL14" i="15"/>
  <c r="AT19" i="16"/>
  <c r="AT14" i="15"/>
  <c r="BB19" i="16"/>
  <c r="BB14" i="15"/>
  <c r="BJ19" i="16"/>
  <c r="BJ19" i="17" s="1"/>
  <c r="BJ14" i="15"/>
  <c r="BR19" i="16"/>
  <c r="BR19" i="17" s="1"/>
  <c r="BR14" i="15"/>
  <c r="BZ19" i="16"/>
  <c r="BZ19" i="17" s="1"/>
  <c r="BZ14" i="15"/>
  <c r="AX4" i="26"/>
  <c r="BF4" i="26"/>
  <c r="BN4" i="26"/>
  <c r="BV4" i="26"/>
  <c r="CD4" i="26"/>
  <c r="AN5" i="26"/>
  <c r="CA49" i="16"/>
  <c r="CA21" i="15"/>
  <c r="CA18" i="15" s="1"/>
  <c r="CA99" i="9"/>
  <c r="CA143" i="9" s="1"/>
  <c r="CA140" i="9" s="1"/>
  <c r="CA43" i="6"/>
  <c r="AO18" i="16"/>
  <c r="AO16" i="16" s="1"/>
  <c r="AO13" i="15"/>
  <c r="AO11" i="15" s="1"/>
  <c r="AW18" i="16"/>
  <c r="AW16" i="16" s="1"/>
  <c r="AW13" i="15"/>
  <c r="AW11" i="15" s="1"/>
  <c r="AM19" i="16"/>
  <c r="AM14" i="15"/>
  <c r="AU19" i="16"/>
  <c r="AU14" i="15"/>
  <c r="BC19" i="16"/>
  <c r="BC14" i="15"/>
  <c r="BK19" i="16"/>
  <c r="BK19" i="17" s="1"/>
  <c r="BK14" i="15"/>
  <c r="BS19" i="16"/>
  <c r="BS19" i="17" s="1"/>
  <c r="BS14" i="15"/>
  <c r="CA19" i="16"/>
  <c r="CA19" i="17" s="1"/>
  <c r="CA14" i="15"/>
  <c r="AY4" i="26"/>
  <c r="BG4" i="26"/>
  <c r="BO4" i="26"/>
  <c r="BW4" i="26"/>
  <c r="CE4" i="26"/>
  <c r="AO5" i="26"/>
  <c r="AW5" i="26"/>
  <c r="BE5" i="26"/>
  <c r="BM5" i="26"/>
  <c r="BU5" i="26"/>
  <c r="CC5" i="26"/>
  <c r="CB49" i="16"/>
  <c r="CB21" i="15"/>
  <c r="CB99" i="9"/>
  <c r="CB143" i="9" s="1"/>
  <c r="CB140" i="9" s="1"/>
  <c r="CB43" i="6"/>
  <c r="AJ22" i="26"/>
  <c r="AJ21" i="26"/>
  <c r="AR22" i="26"/>
  <c r="AR21" i="26"/>
  <c r="AZ22" i="26"/>
  <c r="AZ21" i="26"/>
  <c r="BH22" i="26"/>
  <c r="BH21" i="26"/>
  <c r="BP22" i="26"/>
  <c r="BP21" i="26"/>
  <c r="BX22" i="26"/>
  <c r="BX21" i="26"/>
  <c r="AH21" i="26"/>
  <c r="AH22" i="26"/>
  <c r="AP21" i="26"/>
  <c r="AP22" i="26"/>
  <c r="AX21" i="26"/>
  <c r="AX22" i="26"/>
  <c r="BF21" i="26"/>
  <c r="BF22" i="26"/>
  <c r="BN21" i="26"/>
  <c r="BN22" i="26"/>
  <c r="BV21" i="26"/>
  <c r="BV22" i="26"/>
  <c r="CD21" i="26"/>
  <c r="CD22" i="26"/>
  <c r="BX4" i="33"/>
  <c r="BW4" i="33"/>
  <c r="CE4" i="33"/>
  <c r="AH18" i="16"/>
  <c r="AH16" i="16" s="1"/>
  <c r="AH13" i="15"/>
  <c r="AH11" i="15" s="1"/>
  <c r="AH4" i="15" s="1"/>
  <c r="AP18" i="16"/>
  <c r="AP16" i="16" s="1"/>
  <c r="AP13" i="15"/>
  <c r="AP11" i="15" s="1"/>
  <c r="AP4" i="15" s="1"/>
  <c r="AX18" i="16"/>
  <c r="AX16" i="16" s="1"/>
  <c r="AX13" i="15"/>
  <c r="AX11" i="15" s="1"/>
  <c r="AX4" i="15" s="1"/>
  <c r="AN19" i="16"/>
  <c r="AN14" i="15"/>
  <c r="AV19" i="16"/>
  <c r="AV14" i="15"/>
  <c r="BD14" i="15"/>
  <c r="BD19" i="16"/>
  <c r="BL19" i="16"/>
  <c r="BL19" i="17" s="1"/>
  <c r="BL14" i="15"/>
  <c r="BT14" i="15"/>
  <c r="BT19" i="16"/>
  <c r="BT19" i="17" s="1"/>
  <c r="CB19" i="16"/>
  <c r="CB19" i="17" s="1"/>
  <c r="CB14" i="15"/>
  <c r="AX5" i="26"/>
  <c r="BF5" i="26"/>
  <c r="BN5" i="26"/>
  <c r="BV5" i="26"/>
  <c r="CD5" i="26"/>
  <c r="CD14" i="26"/>
  <c r="CC49" i="16"/>
  <c r="CC21" i="15"/>
  <c r="CC18" i="15" s="1"/>
  <c r="CC99" i="9"/>
  <c r="CC143" i="9" s="1"/>
  <c r="CC140" i="9" s="1"/>
  <c r="CC43" i="6"/>
  <c r="CC77" i="6" s="1"/>
  <c r="BP8" i="5" l="1"/>
  <c r="BP9" i="4"/>
  <c r="BP8" i="4" s="1"/>
  <c r="BP7" i="4"/>
  <c r="BP126" i="9"/>
  <c r="BP128" i="9"/>
  <c r="AW7" i="4"/>
  <c r="AW8" i="5"/>
  <c r="AW9" i="4"/>
  <c r="AW8" i="4" s="1"/>
  <c r="AW126" i="9"/>
  <c r="AW16" i="5" s="1"/>
  <c r="AW128" i="9"/>
  <c r="BD7" i="4"/>
  <c r="BD8" i="5"/>
  <c r="BD9" i="4"/>
  <c r="BD8" i="4" s="1"/>
  <c r="BD126" i="9"/>
  <c r="BD16" i="5" s="1"/>
  <c r="BD128" i="9"/>
  <c r="BH8" i="5"/>
  <c r="BH9" i="4"/>
  <c r="BH8" i="4" s="1"/>
  <c r="BH7" i="4"/>
  <c r="BH126" i="9"/>
  <c r="BH128" i="9"/>
  <c r="AO7" i="4"/>
  <c r="AO8" i="5"/>
  <c r="AO9" i="4"/>
  <c r="AO8" i="4" s="1"/>
  <c r="AO126" i="9"/>
  <c r="AO16" i="5" s="1"/>
  <c r="AO128" i="9"/>
  <c r="AS8" i="5"/>
  <c r="AS9" i="4"/>
  <c r="AS8" i="4" s="1"/>
  <c r="AS7" i="4"/>
  <c r="AS126" i="9"/>
  <c r="AS128" i="9"/>
  <c r="AZ8" i="5"/>
  <c r="AZ9" i="4"/>
  <c r="AZ8" i="4" s="1"/>
  <c r="AZ7" i="4"/>
  <c r="AZ126" i="9"/>
  <c r="AZ16" i="5" s="1"/>
  <c r="AZ128" i="9"/>
  <c r="CB7" i="4"/>
  <c r="CB8" i="5"/>
  <c r="CB9" i="4"/>
  <c r="CB8" i="4" s="1"/>
  <c r="CB126" i="9"/>
  <c r="CB16" i="5" s="1"/>
  <c r="CB128" i="9"/>
  <c r="AV7" i="4"/>
  <c r="AV8" i="5"/>
  <c r="AV9" i="4"/>
  <c r="AV8" i="4" s="1"/>
  <c r="AV126" i="9"/>
  <c r="AV16" i="5" s="1"/>
  <c r="AV128" i="9"/>
  <c r="AR8" i="5"/>
  <c r="AR9" i="4"/>
  <c r="AR8" i="4" s="1"/>
  <c r="AR7" i="4"/>
  <c r="AR126" i="9"/>
  <c r="AR16" i="5" s="1"/>
  <c r="AR128" i="9"/>
  <c r="AJ8" i="5"/>
  <c r="AJ9" i="4"/>
  <c r="AJ8" i="4" s="1"/>
  <c r="AJ7" i="4"/>
  <c r="AJ126" i="9"/>
  <c r="AJ16" i="5" s="1"/>
  <c r="AJ128" i="9"/>
  <c r="CC8" i="5"/>
  <c r="CC7" i="4"/>
  <c r="CC9" i="4"/>
  <c r="CC8" i="4" s="1"/>
  <c r="CC126" i="9"/>
  <c r="CC16" i="5" s="1"/>
  <c r="CC128" i="9"/>
  <c r="BT7" i="4"/>
  <c r="BT8" i="5"/>
  <c r="BT9" i="4"/>
  <c r="BT8" i="4" s="1"/>
  <c r="BT126" i="9"/>
  <c r="BT16" i="5" s="1"/>
  <c r="BT128" i="9"/>
  <c r="AN7" i="4"/>
  <c r="AN8" i="5"/>
  <c r="AN9" i="4"/>
  <c r="AN8" i="4" s="1"/>
  <c r="AN126" i="9"/>
  <c r="AN16" i="5" s="1"/>
  <c r="AN128" i="9"/>
  <c r="BU8" i="5"/>
  <c r="BU7" i="4"/>
  <c r="BU9" i="4"/>
  <c r="BU8" i="4" s="1"/>
  <c r="BU126" i="9"/>
  <c r="BU16" i="5" s="1"/>
  <c r="BU128" i="9"/>
  <c r="BM8" i="5"/>
  <c r="BM7" i="4"/>
  <c r="BM9" i="4"/>
  <c r="BM8" i="4" s="1"/>
  <c r="BM126" i="9"/>
  <c r="BM16" i="5" s="1"/>
  <c r="BM128" i="9"/>
  <c r="BL8" i="5"/>
  <c r="BL7" i="4"/>
  <c r="BL9" i="4"/>
  <c r="BL8" i="4" s="1"/>
  <c r="BL126" i="9"/>
  <c r="BL16" i="5" s="1"/>
  <c r="BL128" i="9"/>
  <c r="BX8" i="5"/>
  <c r="BX9" i="4"/>
  <c r="BX8" i="4" s="1"/>
  <c r="BX7" i="4"/>
  <c r="BX126" i="9"/>
  <c r="BX16" i="5" s="1"/>
  <c r="BX128" i="9"/>
  <c r="BE7" i="4"/>
  <c r="BE8" i="5"/>
  <c r="BE9" i="4"/>
  <c r="BE8" i="4" s="1"/>
  <c r="BE126" i="9"/>
  <c r="BE16" i="5" s="1"/>
  <c r="BE128" i="9"/>
  <c r="BX86" i="6"/>
  <c r="BX80" i="6"/>
  <c r="BX11" i="5" s="1"/>
  <c r="BX12" i="5" s="1"/>
  <c r="CD49" i="17"/>
  <c r="CD46" i="17" s="1"/>
  <c r="CD36" i="17" s="1"/>
  <c r="CD46" i="16"/>
  <c r="CD36" i="16" s="1"/>
  <c r="BU18" i="17"/>
  <c r="BU16" i="17" s="1"/>
  <c r="BU16" i="16"/>
  <c r="CB11" i="15"/>
  <c r="AV11" i="15"/>
  <c r="AV4" i="15" s="1"/>
  <c r="BS11" i="15"/>
  <c r="BS4" i="15" s="1"/>
  <c r="AM11" i="15"/>
  <c r="AM4" i="15" s="1"/>
  <c r="BB16" i="16"/>
  <c r="BX49" i="17"/>
  <c r="BX46" i="17" s="1"/>
  <c r="BX36" i="17" s="1"/>
  <c r="BX46" i="16"/>
  <c r="BX36" i="16" s="1"/>
  <c r="BE11" i="15"/>
  <c r="AC19" i="16"/>
  <c r="AC16" i="16" s="1"/>
  <c r="AC5" i="24"/>
  <c r="AC4" i="24"/>
  <c r="AJ11" i="15"/>
  <c r="AJ4" i="15" s="1"/>
  <c r="CE18" i="17"/>
  <c r="CE16" i="17" s="1"/>
  <c r="CE16" i="16"/>
  <c r="AY16" i="16"/>
  <c r="BS17" i="17"/>
  <c r="BS16" i="17" s="1"/>
  <c r="BS16" i="16"/>
  <c r="AH109" i="12"/>
  <c r="AH110" i="12" s="1"/>
  <c r="AH43" i="12"/>
  <c r="BU109" i="12"/>
  <c r="BU110" i="12" s="1"/>
  <c r="BU43" i="12"/>
  <c r="AU109" i="12"/>
  <c r="AU110" i="12" s="1"/>
  <c r="AU43" i="12"/>
  <c r="AJ43" i="12"/>
  <c r="AJ109" i="12"/>
  <c r="AJ110" i="12" s="1"/>
  <c r="AK8" i="5"/>
  <c r="AK9" i="4"/>
  <c r="AK8" i="4" s="1"/>
  <c r="AK7" i="4"/>
  <c r="AK126" i="9"/>
  <c r="AN14" i="5"/>
  <c r="AN17" i="5" s="1"/>
  <c r="AN129" i="9"/>
  <c r="AU14" i="5"/>
  <c r="AU17" i="5" s="1"/>
  <c r="AU129" i="9"/>
  <c r="AU8" i="4"/>
  <c r="AX15" i="5"/>
  <c r="AX17" i="5" s="1"/>
  <c r="AX129" i="9"/>
  <c r="BE129" i="9"/>
  <c r="AJ129" i="9"/>
  <c r="V18" i="3"/>
  <c r="CD125" i="9"/>
  <c r="AW129" i="9"/>
  <c r="AI35" i="16"/>
  <c r="AI10" i="16"/>
  <c r="AI4" i="16" s="1"/>
  <c r="AX35" i="16"/>
  <c r="AX10" i="16"/>
  <c r="AX4" i="16" s="1"/>
  <c r="AO35" i="16"/>
  <c r="AO10" i="16"/>
  <c r="AO4" i="16" s="1"/>
  <c r="AV16" i="16"/>
  <c r="AM16" i="16"/>
  <c r="BY86" i="6"/>
  <c r="BY80" i="6"/>
  <c r="BY11" i="5" s="1"/>
  <c r="BY12" i="5" s="1"/>
  <c r="BZ11" i="15"/>
  <c r="BZ4" i="15" s="1"/>
  <c r="AT11" i="15"/>
  <c r="AT4" i="15" s="1"/>
  <c r="BE16" i="16"/>
  <c r="BW86" i="6"/>
  <c r="BW80" i="6"/>
  <c r="BW11" i="5" s="1"/>
  <c r="BW12" i="5" s="1"/>
  <c r="BH11" i="15"/>
  <c r="BH4" i="15" s="1"/>
  <c r="CD17" i="17"/>
  <c r="CD16" i="17" s="1"/>
  <c r="BE4" i="15"/>
  <c r="BZ18" i="15"/>
  <c r="AJ16" i="16"/>
  <c r="BW11" i="15"/>
  <c r="BW4" i="15" s="1"/>
  <c r="BP11" i="15"/>
  <c r="BP4" i="15" s="1"/>
  <c r="BM109" i="12"/>
  <c r="BM110" i="12" s="1"/>
  <c r="BM43" i="12"/>
  <c r="CB109" i="12"/>
  <c r="CB110" i="12" s="1"/>
  <c r="CB43" i="12"/>
  <c r="AM109" i="12"/>
  <c r="AM110" i="12" s="1"/>
  <c r="AM43" i="12"/>
  <c r="CD6" i="4"/>
  <c r="AM14" i="5"/>
  <c r="AM17" i="5" s="1"/>
  <c r="AM129" i="9"/>
  <c r="CA125" i="9"/>
  <c r="BX77" i="6"/>
  <c r="BX82" i="6" s="1"/>
  <c r="AC6" i="3" s="1"/>
  <c r="AC18" i="3" s="1"/>
  <c r="BE17" i="5"/>
  <c r="BC8" i="4"/>
  <c r="AJ17" i="5"/>
  <c r="AW17" i="5"/>
  <c r="BJ8" i="4"/>
  <c r="CB49" i="17"/>
  <c r="CB46" i="17" s="1"/>
  <c r="CB36" i="17" s="1"/>
  <c r="CB46" i="16"/>
  <c r="CB36" i="16" s="1"/>
  <c r="CC86" i="6"/>
  <c r="CC80" i="6"/>
  <c r="CC11" i="5" s="1"/>
  <c r="CC12" i="5" s="1"/>
  <c r="CA86" i="6"/>
  <c r="CA80" i="6"/>
  <c r="CA11" i="5" s="1"/>
  <c r="CA12" i="5" s="1"/>
  <c r="CA77" i="6"/>
  <c r="CA82" i="6" s="1"/>
  <c r="AN11" i="15"/>
  <c r="AN4" i="15" s="1"/>
  <c r="BZ86" i="6"/>
  <c r="BZ77" i="6"/>
  <c r="BZ80" i="6"/>
  <c r="BZ11" i="5" s="1"/>
  <c r="BZ12" i="5" s="1"/>
  <c r="BK11" i="15"/>
  <c r="BK4" i="15" s="1"/>
  <c r="BZ18" i="17"/>
  <c r="BZ16" i="17" s="1"/>
  <c r="BZ16" i="16"/>
  <c r="AT16" i="16"/>
  <c r="CD86" i="6"/>
  <c r="CD80" i="6"/>
  <c r="CD11" i="5" s="1"/>
  <c r="CD12" i="5" s="1"/>
  <c r="CD18" i="16"/>
  <c r="CD18" i="17" s="1"/>
  <c r="CD13" i="15"/>
  <c r="CD11" i="15" s="1"/>
  <c r="CD4" i="15" s="1"/>
  <c r="J35" i="16"/>
  <c r="J10" i="16"/>
  <c r="J4" i="16" s="1"/>
  <c r="BH18" i="17"/>
  <c r="BH16" i="17" s="1"/>
  <c r="BH16" i="16"/>
  <c r="BP85" i="6"/>
  <c r="BP79" i="6"/>
  <c r="BP10" i="5" s="1"/>
  <c r="BP12" i="5" s="1"/>
  <c r="BA19" i="16"/>
  <c r="BA14" i="15"/>
  <c r="BA11" i="15" s="1"/>
  <c r="BA4" i="15" s="1"/>
  <c r="BA5" i="24"/>
  <c r="BA4" i="24" s="1"/>
  <c r="U19" i="16"/>
  <c r="U16" i="16" s="1"/>
  <c r="U5" i="24"/>
  <c r="U4" i="24"/>
  <c r="BW18" i="17"/>
  <c r="BW16" i="17" s="1"/>
  <c r="BW16" i="16"/>
  <c r="BP18" i="17"/>
  <c r="BP16" i="17" s="1"/>
  <c r="BP16" i="16"/>
  <c r="BE109" i="12"/>
  <c r="BE110" i="12" s="1"/>
  <c r="BE43" i="12"/>
  <c r="BD109" i="12"/>
  <c r="BD110" i="12" s="1"/>
  <c r="BD43" i="12"/>
  <c r="BZ109" i="12"/>
  <c r="BZ110" i="12" s="1"/>
  <c r="BZ43" i="12"/>
  <c r="BO99" i="12"/>
  <c r="BO100" i="12" s="1"/>
  <c r="CC6" i="4"/>
  <c r="BF17" i="5"/>
  <c r="BP77" i="6"/>
  <c r="BP82" i="6" s="1"/>
  <c r="U6" i="3" s="1"/>
  <c r="BG8" i="4"/>
  <c r="BZ15" i="5"/>
  <c r="AO129" i="9"/>
  <c r="BQ15" i="5"/>
  <c r="BO9" i="4"/>
  <c r="BO8" i="4" s="1"/>
  <c r="X20" i="3"/>
  <c r="BO128" i="9"/>
  <c r="BZ49" i="17"/>
  <c r="BZ46" i="17" s="1"/>
  <c r="BZ36" i="17" s="1"/>
  <c r="BZ46" i="16"/>
  <c r="BZ36" i="16" s="1"/>
  <c r="AP35" i="16"/>
  <c r="AP10" i="16"/>
  <c r="AP4" i="16" s="1"/>
  <c r="CB86" i="6"/>
  <c r="CB80" i="6"/>
  <c r="CB11" i="5" s="1"/>
  <c r="CB12" i="5" s="1"/>
  <c r="CB77" i="6"/>
  <c r="CB82" i="6" s="1"/>
  <c r="AN16" i="16"/>
  <c r="BK18" i="17"/>
  <c r="BK16" i="17" s="1"/>
  <c r="BK16" i="16"/>
  <c r="BR11" i="15"/>
  <c r="BR4" i="15" s="1"/>
  <c r="AL11" i="15"/>
  <c r="AL4" i="15" s="1"/>
  <c r="AQ11" i="15"/>
  <c r="AQ4" i="15" s="1"/>
  <c r="CC18" i="17"/>
  <c r="CC16" i="17" s="1"/>
  <c r="CC16" i="16"/>
  <c r="BV18" i="16"/>
  <c r="BV18" i="17" s="1"/>
  <c r="BV13" i="15"/>
  <c r="BV11" i="15" s="1"/>
  <c r="BV4" i="15" s="1"/>
  <c r="BV17" i="17"/>
  <c r="BV16" i="16"/>
  <c r="BQ18" i="17"/>
  <c r="BQ16" i="17" s="1"/>
  <c r="BQ16" i="16"/>
  <c r="CC4" i="15"/>
  <c r="AW4" i="15"/>
  <c r="BI4" i="15"/>
  <c r="BA11" i="12"/>
  <c r="BA93" i="12"/>
  <c r="BA38" i="12"/>
  <c r="CB17" i="17"/>
  <c r="CB16" i="17" s="1"/>
  <c r="CB16" i="16"/>
  <c r="BO11" i="15"/>
  <c r="BO4" i="15" s="1"/>
  <c r="AZ11" i="15"/>
  <c r="AZ4" i="15" s="1"/>
  <c r="AW109" i="12"/>
  <c r="AW110" i="12" s="1"/>
  <c r="AW43" i="12"/>
  <c r="AV109" i="12"/>
  <c r="AV110" i="12" s="1"/>
  <c r="AV43" i="12"/>
  <c r="BB109" i="12"/>
  <c r="BB110" i="12" s="1"/>
  <c r="BB43" i="12"/>
  <c r="BX109" i="12"/>
  <c r="BX110" i="12" s="1"/>
  <c r="BX43" i="12"/>
  <c r="CB14" i="5"/>
  <c r="CB17" i="5" s="1"/>
  <c r="CB129" i="9"/>
  <c r="BF8" i="4"/>
  <c r="AO17" i="5"/>
  <c r="BN8" i="4"/>
  <c r="CE14" i="5"/>
  <c r="BO14" i="5"/>
  <c r="AY14" i="5"/>
  <c r="AY17" i="5" s="1"/>
  <c r="AY129" i="9"/>
  <c r="AI14" i="5"/>
  <c r="AI17" i="5" s="1"/>
  <c r="AI129" i="9"/>
  <c r="CC49" i="17"/>
  <c r="CC46" i="17" s="1"/>
  <c r="CC36" i="17" s="1"/>
  <c r="CC46" i="16"/>
  <c r="CC36" i="16" s="1"/>
  <c r="BC35" i="16"/>
  <c r="BC10" i="16"/>
  <c r="BC4" i="16" s="1"/>
  <c r="BL11" i="15"/>
  <c r="BL4" i="15" s="1"/>
  <c r="BC11" i="15"/>
  <c r="BC4" i="15" s="1"/>
  <c r="BY49" i="17"/>
  <c r="BY46" i="17" s="1"/>
  <c r="BY36" i="17" s="1"/>
  <c r="BY46" i="16"/>
  <c r="BY36" i="16" s="1"/>
  <c r="BR18" i="17"/>
  <c r="BR16" i="17" s="1"/>
  <c r="BR16" i="16"/>
  <c r="AL16" i="16"/>
  <c r="AQ16" i="16"/>
  <c r="BU11" i="15"/>
  <c r="BN18" i="16"/>
  <c r="BN18" i="17" s="1"/>
  <c r="BN13" i="15"/>
  <c r="BN11" i="15" s="1"/>
  <c r="BN4" i="15" s="1"/>
  <c r="BY17" i="17"/>
  <c r="BY16" i="17" s="1"/>
  <c r="BY16" i="16"/>
  <c r="CE86" i="6"/>
  <c r="CE80" i="6"/>
  <c r="CE11" i="5" s="1"/>
  <c r="CE12" i="5" s="1"/>
  <c r="BW49" i="17"/>
  <c r="BW46" i="17" s="1"/>
  <c r="BW36" i="17" s="1"/>
  <c r="BW46" i="16"/>
  <c r="BW36" i="16" s="1"/>
  <c r="AS19" i="16"/>
  <c r="AS16" i="16" s="1"/>
  <c r="AS14" i="15"/>
  <c r="AS11" i="15" s="1"/>
  <c r="AS4" i="15" s="1"/>
  <c r="AS5" i="24"/>
  <c r="AS4" i="24" s="1"/>
  <c r="M19" i="16"/>
  <c r="M16" i="16" s="1"/>
  <c r="M5" i="24"/>
  <c r="M4" i="24"/>
  <c r="BO18" i="17"/>
  <c r="BO16" i="17" s="1"/>
  <c r="BO16" i="16"/>
  <c r="AZ16" i="16"/>
  <c r="BX17" i="17"/>
  <c r="BX16" i="17" s="1"/>
  <c r="BX16" i="16"/>
  <c r="CE109" i="12"/>
  <c r="CE110" i="12" s="1"/>
  <c r="CE43" i="12"/>
  <c r="AO109" i="12"/>
  <c r="AO110" i="12" s="1"/>
  <c r="AO43" i="12"/>
  <c r="AN109" i="12"/>
  <c r="AN110" i="12" s="1"/>
  <c r="AN43" i="12"/>
  <c r="AT109" i="12"/>
  <c r="AT110" i="12" s="1"/>
  <c r="AT43" i="12"/>
  <c r="BP43" i="12"/>
  <c r="BP109" i="12"/>
  <c r="BP110" i="12" s="1"/>
  <c r="BY125" i="9"/>
  <c r="BT14" i="5"/>
  <c r="BT17" i="5" s="1"/>
  <c r="BT129" i="9"/>
  <c r="CA14" i="5"/>
  <c r="BM99" i="12"/>
  <c r="BM100" i="12" s="1"/>
  <c r="BK8" i="4"/>
  <c r="CE7" i="5"/>
  <c r="CE76" i="9"/>
  <c r="CE15" i="5" s="1"/>
  <c r="AZ129" i="9"/>
  <c r="CC129" i="9"/>
  <c r="CE6" i="4"/>
  <c r="BN17" i="17"/>
  <c r="BN16" i="17" s="1"/>
  <c r="BN16" i="16"/>
  <c r="BI18" i="17"/>
  <c r="BI16" i="17" s="1"/>
  <c r="BI16" i="16"/>
  <c r="BU4" i="15"/>
  <c r="AO4" i="15"/>
  <c r="AS11" i="12"/>
  <c r="AS93" i="12"/>
  <c r="AS38" i="12"/>
  <c r="BT17" i="17"/>
  <c r="BT16" i="17" s="1"/>
  <c r="BT16" i="16"/>
  <c r="BG11" i="15"/>
  <c r="BG4" i="15" s="1"/>
  <c r="AY109" i="12"/>
  <c r="AY110" i="12" s="1"/>
  <c r="AY43" i="12"/>
  <c r="BP99" i="12"/>
  <c r="BP100" i="12" s="1"/>
  <c r="AL109" i="12"/>
  <c r="AL110" i="12" s="1"/>
  <c r="AL43" i="12"/>
  <c r="BH109" i="12"/>
  <c r="BH110" i="12" s="1"/>
  <c r="BH43" i="12"/>
  <c r="BQ9" i="4"/>
  <c r="BQ8" i="4" s="1"/>
  <c r="BQ7" i="4"/>
  <c r="BQ8" i="5"/>
  <c r="BQ126" i="9"/>
  <c r="BQ16" i="5" s="1"/>
  <c r="BL14" i="5"/>
  <c r="BL17" i="5" s="1"/>
  <c r="BL129" i="9"/>
  <c r="BS14" i="5"/>
  <c r="BS17" i="5" s="1"/>
  <c r="BS129" i="9"/>
  <c r="BS8" i="4"/>
  <c r="BW7" i="5"/>
  <c r="BW76" i="9"/>
  <c r="BW15" i="5" s="1"/>
  <c r="BW77" i="6"/>
  <c r="BW82" i="6" s="1"/>
  <c r="AB6" i="3" s="1"/>
  <c r="AB18" i="3" s="1"/>
  <c r="AZ17" i="5"/>
  <c r="CC17" i="5"/>
  <c r="BR8" i="4"/>
  <c r="BB8" i="4"/>
  <c r="R35" i="16"/>
  <c r="R10" i="16"/>
  <c r="R4" i="16" s="1"/>
  <c r="BJ18" i="17"/>
  <c r="BJ16" i="17" s="1"/>
  <c r="BJ16" i="16"/>
  <c r="Z35" i="16"/>
  <c r="Z10" i="16"/>
  <c r="Z4" i="16" s="1"/>
  <c r="AK19" i="16"/>
  <c r="AK16" i="16" s="1"/>
  <c r="AK14" i="15"/>
  <c r="AK11" i="15" s="1"/>
  <c r="AK4" i="15" s="1"/>
  <c r="AK5" i="24"/>
  <c r="AK4" i="24" s="1"/>
  <c r="E19" i="16"/>
  <c r="E16" i="16" s="1"/>
  <c r="E5" i="24"/>
  <c r="E4" i="24"/>
  <c r="CB18" i="15"/>
  <c r="AR11" i="15"/>
  <c r="AR4" i="15" s="1"/>
  <c r="BG18" i="17"/>
  <c r="BG16" i="17" s="1"/>
  <c r="BG16" i="16"/>
  <c r="CA17" i="17"/>
  <c r="CA16" i="17" s="1"/>
  <c r="CA16" i="16"/>
  <c r="AQ109" i="12"/>
  <c r="AQ110" i="12" s="1"/>
  <c r="AQ43" i="12"/>
  <c r="AX109" i="12"/>
  <c r="AX110" i="12" s="1"/>
  <c r="AX43" i="12"/>
  <c r="CA109" i="12"/>
  <c r="CA110" i="12" s="1"/>
  <c r="CA43" i="12"/>
  <c r="BY109" i="12"/>
  <c r="BY110" i="12" s="1"/>
  <c r="BY43" i="12"/>
  <c r="AZ109" i="12"/>
  <c r="AZ110" i="12" s="1"/>
  <c r="AZ43" i="12"/>
  <c r="BI8" i="5"/>
  <c r="BI9" i="4"/>
  <c r="BI8" i="4" s="1"/>
  <c r="BI7" i="4"/>
  <c r="BI126" i="9"/>
  <c r="BD14" i="5"/>
  <c r="BD17" i="5" s="1"/>
  <c r="BD129" i="9"/>
  <c r="BK14" i="5"/>
  <c r="BK17" i="5" s="1"/>
  <c r="BK129" i="9"/>
  <c r="BY77" i="6"/>
  <c r="BY82" i="6" s="1"/>
  <c r="BU129" i="9"/>
  <c r="BO7" i="5"/>
  <c r="BO76" i="9"/>
  <c r="BO15" i="5" s="1"/>
  <c r="AY8" i="4"/>
  <c r="BX129" i="9"/>
  <c r="AR129" i="9"/>
  <c r="BM129" i="9"/>
  <c r="BZ125" i="9"/>
  <c r="AH35" i="16"/>
  <c r="AH10" i="16"/>
  <c r="AH4" i="16" s="1"/>
  <c r="CA49" i="17"/>
  <c r="CA46" i="17" s="1"/>
  <c r="CA36" i="17" s="1"/>
  <c r="CA46" i="16"/>
  <c r="CA36" i="16" s="1"/>
  <c r="BF18" i="16"/>
  <c r="BF13" i="15"/>
  <c r="BF11" i="15" s="1"/>
  <c r="BF4" i="15" s="1"/>
  <c r="AW35" i="16"/>
  <c r="AW10" i="16"/>
  <c r="AW4" i="16" s="1"/>
  <c r="BD16" i="16"/>
  <c r="AU16" i="16"/>
  <c r="BB11" i="15"/>
  <c r="BB4" i="15" s="1"/>
  <c r="BM18" i="17"/>
  <c r="BM16" i="17" s="1"/>
  <c r="BM16" i="16"/>
  <c r="CE49" i="17"/>
  <c r="CE46" i="17" s="1"/>
  <c r="CE36" i="17" s="1"/>
  <c r="CE46" i="16"/>
  <c r="CE36" i="16" s="1"/>
  <c r="BX11" i="15"/>
  <c r="BX4" i="15" s="1"/>
  <c r="BA16" i="16"/>
  <c r="BM4" i="15"/>
  <c r="BY4" i="15"/>
  <c r="AK11" i="12"/>
  <c r="AK93" i="12"/>
  <c r="AK38" i="12"/>
  <c r="AR16" i="16"/>
  <c r="BL17" i="17"/>
  <c r="BL16" i="17" s="1"/>
  <c r="BL16" i="16"/>
  <c r="CE11" i="15"/>
  <c r="CE4" i="15" s="1"/>
  <c r="AY11" i="15"/>
  <c r="AY4" i="15" s="1"/>
  <c r="AI109" i="12"/>
  <c r="AI110" i="12" s="1"/>
  <c r="AI43" i="12"/>
  <c r="AP109" i="12"/>
  <c r="AP110" i="12" s="1"/>
  <c r="AP43" i="12"/>
  <c r="CC109" i="12"/>
  <c r="CC110" i="12" s="1"/>
  <c r="CC43" i="12"/>
  <c r="BC109" i="12"/>
  <c r="BC110" i="12" s="1"/>
  <c r="BC43" i="12"/>
  <c r="BQ109" i="12"/>
  <c r="BQ110" i="12" s="1"/>
  <c r="BQ43" i="12"/>
  <c r="AR109" i="12"/>
  <c r="AR110" i="12" s="1"/>
  <c r="AR43" i="12"/>
  <c r="BA8" i="5"/>
  <c r="BA9" i="4"/>
  <c r="BA8" i="4" s="1"/>
  <c r="BA7" i="4"/>
  <c r="BA126" i="9"/>
  <c r="AV14" i="5"/>
  <c r="AV17" i="5" s="1"/>
  <c r="AV129" i="9"/>
  <c r="BC14" i="5"/>
  <c r="BC17" i="5" s="1"/>
  <c r="BC129" i="9"/>
  <c r="BW125" i="9"/>
  <c r="BW128" i="9" s="1"/>
  <c r="BV8" i="4"/>
  <c r="BU17" i="5"/>
  <c r="AK128" i="9"/>
  <c r="CE125" i="9"/>
  <c r="CE128" i="9" s="1"/>
  <c r="BX17" i="5"/>
  <c r="AR17" i="5"/>
  <c r="AX8" i="4"/>
  <c r="BM17" i="5"/>
  <c r="BW14" i="5"/>
  <c r="BG14" i="5"/>
  <c r="BG17" i="5" s="1"/>
  <c r="BG129" i="9"/>
  <c r="AQ14" i="5"/>
  <c r="AQ17" i="5" s="1"/>
  <c r="AQ129" i="9"/>
  <c r="AS35" i="16" l="1"/>
  <c r="AS10" i="16"/>
  <c r="AS4" i="16" s="1"/>
  <c r="AK35" i="16"/>
  <c r="AK10" i="16"/>
  <c r="AK4" i="16" s="1"/>
  <c r="BM35" i="16"/>
  <c r="BM10" i="16"/>
  <c r="BM4" i="16" s="1"/>
  <c r="BD35" i="16"/>
  <c r="BD10" i="16"/>
  <c r="BD4" i="16" s="1"/>
  <c r="AR35" i="16"/>
  <c r="AR10" i="16"/>
  <c r="AR4" i="16" s="1"/>
  <c r="BZ8" i="5"/>
  <c r="BZ9" i="4"/>
  <c r="BZ8" i="4" s="1"/>
  <c r="BZ7" i="4"/>
  <c r="BZ126" i="9"/>
  <c r="BZ128" i="9"/>
  <c r="BG10" i="17"/>
  <c r="BG4" i="17" s="1"/>
  <c r="BG35" i="17"/>
  <c r="BT35" i="17"/>
  <c r="BT10" i="17"/>
  <c r="BT4" i="17" s="1"/>
  <c r="BI35" i="17"/>
  <c r="BI10" i="17"/>
  <c r="BI4" i="17" s="1"/>
  <c r="CE83" i="6"/>
  <c r="AJ7" i="3" s="1"/>
  <c r="AJ19" i="3" s="1"/>
  <c r="AJ8" i="3"/>
  <c r="AJ20" i="3" s="1"/>
  <c r="AL35" i="16"/>
  <c r="AL10" i="16"/>
  <c r="AL4" i="16" s="1"/>
  <c r="BO17" i="5"/>
  <c r="BK35" i="17"/>
  <c r="BK10" i="17"/>
  <c r="BK4" i="17" s="1"/>
  <c r="BW10" i="17"/>
  <c r="BW4" i="17" s="1"/>
  <c r="BW35" i="17"/>
  <c r="CD83" i="6"/>
  <c r="AI7" i="3" s="1"/>
  <c r="AI19" i="3" s="1"/>
  <c r="AI8" i="3"/>
  <c r="AI20" i="3" s="1"/>
  <c r="BZ83" i="6"/>
  <c r="AE7" i="3" s="1"/>
  <c r="AE19" i="3" s="1"/>
  <c r="AE8" i="3"/>
  <c r="AE20" i="3" s="1"/>
  <c r="CA8" i="5"/>
  <c r="CA9" i="4"/>
  <c r="CA8" i="4" s="1"/>
  <c r="CA7" i="4"/>
  <c r="CA126" i="9"/>
  <c r="CA128" i="9"/>
  <c r="CD16" i="16"/>
  <c r="CE35" i="16"/>
  <c r="CE10" i="16"/>
  <c r="CE4" i="16" s="1"/>
  <c r="BU35" i="17"/>
  <c r="BU10" i="17"/>
  <c r="BU4" i="17" s="1"/>
  <c r="BG35" i="16"/>
  <c r="BG10" i="16"/>
  <c r="BG4" i="16" s="1"/>
  <c r="BT35" i="16"/>
  <c r="BT10" i="16"/>
  <c r="BT4" i="16" s="1"/>
  <c r="AK103" i="12"/>
  <c r="AK42" i="12"/>
  <c r="AS103" i="12"/>
  <c r="AS42" i="12"/>
  <c r="BN35" i="16"/>
  <c r="BN10" i="16"/>
  <c r="BN4" i="16" s="1"/>
  <c r="M35" i="16"/>
  <c r="M10" i="16"/>
  <c r="M4" i="16" s="1"/>
  <c r="BY35" i="16"/>
  <c r="BY10" i="16"/>
  <c r="BY4" i="16" s="1"/>
  <c r="BR35" i="16"/>
  <c r="BR10" i="16"/>
  <c r="BR4" i="16" s="1"/>
  <c r="CC35" i="16"/>
  <c r="CC10" i="16"/>
  <c r="CC4" i="16" s="1"/>
  <c r="AN35" i="16"/>
  <c r="AN10" i="16"/>
  <c r="AN4" i="16" s="1"/>
  <c r="BH35" i="16"/>
  <c r="BH10" i="16"/>
  <c r="BH4" i="16" s="1"/>
  <c r="CD35" i="17"/>
  <c r="CD10" i="17"/>
  <c r="CD4" i="17" s="1"/>
  <c r="AK16" i="5"/>
  <c r="AK17" i="5" s="1"/>
  <c r="AK129" i="9"/>
  <c r="CE10" i="17"/>
  <c r="CE4" i="17" s="1"/>
  <c r="CE35" i="17"/>
  <c r="CD82" i="6"/>
  <c r="BW8" i="5"/>
  <c r="BW9" i="4"/>
  <c r="BW8" i="4" s="1"/>
  <c r="BW7" i="4"/>
  <c r="BW126" i="9"/>
  <c r="BA35" i="16"/>
  <c r="BA10" i="16"/>
  <c r="BA4" i="16" s="1"/>
  <c r="AD6" i="3"/>
  <c r="AD18" i="3" s="1"/>
  <c r="BY93" i="6"/>
  <c r="BY97" i="6" s="1"/>
  <c r="BN35" i="17"/>
  <c r="BN10" i="17"/>
  <c r="BN4" i="17" s="1"/>
  <c r="BX35" i="16"/>
  <c r="BX10" i="16"/>
  <c r="BX4" i="16" s="1"/>
  <c r="BY35" i="17"/>
  <c r="BY10" i="17"/>
  <c r="BY4" i="17" s="1"/>
  <c r="BR10" i="17"/>
  <c r="BR4" i="17" s="1"/>
  <c r="BR35" i="17"/>
  <c r="CC10" i="17"/>
  <c r="CC4" i="17" s="1"/>
  <c r="CC35" i="17"/>
  <c r="AG6" i="3"/>
  <c r="AG18" i="3" s="1"/>
  <c r="CB93" i="6"/>
  <c r="CB97" i="6" s="1"/>
  <c r="BH10" i="17"/>
  <c r="BH4" i="17" s="1"/>
  <c r="BH35" i="17"/>
  <c r="AT35" i="16"/>
  <c r="AT10" i="16"/>
  <c r="AT4" i="16" s="1"/>
  <c r="AF6" i="3"/>
  <c r="AF18" i="3" s="1"/>
  <c r="CA93" i="6"/>
  <c r="CA97" i="6" s="1"/>
  <c r="BY83" i="6"/>
  <c r="AD7" i="3" s="1"/>
  <c r="AD19" i="3" s="1"/>
  <c r="AD8" i="3"/>
  <c r="AD20" i="3" s="1"/>
  <c r="BB35" i="16"/>
  <c r="BB10" i="16"/>
  <c r="BB4" i="16" s="1"/>
  <c r="CB35" i="16"/>
  <c r="CB10" i="16"/>
  <c r="CB4" i="16" s="1"/>
  <c r="BQ35" i="16"/>
  <c r="BQ10" i="16"/>
  <c r="BQ4" i="16" s="1"/>
  <c r="U35" i="16"/>
  <c r="U10" i="16"/>
  <c r="U4" i="16" s="1"/>
  <c r="BZ35" i="16"/>
  <c r="BZ10" i="16"/>
  <c r="BZ4" i="16" s="1"/>
  <c r="AM35" i="16"/>
  <c r="AM10" i="16"/>
  <c r="AM4" i="16" s="1"/>
  <c r="AS16" i="5"/>
  <c r="AS17" i="5" s="1"/>
  <c r="AS129" i="9"/>
  <c r="BX10" i="17"/>
  <c r="BX4" i="17" s="1"/>
  <c r="BX35" i="17"/>
  <c r="BA16" i="5"/>
  <c r="BA17" i="5" s="1"/>
  <c r="BA129" i="9"/>
  <c r="BM35" i="17"/>
  <c r="BM10" i="17"/>
  <c r="BM4" i="17" s="1"/>
  <c r="BJ10" i="17"/>
  <c r="BJ4" i="17" s="1"/>
  <c r="BJ35" i="17"/>
  <c r="AZ35" i="16"/>
  <c r="AZ10" i="16"/>
  <c r="AZ4" i="16" s="1"/>
  <c r="CB35" i="17"/>
  <c r="CB10" i="17"/>
  <c r="CB4" i="17" s="1"/>
  <c r="BQ35" i="17"/>
  <c r="BQ10" i="17"/>
  <c r="BQ4" i="17" s="1"/>
  <c r="CB83" i="6"/>
  <c r="AG7" i="3" s="1"/>
  <c r="AG19" i="3" s="1"/>
  <c r="AG8" i="3"/>
  <c r="AG20" i="3" s="1"/>
  <c r="BZ35" i="17"/>
  <c r="BZ10" i="17"/>
  <c r="BZ4" i="17" s="1"/>
  <c r="CA83" i="6"/>
  <c r="AF7" i="3" s="1"/>
  <c r="AF19" i="3" s="1"/>
  <c r="AF8" i="3"/>
  <c r="AF20" i="3" s="1"/>
  <c r="AJ35" i="16"/>
  <c r="AJ10" i="16"/>
  <c r="AJ4" i="16" s="1"/>
  <c r="BW83" i="6"/>
  <c r="AB7" i="3" s="1"/>
  <c r="AB19" i="3" s="1"/>
  <c r="AB8" i="3"/>
  <c r="AB20" i="3" s="1"/>
  <c r="AV35" i="16"/>
  <c r="AV10" i="16"/>
  <c r="AV4" i="16" s="1"/>
  <c r="CD8" i="5"/>
  <c r="CD9" i="4"/>
  <c r="CD8" i="4" s="1"/>
  <c r="CD7" i="4"/>
  <c r="CD126" i="9"/>
  <c r="CD128" i="9"/>
  <c r="BX83" i="6"/>
  <c r="AC7" i="3" s="1"/>
  <c r="AC19" i="3" s="1"/>
  <c r="AC8" i="3"/>
  <c r="AC20" i="3" s="1"/>
  <c r="CE82" i="6"/>
  <c r="BP16" i="5"/>
  <c r="BP17" i="5" s="1"/>
  <c r="BP129" i="9"/>
  <c r="CE8" i="5"/>
  <c r="CE9" i="4"/>
  <c r="CE8" i="4" s="1"/>
  <c r="CE7" i="4"/>
  <c r="CE126" i="9"/>
  <c r="CE16" i="5" s="1"/>
  <c r="CE17" i="5" s="1"/>
  <c r="BF18" i="17"/>
  <c r="BF16" i="17" s="1"/>
  <c r="BF16" i="16"/>
  <c r="CA35" i="16"/>
  <c r="CA10" i="16"/>
  <c r="CA4" i="16" s="1"/>
  <c r="E35" i="16"/>
  <c r="E10" i="16"/>
  <c r="E4" i="16" s="1"/>
  <c r="BO35" i="16"/>
  <c r="BO10" i="16"/>
  <c r="BO4" i="16" s="1"/>
  <c r="BA103" i="12"/>
  <c r="BA42" i="12"/>
  <c r="BV35" i="16"/>
  <c r="BV10" i="16"/>
  <c r="BV4" i="16" s="1"/>
  <c r="BQ129" i="9"/>
  <c r="BP35" i="16"/>
  <c r="BP10" i="16"/>
  <c r="BP4" i="16" s="1"/>
  <c r="BE35" i="16"/>
  <c r="BE10" i="16"/>
  <c r="BE4" i="16" s="1"/>
  <c r="BS35" i="16"/>
  <c r="BS10" i="16"/>
  <c r="BS4" i="16" s="1"/>
  <c r="AC35" i="16"/>
  <c r="AC10" i="16"/>
  <c r="AC4" i="16" s="1"/>
  <c r="BH16" i="5"/>
  <c r="BH17" i="5" s="1"/>
  <c r="BH129" i="9"/>
  <c r="BJ35" i="16"/>
  <c r="BJ10" i="16"/>
  <c r="BJ4" i="16" s="1"/>
  <c r="AS12" i="12"/>
  <c r="AS99" i="12"/>
  <c r="AS100" i="12" s="1"/>
  <c r="BL35" i="16"/>
  <c r="BL10" i="16"/>
  <c r="BL4" i="16" s="1"/>
  <c r="AU35" i="16"/>
  <c r="AU10" i="16"/>
  <c r="AU4" i="16" s="1"/>
  <c r="CA35" i="17"/>
  <c r="CA10" i="17"/>
  <c r="CA4" i="17" s="1"/>
  <c r="BO10" i="17"/>
  <c r="BO4" i="17" s="1"/>
  <c r="BO35" i="17"/>
  <c r="AQ35" i="16"/>
  <c r="AQ10" i="16"/>
  <c r="AQ4" i="16" s="1"/>
  <c r="BV16" i="17"/>
  <c r="BQ17" i="5"/>
  <c r="BP10" i="17"/>
  <c r="BP4" i="17" s="1"/>
  <c r="BP35" i="17"/>
  <c r="CC83" i="6"/>
  <c r="AH7" i="3" s="1"/>
  <c r="AH19" i="3" s="1"/>
  <c r="AH8" i="3"/>
  <c r="AH20" i="3" s="1"/>
  <c r="BS35" i="17"/>
  <c r="BS10" i="17"/>
  <c r="BS4" i="17" s="1"/>
  <c r="CB4" i="15"/>
  <c r="CC82" i="6"/>
  <c r="AK12" i="12"/>
  <c r="AK99" i="12"/>
  <c r="AK100" i="12" s="1"/>
  <c r="BL35" i="17"/>
  <c r="BL10" i="17"/>
  <c r="BL4" i="17" s="1"/>
  <c r="BI16" i="5"/>
  <c r="BI17" i="5" s="1"/>
  <c r="BI129" i="9"/>
  <c r="BI35" i="16"/>
  <c r="BI10" i="16"/>
  <c r="BI4" i="16" s="1"/>
  <c r="BY9" i="4"/>
  <c r="BY8" i="4" s="1"/>
  <c r="BY8" i="5"/>
  <c r="BY7" i="4"/>
  <c r="BY126" i="9"/>
  <c r="BY128" i="9"/>
  <c r="BO129" i="9"/>
  <c r="BA12" i="12"/>
  <c r="BA99" i="12"/>
  <c r="BA100" i="12" s="1"/>
  <c r="BK35" i="16"/>
  <c r="BK10" i="16"/>
  <c r="BK4" i="16" s="1"/>
  <c r="BW35" i="16"/>
  <c r="BW10" i="16"/>
  <c r="BW4" i="16" s="1"/>
  <c r="BZ82" i="6"/>
  <c r="AY35" i="16"/>
  <c r="AY10" i="16"/>
  <c r="AY4" i="16" s="1"/>
  <c r="BU35" i="16"/>
  <c r="BU10" i="16"/>
  <c r="BU4" i="16" s="1"/>
  <c r="BF10" i="17" l="1"/>
  <c r="BF4" i="17" s="1"/>
  <c r="BF35" i="17"/>
  <c r="CD35" i="16"/>
  <c r="CD10" i="16"/>
  <c r="CD4" i="16" s="1"/>
  <c r="AH6" i="3"/>
  <c r="AH18" i="3" s="1"/>
  <c r="CC93" i="6"/>
  <c r="CC97" i="6" s="1"/>
  <c r="BW16" i="5"/>
  <c r="BW17" i="5" s="1"/>
  <c r="BW129" i="9"/>
  <c r="CA16" i="5"/>
  <c r="CA17" i="5" s="1"/>
  <c r="CA129" i="9"/>
  <c r="BZ16" i="5"/>
  <c r="BZ17" i="5" s="1"/>
  <c r="BZ129" i="9"/>
  <c r="CD16" i="5"/>
  <c r="CD17" i="5" s="1"/>
  <c r="CD129" i="9"/>
  <c r="CE129" i="9"/>
  <c r="AE6" i="3"/>
  <c r="AE18" i="3" s="1"/>
  <c r="BZ93" i="6"/>
  <c r="BZ97" i="6" s="1"/>
  <c r="AS109" i="12"/>
  <c r="AS110" i="12" s="1"/>
  <c r="AS43" i="12"/>
  <c r="BV35" i="17"/>
  <c r="BV10" i="17"/>
  <c r="BV4" i="17" s="1"/>
  <c r="BY16" i="5"/>
  <c r="BY17" i="5" s="1"/>
  <c r="BY129" i="9"/>
  <c r="AI6" i="3"/>
  <c r="AI18" i="3" s="1"/>
  <c r="CD93" i="6"/>
  <c r="CD97" i="6" s="1"/>
  <c r="AK109" i="12"/>
  <c r="AK110" i="12" s="1"/>
  <c r="AK43" i="12"/>
  <c r="BA109" i="12"/>
  <c r="BA110" i="12" s="1"/>
  <c r="BA43" i="12"/>
  <c r="BF35" i="16"/>
  <c r="BF10" i="16"/>
  <c r="BF4" i="16" s="1"/>
  <c r="AJ6" i="3"/>
  <c r="AJ18" i="3" s="1"/>
  <c r="CE93" i="6"/>
  <c r="CE97" i="6" s="1"/>
</calcChain>
</file>

<file path=xl/sharedStrings.xml><?xml version="1.0" encoding="utf-8"?>
<sst xmlns="http://schemas.openxmlformats.org/spreadsheetml/2006/main" count="16004" uniqueCount="821">
  <si>
    <t>Spring Budget 2023</t>
  </si>
  <si>
    <t>Expenditure and Caseload forecasts</t>
  </si>
  <si>
    <t>It is important to refer to the 'Notes' tab for explanations of the expenditure and caseload figures shown in these tables.</t>
  </si>
  <si>
    <t>Click on a link below to navigate to the relevant tab in the workbook</t>
  </si>
  <si>
    <t>Summary information</t>
  </si>
  <si>
    <t>Notes</t>
  </si>
  <si>
    <t>UK welfare</t>
  </si>
  <si>
    <t>GB welfare</t>
  </si>
  <si>
    <t xml:space="preserve">Benefit summary table: Benefit expenditure 1948/49 to 2027/28. </t>
  </si>
  <si>
    <t xml:space="preserve">Table 1a: Benefit expenditure by benefit 1948/49 to 2027/28 nominal terms. </t>
  </si>
  <si>
    <t xml:space="preserve">Table 1b: Benefit expenditure by benefit 1948/49 to 2027/28 real terms prices. </t>
  </si>
  <si>
    <t>Table 1c: Caseloads by benefit</t>
  </si>
  <si>
    <t>Table 2a: Benefit expenditure by age group, 1978/79 to 2027/28 nominal terms.</t>
  </si>
  <si>
    <t>Table 2b: Benefit expenditure by age group, 1978/79 to 2027/28 real terms prices.</t>
  </si>
  <si>
    <t>Table 2c: Caseloads by age group</t>
  </si>
  <si>
    <t>Table 3a: Income-related benefit expenditure, by claimant group and selected components, nominal terms.</t>
  </si>
  <si>
    <t xml:space="preserve">Table 3b: Income-related benefit expenditure, by claimant group and selected components, real terms prices. </t>
  </si>
  <si>
    <t>Table 3c: Caseloads by claimant group and selected components</t>
  </si>
  <si>
    <t>Table 4: Benefit expenditure to support disabled people and people with health conditions</t>
  </si>
  <si>
    <t>Table 4 (i): Benefit expenditure to support disabled people and people with health conditions, by age group (DWP Coverage)</t>
  </si>
  <si>
    <t>Table 4 (ii): Benefit expenditure to support disabled people and people with health conditions, by age group</t>
  </si>
  <si>
    <t xml:space="preserve">More detailed expenditure and caseload breakdowns by benefit </t>
  </si>
  <si>
    <t>Non-DWP welfare</t>
  </si>
  <si>
    <t>Bereavement benefits</t>
  </si>
  <si>
    <t>Carer’s Allowance</t>
  </si>
  <si>
    <t>Council Tax Benefit</t>
  </si>
  <si>
    <t>Disability benefits</t>
  </si>
  <si>
    <t>Housing Benefit</t>
  </si>
  <si>
    <t>Incapacity benefits</t>
  </si>
  <si>
    <t>Income Support</t>
  </si>
  <si>
    <t>Industrial injuries benefits</t>
  </si>
  <si>
    <t>Maternity benefits</t>
  </si>
  <si>
    <t>New Deal and Employment programme allowances</t>
  </si>
  <si>
    <t>Pension Credit</t>
  </si>
  <si>
    <t>Social Fund</t>
  </si>
  <si>
    <t>State Pension</t>
  </si>
  <si>
    <t>Unemployment benefits</t>
  </si>
  <si>
    <t>Universal Credit and equivalent</t>
  </si>
  <si>
    <t>Further information can be found on our website:</t>
  </si>
  <si>
    <t>Link to Department for Work and Pensions homepage on gov.uk website 
https://www.gov.uk/government/organisations/department-for-work-pensions</t>
  </si>
  <si>
    <t>Follow us on Twitter:</t>
  </si>
  <si>
    <t>Link to Twitter: https://twitter.com/DWPgovuk</t>
  </si>
  <si>
    <t>E-mail:</t>
  </si>
  <si>
    <t>Email us at expenditure.tables@dwp.gov.uk</t>
  </si>
  <si>
    <t>Press enquiries should be directed to the Department for Work and Pensions press office. 
Details can be found via the web page below</t>
  </si>
  <si>
    <t>Link to media enquiries webpage 
https://www.gov.uk/government/organisations/department-for-work-pensions/about/media-enquiries</t>
  </si>
  <si>
    <t>Contents page</t>
  </si>
  <si>
    <t>Spring Budget</t>
  </si>
  <si>
    <t>BASIS FOR THIS FORECAST</t>
  </si>
  <si>
    <t>1)</t>
  </si>
  <si>
    <r>
      <t xml:space="preserve">Forecast figures are consistent with the Spring 2023 Economic and Fiscal Outlook (EFO) published by the Office for Budget Responsibility (OBR) on 15 March 2023. The OBR EFO is available at https://obr.uk/efo/economic-and-fiscal-outlook-march-2023/. Forecasts reflect the Government's delivery plans and the OBR’s additional judgements as set out in the EFO. 
Details of the DWP Social Security forecast are published in the EFO, Supplementary Expenditure Table 3.7, at https://obr.uk/download/march-2023-economic-and-fiscal-outlook-supplementary-fiscal-tables-expenditure/
Due to different definitions of spending and to additional analysis leading to reassignment of spending across benefits, figures in these tables do not exactly match those in the EFO, but a reconciliation between the two is included at the foot of Table 1a.
</t>
    </r>
    <r>
      <rPr>
        <b/>
        <sz val="12"/>
        <color rgb="FF000000"/>
        <rFont val="Arial"/>
        <family val="2"/>
      </rPr>
      <t>Cost of Living payments</t>
    </r>
    <r>
      <rPr>
        <sz val="12"/>
        <color rgb="FF000000"/>
        <rFont val="Arial"/>
        <family val="2"/>
      </rPr>
      <t xml:space="preserve"> (CoL) are </t>
    </r>
    <r>
      <rPr>
        <b/>
        <sz val="12"/>
        <color rgb="FF000000"/>
        <rFont val="Arial"/>
        <family val="2"/>
      </rPr>
      <t>not included</t>
    </r>
    <r>
      <rPr>
        <sz val="12"/>
        <color rgb="FF000000"/>
        <rFont val="Arial"/>
        <family val="2"/>
      </rPr>
      <t xml:space="preserve"> within the expenditure or caseload figures in this publication. 
Details of CoL expenditure are published in the EFO, Supplementary Expenditure Table 3.7, at 
https://obr.uk/download/march-2023-economic-and-fiscal-outlook-supplementary-fiscal-tables-expenditure/</t>
    </r>
  </si>
  <si>
    <t>PRESENTATION OF FIGURES</t>
  </si>
  <si>
    <t>2)</t>
  </si>
  <si>
    <r>
      <rPr>
        <b/>
        <sz val="12"/>
        <color rgb="FF000000"/>
        <rFont val="Arial"/>
        <family val="2"/>
      </rPr>
      <t>Welfare Cap:</t>
    </r>
    <r>
      <rPr>
        <b/>
        <sz val="12"/>
        <color rgb="FF000000"/>
        <rFont val="Arial"/>
        <family val="2"/>
      </rPr>
      <t xml:space="preserve">
</t>
    </r>
    <r>
      <rPr>
        <sz val="12"/>
        <color rgb="FF000000"/>
        <rFont val="Arial"/>
        <family val="2"/>
      </rPr>
      <t>One of the government's fiscal rules is the Welfare Cap. The Welfare Cap was introduced at Budget 2014. The current Cap was reset at Autumn Budget 2021 and applies to all DWP AME excluding State Pension and most cyclical elements of welfare (Jobseeker’s Allowance, associated Housing Benefit, and the equivalent in Universal Credit). The Cap also includes the equivalent expenditure in Northern Ireland, linked Scottish Government block grant addition and social security spending by other departments. The current Welfare Cap is set for 2024-25 and will be formally assessed at the first fiscal event of the next Parliament.
Information on spending within and outside the Cap has been included in these tables, although only covers the elements of welfare spending covered by DWP. Other spending within the Welfare Cap is detailed in OBR’s EFO, Table 5.2 and Supplementary Expenditure Table 3.7, and summarised in the UK welfare table.</t>
    </r>
  </si>
  <si>
    <t>3)</t>
  </si>
  <si>
    <r>
      <rPr>
        <b/>
        <sz val="12"/>
        <color rgb="FF000000"/>
        <rFont val="Arial"/>
        <family val="2"/>
      </rPr>
      <t>Geographical coverage:</t>
    </r>
    <r>
      <rPr>
        <b/>
        <sz val="12"/>
        <color rgb="FF000000"/>
        <rFont val="Arial"/>
        <family val="2"/>
      </rPr>
      <t xml:space="preserve">
</t>
    </r>
    <r>
      <rPr>
        <sz val="12"/>
        <color rgb="FF000000"/>
        <rFont val="Arial"/>
        <family val="2"/>
      </rPr>
      <t xml:space="preserve">Figures relate to Great Britain, or people resident overseas who are receiving United Kingdom benefits, except for Over 75 TV Licences, War Pensions and Financial Assistance Scheme payments which also cover Northern Ireland. All other benefit expenditure on residents of Northern Ireland is the responsibility of the Northern Ireland Executive. Great Britain figures include expenditure for Scotland, with the exception of benefits which are given as England and Wales spending only from the point that executive competence was transferred to Scottish Government. For more information on devolved benefits see Note 4. </t>
    </r>
  </si>
  <si>
    <t>4)</t>
  </si>
  <si>
    <t>5)</t>
  </si>
  <si>
    <r>
      <rPr>
        <b/>
        <sz val="12"/>
        <color rgb="FF000000"/>
        <rFont val="Arial"/>
        <family val="2"/>
      </rPr>
      <t>Claimant groups:</t>
    </r>
    <r>
      <rPr>
        <b/>
        <sz val="12"/>
        <color rgb="FF000000"/>
        <rFont val="Arial"/>
        <family val="2"/>
      </rPr>
      <t xml:space="preserve">
</t>
    </r>
    <r>
      <rPr>
        <sz val="12"/>
        <color rgb="FF000000"/>
        <rFont val="Arial"/>
        <family val="2"/>
      </rPr>
      <t>Figures have been divided up between claimant groups based on benefit rules where possible, except for benefits involving a relatively small amount of expenditure, or where the spending is overwhelmingly within one claimant group. Prior to 1978/79, a lack of information prevents this disaggregation being provided. The division between "working age" and "pensioners" is usually based on benefit rules rather than State Pension Age - for example women's State Pension Age is used to separate spending in income-related benefits, even when paid to men.</t>
    </r>
  </si>
  <si>
    <t>6)</t>
  </si>
  <si>
    <r>
      <rPr>
        <b/>
        <sz val="12"/>
        <color rgb="FF000000"/>
        <rFont val="Arial"/>
        <family val="2"/>
      </rPr>
      <t>Real terms:</t>
    </r>
    <r>
      <rPr>
        <b/>
        <sz val="12"/>
        <color rgb="FF000000"/>
        <rFont val="Arial"/>
        <family val="2"/>
      </rPr>
      <t xml:space="preserve">
</t>
    </r>
    <r>
      <rPr>
        <sz val="12"/>
        <color rgb="FF000000"/>
        <rFont val="Arial"/>
        <family val="2"/>
      </rPr>
      <t>Real terms expenditure, where actual spending has been adjusted to remove the effects of general price level changes (inflation) over time using price levels from 2023/24 (the base year) and has been calculated using the GDP deflator, as published by HMT and available here: https://www.gov.uk/government/statistics/gdp-deflators-at-market-prices-and-money-gdp-march-2023-spring-budget
Real terms figures provide a more meaningful measurement of change over time.</t>
    </r>
  </si>
  <si>
    <t>7)</t>
  </si>
  <si>
    <r>
      <rPr>
        <b/>
        <sz val="12"/>
        <color rgb="FF000000"/>
        <rFont val="Arial"/>
        <family val="2"/>
      </rPr>
      <t>Rounding:</t>
    </r>
    <r>
      <rPr>
        <b/>
        <sz val="12"/>
        <color rgb="FF000000"/>
        <rFont val="Arial"/>
        <family val="2"/>
      </rPr>
      <t xml:space="preserve">
</t>
    </r>
    <r>
      <rPr>
        <sz val="12"/>
        <color rgb="FF000000"/>
        <rFont val="Arial"/>
        <family val="2"/>
      </rPr>
      <t>Expenditure figures have not been rounded and so can be expanded to numerous decimal places. However figures may not be robust to this level of expansion.
Caseloads stated in these tables are rounded to the nearest 1,000, as such totals may not sum due to this rounding.</t>
    </r>
  </si>
  <si>
    <t>8)</t>
  </si>
  <si>
    <r>
      <t xml:space="preserve">Caseloads:
</t>
    </r>
    <r>
      <rPr>
        <sz val="12"/>
        <color rgb="FF000000"/>
        <rFont val="Arial"/>
        <family val="2"/>
      </rPr>
      <t xml:space="preserve">Caseload figures represent an average over the full financial year; caseloads for benefits which commenced or ended during a financial year still reflect an average over the full year. Forecasts may use different sources to those on Stat-Xplore and so may differ slightly.  </t>
    </r>
    <r>
      <rPr>
        <sz val="12"/>
        <color rgb="FF000000"/>
        <rFont val="Arial"/>
        <family val="2"/>
      </rPr>
      <t xml:space="preserve">
</t>
    </r>
    <r>
      <rPr>
        <sz val="12"/>
        <color rgb="FF000000"/>
        <rFont val="Arial"/>
        <family val="2"/>
      </rPr>
      <t xml:space="preserve">
The caseloads provided in this publication are based on the latest economic assumptions as published in the EFO and on a post-measures basis (i.e. including the direct impacts of policy announcements made at the Spring Budget on March 15th 2023). </t>
    </r>
  </si>
  <si>
    <t>9)</t>
  </si>
  <si>
    <r>
      <rPr>
        <b/>
        <sz val="12"/>
        <color rgb="FF000000"/>
        <rFont val="Arial"/>
        <family val="2"/>
      </rPr>
      <t>Revisions:</t>
    </r>
    <r>
      <rPr>
        <b/>
        <sz val="12"/>
        <color rgb="FF000000"/>
        <rFont val="Arial"/>
        <family val="2"/>
      </rPr>
      <t xml:space="preserve">
</t>
    </r>
    <r>
      <rPr>
        <sz val="12"/>
        <color rgb="FF000000"/>
        <rFont val="Arial"/>
        <family val="2"/>
      </rPr>
      <t>Some figures for past years may have changed since previous publications and from other sources owing to the incorporation of more up-to-date information, improvements in the methodology used to break down expenditure totals between sub-groups or due to minor definitional changes.</t>
    </r>
  </si>
  <si>
    <t>10)</t>
  </si>
  <si>
    <r>
      <rPr>
        <b/>
        <sz val="12"/>
        <color rgb="FF000000"/>
        <rFont val="Arial"/>
        <family val="2"/>
      </rPr>
      <t>Accounting basis:</t>
    </r>
    <r>
      <rPr>
        <b/>
        <sz val="12"/>
        <color rgb="FF000000"/>
        <rFont val="Arial"/>
        <family val="2"/>
      </rPr>
      <t xml:space="preserve">
</t>
    </r>
    <r>
      <rPr>
        <sz val="12"/>
        <color rgb="FF000000"/>
        <rFont val="Arial"/>
        <family val="2"/>
      </rPr>
      <t>Figures for 1999/00 onwards are on a Resource Accounting and Budgeting basis. There may be small differences between figures quoted in these tables and those quoted in Department for Work and Pensions Accounts.</t>
    </r>
  </si>
  <si>
    <t>BENEFIT SPECIFIC NOTES</t>
  </si>
  <si>
    <t>11)</t>
  </si>
  <si>
    <r>
      <t xml:space="preserve">Universal Credit breakdowns:
</t>
    </r>
    <r>
      <rPr>
        <sz val="12"/>
        <color rgb="FF000000"/>
        <rFont val="Arial"/>
        <family val="2"/>
      </rPr>
      <t xml:space="preserve">Universal Credit is a single-payment. However, to support estimates of expenditure, we’ve applied analytical assumptions to estimate breakdowns of different types of UC expenditure. Breakdowns of Universal Credit (UC) expenditure include estimates of Universal Credit directed at those with health conditions, Universal Credit expenditure on support for Caring and Universal Credit expenditure on support for Housing. </t>
    </r>
    <r>
      <rPr>
        <sz val="12"/>
        <color rgb="FF000000"/>
        <rFont val="Arial"/>
        <family val="2"/>
      </rPr>
      <t xml:space="preserve">
</t>
    </r>
    <r>
      <rPr>
        <sz val="12"/>
        <color rgb="FF000000"/>
        <rFont val="Arial"/>
        <family val="2"/>
      </rPr>
      <t xml:space="preserve">
To be as consistent as possible with previous tables on disability/health conditions (Table 4), under UC, expenditure directed at those with health conditions will be defined as households where at least one person has been found to have either: </t>
    </r>
    <r>
      <rPr>
        <sz val="12"/>
        <color rgb="FF000000"/>
        <rFont val="Arial"/>
        <family val="2"/>
      </rPr>
      <t xml:space="preserve">
    Limited Capability for Work; </t>
    </r>
    <r>
      <rPr>
        <sz val="12"/>
        <color rgb="FF000000"/>
        <rFont val="Arial"/>
        <family val="2"/>
      </rPr>
      <t xml:space="preserve">
    Capability for Work and Work Related Activity; or </t>
    </r>
    <r>
      <rPr>
        <sz val="12"/>
        <color rgb="FF000000"/>
        <rFont val="Arial"/>
        <family val="2"/>
      </rPr>
      <t xml:space="preserve">
    Be awaiting a Work Capability Assessment. </t>
    </r>
    <r>
      <rPr>
        <sz val="12"/>
        <color rgb="FF000000"/>
        <rFont val="Arial"/>
        <family val="2"/>
      </rPr>
      <t xml:space="preserve">
</t>
    </r>
    <r>
      <rPr>
        <sz val="12"/>
        <color rgb="FF000000"/>
        <rFont val="Arial"/>
        <family val="2"/>
      </rPr>
      <t xml:space="preserve">
Further, for consistency with previous information on ESA and ESA-passported HB, expenditure included will be the estimated spend on:</t>
    </r>
    <r>
      <rPr>
        <sz val="12"/>
        <color rgb="FF000000"/>
        <rFont val="Arial"/>
        <family val="2"/>
      </rPr>
      <t xml:space="preserve">
    Standard Allowance; </t>
    </r>
    <r>
      <rPr>
        <sz val="12"/>
        <color rgb="FF000000"/>
        <rFont val="Arial"/>
        <family val="2"/>
      </rPr>
      <t xml:space="preserve">
    Health Element; and </t>
    </r>
    <r>
      <rPr>
        <sz val="12"/>
        <color rgb="FF000000"/>
        <rFont val="Arial"/>
        <family val="2"/>
      </rPr>
      <t xml:space="preserve">
    Housing Element. </t>
    </r>
    <r>
      <rPr>
        <sz val="12"/>
        <color rgb="FF000000"/>
        <rFont val="Arial"/>
        <family val="2"/>
      </rPr>
      <t xml:space="preserve">
(All adjusted proportionally for deductions and earnings in the household claim). Other parts of the payment, for example Child Element, are not included.  </t>
    </r>
    <r>
      <rPr>
        <sz val="12"/>
        <color rgb="FF000000"/>
        <rFont val="Arial"/>
        <family val="2"/>
      </rPr>
      <t xml:space="preserve">
</t>
    </r>
    <r>
      <rPr>
        <sz val="12"/>
        <color rgb="FF000000"/>
        <rFont val="Arial"/>
        <family val="2"/>
      </rPr>
      <t xml:space="preserve">
This is also the case for Caring and Housing support where only the specific elements are included for both estimates, and with proportional adjustments for deductions and earnings in the household claim. Housing support has also been split by the tenure type and country based on weighted averages derived from volumes and average amounts for each of these breakdowns.</t>
    </r>
    <r>
      <rPr>
        <sz val="12"/>
        <color rgb="FF000000"/>
        <rFont val="Arial"/>
        <family val="2"/>
      </rPr>
      <t xml:space="preserve">
</t>
    </r>
    <r>
      <rPr>
        <sz val="12"/>
        <color rgb="FF000000"/>
        <rFont val="Arial"/>
        <family val="2"/>
      </rPr>
      <t xml:space="preserve">
Differences in assumptions, particularly around apportioning deductions and earnings, means that direct comparisons between UC and the legacy benefits on specific types of support should be treated with caution.</t>
    </r>
    <r>
      <rPr>
        <sz val="12"/>
        <color rgb="FF000000"/>
        <rFont val="Arial"/>
        <family val="2"/>
      </rPr>
      <t xml:space="preserve">
</t>
    </r>
    <r>
      <rPr>
        <sz val="12"/>
        <color rgb="FF000000"/>
        <rFont val="Arial"/>
        <family val="2"/>
      </rPr>
      <t xml:space="preserve">
Autumn Forecast 2020 was the first time Universal Credit expenditure was split. Due to methodologies used to produce these UC splits, they may not match those that would have been produced under the old ‘counterfactual’ methodologies (where we forecasted expenditure as if UC didn’t exist and added on a “UC Marginal Cost” to estimate the additional costs arising from UC). The methodology, and number of splits, will be developed over time, and therefore may change in future iterations.</t>
    </r>
  </si>
  <si>
    <t>12)</t>
  </si>
  <si>
    <r>
      <rPr>
        <b/>
        <sz val="12"/>
        <color rgb="FF000000"/>
        <rFont val="Arial"/>
        <family val="2"/>
      </rPr>
      <t>Vaccine Damage Payments</t>
    </r>
    <r>
      <rPr>
        <b/>
        <sz val="12"/>
        <color rgb="FF000000"/>
        <rFont val="Arial"/>
        <family val="2"/>
      </rPr>
      <t xml:space="preserve">
</t>
    </r>
    <r>
      <rPr>
        <sz val="12"/>
        <color rgb="FF000000"/>
        <rFont val="Arial"/>
        <family val="2"/>
      </rPr>
      <t>Responsibility for Vaccine Damage Payments was transferred to NHS Business Services Authority on 1st November 2021. Therefore, data in this publication only covers forecast expenditure up to 31st October 2021.</t>
    </r>
  </si>
  <si>
    <t>13)</t>
  </si>
  <si>
    <r>
      <rPr>
        <b/>
        <sz val="12"/>
        <color rgb="FF000000"/>
        <rFont val="Arial"/>
        <family val="2"/>
      </rPr>
      <t>New Deal and Employment programme allowances:</t>
    </r>
    <r>
      <rPr>
        <b/>
        <sz val="12"/>
        <color rgb="FF000000"/>
        <rFont val="Arial"/>
        <family val="2"/>
      </rPr>
      <t xml:space="preserve">
</t>
    </r>
    <r>
      <rPr>
        <sz val="12"/>
        <color rgb="FF000000"/>
        <rFont val="Arial"/>
        <family val="2"/>
      </rPr>
      <t xml:space="preserve">These comprise New Deal Allowances and expenditure for Work Programme customers on training courses for 30+ hours a week.
</t>
    </r>
  </si>
  <si>
    <t>14)</t>
  </si>
  <si>
    <r>
      <rPr>
        <b/>
        <sz val="12"/>
        <color rgb="FF000000"/>
        <rFont val="Arial"/>
        <family val="2"/>
      </rPr>
      <t>Other benefits:</t>
    </r>
    <r>
      <rPr>
        <b/>
        <sz val="12"/>
        <color rgb="FF000000"/>
        <rFont val="Arial"/>
        <family val="2"/>
      </rPr>
      <t xml:space="preserve">
</t>
    </r>
    <r>
      <rPr>
        <sz val="12"/>
        <color rgb="FF000000"/>
        <rFont val="Arial"/>
        <family val="2"/>
      </rPr>
      <t>Expenditure figures are complete to the best of our knowledge, subject to the points mentioned elsewhere in these notes, although before 1970/71 a number of benefits are combined in the "other benefits" category. In later years "other benefits" covers a number of benefits with a very small amount of expenditure.
Statutory Sick Pay became the full responsibility of employers from April 2014 although residual expenditure relating to prior years will show from 2014/15 in these tables. At Budget 2020, DWP--funded Statutory Sick Pay returned for 2020/21 only as part of the response to the COVID-19 pandemic.</t>
    </r>
  </si>
  <si>
    <t>15)</t>
  </si>
  <si>
    <r>
      <rPr>
        <b/>
        <sz val="12"/>
        <color rgb="FF000000"/>
        <rFont val="Arial"/>
        <family val="2"/>
      </rPr>
      <t>DEL expenditure:</t>
    </r>
    <r>
      <rPr>
        <b/>
        <sz val="12"/>
        <color rgb="FF000000"/>
        <rFont val="Arial"/>
        <family val="2"/>
      </rPr>
      <t xml:space="preserve">
</t>
    </r>
    <r>
      <rPr>
        <sz val="12"/>
        <color rgb="FF000000"/>
        <rFont val="Arial"/>
        <family val="2"/>
      </rPr>
      <t>DEL (Departmental Expenditure Limit) relates mainly to administration costs of the Department, along with employment programme costs, but some benefits are also paid from this funding source:
    Discretionary Housing Payments from 2014/15
    Financial Assistance Scheme until end of 2013/14
    Funeral Expenses Payments from 2014/15
    Independent Living Fund from 2008/09 until 2015/16
    Mesothelioma 2008 &amp; 2014 schemes
    New Deal and Employment Allowances from 2014/15
    New Enterprise Allowance from 2014/15
    Pneumoconiosis 1979 scheme
    Specialised Vehicles Fund from 2014/15
    Sure Start Maternity Grant from 2014/15
    Vaccine Damage Payments from 2014/15</t>
    </r>
  </si>
  <si>
    <t>16)</t>
  </si>
  <si>
    <r>
      <rPr>
        <b/>
        <sz val="12"/>
        <color rgb="FF000000"/>
        <rFont val="Arial"/>
        <family val="2"/>
      </rPr>
      <t>Discretionary Housing Payments:</t>
    </r>
    <r>
      <rPr>
        <b/>
        <sz val="12"/>
        <color rgb="FF000000"/>
        <rFont val="Arial"/>
        <family val="2"/>
      </rPr>
      <t xml:space="preserve">
</t>
    </r>
    <r>
      <rPr>
        <sz val="12"/>
        <color rgb="FF000000"/>
        <rFont val="Arial"/>
        <family val="2"/>
      </rPr>
      <t>The Discretionary Housing Payments figure for 2023/24 and 2024/25 is the Government Contribution of £100m per year. From 2017/28 the figures show the DWP DEL allocations for England and Wales, as funding for Scotland has been devolved since April 2017. 
Expenditure beyond 2024/25 is shown as “-“ as funding will be determined at the next Spending Review.</t>
    </r>
  </si>
  <si>
    <t>17)</t>
  </si>
  <si>
    <r>
      <rPr>
        <b/>
        <sz val="12"/>
        <color rgb="FF000000"/>
        <rFont val="Arial"/>
        <family val="2"/>
      </rPr>
      <t>Housing Benefit:</t>
    </r>
    <r>
      <rPr>
        <b/>
        <sz val="12"/>
        <color rgb="FF000000"/>
        <rFont val="Arial"/>
        <family val="2"/>
      </rPr>
      <t xml:space="preserve">
</t>
    </r>
    <r>
      <rPr>
        <sz val="12"/>
        <color rgb="FF000000"/>
        <rFont val="Arial"/>
        <family val="2"/>
      </rPr>
      <t>From Autumn Statement 2022 the layout of the Housing Benefits tab changed to provide a clear overview and several breakdowns for the Housing Support spend. Housing Support captures the Housing Benefit (HB) and the estimated Universal Credit Housing Element (UCHE). We also provide the UCHE split by Country (England, Scotland, Wales).</t>
    </r>
  </si>
  <si>
    <t>18)</t>
  </si>
  <si>
    <r>
      <rPr>
        <b/>
        <sz val="12"/>
        <color rgb="FF000000"/>
        <rFont val="Arial"/>
        <family val="2"/>
      </rPr>
      <t>Over 75 TV Licence:</t>
    </r>
    <r>
      <rPr>
        <b/>
        <sz val="12"/>
        <color rgb="FF000000"/>
        <rFont val="Arial"/>
        <family val="2"/>
      </rPr>
      <t xml:space="preserve">
</t>
    </r>
    <r>
      <rPr>
        <sz val="12"/>
        <color rgb="FF000000"/>
        <rFont val="Arial"/>
        <family val="2"/>
      </rPr>
      <t>In 2019/20, free TV licences for those aged 75 and over were partially funded by DWP as agreed at the 2015 funding settlement and leading to the BBC taking responsibility for funding and policy from June 2020. The figures in this table show the DWP’s share only, not the total expenditure.                                                                                                                                                       
Publication of DWP TVL expenditure by Government Office Region has been discontinued from 2020/21. This is because DWP stopped funding the free TV licence for the over 75s from April 2020.</t>
    </r>
  </si>
  <si>
    <t>19)</t>
  </si>
  <si>
    <r>
      <t xml:space="preserve">Support for Mortgage Interest loans
</t>
    </r>
    <r>
      <rPr>
        <sz val="12"/>
        <color rgb="FF000000"/>
        <rFont val="Arial"/>
        <family val="2"/>
      </rPr>
      <t>In April 2018, Support for Mortgage Interest became a loan, replacing the support for mortgage interest element in qualifying benefits. The expenditure figures given in the tables relate only to the estimated write-offs of loans.</t>
    </r>
  </si>
  <si>
    <t>INFORMATION ON SPECIFIC TABLES</t>
  </si>
  <si>
    <t>21)</t>
  </si>
  <si>
    <r>
      <rPr>
        <b/>
        <sz val="12"/>
        <color rgb="FF000000"/>
        <rFont val="Arial"/>
        <family val="2"/>
      </rPr>
      <t xml:space="preserve">Benefit expenditure to support disabled people and people with health conditions (Table 4 ): </t>
    </r>
    <r>
      <rPr>
        <sz val="12"/>
        <color rgb="FF000000"/>
        <rFont val="Arial"/>
        <family val="2"/>
      </rPr>
      <t xml:space="preserve">Tables 4, 4i and 4ii summarise benefit expenditure on disability, incapacity and carer benefits. They include spending on benefits explicitly directed at disabled people, people with health conditions and their carers; including Income Support and Housing Benefit paid to people in the disabled, incapacity and carer statistical groups, as well as the health related spend on Universal Credit. 
Benefits not otherwise associated with disability, incapacity or caring responsibilities (for example, State Pension) are not included, although the recipient may fall into one or more of those groups. In addition, the hierarchy applied when allocating claims to statistical groups means that some spending, particularly on carers, is not included. For example, spending on a lone parent who is also a carer is counted as lone parent spending. Similarly, spending on disability and carer premiums and allowances in other benefits and tax credits is not included. 
</t>
    </r>
  </si>
  <si>
    <t>22)</t>
  </si>
  <si>
    <r>
      <rPr>
        <b/>
        <sz val="12"/>
        <color rgb="FF000000"/>
        <rFont val="Arial"/>
        <family val="2"/>
      </rPr>
      <t>Benefit expenditure to support disabled people and people with health conditions Table 4 (i) and (ii):</t>
    </r>
    <r>
      <rPr>
        <b/>
        <sz val="12"/>
        <color rgb="FF000000"/>
        <rFont val="Arial"/>
        <family val="2"/>
      </rPr>
      <t xml:space="preserve">
</t>
    </r>
    <r>
      <rPr>
        <sz val="12"/>
        <color rgb="FF000000"/>
        <rFont val="Arial"/>
        <family val="2"/>
      </rPr>
      <t>Tables 4i and 4ii are new for Spring Budget 2023 and provide age group breakdowns for disability and health related spending. Table 4i is on a DWP coverage basis, so shows the change from Great Britain to England &amp; Wales coverage between 2019/20 and 2020/21 for various devolved benefits and at September 2018 for Carer’s Allowance (see Geographical Coverage section for details). Table 4ii removes this inconsistency over time by providing England &amp; Wales figures throughout the time series for the devolved benefits.
Tables 4, 4i and 4ii includes some estimates of health-related expenditure on Universal Credit from 2014/15 to 2018/19. These estimated breakdowns are calculated on a different basis as outlined above (10 - Universal Credit breakdowns) and are produced from an older Universal Credit model based on a legacy-equivalent approach. This uses ESA and HB incapacity benefits equivalents as proxies for expenditure directed at those on Universal Credit receiving both standard allowance and health element, as well as the housing element. This may lead to some minor inconsistencies when comparing long-term trends but provides a fuller picture on expenditure. However, these legacy equivalents for Universal Credit do not include a proxy for Carer’s elements so estimates regarding this still start from 2019/20 based on our current modelling approach.</t>
    </r>
  </si>
  <si>
    <t>23)</t>
  </si>
  <si>
    <r>
      <rPr>
        <b/>
        <sz val="12"/>
        <color rgb="FF000000"/>
        <rFont val="Arial"/>
        <family val="2"/>
      </rPr>
      <t>Unemployment benefits table</t>
    </r>
    <r>
      <rPr>
        <b/>
        <sz val="12"/>
        <color rgb="FF000000"/>
        <rFont val="Arial"/>
        <family val="2"/>
      </rPr>
      <t xml:space="preserve">
</t>
    </r>
    <r>
      <rPr>
        <sz val="12"/>
        <color rgb="FF000000"/>
        <rFont val="Arial"/>
        <family val="2"/>
      </rPr>
      <t xml:space="preserve">This table now includes Universal Credit (UC) expenditure to provide a comprehensive overview of expenditure attributed to unemployment. This UC expenditure is the total expenditure outside the welfare cap directed to those in the Intensive Work Search group, the closest UC equivalent to JSA spend. However, this still captures some additional expenditure spend beyond JSA-like claimants on UC.
</t>
    </r>
  </si>
  <si>
    <t>24)</t>
  </si>
  <si>
    <t>25)</t>
  </si>
  <si>
    <r>
      <rPr>
        <b/>
        <sz val="12"/>
        <color rgb="FF000000"/>
        <rFont val="Arial"/>
        <family val="2"/>
      </rPr>
      <t xml:space="preserve">GB and UK tables </t>
    </r>
    <r>
      <rPr>
        <b/>
        <sz val="12"/>
        <color rgb="FF000000"/>
        <rFont val="Arial"/>
        <family val="2"/>
      </rPr>
      <t xml:space="preserve">
</t>
    </r>
    <r>
      <rPr>
        <sz val="12"/>
        <color rgb="FF000000"/>
        <rFont val="Arial"/>
        <family val="2"/>
      </rPr>
      <t>The GB table includes other non-DWP GB expenditure (excluding expenditure devolved to the Scottish Government) whilst the UK table includes the GB expenditure and expenditure devolved to the Scottish Government and Northern Ireland Executive.</t>
    </r>
  </si>
  <si>
    <t>TRANSFERS AND DEVOLUTION</t>
  </si>
  <si>
    <t>26)</t>
  </si>
  <si>
    <r>
      <rPr>
        <b/>
        <sz val="12"/>
        <color rgb="FF000000"/>
        <rFont val="Arial"/>
        <family val="2"/>
      </rPr>
      <t>Transfers between departments and to devolved administrations:</t>
    </r>
    <r>
      <rPr>
        <b/>
        <sz val="12"/>
        <color rgb="FF000000"/>
        <rFont val="Arial"/>
        <family val="2"/>
      </rPr>
      <t xml:space="preserve">
</t>
    </r>
    <r>
      <rPr>
        <sz val="12"/>
        <color rgb="FF000000"/>
        <rFont val="Arial"/>
        <family val="2"/>
      </rPr>
      <t>Over the years there have been a number of transfers of responsibility between departments which will affect the trends shown. Where possible these tables provide information that enable a reasonably consistent time-series of information to be constructed. The tables do not generally show spending where policy responsibility for a benefit lies outside of the Department for Work and Pensions or its predecessors. The main transfers of responsibility are as follows:</t>
    </r>
  </si>
  <si>
    <t xml:space="preserve">A)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
</t>
  </si>
  <si>
    <t xml:space="preserve">C) Responsibility for War Pensions transferred to the Veterans Agency (now called Veterans UK) from 2002/03.
</t>
  </si>
  <si>
    <t xml:space="preserve">D) Responsibility for providing certain benefits in support of those living in Residential Care or Nursing Homes was progressively transferred to Local Authorities from April 2002 to October 2003. Relevant expenditure has been identified in Income Support for years up to the transfer, and is presented in these tables, but excluded from totals where appropriate.
</t>
  </si>
  <si>
    <t xml:space="preserve">G) From April 2003, a significant element of Housing Benefit expenditure was transferred to Local Authorities under the Supporting People programme. It is not possible to identify that element of Housing Benefit that was equivalent to Supporting People funding in the years up to 2002/03.
</t>
  </si>
  <si>
    <t xml:space="preserve">H) Funding responsibility for Rent Rebate transferred to DWP from 2004/05, although all tables show total spending on Rent Rebate regardless of source of funding. Similarly, the tables show the full amount of spending on Rent Allowance, although a proportion of expenditure was funded by Local Authorities. The sources of funding are separately broken down in the relevant benefit tables, and on tables 1a and 1b.
</t>
  </si>
  <si>
    <t xml:space="preserve">I) Council Tax Benefit was abolished from April 2013, with funding and policy responsibility transferred to the Department for Communities and Local Government, the Scottish Government and the Welsh Assembly. From 2013/14, forecasts of spending are not provided in these tables, although forecasts made on the basis of the continuation of the current scheme appear in other publications on this website. Up to and including 2012/13, tables show the full amount of spending on Council Tax Benefit and its predecessors including the proportion of expenditure funded by Local Authorities.
</t>
  </si>
  <si>
    <t xml:space="preserve">J) Certain elements of Social Fund have been replaced by local provision.
</t>
  </si>
  <si>
    <t xml:space="preserve">K) From 2018/19 funding for TV licences for people aged 75 and over becomes the responsibility of the BBC. This will involve a phased reduction of DWP's reimbursements over the period to 2020/21.
</t>
  </si>
  <si>
    <t xml:space="preserve">L) Executive competence for Carer’s Allowance in Scotland was transferred to the Scottish Government on 3rd September 2018. From this point, Scottish caseload and expenditure are no longer included in our tables. 
This means that:
       Figures up to and including 2017/18 present data for the whole of Great Britain. 
       Figures for 2018/19 include GB data for the period April-18 to 3rd September 2018 and England and Wales only data from 3rd September to end March-19;
       Figures for 2019/20 onwards present data for England and Wales only.
</t>
  </si>
  <si>
    <t xml:space="preserve">M) Executive competence for Disability Living Allowance, Personal Independence Payment, Attendance Allowance, Severe Disablement Allowance and Industrial Injuries Disablement Benefit in Scotland was transferred to the Scottish Government on 1st April 2020. From this point, Scottish caseload and expenditure are no longer included in our tables. 
This means that:
       Figures up to and including 2019/20 present data for the whole of Great Britain.
       Figures for 2020/21 onwards present data for England and Wales only.
</t>
  </si>
  <si>
    <t xml:space="preserve">Removal of expenditure information for Scotland </t>
  </si>
  <si>
    <t>27)</t>
  </si>
  <si>
    <t xml:space="preserve">Information on expenditure for Scotland in the UK Welfare Tab has been removed from the Expenditure and Caseload forecasts. Information on Welfare Funding for Scotland can be found in His Majesty's Treasury's Block Grant Transparency publication found here: https://www.gov.uk/government/publications/block-grant-transparency-december-2021  
</t>
  </si>
  <si>
    <t>Information relating to this table can be found in the 'Notes' tab</t>
  </si>
  <si>
    <t>Summary table: UK welfare,</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</si>
  <si>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</si>
  <si>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</si>
  <si>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</si>
  <si>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</si>
  <si>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</si>
  <si>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</si>
  <si>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</si>
  <si>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</si>
  <si>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</si>
  <si>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</si>
  <si>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</si>
  <si>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</si>
  <si>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</si>
  <si>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</si>
  <si>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</si>
  <si>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</si>
  <si>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</si>
  <si>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</si>
  <si>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</si>
  <si>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</si>
  <si>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</si>
  <si>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</si>
  <si>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</si>
  <si>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</si>
  <si>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</si>
  <si>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</si>
  <si>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</si>
  <si>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</si>
  <si>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</si>
  <si>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</si>
  <si>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</si>
  <si>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</si>
  <si>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</si>
  <si>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Department for Work &amp; Pensions, Northern Ireland Executive, His Majesty's Revenue and Customs and predecessors</t>
  </si>
  <si>
    <t>Outturn</t>
  </si>
  <si>
    <t>Forecast</t>
  </si>
  <si>
    <t>United Kingdom welfare spending, 
£ billion, nominal terms</t>
  </si>
  <si>
    <t>DWP Social Security (GB)</t>
  </si>
  <si>
    <t xml:space="preserve">of which within the Welfare Cap </t>
  </si>
  <si>
    <t xml:space="preserve">of which outside the Welfare Cap </t>
  </si>
  <si>
    <t>Benefits funded by local authorities</t>
  </si>
  <si>
    <t>Child Benefit</t>
  </si>
  <si>
    <t>Child Trust Fund; Health in Pregnancy Grant</t>
  </si>
  <si>
    <t xml:space="preserve">Paternity, Parental and Adoption Pay </t>
  </si>
  <si>
    <t xml:space="preserve">Personal tax credits </t>
  </si>
  <si>
    <t>Tax Free Childcare</t>
  </si>
  <si>
    <t>Northern Ireland Social Security</t>
  </si>
  <si>
    <t>Total</t>
  </si>
  <si>
    <t>United Kingdom welfare spending, 
£ billion, real terms, 2023/24 prices</t>
  </si>
  <si>
    <t>United Kingdom welfare spending, 
£ per year, real terms, 2023/24 prices, per total household</t>
  </si>
  <si>
    <t xml:space="preserve">Welfare spend within the Welfare Cap </t>
  </si>
  <si>
    <t xml:space="preserve">Welfare spend outside the Welfare Cap </t>
  </si>
  <si>
    <t>United Kingdom welfare spending, 
as a share of Gross Domestic Product</t>
  </si>
  <si>
    <t>United Kingdom welfare spending, 
as a share of Total Managed Expenditure</t>
  </si>
  <si>
    <t>Summary table: GB welfare,</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</si>
  <si>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</si>
  <si>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</si>
  <si>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</si>
  <si>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</si>
  <si>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</si>
  <si>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</si>
  <si>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</si>
  <si>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</si>
  <si>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</si>
  <si>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</si>
  <si>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</si>
  <si>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</si>
  <si>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</si>
  <si>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</si>
  <si>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</si>
  <si>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</si>
  <si>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</si>
  <si>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</si>
  <si>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</si>
  <si>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</si>
  <si>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</si>
  <si>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</si>
  <si>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</si>
  <si>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</si>
  <si>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</si>
  <si>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</si>
  <si>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</si>
  <si>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</si>
  <si>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</si>
  <si>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</si>
  <si>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</si>
  <si>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</si>
  <si>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</si>
  <si>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</si>
  <si>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</si>
  <si>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</si>
  <si>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</si>
  <si>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</si>
  <si>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</si>
  <si>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</si>
  <si>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</si>
  <si>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</si>
  <si>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</si>
  <si>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</si>
  <si>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</si>
  <si>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</si>
  <si>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</si>
  <si>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 xml:space="preserve">Department for Work &amp; Pensions, </t>
  </si>
  <si>
    <t>His Majesty's Revenue and Customs and predecessors</t>
  </si>
  <si>
    <t>Great Britain welfare spending, 
£ billion, nominal terms</t>
  </si>
  <si>
    <t>People of working age and children</t>
  </si>
  <si>
    <t>Pensioners</t>
  </si>
  <si>
    <t>of which DWP</t>
  </si>
  <si>
    <t>of which Non-DWP</t>
  </si>
  <si>
    <t>Great Britain welfare spending, 
£ billion, real terms, 2023/24 prices</t>
  </si>
  <si>
    <t>Great Britain welfare spending, 
£ per year, real terms, 2023/24 prices, per total household</t>
  </si>
  <si>
    <t>Great Britain welfare spending, 
as a share of Gross Domestic Product</t>
  </si>
  <si>
    <t>Great Britain welfare spending, 
as a share of Total Managed Expenditure</t>
  </si>
  <si>
    <t>Benefit summary table: Benefit expenditure,</t>
  </si>
  <si>
    <t>Department for Work &amp; Pensions and predecessors</t>
  </si>
  <si>
    <t>Benefit expenditure, 
£ billion, nominal terms</t>
  </si>
  <si>
    <t>Children</t>
  </si>
  <si>
    <t>Working age</t>
  </si>
  <si>
    <t>Contributory</t>
  </si>
  <si>
    <t>Income-related</t>
  </si>
  <si>
    <t>Non-contributory / non-income-related</t>
  </si>
  <si>
    <t>Benefit expenditure consistent with current DWP coverage, 
£ billion, nominal terms</t>
  </si>
  <si>
    <t>Benefit expenditure, 
£ billion, real terms, 2023/24 prices</t>
  </si>
  <si>
    <t>Benefit expenditure consistent with current DWP coverage, 
£ billion, real terms, 2023/24 prices</t>
  </si>
  <si>
    <t>Benefit expenditure, 
as a share of Gross Domestic Product</t>
  </si>
  <si>
    <t>Benefit expenditure consistent with current DWP coverage, 
as a share of Gross Domestic Product</t>
  </si>
  <si>
    <t>Benefit expenditure, 
as a share of Total Managed Expenditure</t>
  </si>
  <si>
    <t>Benefit expenditure consistent with current DWP coverage, 
as a share of Total Managed Expenditure</t>
  </si>
  <si>
    <t>Table 1a: Expenditure by benefit,</t>
  </si>
  <si>
    <t>£ million, nominal terms</t>
  </si>
  <si>
    <t>Benefit type</t>
  </si>
  <si>
    <t>Armed Forces Independence Payment</t>
  </si>
  <si>
    <t>(NC / NIR)</t>
  </si>
  <si>
    <t>Attendance Allowance</t>
  </si>
  <si>
    <t>Bereavement related benefits</t>
  </si>
  <si>
    <t>(C)</t>
  </si>
  <si>
    <t>Carer's Allowance</t>
  </si>
  <si>
    <t>Christmas Bonus</t>
  </si>
  <si>
    <t>of which contributory</t>
  </si>
  <si>
    <t>of which non-contributory</t>
  </si>
  <si>
    <t>Cold Weather Payments</t>
  </si>
  <si>
    <t>(IR)</t>
  </si>
  <si>
    <t>Death Grant</t>
  </si>
  <si>
    <t>Disability Living Allowance</t>
  </si>
  <si>
    <t>Disability Working Allowance</t>
  </si>
  <si>
    <t>Discretionary Housing Payments</t>
  </si>
  <si>
    <t>Earnings Top Up</t>
  </si>
  <si>
    <t>Employment and Support Allowance</t>
  </si>
  <si>
    <t>of which income-based</t>
  </si>
  <si>
    <t>Family Credit</t>
  </si>
  <si>
    <t>Financial Assistance Scheme</t>
  </si>
  <si>
    <t>Funeral Expenses Payments</t>
  </si>
  <si>
    <t>Guardian's Allowance &amp; Child's Special Allowance</t>
  </si>
  <si>
    <t>Housing benefits (exc. Universal Credit)</t>
  </si>
  <si>
    <t>of which AME within Welfare Cap</t>
  </si>
  <si>
    <t>of which AME outside Welfare Cap</t>
  </si>
  <si>
    <t>of which LA funded</t>
  </si>
  <si>
    <t>Incapacity Benefit</t>
  </si>
  <si>
    <t>Independent Living Fund</t>
  </si>
  <si>
    <t>Industrial injuries benefits in AME</t>
  </si>
  <si>
    <t>Invalidity Benefit</t>
  </si>
  <si>
    <t>In Work Credit</t>
  </si>
  <si>
    <t>Job Grant</t>
  </si>
  <si>
    <t>Jobseeker's Allowance</t>
  </si>
  <si>
    <t>Maternity Allowance</t>
  </si>
  <si>
    <t>Maternity Grant</t>
  </si>
  <si>
    <t>Mesothelioma 2008 &amp; 2014</t>
  </si>
  <si>
    <t>Mobility Allowance</t>
  </si>
  <si>
    <t>New Enterprise Allowance</t>
  </si>
  <si>
    <t>One Parent Benefit</t>
  </si>
  <si>
    <t>Over 65s Payments</t>
  </si>
  <si>
    <t>Over 70s Payments</t>
  </si>
  <si>
    <t>Over 75 TV Licences</t>
  </si>
  <si>
    <t>Personal Independence Payment</t>
  </si>
  <si>
    <t>Pneumoconiosis 1979</t>
  </si>
  <si>
    <t>Return to Work Credit</t>
  </si>
  <si>
    <t>RPI adjustment</t>
  </si>
  <si>
    <t>Severe Disablement Allowance</t>
  </si>
  <si>
    <t>Sickness Benefit</t>
  </si>
  <si>
    <t>Social Fund Discretionary</t>
  </si>
  <si>
    <t>Specialised Vehicles Fund</t>
  </si>
  <si>
    <t>State Pension transfers</t>
  </si>
  <si>
    <t>Statutory Maternity Pay</t>
  </si>
  <si>
    <t>Statutory Sick Pay</t>
  </si>
  <si>
    <t>Support for Mortgage Interest loans</t>
  </si>
  <si>
    <t>Sure Start Maternity Grant</t>
  </si>
  <si>
    <t>Unemployment Benefit</t>
  </si>
  <si>
    <t>Universal Credit</t>
  </si>
  <si>
    <t>of which within Welfare Cap</t>
  </si>
  <si>
    <t>of which outside Welfare Cap</t>
  </si>
  <si>
    <t>Vaccine Damage Payments</t>
  </si>
  <si>
    <t>War Pensions</t>
  </si>
  <si>
    <t>Winter Fuel Payments</t>
  </si>
  <si>
    <t>Minor housing-related benefits</t>
  </si>
  <si>
    <t>Other small benefits</t>
  </si>
  <si>
    <t>Total benefit expenditure</t>
  </si>
  <si>
    <t>Total contributory benefits (C)</t>
  </si>
  <si>
    <t>Total income-related benefits (IR)</t>
  </si>
  <si>
    <t>Total non contributory and non income-related benefits (NC / NIR)</t>
  </si>
  <si>
    <t>Total in DWP Annually Managed Expenditure</t>
  </si>
  <si>
    <t xml:space="preserve">    of which inside Welfare Cap</t>
  </si>
  <si>
    <t xml:space="preserve">    of which outside Welfare Cap</t>
  </si>
  <si>
    <t xml:space="preserve">of which outside current definition of DWP social security expenditure </t>
  </si>
  <si>
    <t>Expenditure covered by Departmental Expenditure Limit</t>
  </si>
  <si>
    <t>of which Housing benefits</t>
  </si>
  <si>
    <t>of which Council Tax Benefit</t>
  </si>
  <si>
    <t xml:space="preserve">of which Discretionary Housing Payments </t>
  </si>
  <si>
    <t>Reconciliation with OBR Economic &amp; Fiscal Outlook Supplementary Fiscal Table 3.7</t>
  </si>
  <si>
    <t>Total in DWP Annually Managed Expenditure (see Row 82)</t>
  </si>
  <si>
    <t>removal of accounting adjustments</t>
  </si>
  <si>
    <t>addition of Tax Credits transferred debt</t>
  </si>
  <si>
    <t xml:space="preserve">rounding variance </t>
  </si>
  <si>
    <t>Total DWP AME (consistent with OBR's Economic &amp; Fiscal Outlook definition)</t>
  </si>
  <si>
    <t>DWP Social Security spending as shown in the Supplementary Fiscal Table 3.7 OBR Economic and Fiscal Outlook Published 15 March 2023</t>
  </si>
  <si>
    <t>Table 1b: Expenditure by benefit,</t>
  </si>
  <si>
    <t>£ million, real terms, 2023/24 prices</t>
  </si>
  <si>
    <t>Benefits funded by local authorities, Housing Revenue Accounts and Scottish Government</t>
  </si>
  <si>
    <t>Key to benefit type</t>
  </si>
  <si>
    <t xml:space="preserve">     (NC / NIR) = Non Contributory and Non Income Related benefit</t>
  </si>
  <si>
    <t xml:space="preserve">     (C) = Contributory benefit</t>
  </si>
  <si>
    <t xml:space="preserve">     (IR) = Income Related benefit</t>
  </si>
  <si>
    <t>Table 1c: Caseloads by benefit,</t>
  </si>
  <si>
    <t>thousands</t>
  </si>
  <si>
    <t>of which in payment</t>
  </si>
  <si>
    <t>of which entitlement without payment</t>
  </si>
  <si>
    <t>number of children covered</t>
  </si>
  <si>
    <t>of which contributory only</t>
  </si>
  <si>
    <t>of which contributory and income-based</t>
  </si>
  <si>
    <t>of which income-based only</t>
  </si>
  <si>
    <t>of which credits only</t>
  </si>
  <si>
    <t>Industrial Injuries benefits</t>
  </si>
  <si>
    <t>Invalidity Benefit &amp; Sickness Benefit</t>
  </si>
  <si>
    <t>State Pension (includes contributory and non contributory)</t>
  </si>
  <si>
    <t>Table 2a: Expenditure by age group,</t>
  </si>
  <si>
    <t>Expenditure Directed at Children</t>
  </si>
  <si>
    <t>Child Benefit &amp; One Parent Benefit</t>
  </si>
  <si>
    <t xml:space="preserve">Disability Working Allowance  </t>
  </si>
  <si>
    <t xml:space="preserve">Income Support </t>
  </si>
  <si>
    <t>Jobseeker's Allowance - income-based</t>
  </si>
  <si>
    <t xml:space="preserve">Mobility Allowance </t>
  </si>
  <si>
    <t>Total expenditure directed at children</t>
  </si>
  <si>
    <t>of which consistent with ongoing DWP coverage</t>
  </si>
  <si>
    <t>Expenditure Directed at People of Working Age</t>
  </si>
  <si>
    <t>of which Bereavement Support Payment</t>
  </si>
  <si>
    <t>of which basic element</t>
  </si>
  <si>
    <t>of which earnings-related element ("Additional Pension")</t>
  </si>
  <si>
    <t>Christmas Bonus - non-contributory</t>
  </si>
  <si>
    <t>Earnings Top-Up</t>
  </si>
  <si>
    <t>of which income based</t>
  </si>
  <si>
    <t xml:space="preserve">Housing benefits </t>
  </si>
  <si>
    <t>Incapacity Benefit, Invalidity Benefit &amp; Sickness Benefit</t>
  </si>
  <si>
    <t>of which Residential Care / Nursing Homes</t>
  </si>
  <si>
    <t>of which not in Residential Care / Nursing Homes</t>
  </si>
  <si>
    <t>In-work Credit</t>
  </si>
  <si>
    <t>New Deal allowances</t>
  </si>
  <si>
    <t xml:space="preserve">Social Fund Total </t>
  </si>
  <si>
    <t xml:space="preserve">War Pensions </t>
  </si>
  <si>
    <t xml:space="preserve">Minor housing-related benefits </t>
  </si>
  <si>
    <t>Other benefits</t>
  </si>
  <si>
    <t>Total expenditure directed at working age</t>
  </si>
  <si>
    <t>Expenditure Directed at Pensioners</t>
  </si>
  <si>
    <t>Christmas Bonus - contributory</t>
  </si>
  <si>
    <t>Over-65s Payment</t>
  </si>
  <si>
    <t>Over-70s Payment</t>
  </si>
  <si>
    <t>Over-75 TV Licence</t>
  </si>
  <si>
    <t>of which earnings-related element ("Additional Pension", "SERPS" or "S2P")</t>
  </si>
  <si>
    <t>of which Graduated Retirement Benefit</t>
  </si>
  <si>
    <t>of which lump sums (covering all contributory elements)</t>
  </si>
  <si>
    <t>of which new State Pension  (excluding protected payments)</t>
  </si>
  <si>
    <t>of which new State Pension Protected Payments (including inherited elements)</t>
  </si>
  <si>
    <t>of which non-contributory ("Category D")</t>
  </si>
  <si>
    <t>State Pension Transfers</t>
  </si>
  <si>
    <t xml:space="preserve">Winter Fuel Payments </t>
  </si>
  <si>
    <t>Total Expenditure directed at pensioners</t>
  </si>
  <si>
    <t xml:space="preserve">     of which children</t>
  </si>
  <si>
    <t xml:space="preserve">     of which working age</t>
  </si>
  <si>
    <t xml:space="preserve">     of which pensioners</t>
  </si>
  <si>
    <t>Table 2b: Expenditure by age group,</t>
  </si>
  <si>
    <t>Social Fund Total (1988/89 to 2005/06)</t>
  </si>
  <si>
    <t>Housing benefits</t>
  </si>
  <si>
    <t>Table 2c: Caseloads by age group,</t>
  </si>
  <si>
    <t>Benefits directed at Children</t>
  </si>
  <si>
    <t>Attendance Allowance (in payment)</t>
  </si>
  <si>
    <t>Benefits Directed at People of Working Age</t>
  </si>
  <si>
    <t>Universal Credit (Total)</t>
  </si>
  <si>
    <t>Benefits Directed at Pensioners</t>
  </si>
  <si>
    <t xml:space="preserve">- </t>
  </si>
  <si>
    <t>of which non-contributory only ("Category D")</t>
  </si>
  <si>
    <t>Table 3a: Income-related benefit expenditure,</t>
  </si>
  <si>
    <t>by claimant group and selected components,</t>
  </si>
  <si>
    <t>Income replacement benefits</t>
  </si>
  <si>
    <t>Definition change -&gt;</t>
  </si>
  <si>
    <t>Pension Credit and equivalents</t>
  </si>
  <si>
    <t>Employment and Support Allowance / Income Support sick and disabled</t>
  </si>
  <si>
    <t>Income Support for Lone Parents</t>
  </si>
  <si>
    <t>Jobseeker's Allowance / Income Support for the unemployed</t>
  </si>
  <si>
    <t>Others in receipt of Income Support</t>
  </si>
  <si>
    <t>Total below Pension Credit qualifying age</t>
  </si>
  <si>
    <t>Total income-replacement benefits</t>
  </si>
  <si>
    <t>Support for Mortgage Interest included in the above</t>
  </si>
  <si>
    <t>of which Assessment Phase</t>
  </si>
  <si>
    <t>of which Work-Related Activity Group</t>
  </si>
  <si>
    <t>of which Support Group</t>
  </si>
  <si>
    <t>Income Support sick and disabled</t>
  </si>
  <si>
    <t>Child elements included in the above</t>
  </si>
  <si>
    <t>Residential Care / Nursing Home expenditure included in the above</t>
  </si>
  <si>
    <t>Income replacement benefits' expenditure, excluding child elements and Residential Care &amp; Nursing Homes</t>
  </si>
  <si>
    <t>In-work benefits</t>
  </si>
  <si>
    <t>Family Credit, and predecessors</t>
  </si>
  <si>
    <t>of which child elements</t>
  </si>
  <si>
    <t>of which adult elements</t>
  </si>
  <si>
    <t>of which lone parents</t>
  </si>
  <si>
    <t>of which couples</t>
  </si>
  <si>
    <t>In-work credit</t>
  </si>
  <si>
    <t>Council Tax Benefit, and predecessors</t>
  </si>
  <si>
    <t>Aged above Pension Credit qualifying age / aged above State Pension Age</t>
  </si>
  <si>
    <t>Sick or disabled / in receipt of an incapacity benefit</t>
  </si>
  <si>
    <t>Lone Parents</t>
  </si>
  <si>
    <t>Unemployed</t>
  </si>
  <si>
    <t>Others</t>
  </si>
  <si>
    <t>Total above Pension Credit qualifying age</t>
  </si>
  <si>
    <t>of which pensioners</t>
  </si>
  <si>
    <t>of which working age</t>
  </si>
  <si>
    <t>Total income-related benefits</t>
  </si>
  <si>
    <t>Aged above Pension Credit qualifying age / in receipt of Pension Credit or State Pension</t>
  </si>
  <si>
    <t>Universal Credit (not attributed to claimant group)</t>
  </si>
  <si>
    <t>Total income-related benefits consistent with current DWP coverage</t>
  </si>
  <si>
    <t>Table 3b: Income-related benefit expenditure,</t>
  </si>
  <si>
    <t xml:space="preserve">by claimant group and selected components, </t>
  </si>
  <si>
    <t>of which Main Phase, Work-Related Activity Group</t>
  </si>
  <si>
    <t>of which Main Phase, Support Group</t>
  </si>
  <si>
    <t>Table 3c: Income-related benefit caseloads,</t>
  </si>
  <si>
    <t xml:space="preserve">     Pension Credit and equivalents</t>
  </si>
  <si>
    <t xml:space="preserve">     Employment and Support Allowance / Income Support sick and disabled</t>
  </si>
  <si>
    <t xml:space="preserve">     Income Support for Lone Parents</t>
  </si>
  <si>
    <t xml:space="preserve">     Jobseeker's Allowance / Income Support for the unemployed</t>
  </si>
  <si>
    <t xml:space="preserve">     Others in receipt of Income Support</t>
  </si>
  <si>
    <t xml:space="preserve">     Family Credit, and predecessors</t>
  </si>
  <si>
    <t xml:space="preserve">          of which lone parents</t>
  </si>
  <si>
    <t xml:space="preserve">          of which couples</t>
  </si>
  <si>
    <t xml:space="preserve">     Disability Working Allowance</t>
  </si>
  <si>
    <t xml:space="preserve">     In-work credit (new starts)</t>
  </si>
  <si>
    <t>of which disability benefits</t>
  </si>
  <si>
    <t>of which incapacity benefits</t>
  </si>
  <si>
    <t xml:space="preserve">Employment and Support Allowance </t>
  </si>
  <si>
    <t>Income Support (incapacity / sick and disabled)</t>
  </si>
  <si>
    <t>of which industrial injuries benefits</t>
  </si>
  <si>
    <t xml:space="preserve">  Industrial Death Benefit</t>
  </si>
  <si>
    <t xml:space="preserve">  Industrial Injuries Disablement Benefit</t>
  </si>
  <si>
    <t xml:space="preserve">  Mesothelioma 2008 &amp; 2014</t>
  </si>
  <si>
    <t xml:space="preserve">  Other Industrial Injuries Benefits</t>
  </si>
  <si>
    <t xml:space="preserve">  Pneumoconiosis 1979</t>
  </si>
  <si>
    <t>of which Carer's Allowance</t>
  </si>
  <si>
    <t xml:space="preserve">of which Income Support for carers </t>
  </si>
  <si>
    <t>of which associated Housing benefits</t>
  </si>
  <si>
    <t>by claimant group (National Statistics definition)</t>
  </si>
  <si>
    <t>Carer</t>
  </si>
  <si>
    <t>-</t>
  </si>
  <si>
    <t>Disabled</t>
  </si>
  <si>
    <t>Incapacity</t>
  </si>
  <si>
    <t>by claimant group (previous definition)</t>
  </si>
  <si>
    <t>Long-term sick and disabled</t>
  </si>
  <si>
    <t xml:space="preserve">   of which Universal Credit directed at those with health conditions</t>
  </si>
  <si>
    <t xml:space="preserve">   Standard Allowance and Health element</t>
  </si>
  <si>
    <t>Housing element</t>
  </si>
  <si>
    <t xml:space="preserve">   of which Universal Credit Carers Element</t>
  </si>
  <si>
    <t>Employment and Support Allowance and Universal Credit equivalent</t>
  </si>
  <si>
    <t>Industrial Death Benefit</t>
  </si>
  <si>
    <t>Industrial Injuries Disablement Benefit</t>
  </si>
  <si>
    <t>Other Industrial Injuries Benefits</t>
  </si>
  <si>
    <t>of which Income Support for carers</t>
  </si>
  <si>
    <t>Benefit expenditure to support disabled people and people with health conditions, as a share of Gross Domestic Product</t>
  </si>
  <si>
    <t>Benefit expenditure to support disabled people and people with health conditions, as a share of Total Managed Expenditure</t>
  </si>
  <si>
    <t>Table 4. (i): Benefit expenditure to support disabled people and people with health conditions, by age group (DWP Coverage)</t>
  </si>
  <si>
    <t>of which Children</t>
  </si>
  <si>
    <t>of which Income Support child elements</t>
  </si>
  <si>
    <t>of which Working Age</t>
  </si>
  <si>
    <t>Universal Credit standard allowance and Health element</t>
  </si>
  <si>
    <t>See Note 22</t>
  </si>
  <si>
    <t>of which carer benefits</t>
  </si>
  <si>
    <t>Income Support for carers</t>
  </si>
  <si>
    <t xml:space="preserve">Universal Credit Carers Element </t>
  </si>
  <si>
    <t>of which housing benefits</t>
  </si>
  <si>
    <t>Universal Credit housing element</t>
  </si>
  <si>
    <t>Total disability and incapacity benefits</t>
  </si>
  <si>
    <t>Table 4. (i): Benefit expenditure to support disabled people and people with health conditions (DWP Coverage)</t>
  </si>
  <si>
    <t>Table 4.(ii): Benefit expenditure to support disabled people and people with health conditions, by age group (GB Coverage for Reserved Benefits, England &amp; Wales Coverage for Devolved Benefits)</t>
  </si>
  <si>
    <t>Table 4.(ii): Benefit expenditure to support disabled people and people with health conditions (GB Coverage for Reserved Benefits, England &amp; Wales Coverage for Devolved Benefits)</t>
  </si>
  <si>
    <t>Non-DWP Welfare expenditure: Tax credits, Child Benefit and other GB welfare expenditure,</t>
  </si>
  <si>
    <t>of which Child Tax Credit and Working Tax Credit</t>
  </si>
  <si>
    <t>of which Working families Tax Credit and Disabled Person's Tax Credit</t>
  </si>
  <si>
    <t xml:space="preserve">Child Benefit, One Parent Benefit &amp; Guardian's Allowance </t>
  </si>
  <si>
    <t xml:space="preserve">Other welfare expenditure </t>
  </si>
  <si>
    <t>of which Child Trust Fund</t>
  </si>
  <si>
    <t>of which Health in Pregnancy Grant</t>
  </si>
  <si>
    <t>of which Paternity, Parental and Adoption Pay</t>
  </si>
  <si>
    <t>of which Tax Free Childcare</t>
  </si>
  <si>
    <t>Other welfare expenditure</t>
  </si>
  <si>
    <t>Bereavement related benefits expenditure,</t>
  </si>
  <si>
    <t>Bereavement Support Payment</t>
  </si>
  <si>
    <t>of which higher rate</t>
  </si>
  <si>
    <t>of which lower rate</t>
  </si>
  <si>
    <t>Bereavement benefits &amp; Widow's benefits (basic)</t>
  </si>
  <si>
    <t>Bereavement benefits &amp; Widow's benefits (additional pension)</t>
  </si>
  <si>
    <t>Benefits paid Outside of UK included above</t>
  </si>
  <si>
    <t>Bereavement Benefit (basic)</t>
  </si>
  <si>
    <t>Bereavement Benefit (additional pension)</t>
  </si>
  <si>
    <t>Bereavement related benefits caseload, 
thousands</t>
  </si>
  <si>
    <t>1948/49
Outturn</t>
  </si>
  <si>
    <t>1949/50
Outturn</t>
  </si>
  <si>
    <t>1950/51
Outturn</t>
  </si>
  <si>
    <t>1951/52
Outturn</t>
  </si>
  <si>
    <t>1952/53
Outturn</t>
  </si>
  <si>
    <t>1953/54
Outturn</t>
  </si>
  <si>
    <t>1954/55
Outturn</t>
  </si>
  <si>
    <t>1955/56
Outturn</t>
  </si>
  <si>
    <t>1956/57
Outturn</t>
  </si>
  <si>
    <t>1957/58
Outturn</t>
  </si>
  <si>
    <t>1958/59
Outturn</t>
  </si>
  <si>
    <t>1959/60
Outturn</t>
  </si>
  <si>
    <t>1960/61
Outturn</t>
  </si>
  <si>
    <t>1961/62
Outturn</t>
  </si>
  <si>
    <t>1962/63
Outturn</t>
  </si>
  <si>
    <t>1963/64
Outturn</t>
  </si>
  <si>
    <t>1964/65
Outturn</t>
  </si>
  <si>
    <t>1965/66
Outturn</t>
  </si>
  <si>
    <t>1966/67
Outturn</t>
  </si>
  <si>
    <t>1967/68
Outturn</t>
  </si>
  <si>
    <t>1968/69
Outturn</t>
  </si>
  <si>
    <t>1969/70
Outturn</t>
  </si>
  <si>
    <t>1970/71
Outturn</t>
  </si>
  <si>
    <t>1971/72
Outturn</t>
  </si>
  <si>
    <t>1972/73
Outturn</t>
  </si>
  <si>
    <t>1973/74
Outturn</t>
  </si>
  <si>
    <t>1974/75
Outturn</t>
  </si>
  <si>
    <t>1975/76
Outturn</t>
  </si>
  <si>
    <t>1976/77
Outturn</t>
  </si>
  <si>
    <t>1977/78
Outturn</t>
  </si>
  <si>
    <t>1978/79
Outturn</t>
  </si>
  <si>
    <t>1979/80
Outturn</t>
  </si>
  <si>
    <t>1980/81
Outturn</t>
  </si>
  <si>
    <t>1981/82
Outturn</t>
  </si>
  <si>
    <t>1982/83
Outturn</t>
  </si>
  <si>
    <t>1983/84
Outturn</t>
  </si>
  <si>
    <t>1984/85
Outturn</t>
  </si>
  <si>
    <t>1985/86
Outturn</t>
  </si>
  <si>
    <t>1986/87
Outturn</t>
  </si>
  <si>
    <t>1987/88
Outturn</t>
  </si>
  <si>
    <t>1988/89
Outturn</t>
  </si>
  <si>
    <t>1989/90
Outturn</t>
  </si>
  <si>
    <t>1990/91
Outturn</t>
  </si>
  <si>
    <t>1991/92
Outturn</t>
  </si>
  <si>
    <t>1992/93
Outturn</t>
  </si>
  <si>
    <t>1993/94
Outturn</t>
  </si>
  <si>
    <t>1994/95
Outturn</t>
  </si>
  <si>
    <t>1995/96
Outturn</t>
  </si>
  <si>
    <t>1996/97
Outturn</t>
  </si>
  <si>
    <t>1997/98
Outturn</t>
  </si>
  <si>
    <t>1998/99
Outturn</t>
  </si>
  <si>
    <t>1999/00
Outturn</t>
  </si>
  <si>
    <t>2000/01
Outturn</t>
  </si>
  <si>
    <t>2001/02
Outturn</t>
  </si>
  <si>
    <t>2002/03
Outturn</t>
  </si>
  <si>
    <t>2003/04
Outturn</t>
  </si>
  <si>
    <t>2004/05
Outturn</t>
  </si>
  <si>
    <t>2005/06
Outturn</t>
  </si>
  <si>
    <t>2006/07
Outturn</t>
  </si>
  <si>
    <t>2007/08
Outturn</t>
  </si>
  <si>
    <t>2008/09
Outturn</t>
  </si>
  <si>
    <t>2009/10
Outturn</t>
  </si>
  <si>
    <t>2010/11
Outturn</t>
  </si>
  <si>
    <t>2011/12
Outturn</t>
  </si>
  <si>
    <t>2012/13
Outturn</t>
  </si>
  <si>
    <t>2013/14
Outturn</t>
  </si>
  <si>
    <t>2014/15 Outturn</t>
  </si>
  <si>
    <t>2015/16 Outturn</t>
  </si>
  <si>
    <t>2016/17 Outturn</t>
  </si>
  <si>
    <t>2017/18 Outturn</t>
  </si>
  <si>
    <t>2018/19 Outturn</t>
  </si>
  <si>
    <t>2019/20 Outturn</t>
  </si>
  <si>
    <t>2020/21 Outturn</t>
  </si>
  <si>
    <t>2021/22 Outturn</t>
  </si>
  <si>
    <t>2022/23 Forecast</t>
  </si>
  <si>
    <t>2023/24 Forecast</t>
  </si>
  <si>
    <t>2024/25 Forecast</t>
  </si>
  <si>
    <t>2025/26 Forecast</t>
  </si>
  <si>
    <t>2026/27 Forecast</t>
  </si>
  <si>
    <t>2027/28 Forecast</t>
  </si>
  <si>
    <t>Bereavement benefits &amp; Widow's benefits</t>
  </si>
  <si>
    <t>Carer's Allowance / Invalid Care Allowance expenditure,</t>
  </si>
  <si>
    <t xml:space="preserve">    of which outside UK</t>
  </si>
  <si>
    <t xml:space="preserve">   of which outside UK</t>
  </si>
  <si>
    <t>Carer's Allowance / Invalid Care Allowance caseload, 
thousands</t>
  </si>
  <si>
    <t>Council Tax Benefit and predecessors expenditure,</t>
  </si>
  <si>
    <t>By Claimant Group - National Statistics definition:</t>
  </si>
  <si>
    <t>Jobseeker</t>
  </si>
  <si>
    <t>Lone Parent on Income Support</t>
  </si>
  <si>
    <t>Other Income Related benefit - Working Age</t>
  </si>
  <si>
    <t>Other Income Related benefit - Pensioner</t>
  </si>
  <si>
    <t>Bereaved</t>
  </si>
  <si>
    <t>Housing Benefit / Council Tax Benefit only</t>
  </si>
  <si>
    <t>Total over Pension Credit qualifying age</t>
  </si>
  <si>
    <t>Total under Pension Credit qualifying age</t>
  </si>
  <si>
    <t>By Claimant Group - Previous Definition:</t>
  </si>
  <si>
    <t>Over Pension Credit Qualifying Age</t>
  </si>
  <si>
    <t>Lone parents</t>
  </si>
  <si>
    <t>Short-term sick and others</t>
  </si>
  <si>
    <t>By Country:</t>
  </si>
  <si>
    <t>of which England</t>
  </si>
  <si>
    <t>of which Wales</t>
  </si>
  <si>
    <t>of which Scotland</t>
  </si>
  <si>
    <t>Community Charge Benefit, of which</t>
  </si>
  <si>
    <t>Rate Rebate</t>
  </si>
  <si>
    <t>By Funding source:</t>
  </si>
  <si>
    <t>of which funded by DWP and predecessors</t>
  </si>
  <si>
    <t>of which funded by other government departments or local authorities</t>
  </si>
  <si>
    <t xml:space="preserve">Council Tax Benefit and predecessors expenditure, </t>
  </si>
  <si>
    <t>Community Charge Benefit</t>
  </si>
  <si>
    <t>of which funded by DWP and predecessors, of which</t>
  </si>
  <si>
    <t>Council Tax Benefit and predecessors caseload,
thousands</t>
  </si>
  <si>
    <t>England</t>
  </si>
  <si>
    <t>Wales</t>
  </si>
  <si>
    <t>Scotland</t>
  </si>
  <si>
    <t>Disability benefits expenditure,</t>
  </si>
  <si>
    <t>of which children</t>
  </si>
  <si>
    <t>of which outside UK</t>
  </si>
  <si>
    <t>Disability benefits caseload,
thousands</t>
  </si>
  <si>
    <t>Housing benefits expenditure</t>
  </si>
  <si>
    <t>of which Housing Benefit AME within Welfare Cap</t>
  </si>
  <si>
    <t>of which Housing Benefit AME outside Welfare Cap</t>
  </si>
  <si>
    <t>of which Universal Credit Housing Element</t>
  </si>
  <si>
    <t>By Tenure</t>
  </si>
  <si>
    <r>
      <t xml:space="preserve">of which </t>
    </r>
    <r>
      <rPr>
        <b/>
        <sz val="12"/>
        <color rgb="FF000000"/>
        <rFont val="Arial"/>
        <family val="2"/>
      </rPr>
      <t>Housing Benefit</t>
    </r>
    <r>
      <rPr>
        <sz val="12"/>
        <color rgb="FF000000"/>
        <rFont val="Arial"/>
        <family val="2"/>
      </rPr>
      <t xml:space="preserve"> Local Authority Tenants (Rent Rebate)</t>
    </r>
  </si>
  <si>
    <r>
      <t xml:space="preserve">of which </t>
    </r>
    <r>
      <rPr>
        <b/>
        <sz val="12"/>
        <color rgb="FF000000"/>
        <rFont val="Arial"/>
        <family val="2"/>
      </rPr>
      <t>Housing Benefit</t>
    </r>
    <r>
      <rPr>
        <sz val="12"/>
        <color rgb="FF000000"/>
        <rFont val="Arial"/>
        <family val="2"/>
      </rPr>
      <t xml:space="preserve"> Registered Social Landlord Tenants</t>
    </r>
  </si>
  <si>
    <r>
      <t xml:space="preserve">of which </t>
    </r>
    <r>
      <rPr>
        <b/>
        <sz val="12"/>
        <color rgb="FF000000"/>
        <rFont val="Arial"/>
        <family val="2"/>
      </rPr>
      <t>Housing Benefit</t>
    </r>
    <r>
      <rPr>
        <sz val="12"/>
        <color rgb="FF000000"/>
        <rFont val="Arial"/>
        <family val="2"/>
      </rPr>
      <t xml:space="preserve"> Private Rented Sector tenants</t>
    </r>
  </si>
  <si>
    <r>
      <t xml:space="preserve">of which </t>
    </r>
    <r>
      <rPr>
        <b/>
        <sz val="12"/>
        <color rgb="FF000000"/>
        <rFont val="Arial"/>
        <family val="2"/>
      </rPr>
      <t xml:space="preserve">Housing Benefit </t>
    </r>
    <r>
      <rPr>
        <sz val="12"/>
        <color rgb="FF000000"/>
        <rFont val="Arial"/>
        <family val="2"/>
      </rPr>
      <t>Local Housing Allowance</t>
    </r>
  </si>
  <si>
    <r>
      <t xml:space="preserve">of which </t>
    </r>
    <r>
      <rPr>
        <b/>
        <sz val="12"/>
        <color rgb="FF000000"/>
        <rFont val="Arial"/>
        <family val="2"/>
      </rPr>
      <t>Universal Credit Housing Element</t>
    </r>
    <r>
      <rPr>
        <sz val="12"/>
        <color rgb="FF000000"/>
        <rFont val="Arial"/>
        <family val="2"/>
      </rPr>
      <t xml:space="preserve"> Private Rented Sector </t>
    </r>
  </si>
  <si>
    <r>
      <t xml:space="preserve">of which </t>
    </r>
    <r>
      <rPr>
        <b/>
        <sz val="12"/>
        <color rgb="FF000000"/>
        <rFont val="Arial"/>
        <family val="2"/>
      </rPr>
      <t>Universal Credit Housing Element</t>
    </r>
    <r>
      <rPr>
        <sz val="12"/>
        <color rgb="FF000000"/>
        <rFont val="Arial"/>
        <family val="2"/>
      </rPr>
      <t xml:space="preserve"> Social Rented Sector</t>
    </r>
  </si>
  <si>
    <r>
      <t>of which</t>
    </r>
    <r>
      <rPr>
        <b/>
        <sz val="12"/>
        <color rgb="FF000000"/>
        <rFont val="Arial"/>
        <family val="2"/>
      </rPr>
      <t xml:space="preserve"> Universal Credit Housing Element</t>
    </r>
    <r>
      <rPr>
        <sz val="12"/>
        <color rgb="FF000000"/>
        <rFont val="Arial"/>
        <family val="2"/>
      </rPr>
      <t xml:space="preserve"> Others</t>
    </r>
  </si>
  <si>
    <t>Total Housing Support Social Rented Sector</t>
  </si>
  <si>
    <t>Total Housing Support Private Rented Sector</t>
  </si>
  <si>
    <r>
      <rPr>
        <b/>
        <sz val="12"/>
        <color rgb="FF000000"/>
        <rFont val="Arial"/>
        <family val="2"/>
      </rPr>
      <t>Housing Benefit</t>
    </r>
    <r>
      <rPr>
        <sz val="12"/>
        <color rgb="FF000000"/>
        <rFont val="Arial"/>
        <family val="2"/>
      </rPr>
      <t xml:space="preserve"> By Claimant Group - National Statistics definition:</t>
    </r>
  </si>
  <si>
    <t>Other Income Related benefit-Working Age</t>
  </si>
  <si>
    <t>Housing Benefit only</t>
  </si>
  <si>
    <r>
      <rPr>
        <b/>
        <sz val="12"/>
        <color rgb="FF000000"/>
        <rFont val="Arial"/>
        <family val="2"/>
      </rPr>
      <t>Housing Benefit</t>
    </r>
    <r>
      <rPr>
        <sz val="12"/>
        <color rgb="FF000000"/>
        <rFont val="Arial"/>
        <family val="2"/>
      </rPr>
      <t xml:space="preserve"> over Pension Credit qualifying age</t>
    </r>
  </si>
  <si>
    <r>
      <rPr>
        <b/>
        <sz val="12"/>
        <color rgb="FF000000"/>
        <rFont val="Arial"/>
        <family val="2"/>
      </rPr>
      <t>Housing Benefit</t>
    </r>
    <r>
      <rPr>
        <sz val="12"/>
        <color rgb="FF000000"/>
        <rFont val="Arial"/>
        <family val="2"/>
      </rPr>
      <t xml:space="preserve"> under Pension Credit qualifying age</t>
    </r>
  </si>
  <si>
    <t>Over Pension Credit qualifying age</t>
  </si>
  <si>
    <r>
      <rPr>
        <b/>
        <sz val="12"/>
        <color rgb="FF000000"/>
        <rFont val="Arial"/>
        <family val="2"/>
      </rPr>
      <t>Housing Benefit</t>
    </r>
    <r>
      <rPr>
        <sz val="12"/>
        <color rgb="FF000000"/>
        <rFont val="Arial"/>
        <family val="2"/>
      </rPr>
      <t xml:space="preserve"> Rent Rebate</t>
    </r>
  </si>
  <si>
    <r>
      <rPr>
        <b/>
        <sz val="12"/>
        <color rgb="FF000000"/>
        <rFont val="Arial"/>
        <family val="2"/>
      </rPr>
      <t>Housing Benefit</t>
    </r>
    <r>
      <rPr>
        <sz val="12"/>
        <color rgb="FF000000"/>
        <rFont val="Arial"/>
        <family val="2"/>
      </rPr>
      <t xml:space="preserve"> Rent Allowance</t>
    </r>
  </si>
  <si>
    <t>Universal Credit Housing Element</t>
  </si>
  <si>
    <t>Total Housing Support England</t>
  </si>
  <si>
    <t>Total Housing Support Wales</t>
  </si>
  <si>
    <t>Total Housing Support Scotland</t>
  </si>
  <si>
    <r>
      <rPr>
        <b/>
        <sz val="12"/>
        <color rgb="FF000000"/>
        <rFont val="Arial"/>
        <family val="2"/>
      </rPr>
      <t xml:space="preserve">Housing Benefit </t>
    </r>
    <r>
      <rPr>
        <sz val="12"/>
        <color rgb="FF000000"/>
        <rFont val="Arial"/>
        <family val="2"/>
      </rPr>
      <t>By Funding source:</t>
    </r>
  </si>
  <si>
    <t>of which Rent Allowance</t>
  </si>
  <si>
    <t>of which Non-Housing Revenue Account Rent Rebates</t>
  </si>
  <si>
    <t>of which Rent Rebate (Scotland only pre-2004/05)</t>
  </si>
  <si>
    <t>of which Housing Revenue Account Rent Rebates - England</t>
  </si>
  <si>
    <t>of which Housing Revenue Account Rent Rebates - Wales</t>
  </si>
  <si>
    <t>of which Local Authority general funds</t>
  </si>
  <si>
    <t xml:space="preserve">Housing benefits expenditure, </t>
  </si>
  <si>
    <t>£ million real terms, 2023/24 prices</t>
  </si>
  <si>
    <t xml:space="preserve">of which Universal Credit spend on support for Housing </t>
  </si>
  <si>
    <t>Housing benefits caseloads, 
thousands</t>
  </si>
  <si>
    <r>
      <t xml:space="preserve">of which </t>
    </r>
    <r>
      <rPr>
        <b/>
        <sz val="12"/>
        <color rgb="FF000000"/>
        <rFont val="Arial"/>
        <family val="2"/>
      </rPr>
      <t xml:space="preserve">Housing Benefit </t>
    </r>
    <r>
      <rPr>
        <sz val="12"/>
        <color rgb="FF000000"/>
        <rFont val="Arial"/>
        <family val="2"/>
      </rPr>
      <t>within Welfare Cap</t>
    </r>
  </si>
  <si>
    <r>
      <t xml:space="preserve">of which </t>
    </r>
    <r>
      <rPr>
        <b/>
        <sz val="12"/>
        <color rgb="FF000000"/>
        <rFont val="Arial"/>
        <family val="2"/>
      </rPr>
      <t>Housing Benefit</t>
    </r>
    <r>
      <rPr>
        <sz val="12"/>
        <color rgb="FF000000"/>
        <rFont val="Arial"/>
        <family val="2"/>
      </rPr>
      <t xml:space="preserve"> outside Welfare Cap (Jobseeker)</t>
    </r>
  </si>
  <si>
    <t>Incapacity benefits expenditure</t>
  </si>
  <si>
    <t>Total incapacity-related benefits*</t>
  </si>
  <si>
    <t>Employment and Support Allowance (contributory)</t>
  </si>
  <si>
    <t>of which Work Related Activity Group</t>
  </si>
  <si>
    <t>Employment and Support Allowance (income based)</t>
  </si>
  <si>
    <t>Incapacity Benefit (basic - short-term lower rate)</t>
  </si>
  <si>
    <t>Incapacity Benefit (basic - short-term higher rate)</t>
  </si>
  <si>
    <t>Incapacity Benefit (basic - long-term rate)</t>
  </si>
  <si>
    <t>Incapacity Benefit (basic - total)</t>
  </si>
  <si>
    <t>Incapacity Benefit (earnings-related)</t>
  </si>
  <si>
    <t>Invalidity Benefit (basic)</t>
  </si>
  <si>
    <t>Invalidity Benefit (earnings-related)</t>
  </si>
  <si>
    <t>Severe Disablement Allowance / Non-contributory Invalidity Pension</t>
  </si>
  <si>
    <t>Income Support (incapacity/sick and disabled)</t>
  </si>
  <si>
    <t>Income Support (sick and disabled):</t>
  </si>
  <si>
    <t>of which long-term sick &amp; disabled (with Disability Premium)</t>
  </si>
  <si>
    <t xml:space="preserve">of which short-term sick </t>
  </si>
  <si>
    <t>Income Support (incapacity) - National Statistics definition</t>
  </si>
  <si>
    <t>Severe Disablement Allowance / Non - contributory Invalidity Pension</t>
  </si>
  <si>
    <t>Incapacity benefits expenditure,</t>
  </si>
  <si>
    <t>Incapacity benefits caseload, 
thousands</t>
  </si>
  <si>
    <t>Employment and Support Allowance (income based, without contributory benefit)</t>
  </si>
  <si>
    <t>Employment and Support Allowance (credits only)</t>
  </si>
  <si>
    <t>Employment and Support Allowance (contributory only)</t>
  </si>
  <si>
    <t>Employment and Support Allowance (contributory and income-based)</t>
  </si>
  <si>
    <t>Employment and Support Allowance (income-based only)</t>
  </si>
  <si>
    <t>Incapacity Benefit (credits only)</t>
  </si>
  <si>
    <t xml:space="preserve">Invalidity Benefit (basic) </t>
  </si>
  <si>
    <t>Invalidity Benefit (credits only)</t>
  </si>
  <si>
    <t>Income Support (overlaps with above benefits)</t>
  </si>
  <si>
    <t>Long-term sick &amp; disabled (with Disability Premium)</t>
  </si>
  <si>
    <t>In receipt of another incapacity benefit (overlaps with category above)</t>
  </si>
  <si>
    <t>*Expenditure includes Employment Support Allowance, Incapacity Benefit, Invalidity Benefit, Sickness Benefit, Severe Disablement Allowance and Income Support (incapacity / sick &amp; disabled) whereas caseloads exclude Income Support (incapacity / sick &amp; disabled) since almost all Income Support claimants also receive one of the other benefits listed above.</t>
  </si>
  <si>
    <t>Income Support expenditure</t>
  </si>
  <si>
    <t>By claimant group - National Statistics definition</t>
  </si>
  <si>
    <t>On incapacity benefits</t>
  </si>
  <si>
    <t>Lone parent</t>
  </si>
  <si>
    <t>Others on income related benefit</t>
  </si>
  <si>
    <t>Child Elements</t>
  </si>
  <si>
    <t>Income Support excluding child elements</t>
  </si>
  <si>
    <t xml:space="preserve">     Lone parent</t>
  </si>
  <si>
    <t>Income Support for those under Pension Credit qualifying age</t>
  </si>
  <si>
    <t>Income Support for lone parents, carers and others</t>
  </si>
  <si>
    <t>By claimant group - previous definition</t>
  </si>
  <si>
    <t>Unemployed (paid until introduction of JSA in October 1996)</t>
  </si>
  <si>
    <t>Elderly (Minimum Income Guarantee)</t>
  </si>
  <si>
    <t>Lone parents (not also receiving Disability Premium)</t>
  </si>
  <si>
    <t>Other cases (i): Short-term sick</t>
  </si>
  <si>
    <t>Other cases (ii): all other cases</t>
  </si>
  <si>
    <t>Residential Care &amp; Nursing Homes</t>
  </si>
  <si>
    <t>Pensioner</t>
  </si>
  <si>
    <t>Long-term sick &amp; disabled</t>
  </si>
  <si>
    <t>Income Support and predecessors excluding child elements and Residential Care &amp; Nursing Homes</t>
  </si>
  <si>
    <t xml:space="preserve">Income Support expenditure, </t>
  </si>
  <si>
    <t>Income Support caseload, 
thousands</t>
  </si>
  <si>
    <t>Other cases</t>
  </si>
  <si>
    <t>Industrial injuries benefits expenditure,</t>
  </si>
  <si>
    <t>of which in DWP Annually Managed Expenditure</t>
  </si>
  <si>
    <t>of which Industrial Injuries Disablement Benefit</t>
  </si>
  <si>
    <t>of which Industrial Death Benefit</t>
  </si>
  <si>
    <t>of which Other Industrial Injuries benefits</t>
  </si>
  <si>
    <t>of which in Departmental Expenditure Limit</t>
  </si>
  <si>
    <t>of which total Mesolthelioma 2008 &amp; 2014</t>
  </si>
  <si>
    <t>of which Mesothelioma 2008</t>
  </si>
  <si>
    <t>of which Mesothelioma 2014</t>
  </si>
  <si>
    <t>of which Pneumoconiosis 1979</t>
  </si>
  <si>
    <t xml:space="preserve">Industrial injuries benefits expenditure, </t>
  </si>
  <si>
    <t>Industrial injuries benefits caseload,
thousands</t>
  </si>
  <si>
    <t>Maternity benefits expenditure,</t>
  </si>
  <si>
    <t>Maternity benefits caseload, 
thousands</t>
  </si>
  <si>
    <t>New Deal and Employment programme allowances expenditure,</t>
  </si>
  <si>
    <t>New Deal 50+</t>
  </si>
  <si>
    <t>New Deal for Young People</t>
  </si>
  <si>
    <t>New Deal 25+</t>
  </si>
  <si>
    <t>Pension Credit expenditure,</t>
  </si>
  <si>
    <t>Total Pension Credit &amp; predecessors</t>
  </si>
  <si>
    <t>Total Pension Credit</t>
  </si>
  <si>
    <t>of which Guarantee Credit</t>
  </si>
  <si>
    <t>of which Savings Credit</t>
  </si>
  <si>
    <t>Income Support for those over Pension Credit qualifying age (including Minimum Income Guarantee)</t>
  </si>
  <si>
    <t>Supplementary Benefit for the over 60s</t>
  </si>
  <si>
    <t xml:space="preserve">Pension Credit expenditure, </t>
  </si>
  <si>
    <t>Pension Credit caseload, 
thousands</t>
  </si>
  <si>
    <t>of which Guarantee Credit only</t>
  </si>
  <si>
    <t>of which Guarantee Credit and Savings Credit</t>
  </si>
  <si>
    <t>of which Savings Credit only</t>
  </si>
  <si>
    <t>Net Social Fund expenditure, excluding Winter Fuel Payments,</t>
  </si>
  <si>
    <t>Discretionary Fund</t>
  </si>
  <si>
    <t xml:space="preserve">Budgeting Loans </t>
  </si>
  <si>
    <t>Community Care Grants</t>
  </si>
  <si>
    <t>Crisis Loans</t>
  </si>
  <si>
    <t>Regulated Fund</t>
  </si>
  <si>
    <t>of which Working age</t>
  </si>
  <si>
    <t>of which Pensioner</t>
  </si>
  <si>
    <t>of which pensioner</t>
  </si>
  <si>
    <t>State Pension expenditure,</t>
  </si>
  <si>
    <t>Contributory State Pension</t>
  </si>
  <si>
    <t>of which State Pension (basic)</t>
  </si>
  <si>
    <t>of which Lump Sum Payments</t>
  </si>
  <si>
    <t>of which State Second Pension</t>
  </si>
  <si>
    <t>State Pension (non contributory 'Category D')</t>
  </si>
  <si>
    <t>State Pension paid outside UK included above</t>
  </si>
  <si>
    <t xml:space="preserve">State Pension expenditure, </t>
  </si>
  <si>
    <t>State Pension caseload, 
thousands</t>
  </si>
  <si>
    <t>Total State Pension Caseload</t>
  </si>
  <si>
    <t>of which new State Pension</t>
  </si>
  <si>
    <t>State Pension (non contributory only 'Category D')</t>
  </si>
  <si>
    <t>Unemployment benefits expenditure</t>
  </si>
  <si>
    <t>Income Support for the unemployed (paid until introduction of JSA in October 1996)</t>
  </si>
  <si>
    <t>Jobseekers Allowance</t>
  </si>
  <si>
    <t xml:space="preserve">  Universal Credit- outside Welfare Cap</t>
  </si>
  <si>
    <t xml:space="preserve">Unemployment benefits expenditure, </t>
  </si>
  <si>
    <t>Unemployment benefits caseload, 
thousands</t>
  </si>
  <si>
    <t>Income Support for the unemployed</t>
  </si>
  <si>
    <t xml:space="preserve">Total contributory </t>
  </si>
  <si>
    <t xml:space="preserve">Total income-based </t>
  </si>
  <si>
    <t>Unemployment Benefit and Income Support for the unemployed</t>
  </si>
  <si>
    <t>of which Unemployment Benefit only</t>
  </si>
  <si>
    <t>of which Unemployment Benefit and Supplementary Benefit / Income Support</t>
  </si>
  <si>
    <t>of which Supplementary Benefit / Income Support only</t>
  </si>
  <si>
    <t>Note</t>
  </si>
  <si>
    <t>Caseloads shown for 1996/97 for Jobseeker’s Allowance are an average covering both Jobseeker’s Allowance, introduced in October 1996, and the previous Unemployment Benefit / Income Support system, to avoid double counting.</t>
  </si>
  <si>
    <t>Universal Credit and equivalents expenditure,</t>
  </si>
  <si>
    <t>£million, Nominal Terms</t>
  </si>
  <si>
    <t>Total UC and equivalents</t>
  </si>
  <si>
    <t xml:space="preserve">Housing Benefit (working age) </t>
  </si>
  <si>
    <t>Income Support - Incapacity related</t>
  </si>
  <si>
    <t>Income Support - non-incapacity related</t>
  </si>
  <si>
    <t>Personal Tax Credits</t>
  </si>
  <si>
    <t xml:space="preserve">Universal Credit </t>
  </si>
  <si>
    <t xml:space="preserve">Universal Credit and equivalents expenditure, </t>
  </si>
  <si>
    <t>£million, real terms, 2023/24 prices</t>
  </si>
  <si>
    <r>
      <t xml:space="preserve">Universal Credit and methodology:
</t>
    </r>
    <r>
      <rPr>
        <sz val="12"/>
        <color rgb="FF000000"/>
        <rFont val="Arial"/>
        <family val="2"/>
      </rPr>
      <t xml:space="preserve">Universal Credit was introduced in October 2013. This is gradually replacing Income Support, income-based Jobseeker's Allowance, income-based Employment and Support Allowance and Housing Benefit, along with Child Tax Credit and Working Tax Credit (delivered by HM Revenue &amp; Customs). 
Universal Credit (UC) and the legacy benefits have moved from a 'counterfactual' to an 'actuals’ basis for the forecast years 2020/21 and onwards. Previously, under the ‘counterfactual’ approach, the legacy benefit forecast assumed UC had not been introduced, and the UC forecast captured the marginal difference in expenditure between the two systems. Since the OBR’s November 2020 Economic and Fiscal Outlook, the forecasts have been produced on an ‘actuals’ basis now that UC is sufficiently established and of the scale that it can be presented as a benefit in its own right..
</t>
    </r>
  </si>
  <si>
    <r>
      <rPr>
        <b/>
        <sz val="12"/>
        <color rgb="FF000000"/>
        <rFont val="Arial"/>
        <family val="2"/>
      </rPr>
      <t xml:space="preserve">UC and equivalents table
</t>
    </r>
    <r>
      <rPr>
        <sz val="12"/>
        <color rgb="FF000000"/>
        <rFont val="Arial"/>
        <family val="2"/>
      </rPr>
      <t>This table has been added to depict total Universal Credit (UC) and equivalent legacy benefit expenditure, including Tax Credits paid by HM Revenue and Customs.</t>
    </r>
  </si>
  <si>
    <t xml:space="preserve">B) Family Credit and Disability Working Allowance were replaced from October 1999 by Working Families Tax Credit and Disabled Person's Tax Credit, administered by HM Revenue &amp; Customs.
</t>
  </si>
  <si>
    <t xml:space="preserve">E) Responsibility for Child Benefit, Guardians Allowance and Child's Special Allowance transferred to HM Revenue and Customs from 2003/04.
</t>
  </si>
  <si>
    <t xml:space="preserve">F) Starting in April 2003, child allowances and premia in Income Support and Jobseeker's Allowance were gradually replaced by Child Tax Credit, administered by HM Revenue &amp; Customs. The tables include estimates of the value of the Child Tax Credit-equivalent elements of those benefits.
</t>
  </si>
  <si>
    <r>
      <rPr>
        <b/>
        <sz val="12"/>
        <color rgb="FF000000"/>
        <rFont val="Arial"/>
        <family val="2"/>
      </rPr>
      <t xml:space="preserve">Scotland Devolution:
</t>
    </r>
    <r>
      <rPr>
        <sz val="12"/>
        <color rgb="FF000000"/>
        <rFont val="Arial"/>
        <family val="2"/>
      </rPr>
      <t>Great Britain figures include Scotland, with the exception of all disability benefits which are given as England and Wales only from the point that executive competence for the benefit was transferred to the Scottish Government. 
Executive competence for Carer’s Allowance in Scotland was transferred to the Scottish Government on 3rd September 2018. From this point, Scottish caseload and expenditure are no longer included in our tables.
Executive competence for Disability Living Allowance, Personal Independence Payment, Attendance Allowance, Severe Disablement Allowance and Industrial Injuries Disablement Benefit in Scotland was transferred to the Scottish Government on 1st April 2020. From this point, Scottish caseload and expenditure are no longer included in our tables.
Cold Weather Payments have been fully devolved to the Scottish Government from Winter 2022.</t>
    </r>
  </si>
  <si>
    <t>N) Cold Weather Payments have been fully devolved to the Scottish Government from Winter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</si>
</sst>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0&quot; &quot;;&quot;-&quot;#,##0&quot; &quot;;&quot;-&quot;"/>
    <numFmt numFmtId="165" formatCode="#,##0.0&quot; &quot;;&quot;-&quot;#,##0.0&quot; &quot;;&quot;-&quot;"/>
    <numFmt numFmtId="166" formatCode="0.0%"/>
    <numFmt numFmtId="167" formatCode="#,##0.00000000&quot; &quot;;&quot;-&quot;#,##0.00000000&quot; &quot;"/>
    <numFmt numFmtId="168" formatCode="#,##0.000&quot; &quot;;&quot;-&quot;#,##0.000&quot; &quot;"/>
    <numFmt numFmtId="169" formatCode="#,##0.0&quot; &quot;;&quot;-&quot;#,##0.0&quot; &quot;;&quot;- &quot;"/>
    <numFmt numFmtId="170" formatCode="0.000000%"/>
    <numFmt numFmtId="171" formatCode="0.00000%"/>
    <numFmt numFmtId="172" formatCode="0.0000"/>
    <numFmt numFmtId="173" formatCode="#,##0.000&quot; &quot;;&quot;-&quot;#,##0.000&quot; &quot;;&quot;- &quot;"/>
    <numFmt numFmtId="174" formatCode="#,##0.000&quot; &quot;;&quot;-&quot;#,##0.000&quot; &quot;;&quot;-&quot;"/>
    <numFmt numFmtId="175" formatCode="&quot; &quot;* #,##0&quot; &quot;;&quot;-&quot;* #,##0&quot; &quot;;&quot; &quot;* &quot;-&quot;#&quot; &quot;;&quot; &quot;@&quot; &quot;"/>
    <numFmt numFmtId="176" formatCode="&quot; &quot;* #,##0.000&quot; &quot;;&quot;-&quot;* #,##0.000&quot; &quot;;&quot; &quot;* &quot;-&quot;#&quot; &quot;;&quot; &quot;@&quot; &quot;"/>
    <numFmt numFmtId="177" formatCode="#,##0&quot; &quot;;&quot;-&quot;#,##0&quot; &quot;;&quot;- &quot;"/>
    <numFmt numFmtId="178" formatCode="0.000000"/>
    <numFmt numFmtId="179" formatCode="&quot; &quot;#,##0&quot; &quot;;&quot;-&quot;#,##0&quot; &quot;;&quot; -&quot;00&quot; &quot;;&quot; &quot;@&quot; &quot;"/>
    <numFmt numFmtId="180" formatCode="#,##0;&quot;-&quot;#,##0;&quot;-&quot;"/>
    <numFmt numFmtId="181" formatCode="0.00000000"/>
    <numFmt numFmtId="182" formatCode="#,##0.00&quot; &quot;;&quot;-&quot;#,##0.00&quot; &quot;;&quot;-&quot;"/>
    <numFmt numFmtId="183" formatCode="0.00000"/>
    <numFmt numFmtId="184" formatCode="&quot; &quot;* #,##0.00&quot; &quot;;&quot;-&quot;* #,##0.00&quot; &quot;;&quot; &quot;* &quot;-&quot;#&quot; &quot;;&quot; &quot;@&quot; &quot;"/>
  </numFmts>
  <fonts count="27" x14ac:knownFonts="1">
    <font>
      <sz val="10"/>
      <color rgb="FF000000"/>
      <name val="Arial"/>
      <family val="2"/>
    </font>
    <font>
      <sz val="10"/>
      <color rgb="FF000000"/>
      <name val="Arial"/>
      <family val="2"/>
    </font>
    <font>
      <sz val="10"/>
      <color rgb="FFFF0000"/>
      <name val="Arial"/>
      <family val="2"/>
    </font>
    <font>
      <b/>
      <sz val="10"/>
      <color rgb="FF00FF00"/>
      <name val="Arial"/>
      <family val="2"/>
    </font>
    <font>
      <b/>
      <sz val="10"/>
      <color rgb="FFFF0000"/>
      <name val="Arial"/>
      <family val="2"/>
    </font>
    <font>
      <u/>
      <sz val="10"/>
      <color rgb="FF0000FF"/>
      <name val="Arial"/>
      <family val="2"/>
    </font>
    <font>
      <sz val="11"/>
      <color rgb="FF000000"/>
      <name val="Calibri"/>
      <family val="2"/>
    </font>
    <font>
      <sz val="8"/>
      <color rgb="FF000000"/>
      <name val="Arial"/>
      <family val="2"/>
    </font>
    <font>
      <b/>
      <sz val="22"/>
      <color rgb="FF000000"/>
      <name val="Arial"/>
      <family val="2"/>
    </font>
    <font>
      <b/>
      <sz val="20"/>
      <color rgb="FF262626"/>
      <name val="Arial"/>
      <family val="2"/>
    </font>
    <font>
      <sz val="12"/>
      <color rgb="FF000000"/>
      <name val="Arial"/>
      <family val="2"/>
    </font>
    <font>
      <b/>
      <u/>
      <sz val="12"/>
      <color rgb="FF000000"/>
      <name val="Arial"/>
      <family val="2"/>
    </font>
    <font>
      <u/>
      <sz val="12"/>
      <color rgb="FF0000FF"/>
      <name val="Arial"/>
      <family val="2"/>
    </font>
    <font>
      <sz val="12"/>
      <color rgb="FF0000FF"/>
      <name val="Arial"/>
      <family val="2"/>
    </font>
    <font>
      <b/>
      <sz val="12"/>
      <color rgb="FF000000"/>
      <name val="Arial"/>
      <family val="2"/>
    </font>
    <font>
      <sz val="12"/>
      <color rgb="FF548235"/>
      <name val="Arial"/>
      <family val="2"/>
    </font>
    <font>
      <sz val="12"/>
      <color rgb="FFFFFFFF"/>
      <name val="Arial"/>
      <family val="2"/>
    </font>
    <font>
      <sz val="12"/>
      <color rgb="FFFF0000"/>
      <name val="Arial"/>
      <family val="2"/>
    </font>
    <font>
      <sz val="12"/>
      <color rgb="FF969696"/>
      <name val="Arial"/>
      <family val="2"/>
    </font>
    <font>
      <sz val="12"/>
      <color rgb="FFC0C0C0"/>
      <name val="Arial"/>
      <family val="2"/>
    </font>
    <font>
      <b/>
      <sz val="11"/>
      <color rgb="FF000000"/>
      <name val="Calibri"/>
      <family val="2"/>
    </font>
    <font>
      <u/>
      <sz val="12"/>
      <color rgb="FF000000"/>
      <name val="Arial"/>
      <family val="2"/>
    </font>
    <font>
      <b/>
      <sz val="12"/>
      <color rgb="FF0000FF"/>
      <name val="Arial"/>
      <family val="2"/>
    </font>
    <font>
      <b/>
      <sz val="12"/>
      <color rgb="FFFFFFFF"/>
      <name val="Arial"/>
      <family val="2"/>
    </font>
    <font>
      <b/>
      <sz val="12"/>
      <color rgb="FFFF0000"/>
      <name val="Arial"/>
      <family val="2"/>
    </font>
    <font>
      <b/>
      <u/>
      <sz val="12"/>
      <color rgb="FF0000FF"/>
      <name val="Arial"/>
      <family val="2"/>
    </font>
    <font>
      <b/>
      <sz val="10"/>
      <color rgb="FF000000"/>
      <name val="Arial"/>
      <family val="2"/>
    </font>
  </fonts>
  <fills count="3">
    <fill>
      <patternFill patternType="none"/>
    </fill>
    <fill>
      <patternFill patternType="gray125"/>
    </fill>
    <fill>
      <patternFill patternType="solid">
        <fgColor rgb="FFFFFFFF"/>
        <bgColor rgb="FFFFFFFF"/>
      </patternFill>
    </fill>
  </fills>
  <borders count="23">
    <border>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style="thin">
        <color rgb="FF000000"/>
      </top>
      <bottom/>
      <diagonal/>
    </border>
    <border>
      <left/>
      <right style="medium">
        <color rgb="FF000000"/>
      </right>
      <top style="thin">
        <color rgb="FF000000"/>
      </top>
      <bottom/>
      <diagonal/>
    </border>
    <border>
      <left style="thin">
        <color rgb="FF000000"/>
      </left>
      <right/>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bottom/>
      <diagonal/>
    </border>
    <border>
      <left style="thin">
        <color rgb="FF000000"/>
      </left>
      <right/>
      <top style="thin">
        <color rgb="FF000000"/>
      </top>
      <bottom/>
      <diagonal/>
    </border>
  </borders>
  <cellStyleXfs count="21">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 fillId="0" borderId="0" applyNumberFormat="0" applyFont="0" applyBorder="0" applyProtection="0"/>
    <xf numFmtId="0" fontId="6"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9" fontId="1" fillId="0" borderId="0" applyFont="0" applyFill="0" applyBorder="0" applyAlignment="0" applyProtection="0"/>
    <xf numFmtId="9" fontId="1" fillId="0" borderId="0" applyFont="0" applyFill="0" applyBorder="0" applyAlignment="0" applyProtection="0"/>
  </cellStyleXfs>
  <cellXfs count="586">
    <xf numFmtId="0" fontId="0" fillId="0" borderId="0" xfId="0"/>
    <xf numFmtId="0" fontId="0" fillId="2" borderId="0" xfId="0" applyFill="1"/>
    <xf numFmtId="0" fontId="8" fillId="2" borderId="1" xfId="0" applyFont="1" applyFill="1" applyBorder="1" applyAlignment="1">
      <alignment horizontal="left" vertical="center" indent="22"/>
    </xf>
    <xf numFmtId="0" fontId="9" fillId="2" borderId="2" xfId="0" applyFont="1" applyFill="1" applyBorder="1" applyAlignment="1">
      <alignment horizontal="left" indent="18"/>
    </xf>
    <xf numFmtId="0" fontId="9" fillId="2" borderId="3" xfId="0" applyFont="1" applyFill="1" applyBorder="1" applyAlignment="1">
      <alignment horizontal="left" vertical="top" indent="18"/>
    </xf>
    <xf numFmtId="0" fontId="10" fillId="2" borderId="2" xfId="0" applyFont="1" applyFill="1" applyBorder="1" applyAlignment="1">
      <alignment horizontal="left" wrapText="1" indent="2"/>
    </xf>
    <xf numFmtId="0" fontId="10" fillId="2" borderId="2" xfId="0" applyFont="1" applyFill="1" applyBorder="1" applyAlignment="1">
      <alignment horizontal="left" indent="2"/>
    </xf>
    <xf numFmtId="0" fontId="11" fillId="2" borderId="2" xfId="0" applyFont="1" applyFill="1" applyBorder="1" applyAlignment="1">
      <alignment horizontal="left" indent="2"/>
    </xf>
    <xf numFmtId="0" fontId="12" fillId="2" borderId="2" xfId="9" applyFont="1" applyFill="1" applyBorder="1" applyAlignment="1">
      <alignment horizontal="left" indent="2"/>
    </xf>
    <xf numFmtId="0" fontId="11" fillId="2" borderId="2" xfId="0" applyFont="1" applyFill="1" applyBorder="1" applyAlignment="1">
      <alignment horizontal="left" wrapText="1" indent="2"/>
    </xf>
    <xf numFmtId="0" fontId="12" fillId="2" borderId="2" xfId="9" applyFont="1" applyFill="1" applyBorder="1" applyAlignment="1">
      <alignment horizontal="left" wrapText="1" indent="2"/>
    </xf>
    <xf numFmtId="0" fontId="12" fillId="2" borderId="2" xfId="9" applyFont="1" applyFill="1" applyBorder="1" applyAlignment="1">
      <alignment horizontal="left" vertical="top" indent="2"/>
    </xf>
    <xf numFmtId="0" fontId="12" fillId="2" borderId="4" xfId="9" applyFont="1" applyFill="1" applyBorder="1" applyAlignment="1">
      <alignment horizontal="left" vertical="top" wrapText="1" indent="2"/>
    </xf>
    <xf numFmtId="0" fontId="12" fillId="2" borderId="0" xfId="9" applyFont="1" applyFill="1" applyAlignment="1">
      <alignment horizontal="center" vertical="top"/>
    </xf>
    <xf numFmtId="0" fontId="13" fillId="2" borderId="0" xfId="9" applyFont="1" applyFill="1" applyAlignment="1">
      <alignment vertical="top"/>
    </xf>
    <xf numFmtId="0" fontId="10" fillId="2" borderId="0" xfId="16" applyFont="1" applyFill="1" applyAlignment="1">
      <alignment vertical="center"/>
    </xf>
    <xf numFmtId="0" fontId="14" fillId="2" borderId="5" xfId="16" applyFont="1" applyFill="1" applyBorder="1" applyAlignment="1">
      <alignment horizontal="center" vertical="top" wrapText="1"/>
    </xf>
    <xf numFmtId="0" fontId="14" fillId="2" borderId="6" xfId="16" applyFont="1" applyFill="1" applyBorder="1" applyAlignment="1">
      <alignment wrapText="1"/>
    </xf>
    <xf numFmtId="0" fontId="10" fillId="2" borderId="7" xfId="16" applyFont="1" applyFill="1" applyBorder="1" applyAlignment="1">
      <alignment vertical="center"/>
    </xf>
    <xf numFmtId="0" fontId="14" fillId="2" borderId="8" xfId="16" applyFont="1" applyFill="1" applyBorder="1" applyAlignment="1">
      <alignment horizontal="center" vertical="top" wrapText="1"/>
    </xf>
    <xf numFmtId="0" fontId="14" fillId="2" borderId="0" xfId="16" applyFont="1" applyFill="1" applyAlignment="1">
      <alignment vertical="center" wrapText="1"/>
    </xf>
    <xf numFmtId="0" fontId="10" fillId="2" borderId="9" xfId="16" applyFont="1" applyFill="1" applyBorder="1" applyAlignment="1">
      <alignment vertical="center"/>
    </xf>
    <xf numFmtId="0" fontId="14" fillId="2" borderId="0" xfId="16" applyFont="1" applyFill="1" applyAlignment="1">
      <alignment vertical="top" wrapText="1"/>
    </xf>
    <xf numFmtId="0" fontId="10" fillId="2" borderId="8" xfId="16" applyFont="1" applyFill="1" applyBorder="1" applyAlignment="1">
      <alignment horizontal="right" vertical="top"/>
    </xf>
    <xf numFmtId="0" fontId="10" fillId="0" borderId="0" xfId="16" applyFont="1" applyFill="1" applyAlignment="1">
      <alignment horizontal="left" vertical="top" wrapText="1" indent="2"/>
    </xf>
    <xf numFmtId="0" fontId="15" fillId="2" borderId="0" xfId="16" applyFont="1" applyFill="1" applyAlignment="1">
      <alignment vertical="center"/>
    </xf>
    <xf numFmtId="0" fontId="14" fillId="2" borderId="0" xfId="16" applyFont="1" applyFill="1" applyAlignment="1">
      <alignment horizontal="left" vertical="top" wrapText="1"/>
    </xf>
    <xf numFmtId="0" fontId="10" fillId="0" borderId="0" xfId="0" applyFont="1" applyAlignment="1">
      <alignment horizontal="left" vertical="top" wrapText="1" indent="2"/>
    </xf>
    <xf numFmtId="0" fontId="10" fillId="2" borderId="0" xfId="16" applyFont="1" applyFill="1" applyAlignment="1">
      <alignment vertical="top"/>
    </xf>
    <xf numFmtId="0" fontId="10" fillId="2" borderId="0" xfId="16" applyFont="1" applyFill="1" applyAlignment="1">
      <alignment horizontal="left" vertical="top" wrapText="1" indent="2"/>
    </xf>
    <xf numFmtId="0" fontId="14" fillId="2" borderId="0" xfId="0" applyFont="1" applyFill="1" applyAlignment="1">
      <alignment horizontal="left" vertical="top" wrapText="1" indent="2"/>
    </xf>
    <xf numFmtId="0" fontId="14" fillId="2" borderId="0" xfId="16" applyFont="1" applyFill="1" applyAlignment="1">
      <alignment horizontal="left" vertical="top" wrapText="1" indent="2"/>
    </xf>
    <xf numFmtId="0" fontId="10" fillId="2" borderId="0" xfId="0" applyFont="1" applyFill="1" applyAlignment="1">
      <alignment horizontal="left" vertical="top" wrapText="1" indent="2"/>
    </xf>
    <xf numFmtId="0" fontId="14" fillId="2" borderId="0" xfId="16" applyFont="1" applyFill="1" applyAlignment="1">
      <alignment horizontal="left" vertical="top"/>
    </xf>
    <xf numFmtId="0" fontId="10" fillId="2" borderId="9" xfId="16" applyFont="1" applyFill="1" applyBorder="1" applyAlignment="1">
      <alignment vertical="top"/>
    </xf>
    <xf numFmtId="0" fontId="10" fillId="2" borderId="0" xfId="11" applyFont="1" applyFill="1" applyAlignment="1">
      <alignment horizontal="left" vertical="top" wrapText="1" indent="2"/>
    </xf>
    <xf numFmtId="0" fontId="14" fillId="2" borderId="0" xfId="16" applyFont="1" applyFill="1" applyAlignment="1">
      <alignment vertical="center"/>
    </xf>
    <xf numFmtId="0" fontId="10" fillId="0" borderId="0" xfId="11" applyFont="1" applyFill="1" applyAlignment="1">
      <alignment horizontal="left" vertical="top" wrapText="1" indent="2"/>
    </xf>
    <xf numFmtId="0" fontId="14" fillId="0" borderId="0" xfId="0" applyFont="1" applyAlignment="1">
      <alignment vertical="center"/>
    </xf>
    <xf numFmtId="0" fontId="10" fillId="2" borderId="0" xfId="16" applyFont="1" applyFill="1" applyAlignment="1">
      <alignment horizontal="left" vertical="top" wrapText="1" indent="4"/>
    </xf>
    <xf numFmtId="0" fontId="10" fillId="2" borderId="9" xfId="16" applyFont="1" applyFill="1" applyBorder="1" applyAlignment="1">
      <alignment vertical="center" wrapText="1"/>
    </xf>
    <xf numFmtId="0" fontId="14" fillId="2" borderId="0" xfId="16" applyFont="1" applyFill="1" applyAlignment="1">
      <alignment horizontal="left" vertical="top" wrapText="1" indent="4"/>
    </xf>
    <xf numFmtId="0" fontId="10" fillId="2" borderId="10" xfId="16" applyFont="1" applyFill="1" applyBorder="1" applyAlignment="1">
      <alignment horizontal="right" vertical="top"/>
    </xf>
    <xf numFmtId="0" fontId="10" fillId="2" borderId="11" xfId="16" applyFont="1" applyFill="1" applyBorder="1" applyAlignment="1">
      <alignment horizontal="left" vertical="top" wrapText="1" indent="4"/>
    </xf>
    <xf numFmtId="0" fontId="10" fillId="2" borderId="12" xfId="16" applyFont="1" applyFill="1" applyBorder="1" applyAlignment="1">
      <alignment vertical="center"/>
    </xf>
    <xf numFmtId="0" fontId="12" fillId="2" borderId="0" xfId="9" applyFont="1" applyFill="1" applyAlignment="1">
      <alignment horizontal="center" vertical="center"/>
    </xf>
    <xf numFmtId="0" fontId="12" fillId="2" borderId="0" xfId="9" applyFont="1" applyFill="1" applyAlignment="1">
      <alignment horizontal="left" vertical="center"/>
    </xf>
    <xf numFmtId="164" fontId="10" fillId="2" borderId="0" xfId="16" applyNumberFormat="1" applyFont="1" applyFill="1" applyAlignment="1">
      <alignment vertical="center"/>
    </xf>
    <xf numFmtId="0" fontId="14" fillId="2" borderId="5" xfId="16" applyFont="1" applyFill="1" applyBorder="1" applyAlignment="1">
      <alignment horizontal="center" wrapText="1"/>
    </xf>
    <xf numFmtId="0" fontId="10" fillId="2" borderId="6" xfId="16" applyFont="1" applyFill="1" applyBorder="1" applyAlignment="1"/>
    <xf numFmtId="164" fontId="14" fillId="2" borderId="5" xfId="16" applyNumberFormat="1" applyFont="1" applyFill="1" applyBorder="1" applyAlignment="1">
      <alignment horizontal="right"/>
    </xf>
    <xf numFmtId="164" fontId="14" fillId="2" borderId="6" xfId="16" applyNumberFormat="1" applyFont="1" applyFill="1" applyBorder="1" applyAlignment="1">
      <alignment horizontal="right"/>
    </xf>
    <xf numFmtId="164" fontId="14" fillId="2" borderId="7" xfId="16" applyNumberFormat="1" applyFont="1" applyFill="1" applyBorder="1" applyAlignment="1">
      <alignment horizontal="right"/>
    </xf>
    <xf numFmtId="0" fontId="10" fillId="2" borderId="0" xfId="16" applyFont="1" applyFill="1" applyAlignment="1"/>
    <xf numFmtId="0" fontId="10" fillId="2" borderId="0" xfId="16" applyFont="1" applyFill="1" applyAlignment="1">
      <alignment vertical="top" wrapText="1"/>
    </xf>
    <xf numFmtId="164" fontId="14" fillId="2" borderId="8" xfId="16" applyNumberFormat="1" applyFont="1" applyFill="1" applyBorder="1" applyAlignment="1">
      <alignment horizontal="right"/>
    </xf>
    <xf numFmtId="164" fontId="14" fillId="2" borderId="0" xfId="16" applyNumberFormat="1" applyFont="1" applyFill="1" applyAlignment="1">
      <alignment horizontal="right"/>
    </xf>
    <xf numFmtId="164" fontId="14" fillId="2" borderId="9" xfId="16" applyNumberFormat="1" applyFont="1" applyFill="1" applyBorder="1" applyAlignment="1">
      <alignment horizontal="right"/>
    </xf>
    <xf numFmtId="0" fontId="14" fillId="2" borderId="8" xfId="16" applyFont="1" applyFill="1" applyBorder="1" applyAlignment="1">
      <alignment vertical="center" wrapText="1"/>
    </xf>
    <xf numFmtId="164" fontId="16" fillId="2" borderId="8" xfId="16" applyNumberFormat="1" applyFont="1" applyFill="1" applyBorder="1" applyAlignment="1"/>
    <xf numFmtId="164" fontId="16" fillId="2" borderId="0" xfId="16" applyNumberFormat="1" applyFont="1" applyFill="1" applyAlignment="1"/>
    <xf numFmtId="164" fontId="10" fillId="2" borderId="0" xfId="16" applyNumberFormat="1" applyFont="1" applyFill="1" applyAlignment="1"/>
    <xf numFmtId="164" fontId="10" fillId="2" borderId="9" xfId="16" applyNumberFormat="1" applyFont="1" applyFill="1" applyBorder="1" applyAlignment="1"/>
    <xf numFmtId="0" fontId="10" fillId="2" borderId="5" xfId="16" applyFont="1" applyFill="1" applyBorder="1" applyAlignment="1"/>
    <xf numFmtId="164" fontId="10" fillId="2" borderId="5" xfId="16" applyNumberFormat="1" applyFont="1" applyFill="1" applyBorder="1" applyAlignment="1"/>
    <xf numFmtId="164" fontId="10" fillId="2" borderId="6" xfId="16" applyNumberFormat="1" applyFont="1" applyFill="1" applyBorder="1" applyAlignment="1"/>
    <xf numFmtId="181" fontId="10" fillId="2" borderId="7" xfId="16" applyNumberFormat="1" applyFont="1" applyFill="1" applyBorder="1" applyAlignment="1"/>
    <xf numFmtId="0" fontId="10" fillId="2" borderId="8" xfId="16" applyFont="1" applyFill="1" applyBorder="1" applyAlignment="1"/>
    <xf numFmtId="0" fontId="10" fillId="2" borderId="0" xfId="16" applyFont="1" applyFill="1" applyAlignment="1">
      <alignment wrapText="1"/>
    </xf>
    <xf numFmtId="0" fontId="17" fillId="2" borderId="0" xfId="16" applyFont="1" applyFill="1" applyAlignment="1"/>
    <xf numFmtId="164" fontId="10" fillId="2" borderId="8" xfId="16" applyNumberFormat="1" applyFont="1" applyFill="1" applyBorder="1" applyAlignment="1"/>
    <xf numFmtId="165" fontId="10" fillId="2" borderId="0" xfId="16" applyNumberFormat="1" applyFont="1" applyFill="1" applyAlignment="1"/>
    <xf numFmtId="165" fontId="10" fillId="2" borderId="9" xfId="16" applyNumberFormat="1" applyFont="1" applyFill="1" applyBorder="1" applyAlignment="1"/>
    <xf numFmtId="0" fontId="10" fillId="2" borderId="0" xfId="16" applyFont="1" applyFill="1" applyAlignment="1">
      <alignment horizontal="left" indent="1"/>
    </xf>
    <xf numFmtId="165" fontId="10" fillId="2" borderId="8" xfId="16" applyNumberFormat="1" applyFont="1" applyFill="1" applyBorder="1" applyAlignment="1">
      <alignment horizontal="right"/>
    </xf>
    <xf numFmtId="0" fontId="10" fillId="2" borderId="0" xfId="16" applyFont="1" applyFill="1" applyAlignment="1">
      <alignment horizontal="left"/>
    </xf>
    <xf numFmtId="165" fontId="10" fillId="2" borderId="0" xfId="16" applyNumberFormat="1" applyFont="1" applyFill="1" applyAlignment="1">
      <alignment horizontal="right"/>
    </xf>
    <xf numFmtId="165" fontId="10" fillId="2" borderId="9" xfId="16" applyNumberFormat="1" applyFont="1" applyFill="1" applyBorder="1" applyAlignment="1">
      <alignment horizontal="right"/>
    </xf>
    <xf numFmtId="182" fontId="10" fillId="2" borderId="0" xfId="16" applyNumberFormat="1" applyFont="1" applyFill="1" applyAlignment="1">
      <alignment horizontal="right"/>
    </xf>
    <xf numFmtId="165" fontId="10" fillId="2" borderId="8" xfId="16" applyNumberFormat="1" applyFont="1" applyFill="1" applyBorder="1" applyAlignment="1"/>
    <xf numFmtId="0" fontId="10" fillId="2" borderId="8" xfId="16" applyFont="1" applyFill="1" applyBorder="1" applyAlignment="1">
      <alignment horizontal="center" vertical="center" wrapText="1"/>
    </xf>
    <xf numFmtId="165" fontId="14" fillId="2" borderId="8" xfId="16" applyNumberFormat="1" applyFont="1" applyFill="1" applyBorder="1" applyAlignment="1"/>
    <xf numFmtId="0" fontId="14" fillId="2" borderId="0" xfId="16" applyFont="1" applyFill="1" applyAlignment="1">
      <alignment horizontal="left"/>
    </xf>
    <xf numFmtId="165" fontId="14" fillId="2" borderId="0" xfId="16" applyNumberFormat="1" applyFont="1" applyFill="1" applyAlignment="1">
      <alignment horizontal="right"/>
    </xf>
    <xf numFmtId="165" fontId="14" fillId="2" borderId="9" xfId="16" applyNumberFormat="1" applyFont="1" applyFill="1" applyBorder="1" applyAlignment="1">
      <alignment horizontal="right"/>
    </xf>
    <xf numFmtId="0" fontId="10" fillId="2" borderId="8" xfId="16" applyFont="1" applyFill="1" applyBorder="1" applyAlignment="1">
      <alignment vertical="center" wrapText="1"/>
    </xf>
    <xf numFmtId="0" fontId="10" fillId="2" borderId="8" xfId="16" applyFont="1" applyFill="1" applyBorder="1" applyAlignment="1">
      <alignment vertical="top" wrapText="1"/>
    </xf>
    <xf numFmtId="0" fontId="10" fillId="2" borderId="11" xfId="16" applyFont="1" applyFill="1" applyBorder="1" applyAlignment="1">
      <alignment horizontal="left" vertical="top" indent="1"/>
    </xf>
    <xf numFmtId="0" fontId="10" fillId="2" borderId="11" xfId="16" applyFont="1" applyFill="1" applyBorder="1" applyAlignment="1">
      <alignment vertical="top"/>
    </xf>
    <xf numFmtId="165" fontId="10" fillId="2" borderId="10" xfId="16" applyNumberFormat="1" applyFont="1" applyFill="1" applyBorder="1" applyAlignment="1">
      <alignment horizontal="right" vertical="top"/>
    </xf>
    <xf numFmtId="165" fontId="10" fillId="2" borderId="11" xfId="16" applyNumberFormat="1" applyFont="1" applyFill="1" applyBorder="1" applyAlignment="1">
      <alignment horizontal="right" vertical="top"/>
    </xf>
    <xf numFmtId="165" fontId="10" fillId="2" borderId="12" xfId="16" applyNumberFormat="1" applyFont="1" applyFill="1" applyBorder="1" applyAlignment="1">
      <alignment horizontal="right" vertical="top"/>
    </xf>
    <xf numFmtId="165" fontId="10" fillId="2" borderId="5" xfId="16" applyNumberFormat="1" applyFont="1" applyFill="1" applyBorder="1" applyAlignment="1"/>
    <xf numFmtId="165" fontId="10" fillId="2" borderId="6" xfId="16" applyNumberFormat="1" applyFont="1" applyFill="1" applyBorder="1" applyAlignment="1"/>
    <xf numFmtId="165" fontId="10" fillId="2" borderId="7" xfId="16" applyNumberFormat="1" applyFont="1" applyFill="1" applyBorder="1" applyAlignment="1"/>
    <xf numFmtId="183" fontId="10" fillId="2" borderId="7" xfId="16" applyNumberFormat="1" applyFont="1" applyFill="1" applyBorder="1" applyAlignment="1"/>
    <xf numFmtId="0" fontId="14" fillId="2" borderId="11" xfId="16" applyFont="1" applyFill="1" applyBorder="1" applyAlignment="1">
      <alignment vertical="center"/>
    </xf>
    <xf numFmtId="0" fontId="10" fillId="2" borderId="11" xfId="16" applyFont="1" applyFill="1" applyBorder="1" applyAlignment="1">
      <alignment vertical="center"/>
    </xf>
    <xf numFmtId="164" fontId="14" fillId="2" borderId="10" xfId="16" applyNumberFormat="1" applyFont="1" applyFill="1" applyBorder="1" applyAlignment="1">
      <alignment vertical="center"/>
    </xf>
    <xf numFmtId="164" fontId="14" fillId="2" borderId="11" xfId="16" applyNumberFormat="1" applyFont="1" applyFill="1" applyBorder="1" applyAlignment="1">
      <alignment vertical="center"/>
    </xf>
    <xf numFmtId="164" fontId="14" fillId="2" borderId="12" xfId="16" applyNumberFormat="1" applyFont="1" applyFill="1" applyBorder="1" applyAlignment="1">
      <alignment vertical="center"/>
    </xf>
    <xf numFmtId="0" fontId="10" fillId="2" borderId="7" xfId="16" applyFont="1" applyFill="1" applyBorder="1" applyAlignment="1"/>
    <xf numFmtId="166" fontId="10" fillId="2" borderId="8" xfId="19" applyNumberFormat="1" applyFont="1" applyFill="1" applyBorder="1"/>
    <xf numFmtId="166" fontId="10" fillId="2" borderId="0" xfId="19" applyNumberFormat="1" applyFont="1" applyFill="1"/>
    <xf numFmtId="166" fontId="10" fillId="2" borderId="9" xfId="19" applyNumberFormat="1" applyFont="1" applyFill="1" applyBorder="1"/>
    <xf numFmtId="166" fontId="14" fillId="2" borderId="10" xfId="19" applyNumberFormat="1" applyFont="1" applyFill="1" applyBorder="1" applyAlignment="1">
      <alignment vertical="center"/>
    </xf>
    <xf numFmtId="166" fontId="14" fillId="2" borderId="11" xfId="19" applyNumberFormat="1" applyFont="1" applyFill="1" applyBorder="1" applyAlignment="1">
      <alignment vertical="center"/>
    </xf>
    <xf numFmtId="166" fontId="14" fillId="2" borderId="12" xfId="19" applyNumberFormat="1" applyFont="1" applyFill="1" applyBorder="1" applyAlignment="1">
      <alignment vertical="center"/>
    </xf>
    <xf numFmtId="0" fontId="14" fillId="2" borderId="0" xfId="16" applyFont="1" applyFill="1" applyAlignment="1"/>
    <xf numFmtId="0" fontId="14" fillId="2" borderId="10" xfId="16" applyFont="1" applyFill="1" applyBorder="1" applyAlignment="1">
      <alignment vertical="center"/>
    </xf>
    <xf numFmtId="0" fontId="12" fillId="2" borderId="11" xfId="9" applyFont="1" applyFill="1" applyBorder="1" applyAlignment="1">
      <alignment horizontal="center" vertical="center"/>
    </xf>
    <xf numFmtId="164" fontId="10" fillId="2" borderId="11" xfId="16" applyNumberFormat="1" applyFont="1" applyFill="1" applyBorder="1" applyAlignment="1">
      <alignment vertical="center"/>
    </xf>
    <xf numFmtId="0" fontId="14" fillId="2" borderId="8" xfId="16" applyFont="1" applyFill="1" applyBorder="1" applyAlignment="1">
      <alignment horizontal="center" wrapText="1"/>
    </xf>
    <xf numFmtId="0" fontId="14" fillId="2" borderId="13" xfId="16" applyFont="1" applyFill="1" applyBorder="1" applyAlignment="1">
      <alignment vertical="center" wrapText="1"/>
    </xf>
    <xf numFmtId="0" fontId="14" fillId="2" borderId="14" xfId="16" applyFont="1" applyFill="1" applyBorder="1" applyAlignment="1">
      <alignment vertical="center" wrapText="1"/>
    </xf>
    <xf numFmtId="0" fontId="10" fillId="2" borderId="14" xfId="16" applyFont="1" applyFill="1" applyBorder="1" applyAlignment="1"/>
    <xf numFmtId="164" fontId="16" fillId="2" borderId="13" xfId="16" applyNumberFormat="1" applyFont="1" applyFill="1" applyBorder="1" applyAlignment="1"/>
    <xf numFmtId="164" fontId="16" fillId="2" borderId="14" xfId="16" applyNumberFormat="1" applyFont="1" applyFill="1" applyBorder="1" applyAlignment="1"/>
    <xf numFmtId="164" fontId="10" fillId="2" borderId="14" xfId="16" applyNumberFormat="1" applyFont="1" applyFill="1" applyBorder="1" applyAlignment="1"/>
    <xf numFmtId="164" fontId="10" fillId="2" borderId="15" xfId="16" applyNumberFormat="1" applyFont="1" applyFill="1" applyBorder="1" applyAlignment="1"/>
    <xf numFmtId="0" fontId="14" fillId="2" borderId="0" xfId="16" applyFont="1" applyFill="1" applyAlignment="1">
      <alignment wrapText="1"/>
    </xf>
    <xf numFmtId="165" fontId="14" fillId="2" borderId="0" xfId="16" applyNumberFormat="1" applyFont="1" applyFill="1" applyAlignment="1"/>
    <xf numFmtId="165" fontId="14" fillId="2" borderId="9" xfId="16" applyNumberFormat="1" applyFont="1" applyFill="1" applyBorder="1" applyAlignment="1"/>
    <xf numFmtId="0" fontId="10" fillId="2" borderId="11" xfId="16" applyFont="1" applyFill="1" applyBorder="1" applyAlignment="1"/>
    <xf numFmtId="165" fontId="10" fillId="2" borderId="10" xfId="16" applyNumberFormat="1" applyFont="1" applyFill="1" applyBorder="1" applyAlignment="1"/>
    <xf numFmtId="165" fontId="10" fillId="2" borderId="11" xfId="16" applyNumberFormat="1" applyFont="1" applyFill="1" applyBorder="1" applyAlignment="1"/>
    <xf numFmtId="165" fontId="10" fillId="2" borderId="12" xfId="16" applyNumberFormat="1" applyFont="1" applyFill="1" applyBorder="1" applyAlignment="1"/>
    <xf numFmtId="164" fontId="14" fillId="2" borderId="0" xfId="16" applyNumberFormat="1" applyFont="1" applyFill="1" applyAlignment="1"/>
    <xf numFmtId="164" fontId="14" fillId="2" borderId="9" xfId="16" applyNumberFormat="1" applyFont="1" applyFill="1" applyBorder="1" applyAlignment="1"/>
    <xf numFmtId="164" fontId="10" fillId="2" borderId="10" xfId="16" applyNumberFormat="1" applyFont="1" applyFill="1" applyBorder="1" applyAlignment="1"/>
    <xf numFmtId="164" fontId="10" fillId="2" borderId="11" xfId="16" applyNumberFormat="1" applyFont="1" applyFill="1" applyBorder="1" applyAlignment="1"/>
    <xf numFmtId="164" fontId="10" fillId="2" borderId="12" xfId="16" applyNumberFormat="1" applyFont="1" applyFill="1" applyBorder="1" applyAlignment="1"/>
    <xf numFmtId="0" fontId="10" fillId="2" borderId="9" xfId="16" applyFont="1" applyFill="1" applyBorder="1" applyAlignment="1"/>
    <xf numFmtId="166" fontId="14" fillId="2" borderId="0" xfId="19" applyNumberFormat="1" applyFont="1" applyFill="1"/>
    <xf numFmtId="166" fontId="14" fillId="2" borderId="9" xfId="19" applyNumberFormat="1" applyFont="1" applyFill="1" applyBorder="1"/>
    <xf numFmtId="0" fontId="10" fillId="2" borderId="10" xfId="16" applyFont="1" applyFill="1" applyBorder="1" applyAlignment="1"/>
    <xf numFmtId="0" fontId="10" fillId="2" borderId="12" xfId="16" applyFont="1" applyFill="1" applyBorder="1" applyAlignment="1"/>
    <xf numFmtId="0" fontId="14" fillId="2" borderId="8" xfId="16" applyFont="1" applyFill="1" applyBorder="1" applyAlignment="1"/>
    <xf numFmtId="165" fontId="10" fillId="2" borderId="11" xfId="16" applyNumberFormat="1" applyFont="1" applyFill="1" applyBorder="1" applyAlignment="1">
      <alignment vertical="center"/>
    </xf>
    <xf numFmtId="0" fontId="14" fillId="2" borderId="6" xfId="16" applyFont="1" applyFill="1" applyBorder="1" applyAlignment="1">
      <alignment vertical="top" wrapText="1"/>
    </xf>
    <xf numFmtId="0" fontId="14" fillId="2" borderId="14" xfId="16" applyFont="1" applyFill="1" applyBorder="1" applyAlignment="1">
      <alignment vertical="top" wrapText="1"/>
    </xf>
    <xf numFmtId="165" fontId="16" fillId="2" borderId="14" xfId="16" applyNumberFormat="1" applyFont="1" applyFill="1" applyBorder="1" applyAlignment="1"/>
    <xf numFmtId="165" fontId="10" fillId="2" borderId="14" xfId="16" applyNumberFormat="1" applyFont="1" applyFill="1" applyBorder="1" applyAlignment="1"/>
    <xf numFmtId="165" fontId="10" fillId="2" borderId="15" xfId="16" applyNumberFormat="1" applyFont="1" applyFill="1" applyBorder="1" applyAlignment="1"/>
    <xf numFmtId="167" fontId="10" fillId="2" borderId="0" xfId="16" applyNumberFormat="1" applyFont="1" applyFill="1" applyAlignment="1"/>
    <xf numFmtId="168" fontId="10" fillId="2" borderId="0" xfId="16" applyNumberFormat="1" applyFont="1" applyFill="1" applyAlignment="1"/>
    <xf numFmtId="169" fontId="10" fillId="2" borderId="0" xfId="16" applyNumberFormat="1" applyFont="1" applyFill="1" applyAlignment="1"/>
    <xf numFmtId="169" fontId="14" fillId="2" borderId="0" xfId="16" applyNumberFormat="1" applyFont="1" applyFill="1" applyAlignment="1"/>
    <xf numFmtId="170" fontId="10" fillId="2" borderId="0" xfId="16" applyNumberFormat="1" applyFont="1" applyFill="1" applyAlignment="1"/>
    <xf numFmtId="171" fontId="10" fillId="2" borderId="0" xfId="16" applyNumberFormat="1" applyFont="1" applyFill="1" applyAlignment="1"/>
    <xf numFmtId="164" fontId="18" fillId="2" borderId="11" xfId="16" applyNumberFormat="1" applyFont="1" applyFill="1" applyBorder="1" applyAlignment="1">
      <alignment horizontal="center" vertical="center"/>
    </xf>
    <xf numFmtId="0" fontId="14" fillId="2" borderId="0" xfId="16" applyFont="1" applyFill="1" applyAlignment="1">
      <alignment horizontal="center" vertical="top" wrapText="1"/>
    </xf>
    <xf numFmtId="164" fontId="16" fillId="2" borderId="15" xfId="16" applyNumberFormat="1" applyFont="1" applyFill="1" applyBorder="1" applyAlignment="1"/>
    <xf numFmtId="0" fontId="10" fillId="2" borderId="8" xfId="16" applyFont="1" applyFill="1" applyBorder="1" applyAlignment="1">
      <alignment horizontal="center"/>
    </xf>
    <xf numFmtId="0" fontId="10" fillId="2" borderId="16" xfId="16" applyFont="1" applyFill="1" applyBorder="1" applyAlignment="1"/>
    <xf numFmtId="0" fontId="10" fillId="2" borderId="16" xfId="0" applyFont="1" applyFill="1" applyBorder="1" applyAlignment="1">
      <alignment horizontal="center"/>
    </xf>
    <xf numFmtId="164" fontId="10" fillId="2" borderId="16" xfId="16" applyNumberFormat="1" applyFont="1" applyFill="1" applyBorder="1" applyAlignment="1">
      <alignment horizontal="right"/>
    </xf>
    <xf numFmtId="164" fontId="10" fillId="2" borderId="17" xfId="16" applyNumberFormat="1" applyFont="1" applyFill="1" applyBorder="1" applyAlignment="1">
      <alignment horizontal="right"/>
    </xf>
    <xf numFmtId="0" fontId="10" fillId="2" borderId="0" xfId="0" applyFont="1" applyFill="1" applyAlignment="1">
      <alignment horizontal="center"/>
    </xf>
    <xf numFmtId="164" fontId="10" fillId="2" borderId="0" xfId="16" applyNumberFormat="1" applyFont="1" applyFill="1" applyAlignment="1">
      <alignment horizontal="right"/>
    </xf>
    <xf numFmtId="164" fontId="10" fillId="2" borderId="9" xfId="16" applyNumberFormat="1" applyFont="1" applyFill="1" applyBorder="1" applyAlignment="1">
      <alignment horizontal="right"/>
    </xf>
    <xf numFmtId="164" fontId="19" fillId="2" borderId="0" xfId="16" applyNumberFormat="1" applyFont="1" applyFill="1" applyAlignment="1">
      <alignment horizontal="right"/>
    </xf>
    <xf numFmtId="164" fontId="19" fillId="2" borderId="9" xfId="16" applyNumberFormat="1" applyFont="1" applyFill="1" applyBorder="1" applyAlignment="1">
      <alignment horizontal="right"/>
    </xf>
    <xf numFmtId="0" fontId="10" fillId="2" borderId="0" xfId="16" applyFont="1" applyFill="1" applyAlignment="1">
      <alignment horizontal="center"/>
    </xf>
    <xf numFmtId="3" fontId="10" fillId="2" borderId="8" xfId="13" applyNumberFormat="1" applyFont="1" applyFill="1" applyBorder="1" applyAlignment="1">
      <alignment horizontal="center"/>
    </xf>
    <xf numFmtId="172" fontId="10" fillId="2" borderId="0" xfId="16" applyNumberFormat="1" applyFont="1" applyFill="1" applyAlignment="1">
      <alignment horizontal="right"/>
    </xf>
    <xf numFmtId="1" fontId="10" fillId="2" borderId="0" xfId="16" applyNumberFormat="1" applyFont="1" applyFill="1" applyAlignment="1">
      <alignment horizontal="right"/>
    </xf>
    <xf numFmtId="2" fontId="10" fillId="2" borderId="0" xfId="16" applyNumberFormat="1" applyFont="1" applyFill="1" applyAlignment="1">
      <alignment horizontal="right"/>
    </xf>
    <xf numFmtId="0" fontId="10" fillId="2" borderId="0" xfId="0" applyFont="1" applyFill="1"/>
    <xf numFmtId="173" fontId="10" fillId="2" borderId="8" xfId="16" applyNumberFormat="1" applyFont="1" applyFill="1" applyBorder="1" applyAlignment="1">
      <alignment horizontal="center"/>
    </xf>
    <xf numFmtId="0" fontId="10" fillId="2" borderId="0" xfId="0" applyFont="1" applyFill="1" applyAlignment="1">
      <alignment horizontal="left" indent="1"/>
    </xf>
    <xf numFmtId="0" fontId="14" fillId="2" borderId="8" xfId="16" applyFont="1" applyFill="1" applyBorder="1" applyAlignment="1">
      <alignment horizontal="center"/>
    </xf>
    <xf numFmtId="0" fontId="14" fillId="2" borderId="0" xfId="16" applyFont="1" applyFill="1" applyAlignment="1">
      <alignment horizontal="center"/>
    </xf>
    <xf numFmtId="164" fontId="10" fillId="2" borderId="0" xfId="0" applyNumberFormat="1" applyFont="1" applyFill="1"/>
    <xf numFmtId="164" fontId="10" fillId="2" borderId="9" xfId="0" applyNumberFormat="1" applyFont="1" applyFill="1" applyBorder="1"/>
    <xf numFmtId="0" fontId="10" fillId="2" borderId="11" xfId="16" applyFont="1" applyFill="1" applyBorder="1" applyAlignment="1">
      <alignment horizontal="center"/>
    </xf>
    <xf numFmtId="174" fontId="10" fillId="2" borderId="11" xfId="16" applyNumberFormat="1" applyFont="1" applyFill="1" applyBorder="1" applyAlignment="1"/>
    <xf numFmtId="0" fontId="14" fillId="2" borderId="6" xfId="16" applyFont="1" applyFill="1" applyBorder="1" applyAlignment="1"/>
    <xf numFmtId="175" fontId="14" fillId="2" borderId="6" xfId="7" applyNumberFormat="1" applyFont="1" applyFill="1" applyBorder="1" applyAlignment="1">
      <alignment horizontal="center"/>
    </xf>
    <xf numFmtId="175" fontId="14" fillId="2" borderId="0" xfId="7" applyNumberFormat="1" applyFont="1" applyFill="1" applyAlignment="1">
      <alignment horizontal="center"/>
    </xf>
    <xf numFmtId="0" fontId="14" fillId="0" borderId="0" xfId="16" applyFont="1" applyFill="1" applyAlignment="1"/>
    <xf numFmtId="0" fontId="10" fillId="2" borderId="8" xfId="16" applyFont="1" applyFill="1" applyBorder="1" applyAlignment="1">
      <alignment horizontal="center" vertical="top"/>
    </xf>
    <xf numFmtId="0" fontId="10" fillId="2" borderId="0" xfId="16" applyFont="1" applyFill="1" applyAlignment="1">
      <alignment horizontal="left" vertical="top" indent="1"/>
    </xf>
    <xf numFmtId="0" fontId="10" fillId="2" borderId="0" xfId="16" applyFont="1" applyFill="1" applyAlignment="1">
      <alignment horizontal="center" vertical="top"/>
    </xf>
    <xf numFmtId="164" fontId="10" fillId="2" borderId="0" xfId="16" applyNumberFormat="1" applyFont="1" applyFill="1" applyAlignment="1">
      <alignment vertical="top"/>
    </xf>
    <xf numFmtId="164" fontId="10" fillId="2" borderId="9" xfId="16" applyNumberFormat="1" applyFont="1" applyFill="1" applyBorder="1" applyAlignment="1">
      <alignment vertical="top"/>
    </xf>
    <xf numFmtId="164" fontId="14" fillId="2" borderId="0" xfId="16" applyNumberFormat="1" applyFont="1" applyFill="1" applyAlignment="1">
      <alignment vertical="top"/>
    </xf>
    <xf numFmtId="164" fontId="14" fillId="2" borderId="9" xfId="16" applyNumberFormat="1" applyFont="1" applyFill="1" applyBorder="1" applyAlignment="1">
      <alignment vertical="top"/>
    </xf>
    <xf numFmtId="0" fontId="10" fillId="2" borderId="10" xfId="16" applyFont="1" applyFill="1" applyBorder="1" applyAlignment="1">
      <alignment horizontal="center" vertical="top"/>
    </xf>
    <xf numFmtId="0" fontId="10" fillId="2" borderId="11" xfId="16" applyFont="1" applyFill="1" applyBorder="1" applyAlignment="1">
      <alignment horizontal="center" vertical="top"/>
    </xf>
    <xf numFmtId="164" fontId="10" fillId="2" borderId="11" xfId="16" applyNumberFormat="1" applyFont="1" applyFill="1" applyBorder="1" applyAlignment="1">
      <alignment vertical="top"/>
    </xf>
    <xf numFmtId="164" fontId="10" fillId="2" borderId="12" xfId="16" applyNumberFormat="1" applyFont="1" applyFill="1" applyBorder="1" applyAlignment="1">
      <alignment vertical="top"/>
    </xf>
    <xf numFmtId="0" fontId="14" fillId="2" borderId="5" xfId="16" applyFont="1" applyFill="1" applyBorder="1" applyAlignment="1">
      <alignment horizontal="center"/>
    </xf>
    <xf numFmtId="164" fontId="14" fillId="2" borderId="6" xfId="7" applyNumberFormat="1" applyFont="1" applyFill="1" applyBorder="1" applyAlignment="1">
      <alignment horizontal="right"/>
    </xf>
    <xf numFmtId="164" fontId="14" fillId="2" borderId="6" xfId="7" applyNumberFormat="1" applyFont="1" applyFill="1" applyBorder="1"/>
    <xf numFmtId="164" fontId="14" fillId="2" borderId="7" xfId="7" applyNumberFormat="1" applyFont="1" applyFill="1" applyBorder="1"/>
    <xf numFmtId="175" fontId="10" fillId="2" borderId="0" xfId="7" applyNumberFormat="1" applyFont="1" applyFill="1" applyAlignment="1">
      <alignment horizontal="center"/>
    </xf>
    <xf numFmtId="164" fontId="10" fillId="2" borderId="0" xfId="7" applyNumberFormat="1" applyFont="1" applyFill="1" applyAlignment="1">
      <alignment horizontal="right"/>
    </xf>
    <xf numFmtId="164" fontId="10" fillId="2" borderId="0" xfId="7" applyNumberFormat="1" applyFont="1" applyFill="1"/>
    <xf numFmtId="164" fontId="10" fillId="2" borderId="9" xfId="7" applyNumberFormat="1" applyFont="1" applyFill="1" applyBorder="1"/>
    <xf numFmtId="164" fontId="10" fillId="2" borderId="0" xfId="19" applyNumberFormat="1" applyFont="1" applyFill="1"/>
    <xf numFmtId="0" fontId="10" fillId="2" borderId="0" xfId="16" applyFont="1" applyFill="1" applyAlignment="1">
      <alignment horizontal="left" indent="2"/>
    </xf>
    <xf numFmtId="0" fontId="10" fillId="2" borderId="10" xfId="16" applyFont="1" applyFill="1" applyBorder="1" applyAlignment="1">
      <alignment horizontal="center"/>
    </xf>
    <xf numFmtId="164" fontId="10" fillId="2" borderId="11" xfId="14" applyNumberFormat="1" applyFont="1" applyFill="1" applyBorder="1" applyAlignment="1">
      <alignment vertical="center"/>
    </xf>
    <xf numFmtId="0" fontId="10" fillId="2" borderId="0" xfId="14" applyFont="1" applyFill="1" applyAlignment="1">
      <alignment vertical="center"/>
    </xf>
    <xf numFmtId="0" fontId="14" fillId="2" borderId="6" xfId="14" applyFont="1" applyFill="1" applyBorder="1" applyAlignment="1">
      <alignment wrapText="1"/>
    </xf>
    <xf numFmtId="0" fontId="14" fillId="2" borderId="6" xfId="14" applyFont="1" applyFill="1" applyBorder="1" applyAlignment="1">
      <alignment vertical="top" wrapText="1"/>
    </xf>
    <xf numFmtId="0" fontId="10" fillId="2" borderId="0" xfId="14" applyFont="1" applyFill="1" applyAlignment="1"/>
    <xf numFmtId="0" fontId="14" fillId="2" borderId="0" xfId="14" applyFont="1" applyFill="1" applyAlignment="1">
      <alignment vertical="center" wrapText="1"/>
    </xf>
    <xf numFmtId="0" fontId="14" fillId="2" borderId="0" xfId="14" applyFont="1" applyFill="1" applyAlignment="1">
      <alignment vertical="top" wrapText="1"/>
    </xf>
    <xf numFmtId="0" fontId="10" fillId="2" borderId="0" xfId="14" applyFont="1" applyFill="1" applyAlignment="1">
      <alignment vertical="top" wrapText="1"/>
    </xf>
    <xf numFmtId="0" fontId="14" fillId="2" borderId="14" xfId="14" applyFont="1" applyFill="1" applyBorder="1" applyAlignment="1">
      <alignment vertical="center" wrapText="1"/>
    </xf>
    <xf numFmtId="0" fontId="14" fillId="2" borderId="14" xfId="14" applyFont="1" applyFill="1" applyBorder="1" applyAlignment="1">
      <alignment vertical="top" wrapText="1"/>
    </xf>
    <xf numFmtId="164" fontId="16" fillId="2" borderId="14" xfId="14" applyNumberFormat="1" applyFont="1" applyFill="1" applyBorder="1" applyAlignment="1"/>
    <xf numFmtId="164" fontId="16" fillId="2" borderId="15" xfId="14" applyNumberFormat="1" applyFont="1" applyFill="1" applyBorder="1" applyAlignment="1"/>
    <xf numFmtId="0" fontId="10" fillId="2" borderId="0" xfId="14" applyFont="1" applyFill="1" applyAlignment="1">
      <alignment horizontal="center"/>
    </xf>
    <xf numFmtId="164" fontId="16" fillId="2" borderId="0" xfId="14" applyNumberFormat="1" applyFont="1" applyFill="1" applyAlignment="1"/>
    <xf numFmtId="164" fontId="10" fillId="2" borderId="0" xfId="14" applyNumberFormat="1" applyFont="1" applyFill="1" applyAlignment="1">
      <alignment horizontal="right"/>
    </xf>
    <xf numFmtId="164" fontId="10" fillId="2" borderId="9" xfId="14" applyNumberFormat="1" applyFont="1" applyFill="1" applyBorder="1" applyAlignment="1">
      <alignment horizontal="right"/>
    </xf>
    <xf numFmtId="0" fontId="10" fillId="2" borderId="0" xfId="14" applyFont="1" applyFill="1" applyAlignment="1">
      <alignment horizontal="left" indent="1"/>
    </xf>
    <xf numFmtId="164" fontId="10" fillId="2" borderId="9" xfId="7" applyNumberFormat="1" applyFont="1" applyFill="1" applyBorder="1" applyAlignment="1">
      <alignment horizontal="right"/>
    </xf>
    <xf numFmtId="1" fontId="10" fillId="2" borderId="0" xfId="0" applyNumberFormat="1" applyFont="1" applyFill="1"/>
    <xf numFmtId="1" fontId="10" fillId="2" borderId="9" xfId="0" applyNumberFormat="1" applyFont="1" applyFill="1" applyBorder="1"/>
    <xf numFmtId="0" fontId="14" fillId="2" borderId="11" xfId="14" applyFont="1" applyFill="1" applyBorder="1" applyAlignment="1">
      <alignment horizontal="center"/>
    </xf>
    <xf numFmtId="0" fontId="14" fillId="2" borderId="11" xfId="14" applyFont="1" applyFill="1" applyBorder="1" applyAlignment="1"/>
    <xf numFmtId="175" fontId="14" fillId="2" borderId="11" xfId="7" applyNumberFormat="1" applyFont="1" applyFill="1" applyBorder="1" applyAlignment="1">
      <alignment horizontal="center"/>
    </xf>
    <xf numFmtId="164" fontId="14" fillId="2" borderId="11" xfId="7" applyNumberFormat="1" applyFont="1" applyFill="1" applyBorder="1"/>
    <xf numFmtId="164" fontId="14" fillId="2" borderId="12" xfId="7" applyNumberFormat="1" applyFont="1" applyFill="1" applyBorder="1"/>
    <xf numFmtId="0" fontId="14" fillId="2" borderId="0" xfId="14" applyFont="1" applyFill="1" applyAlignment="1"/>
    <xf numFmtId="164" fontId="10" fillId="2" borderId="0" xfId="14" applyNumberFormat="1" applyFont="1" applyFill="1" applyAlignment="1"/>
    <xf numFmtId="164" fontId="14" fillId="2" borderId="14" xfId="16" applyNumberFormat="1" applyFont="1" applyFill="1" applyBorder="1" applyAlignment="1"/>
    <xf numFmtId="176" fontId="14" fillId="2" borderId="0" xfId="16" applyNumberFormat="1" applyFont="1" applyFill="1" applyAlignment="1"/>
    <xf numFmtId="176" fontId="10" fillId="2" borderId="0" xfId="16" applyNumberFormat="1" applyFont="1" applyFill="1" applyAlignment="1">
      <alignment horizontal="center"/>
    </xf>
    <xf numFmtId="0" fontId="14" fillId="2" borderId="0" xfId="16" applyFont="1" applyFill="1" applyAlignment="1">
      <alignment horizontal="left" indent="1"/>
    </xf>
    <xf numFmtId="177" fontId="10" fillId="2" borderId="8" xfId="16" applyNumberFormat="1" applyFont="1" applyFill="1" applyBorder="1" applyAlignment="1">
      <alignment horizontal="center"/>
    </xf>
    <xf numFmtId="177" fontId="10" fillId="2" borderId="0" xfId="16" applyNumberFormat="1" applyFont="1" applyFill="1" applyAlignment="1">
      <alignment horizontal="right"/>
    </xf>
    <xf numFmtId="178" fontId="10" fillId="2" borderId="0" xfId="16" applyNumberFormat="1" applyFont="1" applyFill="1" applyAlignment="1"/>
    <xf numFmtId="164" fontId="10" fillId="2" borderId="18" xfId="16" applyNumberFormat="1" applyFont="1" applyFill="1" applyBorder="1" applyAlignment="1">
      <alignment horizontal="right"/>
    </xf>
    <xf numFmtId="164" fontId="14" fillId="2" borderId="0" xfId="7" applyNumberFormat="1" applyFont="1" applyFill="1"/>
    <xf numFmtId="164" fontId="14" fillId="2" borderId="9" xfId="7" applyNumberFormat="1" applyFont="1" applyFill="1" applyBorder="1"/>
    <xf numFmtId="0" fontId="14" fillId="2" borderId="0" xfId="0" applyFont="1" applyFill="1"/>
    <xf numFmtId="164" fontId="10" fillId="2" borderId="0" xfId="16" applyNumberFormat="1" applyFont="1" applyFill="1" applyAlignment="1">
      <alignment horizontal="left"/>
    </xf>
    <xf numFmtId="175" fontId="10" fillId="2" borderId="0" xfId="7" applyNumberFormat="1" applyFont="1" applyFill="1" applyAlignment="1">
      <alignment horizontal="left" indent="2"/>
    </xf>
    <xf numFmtId="175" fontId="14" fillId="2" borderId="0" xfId="7" applyNumberFormat="1" applyFont="1" applyFill="1"/>
    <xf numFmtId="0" fontId="14" fillId="2" borderId="6" xfId="14" applyFont="1" applyFill="1" applyBorder="1" applyAlignment="1">
      <alignment vertical="center" wrapText="1"/>
    </xf>
    <xf numFmtId="0" fontId="10" fillId="2" borderId="0" xfId="14" applyFont="1" applyFill="1" applyAlignment="1">
      <alignment horizontal="left"/>
    </xf>
    <xf numFmtId="177" fontId="10" fillId="2" borderId="0" xfId="14" applyNumberFormat="1" applyFont="1" applyFill="1" applyAlignment="1">
      <alignment horizontal="center"/>
    </xf>
    <xf numFmtId="177" fontId="10" fillId="2" borderId="0" xfId="14" applyNumberFormat="1" applyFont="1" applyFill="1" applyAlignment="1">
      <alignment horizontal="right"/>
    </xf>
    <xf numFmtId="0" fontId="10" fillId="2" borderId="0" xfId="14" applyFont="1" applyFill="1" applyAlignment="1">
      <alignment horizontal="left" indent="2"/>
    </xf>
    <xf numFmtId="0" fontId="14" fillId="2" borderId="0" xfId="14" applyFont="1" applyFill="1" applyAlignment="1">
      <alignment horizontal="center"/>
    </xf>
    <xf numFmtId="0" fontId="10" fillId="2" borderId="11" xfId="14" applyFont="1" applyFill="1" applyBorder="1" applyAlignment="1">
      <alignment horizontal="center"/>
    </xf>
    <xf numFmtId="0" fontId="10" fillId="2" borderId="11" xfId="14" applyFont="1" applyFill="1" applyBorder="1" applyAlignment="1"/>
    <xf numFmtId="164" fontId="10" fillId="2" borderId="11" xfId="14" applyNumberFormat="1" applyFont="1" applyFill="1" applyBorder="1" applyAlignment="1">
      <alignment horizontal="right"/>
    </xf>
    <xf numFmtId="164" fontId="10" fillId="2" borderId="12" xfId="14" applyNumberFormat="1" applyFont="1" applyFill="1" applyBorder="1" applyAlignment="1">
      <alignment horizontal="right"/>
    </xf>
    <xf numFmtId="0" fontId="14" fillId="2" borderId="6" xfId="16" applyFont="1" applyFill="1" applyBorder="1" applyAlignment="1">
      <alignment vertical="center" wrapText="1"/>
    </xf>
    <xf numFmtId="164" fontId="10" fillId="2" borderId="16" xfId="16" applyNumberFormat="1" applyFont="1" applyFill="1" applyBorder="1" applyAlignment="1">
      <alignment horizontal="left"/>
    </xf>
    <xf numFmtId="164" fontId="10" fillId="2" borderId="18" xfId="16" applyNumberFormat="1" applyFont="1" applyFill="1" applyBorder="1" applyAlignment="1">
      <alignment horizontal="left"/>
    </xf>
    <xf numFmtId="164" fontId="10" fillId="0" borderId="0" xfId="16" applyNumberFormat="1" applyFont="1" applyFill="1" applyAlignment="1">
      <alignment horizontal="right"/>
    </xf>
    <xf numFmtId="0" fontId="10" fillId="2" borderId="0" xfId="16" applyFont="1" applyFill="1" applyAlignment="1">
      <alignment horizontal="left" indent="4"/>
    </xf>
    <xf numFmtId="164" fontId="14" fillId="2" borderId="0" xfId="7" applyNumberFormat="1" applyFont="1" applyFill="1" applyAlignment="1">
      <alignment horizontal="right"/>
    </xf>
    <xf numFmtId="0" fontId="14" fillId="2" borderId="10" xfId="16" applyFont="1" applyFill="1" applyBorder="1" applyAlignment="1">
      <alignment horizontal="center"/>
    </xf>
    <xf numFmtId="0" fontId="14" fillId="2" borderId="11" xfId="16" applyFont="1" applyFill="1" applyBorder="1" applyAlignment="1"/>
    <xf numFmtId="164" fontId="14" fillId="2" borderId="11" xfId="16" applyNumberFormat="1" applyFont="1" applyFill="1" applyBorder="1" applyAlignment="1"/>
    <xf numFmtId="164" fontId="14" fillId="2" borderId="11" xfId="16" applyNumberFormat="1" applyFont="1" applyFill="1" applyBorder="1" applyAlignment="1">
      <alignment horizontal="right"/>
    </xf>
    <xf numFmtId="164" fontId="14" fillId="2" borderId="12" xfId="16" applyNumberFormat="1" applyFont="1" applyFill="1" applyBorder="1" applyAlignment="1">
      <alignment horizontal="right"/>
    </xf>
    <xf numFmtId="164" fontId="10" fillId="2" borderId="11" xfId="16" applyNumberFormat="1" applyFont="1" applyFill="1" applyBorder="1" applyAlignment="1">
      <alignment horizontal="right"/>
    </xf>
    <xf numFmtId="164" fontId="10" fillId="2" borderId="9" xfId="14" applyNumberFormat="1" applyFont="1" applyFill="1" applyBorder="1" applyAlignment="1"/>
    <xf numFmtId="164" fontId="10" fillId="2" borderId="18" xfId="14" applyNumberFormat="1" applyFont="1" applyFill="1" applyBorder="1" applyAlignment="1">
      <alignment horizontal="right"/>
    </xf>
    <xf numFmtId="0" fontId="10" fillId="0" borderId="0" xfId="14" applyFont="1" applyFill="1" applyAlignment="1"/>
    <xf numFmtId="0" fontId="10" fillId="2" borderId="11" xfId="14" applyFont="1" applyFill="1" applyBorder="1" applyAlignment="1">
      <alignment horizontal="left" indent="1"/>
    </xf>
    <xf numFmtId="164" fontId="10" fillId="2" borderId="11" xfId="14" applyNumberFormat="1" applyFont="1" applyFill="1" applyBorder="1" applyAlignment="1"/>
    <xf numFmtId="164" fontId="10" fillId="2" borderId="0" xfId="14" applyNumberFormat="1" applyFont="1" applyFill="1" applyAlignment="1">
      <alignment vertical="center"/>
    </xf>
    <xf numFmtId="164" fontId="14" fillId="2" borderId="14" xfId="16" applyNumberFormat="1" applyFont="1" applyFill="1" applyBorder="1" applyAlignment="1">
      <alignment horizontal="right"/>
    </xf>
    <xf numFmtId="164" fontId="14" fillId="2" borderId="15" xfId="16" applyNumberFormat="1" applyFont="1" applyFill="1" applyBorder="1" applyAlignment="1">
      <alignment horizontal="right"/>
    </xf>
    <xf numFmtId="0" fontId="14" fillId="2" borderId="8" xfId="14" applyFont="1" applyFill="1" applyBorder="1" applyAlignment="1">
      <alignment horizontal="center"/>
    </xf>
    <xf numFmtId="164" fontId="14" fillId="2" borderId="0" xfId="14" applyNumberFormat="1" applyFont="1" applyFill="1" applyAlignment="1">
      <alignment horizontal="right"/>
    </xf>
    <xf numFmtId="164" fontId="14" fillId="2" borderId="9" xfId="14" applyNumberFormat="1" applyFont="1" applyFill="1" applyBorder="1" applyAlignment="1">
      <alignment horizontal="right"/>
    </xf>
    <xf numFmtId="0" fontId="10" fillId="2" borderId="8" xfId="14" applyFont="1" applyFill="1" applyBorder="1" applyAlignment="1">
      <alignment horizontal="center"/>
    </xf>
    <xf numFmtId="0" fontId="10" fillId="2" borderId="0" xfId="14" applyFont="1" applyFill="1" applyAlignment="1">
      <alignment horizontal="left" indent="3"/>
    </xf>
    <xf numFmtId="3" fontId="10" fillId="2" borderId="0" xfId="16" applyNumberFormat="1" applyFont="1" applyFill="1" applyAlignment="1">
      <alignment horizontal="left" indent="2"/>
    </xf>
    <xf numFmtId="0" fontId="10" fillId="2" borderId="0" xfId="16" applyFont="1" applyFill="1" applyAlignment="1">
      <alignment horizontal="left" vertical="center" indent="2"/>
    </xf>
    <xf numFmtId="0" fontId="10" fillId="2" borderId="8" xfId="14" applyFont="1" applyFill="1" applyBorder="1" applyAlignment="1">
      <alignment horizontal="center" vertical="top"/>
    </xf>
    <xf numFmtId="0" fontId="10" fillId="2" borderId="0" xfId="14" applyFont="1" applyFill="1" applyAlignment="1">
      <alignment horizontal="left" vertical="top" indent="3"/>
    </xf>
    <xf numFmtId="0" fontId="10" fillId="2" borderId="0" xfId="14" applyFont="1" applyFill="1" applyAlignment="1">
      <alignment vertical="top"/>
    </xf>
    <xf numFmtId="164" fontId="10" fillId="2" borderId="0" xfId="14" applyNumberFormat="1" applyFont="1" applyFill="1" applyAlignment="1">
      <alignment vertical="top"/>
    </xf>
    <xf numFmtId="164" fontId="10" fillId="2" borderId="0" xfId="14" applyNumberFormat="1" applyFont="1" applyFill="1" applyAlignment="1">
      <alignment horizontal="right" vertical="top"/>
    </xf>
    <xf numFmtId="164" fontId="10" fillId="2" borderId="9" xfId="14" applyNumberFormat="1" applyFont="1" applyFill="1" applyBorder="1" applyAlignment="1">
      <alignment horizontal="right" vertical="top"/>
    </xf>
    <xf numFmtId="0" fontId="14" fillId="2" borderId="16" xfId="14" applyFont="1" applyFill="1" applyBorder="1" applyAlignment="1"/>
    <xf numFmtId="0" fontId="10" fillId="2" borderId="0" xfId="16" applyFont="1" applyFill="1" applyAlignment="1">
      <alignment horizontal="left" indent="3"/>
    </xf>
    <xf numFmtId="3" fontId="10" fillId="2" borderId="0" xfId="16" applyNumberFormat="1" applyFont="1" applyFill="1" applyAlignment="1">
      <alignment horizontal="left" indent="3"/>
    </xf>
    <xf numFmtId="0" fontId="10" fillId="2" borderId="0" xfId="16" applyFont="1" applyFill="1" applyAlignment="1">
      <alignment horizontal="left" vertical="center" indent="3"/>
    </xf>
    <xf numFmtId="0" fontId="14" fillId="2" borderId="0" xfId="14" applyFont="1" applyFill="1" applyAlignment="1">
      <alignment horizontal="left" wrapText="1"/>
    </xf>
    <xf numFmtId="166" fontId="14" fillId="2" borderId="0" xfId="19" applyNumberFormat="1" applyFont="1" applyFill="1" applyAlignment="1"/>
    <xf numFmtId="166" fontId="14" fillId="2" borderId="9" xfId="19" applyNumberFormat="1" applyFont="1" applyFill="1" applyBorder="1" applyAlignment="1"/>
    <xf numFmtId="0" fontId="10" fillId="2" borderId="10" xfId="14" applyFont="1" applyFill="1" applyBorder="1" applyAlignment="1">
      <alignment horizontal="center" vertical="center"/>
    </xf>
    <xf numFmtId="0" fontId="14" fillId="2" borderId="11" xfId="14" applyFont="1" applyFill="1" applyBorder="1" applyAlignment="1">
      <alignment horizontal="left" vertical="center" wrapText="1"/>
    </xf>
    <xf numFmtId="0" fontId="10" fillId="2" borderId="11" xfId="14" applyFont="1" applyFill="1" applyBorder="1" applyAlignment="1">
      <alignment vertical="center"/>
    </xf>
    <xf numFmtId="0" fontId="12" fillId="2" borderId="0" xfId="10" applyFont="1" applyFill="1" applyAlignment="1">
      <alignment horizontal="center" vertical="center"/>
    </xf>
    <xf numFmtId="164" fontId="10" fillId="2" borderId="0" xfId="15" applyNumberFormat="1" applyFont="1" applyFill="1" applyAlignment="1">
      <alignment vertical="center"/>
    </xf>
    <xf numFmtId="0" fontId="6" fillId="2" borderId="0" xfId="12" applyFont="1" applyFill="1" applyAlignment="1"/>
    <xf numFmtId="0" fontId="14" fillId="2" borderId="5" xfId="17" applyFont="1" applyFill="1" applyBorder="1" applyAlignment="1">
      <alignment horizontal="center" wrapText="1"/>
    </xf>
    <xf numFmtId="0" fontId="14" fillId="2" borderId="6" xfId="15" applyFont="1" applyFill="1" applyBorder="1" applyAlignment="1">
      <alignment wrapText="1"/>
    </xf>
    <xf numFmtId="0" fontId="14" fillId="2" borderId="6" xfId="15" applyFont="1" applyFill="1" applyBorder="1" applyAlignment="1">
      <alignment vertical="top" wrapText="1"/>
    </xf>
    <xf numFmtId="164" fontId="14" fillId="2" borderId="6" xfId="17" applyNumberFormat="1" applyFont="1" applyFill="1" applyBorder="1" applyAlignment="1">
      <alignment horizontal="right"/>
    </xf>
    <xf numFmtId="0" fontId="14" fillId="2" borderId="7" xfId="17" applyFont="1" applyFill="1" applyBorder="1" applyAlignment="1">
      <alignment horizontal="right"/>
    </xf>
    <xf numFmtId="0" fontId="14" fillId="2" borderId="8" xfId="17" applyFont="1" applyFill="1" applyBorder="1" applyAlignment="1">
      <alignment horizontal="center" vertical="center" wrapText="1"/>
    </xf>
    <xf numFmtId="0" fontId="14" fillId="2" borderId="14" xfId="17" applyFont="1" applyFill="1" applyBorder="1" applyAlignment="1">
      <alignment vertical="center" wrapText="1"/>
    </xf>
    <xf numFmtId="0" fontId="14" fillId="2" borderId="14" xfId="15" applyFont="1" applyFill="1" applyBorder="1" applyAlignment="1">
      <alignment vertical="top" wrapText="1"/>
    </xf>
    <xf numFmtId="164" fontId="14" fillId="2" borderId="14" xfId="17" applyNumberFormat="1" applyFont="1" applyFill="1" applyBorder="1" applyAlignment="1">
      <alignment horizontal="right"/>
    </xf>
    <xf numFmtId="164" fontId="14" fillId="2" borderId="15" xfId="17" applyNumberFormat="1" applyFont="1" applyFill="1" applyBorder="1" applyAlignment="1">
      <alignment horizontal="right"/>
    </xf>
    <xf numFmtId="0" fontId="14" fillId="2" borderId="8" xfId="15" applyFont="1" applyFill="1" applyBorder="1" applyAlignment="1">
      <alignment horizontal="center"/>
    </xf>
    <xf numFmtId="0" fontId="14" fillId="2" borderId="0" xfId="15" applyFont="1" applyFill="1" applyAlignment="1"/>
    <xf numFmtId="164" fontId="14" fillId="2" borderId="0" xfId="15" applyNumberFormat="1" applyFont="1" applyFill="1" applyAlignment="1">
      <alignment horizontal="right"/>
    </xf>
    <xf numFmtId="164" fontId="14" fillId="2" borderId="0" xfId="15" applyNumberFormat="1" applyFont="1" applyFill="1" applyAlignment="1"/>
    <xf numFmtId="164" fontId="14" fillId="2" borderId="9" xfId="15" applyNumberFormat="1" applyFont="1" applyFill="1" applyBorder="1" applyAlignment="1"/>
    <xf numFmtId="0" fontId="14" fillId="2" borderId="0" xfId="15" applyFont="1" applyFill="1" applyAlignment="1">
      <alignment horizontal="left" indent="1"/>
    </xf>
    <xf numFmtId="0" fontId="20" fillId="2" borderId="0" xfId="12" applyFont="1" applyFill="1" applyAlignment="1"/>
    <xf numFmtId="0" fontId="10" fillId="2" borderId="8" xfId="15" applyFont="1" applyFill="1" applyBorder="1" applyAlignment="1">
      <alignment horizontal="center"/>
    </xf>
    <xf numFmtId="0" fontId="10" fillId="2" borderId="0" xfId="15" applyFont="1" applyFill="1" applyAlignment="1">
      <alignment horizontal="left" indent="2"/>
    </xf>
    <xf numFmtId="0" fontId="10" fillId="2" borderId="0" xfId="15" applyFont="1" applyFill="1" applyAlignment="1"/>
    <xf numFmtId="164" fontId="10" fillId="2" borderId="0" xfId="15" applyNumberFormat="1" applyFont="1" applyFill="1" applyAlignment="1"/>
    <xf numFmtId="164" fontId="10" fillId="2" borderId="9" xfId="15" applyNumberFormat="1" applyFont="1" applyFill="1" applyBorder="1" applyAlignment="1"/>
    <xf numFmtId="0" fontId="10" fillId="2" borderId="0" xfId="15" applyFont="1" applyFill="1" applyAlignment="1">
      <alignment horizontal="left" indent="3"/>
    </xf>
    <xf numFmtId="0" fontId="5" fillId="2" borderId="0" xfId="9" applyFont="1" applyFill="1" applyAlignment="1"/>
    <xf numFmtId="0" fontId="5" fillId="0" borderId="0" xfId="9" applyFont="1" applyAlignment="1"/>
    <xf numFmtId="0" fontId="10" fillId="2" borderId="0" xfId="15" applyFont="1" applyFill="1" applyAlignment="1">
      <alignment horizontal="left" indent="1"/>
    </xf>
    <xf numFmtId="0" fontId="10" fillId="2" borderId="8" xfId="15" applyFont="1" applyFill="1" applyBorder="1" applyAlignment="1">
      <alignment horizontal="center" vertical="top"/>
    </xf>
    <xf numFmtId="0" fontId="10" fillId="2" borderId="0" xfId="15" applyFont="1" applyFill="1" applyAlignment="1">
      <alignment vertical="top"/>
    </xf>
    <xf numFmtId="164" fontId="10" fillId="2" borderId="0" xfId="15" applyNumberFormat="1" applyFont="1" applyFill="1" applyAlignment="1">
      <alignment vertical="top"/>
    </xf>
    <xf numFmtId="164" fontId="10" fillId="2" borderId="9" xfId="15" applyNumberFormat="1" applyFont="1" applyFill="1" applyBorder="1" applyAlignment="1">
      <alignment vertical="top"/>
    </xf>
    <xf numFmtId="0" fontId="10" fillId="2" borderId="10" xfId="15" applyFont="1" applyFill="1" applyBorder="1" applyAlignment="1">
      <alignment horizontal="center" vertical="center"/>
    </xf>
    <xf numFmtId="0" fontId="14" fillId="2" borderId="11" xfId="15" applyFont="1" applyFill="1" applyBorder="1" applyAlignment="1">
      <alignment horizontal="left" vertical="center" wrapText="1"/>
    </xf>
    <xf numFmtId="0" fontId="10" fillId="2" borderId="11" xfId="15" applyFont="1" applyFill="1" applyBorder="1" applyAlignment="1">
      <alignment vertical="center"/>
    </xf>
    <xf numFmtId="164" fontId="10" fillId="2" borderId="11" xfId="15" applyNumberFormat="1" applyFont="1" applyFill="1" applyBorder="1" applyAlignment="1">
      <alignment vertical="center"/>
    </xf>
    <xf numFmtId="164" fontId="10" fillId="2" borderId="12" xfId="15" applyNumberFormat="1" applyFont="1" applyFill="1" applyBorder="1" applyAlignment="1">
      <alignment vertical="center"/>
    </xf>
    <xf numFmtId="0" fontId="14" fillId="2" borderId="8" xfId="17" applyFont="1" applyFill="1" applyBorder="1" applyAlignment="1">
      <alignment horizontal="center" wrapText="1"/>
    </xf>
    <xf numFmtId="0" fontId="14" fillId="2" borderId="0" xfId="15" applyFont="1" applyFill="1" applyAlignment="1">
      <alignment wrapText="1"/>
    </xf>
    <xf numFmtId="0" fontId="14" fillId="2" borderId="0" xfId="15" applyFont="1" applyFill="1" applyAlignment="1">
      <alignment vertical="top" wrapText="1"/>
    </xf>
    <xf numFmtId="164" fontId="14" fillId="2" borderId="0" xfId="17" applyNumberFormat="1" applyFont="1" applyFill="1" applyAlignment="1">
      <alignment horizontal="right"/>
    </xf>
    <xf numFmtId="0" fontId="14" fillId="2" borderId="9" xfId="17" applyFont="1" applyFill="1" applyBorder="1" applyAlignment="1">
      <alignment horizontal="right"/>
    </xf>
    <xf numFmtId="164" fontId="14" fillId="2" borderId="15" xfId="15" applyNumberFormat="1" applyFont="1" applyFill="1" applyBorder="1" applyAlignment="1">
      <alignment horizontal="right"/>
    </xf>
    <xf numFmtId="164" fontId="14" fillId="2" borderId="9" xfId="15" applyNumberFormat="1" applyFont="1" applyFill="1" applyBorder="1" applyAlignment="1">
      <alignment horizontal="right"/>
    </xf>
    <xf numFmtId="164" fontId="10" fillId="2" borderId="0" xfId="15" applyNumberFormat="1" applyFont="1" applyFill="1" applyAlignment="1">
      <alignment horizontal="right"/>
    </xf>
    <xf numFmtId="164" fontId="10" fillId="2" borderId="9" xfId="15" applyNumberFormat="1" applyFont="1" applyFill="1" applyBorder="1" applyAlignment="1">
      <alignment horizontal="right"/>
    </xf>
    <xf numFmtId="179" fontId="10" fillId="2" borderId="8" xfId="8" applyNumberFormat="1" applyFont="1" applyFill="1" applyBorder="1" applyAlignment="1">
      <alignment vertical="top"/>
    </xf>
    <xf numFmtId="3" fontId="10" fillId="2" borderId="0" xfId="17" applyNumberFormat="1" applyFont="1" applyFill="1" applyAlignment="1">
      <alignment horizontal="left" vertical="top"/>
    </xf>
    <xf numFmtId="166" fontId="14" fillId="2" borderId="11" xfId="20" applyNumberFormat="1" applyFont="1" applyFill="1" applyBorder="1" applyAlignment="1">
      <alignment vertical="center"/>
    </xf>
    <xf numFmtId="166" fontId="14" fillId="2" borderId="12" xfId="20" applyNumberFormat="1" applyFont="1" applyFill="1" applyBorder="1" applyAlignment="1">
      <alignment vertical="center"/>
    </xf>
    <xf numFmtId="179" fontId="10" fillId="2" borderId="0" xfId="8" applyNumberFormat="1" applyFont="1" applyFill="1" applyAlignment="1">
      <alignment vertical="top"/>
    </xf>
    <xf numFmtId="3" fontId="10" fillId="2" borderId="0" xfId="17" applyNumberFormat="1" applyFont="1" applyFill="1" applyAlignment="1">
      <alignment horizontal="left" vertical="top" indent="2"/>
    </xf>
    <xf numFmtId="164" fontId="10" fillId="2" borderId="0" xfId="8" applyNumberFormat="1" applyFont="1" applyFill="1" applyAlignment="1">
      <alignment horizontal="right" vertical="top" wrapText="1"/>
    </xf>
    <xf numFmtId="0" fontId="14" fillId="2" borderId="0" xfId="17" applyFont="1" applyFill="1" applyAlignment="1">
      <alignment vertical="center" wrapText="1"/>
    </xf>
    <xf numFmtId="164" fontId="14" fillId="2" borderId="9" xfId="17" applyNumberFormat="1" applyFont="1" applyFill="1" applyBorder="1" applyAlignment="1">
      <alignment horizontal="right"/>
    </xf>
    <xf numFmtId="0" fontId="14" fillId="2" borderId="5" xfId="15" applyFont="1" applyFill="1" applyBorder="1" applyAlignment="1">
      <alignment horizontal="center"/>
    </xf>
    <xf numFmtId="0" fontId="14" fillId="2" borderId="6" xfId="15" applyFont="1" applyFill="1" applyBorder="1" applyAlignment="1"/>
    <xf numFmtId="164" fontId="14" fillId="2" borderId="6" xfId="15" applyNumberFormat="1" applyFont="1" applyFill="1" applyBorder="1" applyAlignment="1">
      <alignment horizontal="right"/>
    </xf>
    <xf numFmtId="164" fontId="14" fillId="2" borderId="7" xfId="15" applyNumberFormat="1" applyFont="1" applyFill="1" applyBorder="1" applyAlignment="1">
      <alignment horizontal="right"/>
    </xf>
    <xf numFmtId="164" fontId="10" fillId="2" borderId="0" xfId="15" applyNumberFormat="1" applyFont="1" applyFill="1" applyAlignment="1">
      <alignment horizontal="right" vertical="top"/>
    </xf>
    <xf numFmtId="164" fontId="10" fillId="2" borderId="9" xfId="15" applyNumberFormat="1" applyFont="1" applyFill="1" applyBorder="1" applyAlignment="1">
      <alignment horizontal="right" vertical="top"/>
    </xf>
    <xf numFmtId="164" fontId="10" fillId="2" borderId="11" xfId="7" applyNumberFormat="1" applyFont="1" applyFill="1" applyBorder="1" applyAlignment="1">
      <alignment vertical="center"/>
    </xf>
    <xf numFmtId="164" fontId="10" fillId="2" borderId="11" xfId="7" applyNumberFormat="1" applyFont="1" applyFill="1" applyBorder="1" applyAlignment="1">
      <alignment horizontal="right" vertical="center"/>
    </xf>
    <xf numFmtId="175" fontId="10" fillId="2" borderId="0" xfId="7" applyNumberFormat="1" applyFont="1" applyFill="1" applyAlignment="1">
      <alignment vertical="center"/>
    </xf>
    <xf numFmtId="0" fontId="14" fillId="2" borderId="6" xfId="16" applyFont="1" applyFill="1" applyBorder="1" applyAlignment="1">
      <alignment vertical="top"/>
    </xf>
    <xf numFmtId="175" fontId="10" fillId="2" borderId="0" xfId="7" applyNumberFormat="1" applyFont="1" applyFill="1"/>
    <xf numFmtId="0" fontId="14" fillId="2" borderId="14" xfId="16" applyFont="1" applyFill="1" applyBorder="1" applyAlignment="1">
      <alignment vertical="center"/>
    </xf>
    <xf numFmtId="0" fontId="14" fillId="2" borderId="14" xfId="16" applyFont="1" applyFill="1" applyBorder="1" applyAlignment="1">
      <alignment vertical="top"/>
    </xf>
    <xf numFmtId="0" fontId="14" fillId="2" borderId="8" xfId="18" applyFont="1" applyFill="1" applyBorder="1" applyAlignment="1">
      <alignment horizontal="left" vertical="center"/>
    </xf>
    <xf numFmtId="0" fontId="14" fillId="2" borderId="0" xfId="18" applyFont="1" applyFill="1" applyAlignment="1">
      <alignment horizontal="left"/>
    </xf>
    <xf numFmtId="164" fontId="14" fillId="2" borderId="9" xfId="7" applyNumberFormat="1" applyFont="1" applyFill="1" applyBorder="1" applyAlignment="1">
      <alignment horizontal="right"/>
    </xf>
    <xf numFmtId="175" fontId="14" fillId="2" borderId="0" xfId="7" applyNumberFormat="1" applyFont="1" applyFill="1" applyAlignment="1"/>
    <xf numFmtId="175" fontId="10" fillId="2" borderId="8" xfId="7" applyNumberFormat="1" applyFont="1" applyFill="1" applyBorder="1" applyAlignment="1"/>
    <xf numFmtId="0" fontId="10" fillId="2" borderId="0" xfId="18" applyFont="1" applyFill="1" applyAlignment="1">
      <alignment horizontal="left" indent="1"/>
    </xf>
    <xf numFmtId="175" fontId="10" fillId="2" borderId="0" xfId="7" applyNumberFormat="1" applyFont="1" applyFill="1" applyAlignment="1"/>
    <xf numFmtId="3" fontId="10" fillId="2" borderId="0" xfId="16" applyNumberFormat="1" applyFont="1" applyFill="1" applyAlignment="1">
      <alignment horizontal="left"/>
    </xf>
    <xf numFmtId="175" fontId="10" fillId="2" borderId="8" xfId="7" applyNumberFormat="1" applyFont="1" applyFill="1" applyBorder="1" applyAlignment="1">
      <alignment vertical="top"/>
    </xf>
    <xf numFmtId="0" fontId="10" fillId="2" borderId="0" xfId="16" applyFont="1" applyFill="1" applyAlignment="1">
      <alignment horizontal="left" vertical="top" indent="2"/>
    </xf>
    <xf numFmtId="175" fontId="10" fillId="2" borderId="0" xfId="7" applyNumberFormat="1" applyFont="1" applyFill="1" applyAlignment="1">
      <alignment vertical="top"/>
    </xf>
    <xf numFmtId="164" fontId="10" fillId="2" borderId="0" xfId="7" applyNumberFormat="1" applyFont="1" applyFill="1" applyAlignment="1">
      <alignment vertical="top"/>
    </xf>
    <xf numFmtId="175" fontId="10" fillId="2" borderId="8" xfId="7" applyNumberFormat="1" applyFont="1" applyFill="1" applyBorder="1"/>
    <xf numFmtId="175" fontId="10" fillId="2" borderId="0" xfId="7" applyNumberFormat="1" applyFont="1" applyFill="1" applyAlignment="1">
      <alignment horizontal="left" indent="1"/>
    </xf>
    <xf numFmtId="164" fontId="10" fillId="2" borderId="14" xfId="7" applyNumberFormat="1" applyFont="1" applyFill="1" applyBorder="1"/>
    <xf numFmtId="164" fontId="10" fillId="2" borderId="14" xfId="7" applyNumberFormat="1" applyFont="1" applyFill="1" applyBorder="1" applyAlignment="1">
      <alignment horizontal="right"/>
    </xf>
    <xf numFmtId="175" fontId="10" fillId="2" borderId="14" xfId="7" applyNumberFormat="1" applyFont="1" applyFill="1" applyBorder="1"/>
    <xf numFmtId="175" fontId="10" fillId="2" borderId="15" xfId="7" applyNumberFormat="1" applyFont="1" applyFill="1" applyBorder="1"/>
    <xf numFmtId="175" fontId="14" fillId="2" borderId="8" xfId="9" applyNumberFormat="1" applyFont="1" applyFill="1" applyBorder="1" applyAlignment="1"/>
    <xf numFmtId="0" fontId="14" fillId="2" borderId="16" xfId="16" applyFont="1" applyFill="1" applyBorder="1" applyAlignment="1">
      <alignment wrapText="1"/>
    </xf>
    <xf numFmtId="175" fontId="10" fillId="2" borderId="16" xfId="7" applyNumberFormat="1" applyFont="1" applyFill="1" applyBorder="1" applyAlignment="1"/>
    <xf numFmtId="0" fontId="14" fillId="2" borderId="14" xfId="16" applyFont="1" applyFill="1" applyBorder="1" applyAlignment="1"/>
    <xf numFmtId="175" fontId="17" fillId="2" borderId="14" xfId="7" applyNumberFormat="1" applyFont="1" applyFill="1" applyBorder="1" applyAlignment="1"/>
    <xf numFmtId="175" fontId="14" fillId="2" borderId="8" xfId="7" applyNumberFormat="1" applyFont="1" applyFill="1" applyBorder="1" applyAlignment="1"/>
    <xf numFmtId="0" fontId="14" fillId="2" borderId="16" xfId="18" applyFont="1" applyFill="1" applyBorder="1" applyAlignment="1">
      <alignment horizontal="left"/>
    </xf>
    <xf numFmtId="164" fontId="10" fillId="2" borderId="16" xfId="16" applyNumberFormat="1" applyFont="1" applyFill="1" applyBorder="1" applyAlignment="1"/>
    <xf numFmtId="164" fontId="14" fillId="2" borderId="16" xfId="7" applyNumberFormat="1" applyFont="1" applyFill="1" applyBorder="1" applyAlignment="1">
      <alignment horizontal="right"/>
    </xf>
    <xf numFmtId="164" fontId="14" fillId="2" borderId="17" xfId="7" applyNumberFormat="1" applyFont="1" applyFill="1" applyBorder="1" applyAlignment="1">
      <alignment horizontal="right"/>
    </xf>
    <xf numFmtId="3" fontId="14" fillId="2" borderId="0" xfId="16" applyNumberFormat="1" applyFont="1" applyFill="1" applyAlignment="1">
      <alignment horizontal="left"/>
    </xf>
    <xf numFmtId="164" fontId="14" fillId="2" borderId="0" xfId="16" applyNumberFormat="1" applyFont="1" applyFill="1" applyAlignment="1">
      <alignment horizontal="left"/>
    </xf>
    <xf numFmtId="175" fontId="21" fillId="2" borderId="10" xfId="7" applyNumberFormat="1" applyFont="1" applyFill="1" applyBorder="1" applyAlignment="1"/>
    <xf numFmtId="175" fontId="10" fillId="2" borderId="11" xfId="7" applyNumberFormat="1" applyFont="1" applyFill="1" applyBorder="1" applyAlignment="1"/>
    <xf numFmtId="175" fontId="10" fillId="2" borderId="12" xfId="7" applyNumberFormat="1" applyFont="1" applyFill="1" applyBorder="1" applyAlignment="1"/>
    <xf numFmtId="164" fontId="14" fillId="2" borderId="0" xfId="7" applyNumberFormat="1" applyFont="1" applyFill="1" applyAlignment="1">
      <alignment horizontal="right" wrapText="1"/>
    </xf>
    <xf numFmtId="164" fontId="14" fillId="2" borderId="9" xfId="7" applyNumberFormat="1" applyFont="1" applyFill="1" applyBorder="1" applyAlignment="1">
      <alignment horizontal="right" wrapText="1"/>
    </xf>
    <xf numFmtId="3" fontId="14" fillId="2" borderId="0" xfId="16" applyNumberFormat="1" applyFont="1" applyFill="1" applyAlignment="1"/>
    <xf numFmtId="164" fontId="10" fillId="2" borderId="0" xfId="7" applyNumberFormat="1" applyFont="1" applyFill="1" applyAlignment="1">
      <alignment horizontal="right" wrapText="1"/>
    </xf>
    <xf numFmtId="164" fontId="10" fillId="2" borderId="9" xfId="7" applyNumberFormat="1" applyFont="1" applyFill="1" applyBorder="1" applyAlignment="1">
      <alignment horizontal="right" wrapText="1"/>
    </xf>
    <xf numFmtId="175" fontId="14" fillId="2" borderId="11" xfId="7" applyNumberFormat="1" applyFont="1" applyFill="1" applyBorder="1" applyAlignment="1">
      <alignment horizontal="left" vertical="center"/>
    </xf>
    <xf numFmtId="164" fontId="10" fillId="2" borderId="11" xfId="7" applyNumberFormat="1" applyFont="1" applyFill="1" applyBorder="1" applyAlignment="1">
      <alignment horizontal="right" vertical="top" wrapText="1"/>
    </xf>
    <xf numFmtId="164" fontId="10" fillId="2" borderId="12" xfId="7" applyNumberFormat="1" applyFont="1" applyFill="1" applyBorder="1" applyAlignment="1">
      <alignment horizontal="right" vertical="top" wrapText="1"/>
    </xf>
    <xf numFmtId="175" fontId="14" fillId="2" borderId="0" xfId="9" applyNumberFormat="1" applyFont="1" applyFill="1" applyAlignment="1"/>
    <xf numFmtId="175" fontId="17" fillId="2" borderId="14" xfId="7" applyNumberFormat="1" applyFont="1" applyFill="1" applyBorder="1"/>
    <xf numFmtId="175" fontId="14" fillId="2" borderId="0" xfId="9" applyNumberFormat="1" applyFont="1" applyFill="1" applyAlignment="1">
      <alignment horizontal="center"/>
    </xf>
    <xf numFmtId="0" fontId="14" fillId="2" borderId="19" xfId="16" applyFont="1" applyFill="1" applyBorder="1" applyAlignment="1">
      <alignment wrapText="1"/>
    </xf>
    <xf numFmtId="175" fontId="10" fillId="2" borderId="19" xfId="7" applyNumberFormat="1" applyFont="1" applyFill="1" applyBorder="1"/>
    <xf numFmtId="164" fontId="14" fillId="2" borderId="19" xfId="7" applyNumberFormat="1" applyFont="1" applyFill="1" applyBorder="1" applyAlignment="1">
      <alignment horizontal="right" wrapText="1"/>
    </xf>
    <xf numFmtId="164" fontId="14" fillId="2" borderId="20" xfId="7" applyNumberFormat="1" applyFont="1" applyFill="1" applyBorder="1" applyAlignment="1">
      <alignment horizontal="right" wrapText="1"/>
    </xf>
    <xf numFmtId="164" fontId="14" fillId="2" borderId="17" xfId="7" applyNumberFormat="1" applyFont="1" applyFill="1" applyBorder="1" applyAlignment="1">
      <alignment horizontal="right" wrapText="1"/>
    </xf>
    <xf numFmtId="3" fontId="10" fillId="2" borderId="0" xfId="16" applyNumberFormat="1" applyFont="1" applyFill="1" applyAlignment="1"/>
    <xf numFmtId="3" fontId="14" fillId="2" borderId="11" xfId="16" applyNumberFormat="1" applyFont="1" applyFill="1" applyBorder="1" applyAlignment="1"/>
    <xf numFmtId="0" fontId="14" fillId="2" borderId="11" xfId="16" applyFont="1" applyFill="1" applyBorder="1" applyAlignment="1">
      <alignment horizontal="left"/>
    </xf>
    <xf numFmtId="175" fontId="10" fillId="2" borderId="11" xfId="7" applyNumberFormat="1" applyFont="1" applyFill="1" applyBorder="1"/>
    <xf numFmtId="164" fontId="14" fillId="2" borderId="11" xfId="7" applyNumberFormat="1" applyFont="1" applyFill="1" applyBorder="1" applyAlignment="1">
      <alignment horizontal="right" wrapText="1"/>
    </xf>
    <xf numFmtId="164" fontId="14" fillId="2" borderId="12" xfId="7" applyNumberFormat="1" applyFont="1" applyFill="1" applyBorder="1" applyAlignment="1">
      <alignment horizontal="right" wrapText="1"/>
    </xf>
    <xf numFmtId="164" fontId="22" fillId="2" borderId="11" xfId="16" applyNumberFormat="1" applyFont="1" applyFill="1" applyBorder="1" applyAlignment="1">
      <alignment vertical="center"/>
    </xf>
    <xf numFmtId="0" fontId="10" fillId="2" borderId="11" xfId="16" applyFont="1" applyFill="1" applyBorder="1" applyAlignment="1">
      <alignment horizontal="left" vertical="center" indent="1"/>
    </xf>
    <xf numFmtId="0" fontId="10" fillId="2" borderId="11" xfId="16" applyFont="1" applyFill="1" applyBorder="1" applyAlignment="1">
      <alignment horizontal="left" vertical="center"/>
    </xf>
    <xf numFmtId="164" fontId="10" fillId="2" borderId="11" xfId="7" applyNumberFormat="1" applyFont="1" applyFill="1" applyBorder="1" applyAlignment="1">
      <alignment horizontal="right" vertical="center" wrapText="1"/>
    </xf>
    <xf numFmtId="164" fontId="10" fillId="2" borderId="12" xfId="7" applyNumberFormat="1" applyFont="1" applyFill="1" applyBorder="1" applyAlignment="1">
      <alignment horizontal="right" vertical="center" wrapText="1"/>
    </xf>
    <xf numFmtId="3" fontId="10" fillId="2" borderId="19" xfId="16" applyNumberFormat="1" applyFont="1" applyFill="1" applyBorder="1" applyAlignment="1">
      <alignment horizontal="left" indent="1"/>
    </xf>
    <xf numFmtId="3" fontId="14" fillId="2" borderId="0" xfId="16" applyNumberFormat="1" applyFont="1" applyFill="1" applyAlignment="1">
      <alignment wrapText="1"/>
    </xf>
    <xf numFmtId="175" fontId="14" fillId="2" borderId="0" xfId="7" applyNumberFormat="1" applyFont="1" applyFill="1" applyAlignment="1">
      <alignment wrapText="1"/>
    </xf>
    <xf numFmtId="0" fontId="10" fillId="2" borderId="11" xfId="16" applyFont="1" applyFill="1" applyBorder="1" applyAlignment="1">
      <alignment horizontal="left" indent="3"/>
    </xf>
    <xf numFmtId="164" fontId="10" fillId="2" borderId="11" xfId="7" applyNumberFormat="1" applyFont="1" applyFill="1" applyBorder="1" applyAlignment="1">
      <alignment horizontal="right" wrapText="1"/>
    </xf>
    <xf numFmtId="164" fontId="10" fillId="2" borderId="12" xfId="7" applyNumberFormat="1" applyFont="1" applyFill="1" applyBorder="1" applyAlignment="1">
      <alignment horizontal="right" wrapText="1"/>
    </xf>
    <xf numFmtId="175" fontId="17" fillId="2" borderId="0" xfId="7" applyNumberFormat="1" applyFont="1" applyFill="1"/>
    <xf numFmtId="175" fontId="16" fillId="2" borderId="0" xfId="7" applyNumberFormat="1" applyFont="1" applyFill="1"/>
    <xf numFmtId="175" fontId="16" fillId="2" borderId="0" xfId="7" applyNumberFormat="1" applyFont="1" applyFill="1" applyAlignment="1">
      <alignment vertical="top"/>
    </xf>
    <xf numFmtId="0" fontId="10" fillId="2" borderId="11" xfId="16" applyFont="1" applyFill="1" applyBorder="1" applyAlignment="1">
      <alignment horizontal="left" vertical="top" indent="2"/>
    </xf>
    <xf numFmtId="175" fontId="17" fillId="2" borderId="11" xfId="7" applyNumberFormat="1" applyFont="1" applyFill="1" applyBorder="1" applyAlignment="1">
      <alignment vertical="top"/>
    </xf>
    <xf numFmtId="175" fontId="23" fillId="2" borderId="0" xfId="7" applyNumberFormat="1" applyFont="1" applyFill="1"/>
    <xf numFmtId="0" fontId="14" fillId="2" borderId="19" xfId="16" applyFont="1" applyFill="1" applyBorder="1" applyAlignment="1">
      <alignment horizontal="left" wrapText="1"/>
    </xf>
    <xf numFmtId="175" fontId="16" fillId="2" borderId="11" xfId="7" applyNumberFormat="1" applyFont="1" applyFill="1" applyBorder="1"/>
    <xf numFmtId="0" fontId="10" fillId="2" borderId="11" xfId="16" applyFont="1" applyFill="1" applyBorder="1" applyAlignment="1">
      <alignment horizontal="left" indent="1"/>
    </xf>
    <xf numFmtId="180" fontId="10" fillId="2" borderId="11" xfId="7" applyNumberFormat="1" applyFont="1" applyFill="1" applyBorder="1" applyAlignment="1">
      <alignment vertical="center"/>
    </xf>
    <xf numFmtId="180" fontId="22" fillId="2" borderId="11" xfId="16" applyNumberFormat="1" applyFont="1" applyFill="1" applyBorder="1" applyAlignment="1">
      <alignment vertical="center"/>
    </xf>
    <xf numFmtId="175" fontId="10" fillId="2" borderId="6" xfId="7" applyNumberFormat="1" applyFont="1" applyFill="1" applyBorder="1"/>
    <xf numFmtId="175" fontId="24" fillId="2" borderId="0" xfId="7" applyNumberFormat="1" applyFont="1" applyFill="1"/>
    <xf numFmtId="180" fontId="14" fillId="2" borderId="0" xfId="7" applyNumberFormat="1" applyFont="1" applyFill="1" applyAlignment="1">
      <alignment horizontal="right" wrapText="1"/>
    </xf>
    <xf numFmtId="180" fontId="14" fillId="2" borderId="9" xfId="7" applyNumberFormat="1" applyFont="1" applyFill="1" applyBorder="1" applyAlignment="1">
      <alignment horizontal="right" wrapText="1"/>
    </xf>
    <xf numFmtId="3" fontId="10" fillId="2" borderId="0" xfId="16" applyNumberFormat="1" applyFont="1" applyFill="1" applyAlignment="1">
      <alignment horizontal="left" indent="1"/>
    </xf>
    <xf numFmtId="180" fontId="10" fillId="2" borderId="0" xfId="7" applyNumberFormat="1" applyFont="1" applyFill="1" applyAlignment="1">
      <alignment horizontal="right" wrapText="1"/>
    </xf>
    <xf numFmtId="180" fontId="10" fillId="2" borderId="9" xfId="7" applyNumberFormat="1" applyFont="1" applyFill="1" applyBorder="1" applyAlignment="1">
      <alignment horizontal="right" wrapText="1"/>
    </xf>
    <xf numFmtId="3" fontId="14" fillId="2" borderId="0" xfId="16" applyNumberFormat="1" applyFont="1" applyFill="1" applyAlignment="1">
      <alignment horizontal="left" indent="1"/>
    </xf>
    <xf numFmtId="3" fontId="10" fillId="2" borderId="11" xfId="16" applyNumberFormat="1" applyFont="1" applyFill="1" applyBorder="1" applyAlignment="1">
      <alignment horizontal="left" vertical="top" indent="2"/>
    </xf>
    <xf numFmtId="3" fontId="10" fillId="2" borderId="11" xfId="16" applyNumberFormat="1" applyFont="1" applyFill="1" applyBorder="1" applyAlignment="1">
      <alignment horizontal="left" vertical="top"/>
    </xf>
    <xf numFmtId="180" fontId="10" fillId="2" borderId="11" xfId="7" applyNumberFormat="1" applyFont="1" applyFill="1" applyBorder="1" applyAlignment="1">
      <alignment horizontal="right" vertical="top" wrapText="1"/>
    </xf>
    <xf numFmtId="180" fontId="10" fillId="2" borderId="12" xfId="7" applyNumberFormat="1" applyFont="1" applyFill="1" applyBorder="1" applyAlignment="1">
      <alignment horizontal="right" vertical="top" wrapText="1"/>
    </xf>
    <xf numFmtId="175" fontId="25" fillId="2" borderId="0" xfId="9" applyNumberFormat="1" applyFont="1" applyFill="1" applyAlignment="1">
      <alignment horizontal="center"/>
    </xf>
    <xf numFmtId="180" fontId="14" fillId="2" borderId="0" xfId="7" applyNumberFormat="1" applyFont="1" applyFill="1" applyAlignment="1">
      <alignment horizontal="right"/>
    </xf>
    <xf numFmtId="175" fontId="14" fillId="2" borderId="0" xfId="7" applyNumberFormat="1" applyFont="1" applyFill="1" applyAlignment="1">
      <alignment horizontal="left" indent="2"/>
    </xf>
    <xf numFmtId="3" fontId="10" fillId="2" borderId="0" xfId="16" applyNumberFormat="1" applyFont="1" applyFill="1" applyAlignment="1">
      <alignment horizontal="left" indent="4"/>
    </xf>
    <xf numFmtId="3" fontId="10" fillId="2" borderId="11" xfId="16" applyNumberFormat="1" applyFont="1" applyFill="1" applyBorder="1" applyAlignment="1">
      <alignment horizontal="left" indent="1"/>
    </xf>
    <xf numFmtId="180" fontId="10" fillId="2" borderId="11" xfId="7" applyNumberFormat="1" applyFont="1" applyFill="1" applyBorder="1" applyAlignment="1">
      <alignment horizontal="right" wrapText="1"/>
    </xf>
    <xf numFmtId="180" fontId="10" fillId="2" borderId="12" xfId="7" applyNumberFormat="1" applyFont="1" applyFill="1" applyBorder="1" applyAlignment="1">
      <alignment horizontal="right" wrapText="1"/>
    </xf>
    <xf numFmtId="180" fontId="10" fillId="2" borderId="0" xfId="7" applyNumberFormat="1" applyFont="1" applyFill="1"/>
    <xf numFmtId="0" fontId="14" fillId="2" borderId="8" xfId="16" applyFont="1" applyFill="1" applyBorder="1" applyAlignment="1">
      <alignment vertical="center"/>
    </xf>
    <xf numFmtId="164" fontId="14" fillId="2" borderId="6" xfId="7" applyNumberFormat="1" applyFont="1" applyFill="1" applyBorder="1" applyAlignment="1">
      <alignment horizontal="right" wrapText="1"/>
    </xf>
    <xf numFmtId="164" fontId="14" fillId="2" borderId="7" xfId="7" applyNumberFormat="1" applyFont="1" applyFill="1" applyBorder="1" applyAlignment="1">
      <alignment horizontal="right" wrapText="1"/>
    </xf>
    <xf numFmtId="175" fontId="23" fillId="2" borderId="8" xfId="7" applyNumberFormat="1" applyFont="1" applyFill="1" applyBorder="1"/>
    <xf numFmtId="0" fontId="14" fillId="2" borderId="0" xfId="17" applyFont="1" applyFill="1" applyAlignment="1">
      <alignment horizontal="left" indent="1"/>
    </xf>
    <xf numFmtId="164" fontId="22" fillId="2" borderId="0" xfId="16" applyNumberFormat="1" applyFont="1" applyFill="1" applyAlignment="1">
      <alignment vertical="center"/>
    </xf>
    <xf numFmtId="0" fontId="10" fillId="2" borderId="0" xfId="17" applyFont="1" applyFill="1" applyAlignment="1">
      <alignment horizontal="left" indent="1"/>
    </xf>
    <xf numFmtId="0" fontId="10" fillId="2" borderId="0" xfId="17" applyFont="1" applyFill="1" applyAlignment="1">
      <alignment horizontal="left" indent="2"/>
    </xf>
    <xf numFmtId="0" fontId="10" fillId="2" borderId="8" xfId="16" applyFont="1" applyFill="1" applyBorder="1" applyAlignment="1">
      <alignment horizontal="left"/>
    </xf>
    <xf numFmtId="0" fontId="10" fillId="2" borderId="0" xfId="17" applyFont="1" applyFill="1" applyAlignment="1">
      <alignment horizontal="left"/>
    </xf>
    <xf numFmtId="175" fontId="16" fillId="2" borderId="8" xfId="7" applyNumberFormat="1" applyFont="1" applyFill="1" applyBorder="1"/>
    <xf numFmtId="165" fontId="10" fillId="2" borderId="0" xfId="7" applyNumberFormat="1" applyFont="1" applyFill="1" applyAlignment="1">
      <alignment horizontal="right" wrapText="1"/>
    </xf>
    <xf numFmtId="174" fontId="10" fillId="2" borderId="0" xfId="7" applyNumberFormat="1" applyFont="1" applyFill="1" applyAlignment="1">
      <alignment horizontal="right" wrapText="1"/>
    </xf>
    <xf numFmtId="0" fontId="14" fillId="2" borderId="0" xfId="17" applyFont="1" applyFill="1" applyAlignment="1">
      <alignment horizontal="left" indent="2"/>
    </xf>
    <xf numFmtId="0" fontId="10" fillId="2" borderId="0" xfId="17" applyFont="1" applyFill="1" applyAlignment="1"/>
    <xf numFmtId="0" fontId="10" fillId="2" borderId="8" xfId="16" applyFont="1" applyFill="1" applyBorder="1" applyAlignment="1">
      <alignment vertical="top"/>
    </xf>
    <xf numFmtId="175" fontId="14" fillId="2" borderId="8" xfId="9" applyNumberFormat="1" applyFont="1" applyFill="1" applyBorder="1" applyAlignment="1">
      <alignment horizontal="center"/>
    </xf>
    <xf numFmtId="0" fontId="10" fillId="2" borderId="19" xfId="16" applyFont="1" applyFill="1" applyBorder="1" applyAlignment="1"/>
    <xf numFmtId="164" fontId="10" fillId="2" borderId="21" xfId="7" applyNumberFormat="1" applyFont="1" applyFill="1" applyBorder="1" applyAlignment="1">
      <alignment horizontal="right" wrapText="1"/>
    </xf>
    <xf numFmtId="164" fontId="10" fillId="2" borderId="11" xfId="7" applyNumberFormat="1" applyFont="1" applyFill="1" applyBorder="1" applyAlignment="1">
      <alignment horizontal="right"/>
    </xf>
    <xf numFmtId="175" fontId="10" fillId="2" borderId="12" xfId="7" applyNumberFormat="1" applyFont="1" applyFill="1" applyBorder="1"/>
    <xf numFmtId="180" fontId="10" fillId="2" borderId="11" xfId="7" applyNumberFormat="1" applyFont="1" applyFill="1" applyBorder="1" applyAlignment="1">
      <alignment horizontal="right" vertical="center"/>
    </xf>
    <xf numFmtId="180" fontId="14" fillId="2" borderId="16" xfId="7" applyNumberFormat="1" applyFont="1" applyFill="1" applyBorder="1" applyAlignment="1">
      <alignment horizontal="right" wrapText="1"/>
    </xf>
    <xf numFmtId="180" fontId="14" fillId="2" borderId="22" xfId="7" applyNumberFormat="1" applyFont="1" applyFill="1" applyBorder="1" applyAlignment="1">
      <alignment horizontal="right" wrapText="1"/>
    </xf>
    <xf numFmtId="180" fontId="14" fillId="2" borderId="17" xfId="7" applyNumberFormat="1" applyFont="1" applyFill="1" applyBorder="1" applyAlignment="1">
      <alignment horizontal="right" wrapText="1"/>
    </xf>
    <xf numFmtId="180" fontId="10" fillId="2" borderId="18" xfId="7" applyNumberFormat="1" applyFont="1" applyFill="1" applyBorder="1" applyAlignment="1">
      <alignment horizontal="right" wrapText="1"/>
    </xf>
    <xf numFmtId="3" fontId="17" fillId="2" borderId="0" xfId="16" applyNumberFormat="1" applyFont="1" applyFill="1" applyAlignment="1">
      <alignment horizontal="left" vertical="center" wrapText="1"/>
    </xf>
    <xf numFmtId="180" fontId="14" fillId="2" borderId="18" xfId="7" applyNumberFormat="1" applyFont="1" applyFill="1" applyBorder="1" applyAlignment="1">
      <alignment horizontal="right" wrapText="1"/>
    </xf>
    <xf numFmtId="175" fontId="10" fillId="2" borderId="11" xfId="7" applyNumberFormat="1" applyFont="1" applyFill="1" applyBorder="1" applyAlignment="1">
      <alignment vertical="top"/>
    </xf>
    <xf numFmtId="180" fontId="10" fillId="2" borderId="0" xfId="7" applyNumberFormat="1" applyFont="1" applyFill="1" applyAlignment="1">
      <alignment horizontal="right"/>
    </xf>
    <xf numFmtId="180" fontId="10" fillId="2" borderId="9" xfId="7" applyNumberFormat="1" applyFont="1" applyFill="1" applyBorder="1" applyAlignment="1">
      <alignment horizontal="right"/>
    </xf>
    <xf numFmtId="180" fontId="14" fillId="2" borderId="21" xfId="7" applyNumberFormat="1" applyFont="1" applyFill="1" applyBorder="1" applyAlignment="1">
      <alignment horizontal="right" wrapText="1"/>
    </xf>
    <xf numFmtId="3" fontId="10" fillId="2" borderId="0" xfId="16" applyNumberFormat="1" applyFont="1" applyFill="1" applyAlignment="1">
      <alignment horizontal="left" wrapText="1" indent="1"/>
    </xf>
    <xf numFmtId="49" fontId="10" fillId="2" borderId="0" xfId="7" applyNumberFormat="1" applyFont="1" applyFill="1" applyAlignment="1">
      <alignment wrapText="1"/>
    </xf>
    <xf numFmtId="0" fontId="0" fillId="2" borderId="0" xfId="0" applyFill="1" applyAlignment="1">
      <alignment wrapText="1"/>
    </xf>
    <xf numFmtId="49" fontId="10" fillId="2" borderId="11" xfId="7" applyNumberFormat="1" applyFont="1" applyFill="1" applyBorder="1" applyAlignment="1">
      <alignment vertical="center" wrapText="1"/>
    </xf>
    <xf numFmtId="180" fontId="10" fillId="2" borderId="11" xfId="7" applyNumberFormat="1" applyFont="1" applyFill="1" applyBorder="1" applyAlignment="1">
      <alignment horizontal="right"/>
    </xf>
    <xf numFmtId="0" fontId="10" fillId="2" borderId="0" xfId="16" applyFont="1" applyFill="1" applyAlignment="1">
      <alignment horizontal="left" wrapText="1" indent="1"/>
    </xf>
    <xf numFmtId="3" fontId="10" fillId="2" borderId="0" xfId="16" applyNumberFormat="1" applyFont="1" applyFill="1" applyAlignment="1">
      <alignment horizontal="left" vertical="top" indent="2"/>
    </xf>
    <xf numFmtId="3" fontId="10" fillId="2" borderId="0" xfId="16" applyNumberFormat="1" applyFont="1" applyFill="1" applyAlignment="1">
      <alignment horizontal="left" vertical="top"/>
    </xf>
    <xf numFmtId="164" fontId="10" fillId="2" borderId="0" xfId="7" applyNumberFormat="1" applyFont="1" applyFill="1" applyAlignment="1">
      <alignment horizontal="right" vertical="top" wrapText="1"/>
    </xf>
    <xf numFmtId="164" fontId="10" fillId="2" borderId="9" xfId="7" applyNumberFormat="1" applyFont="1" applyFill="1" applyBorder="1" applyAlignment="1">
      <alignment horizontal="right" vertical="top" wrapText="1"/>
    </xf>
    <xf numFmtId="3" fontId="10" fillId="2" borderId="19" xfId="16" applyNumberFormat="1" applyFont="1" applyFill="1" applyBorder="1" applyAlignment="1">
      <alignment horizontal="left"/>
    </xf>
    <xf numFmtId="164" fontId="10" fillId="2" borderId="0" xfId="16" applyNumberFormat="1" applyFont="1" applyFill="1" applyAlignment="1">
      <alignment horizontal="right" indent="1"/>
    </xf>
    <xf numFmtId="0" fontId="10" fillId="2" borderId="11" xfId="16" applyFont="1" applyFill="1" applyBorder="1" applyAlignment="1">
      <alignment horizontal="left" indent="2"/>
    </xf>
    <xf numFmtId="3" fontId="10" fillId="2" borderId="8" xfId="16" applyNumberFormat="1" applyFont="1" applyFill="1" applyBorder="1" applyAlignment="1"/>
    <xf numFmtId="3" fontId="10" fillId="2" borderId="8" xfId="16" applyNumberFormat="1" applyFont="1" applyFill="1" applyBorder="1" applyAlignment="1">
      <alignment vertical="center"/>
    </xf>
    <xf numFmtId="164" fontId="10" fillId="2" borderId="0" xfId="7" applyNumberFormat="1" applyFont="1" applyFill="1" applyAlignment="1">
      <alignment horizontal="right" vertical="center" wrapText="1"/>
    </xf>
    <xf numFmtId="164" fontId="10" fillId="2" borderId="9" xfId="7" applyNumberFormat="1" applyFont="1" applyFill="1" applyBorder="1" applyAlignment="1">
      <alignment horizontal="right" vertical="center" wrapText="1"/>
    </xf>
    <xf numFmtId="164" fontId="14" fillId="2" borderId="0" xfId="7" applyNumberFormat="1" applyFont="1" applyFill="1" applyAlignment="1">
      <alignment horizontal="right" vertical="center" wrapText="1"/>
    </xf>
    <xf numFmtId="164" fontId="14" fillId="2" borderId="9" xfId="7" applyNumberFormat="1" applyFont="1" applyFill="1" applyBorder="1" applyAlignment="1">
      <alignment horizontal="right" vertical="center" wrapText="1"/>
    </xf>
    <xf numFmtId="3" fontId="10" fillId="2" borderId="0" xfId="16" applyNumberFormat="1" applyFont="1" applyFill="1" applyAlignment="1">
      <alignment horizontal="left" vertical="top" indent="3"/>
    </xf>
    <xf numFmtId="0" fontId="14" fillId="2" borderId="14" xfId="16" applyFont="1" applyFill="1" applyBorder="1" applyAlignment="1">
      <alignment wrapText="1"/>
    </xf>
    <xf numFmtId="3" fontId="10" fillId="2" borderId="11" xfId="16" applyNumberFormat="1" applyFont="1" applyFill="1" applyBorder="1" applyAlignment="1"/>
    <xf numFmtId="0" fontId="10" fillId="2" borderId="11" xfId="16" applyFont="1" applyFill="1" applyBorder="1" applyAlignment="1">
      <alignment horizontal="left" vertical="center" wrapText="1" indent="2"/>
    </xf>
    <xf numFmtId="0" fontId="14" fillId="2" borderId="0" xfId="16" applyFont="1" applyFill="1" applyAlignment="1">
      <alignment horizontal="left" vertical="center" indent="1"/>
    </xf>
    <xf numFmtId="0" fontId="10" fillId="2" borderId="0" xfId="16" applyFont="1" applyFill="1" applyAlignment="1">
      <alignment horizontal="left" vertical="center"/>
    </xf>
    <xf numFmtId="164" fontId="14" fillId="2" borderId="16" xfId="7" applyNumberFormat="1" applyFont="1" applyFill="1" applyBorder="1" applyAlignment="1">
      <alignment horizontal="right" wrapText="1"/>
    </xf>
    <xf numFmtId="175" fontId="10" fillId="2" borderId="11" xfId="7" applyNumberFormat="1" applyFont="1" applyFill="1" applyBorder="1" applyAlignment="1">
      <alignment vertical="center"/>
    </xf>
    <xf numFmtId="0" fontId="14" fillId="2" borderId="11" xfId="16" applyFont="1" applyFill="1" applyBorder="1" applyAlignment="1">
      <alignment horizontal="left" vertical="center" indent="1"/>
    </xf>
    <xf numFmtId="164" fontId="14" fillId="2" borderId="11" xfId="7" applyNumberFormat="1" applyFont="1" applyFill="1" applyBorder="1" applyAlignment="1">
      <alignment horizontal="right" vertical="center" wrapText="1"/>
    </xf>
    <xf numFmtId="164" fontId="14" fillId="2" borderId="12" xfId="7" applyNumberFormat="1" applyFont="1" applyFill="1" applyBorder="1" applyAlignment="1">
      <alignment horizontal="right" vertical="center" wrapText="1"/>
    </xf>
    <xf numFmtId="3" fontId="10" fillId="2" borderId="11" xfId="16" applyNumberFormat="1" applyFont="1" applyFill="1" applyBorder="1" applyAlignment="1">
      <alignment horizontal="left" vertical="top" indent="1"/>
    </xf>
    <xf numFmtId="0" fontId="14" fillId="2" borderId="0" xfId="16" applyFont="1" applyFill="1" applyAlignment="1">
      <alignment horizontal="left" vertical="center"/>
    </xf>
    <xf numFmtId="164" fontId="14" fillId="2" borderId="0" xfId="16" applyNumberFormat="1" applyFont="1" applyFill="1" applyAlignment="1">
      <alignment horizontal="right" wrapText="1"/>
    </xf>
    <xf numFmtId="164" fontId="14" fillId="2" borderId="9" xfId="16" applyNumberFormat="1" applyFont="1" applyFill="1" applyBorder="1" applyAlignment="1">
      <alignment horizontal="right" wrapText="1"/>
    </xf>
    <xf numFmtId="164" fontId="10" fillId="2" borderId="0" xfId="16" applyNumberFormat="1" applyFont="1" applyFill="1" applyAlignment="1">
      <alignment horizontal="right" wrapText="1"/>
    </xf>
    <xf numFmtId="164" fontId="10" fillId="2" borderId="9" xfId="16" applyNumberFormat="1" applyFont="1" applyFill="1" applyBorder="1" applyAlignment="1">
      <alignment horizontal="right" wrapText="1"/>
    </xf>
    <xf numFmtId="164" fontId="10" fillId="2" borderId="0" xfId="16" applyNumberFormat="1" applyFont="1" applyFill="1" applyAlignment="1">
      <alignment horizontal="right" vertical="top" wrapText="1"/>
    </xf>
    <xf numFmtId="164" fontId="10" fillId="2" borderId="9" xfId="16" applyNumberFormat="1" applyFont="1" applyFill="1" applyBorder="1" applyAlignment="1">
      <alignment horizontal="right" vertical="top" wrapText="1"/>
    </xf>
    <xf numFmtId="175" fontId="10" fillId="2" borderId="11" xfId="7" applyNumberFormat="1" applyFont="1" applyFill="1" applyBorder="1" applyAlignment="1">
      <alignment horizontal="left" vertical="center"/>
    </xf>
    <xf numFmtId="164" fontId="10" fillId="2" borderId="11" xfId="16" applyNumberFormat="1" applyFont="1" applyFill="1" applyBorder="1" applyAlignment="1">
      <alignment horizontal="right" vertical="center" wrapText="1"/>
    </xf>
    <xf numFmtId="164" fontId="10" fillId="2" borderId="12" xfId="16" applyNumberFormat="1" applyFont="1" applyFill="1" applyBorder="1" applyAlignment="1">
      <alignment horizontal="right" vertical="center" wrapText="1"/>
    </xf>
    <xf numFmtId="0" fontId="14" fillId="2" borderId="14" xfId="16" applyFont="1" applyFill="1" applyBorder="1" applyAlignment="1">
      <alignment horizontal="left"/>
    </xf>
    <xf numFmtId="175" fontId="10" fillId="2" borderId="11" xfId="7" applyNumberFormat="1" applyFont="1" applyFill="1" applyBorder="1" applyAlignment="1">
      <alignment horizontal="left" vertical="center" wrapText="1" indent="1"/>
    </xf>
    <xf numFmtId="175" fontId="10" fillId="2" borderId="19" xfId="7" applyNumberFormat="1" applyFont="1" applyFill="1" applyBorder="1" applyAlignment="1">
      <alignment horizontal="left" indent="1"/>
    </xf>
    <xf numFmtId="164" fontId="10" fillId="2" borderId="11" xfId="16" applyNumberFormat="1" applyFont="1" applyFill="1" applyBorder="1" applyAlignment="1">
      <alignment horizontal="right" wrapText="1"/>
    </xf>
    <xf numFmtId="164" fontId="10" fillId="2" borderId="12" xfId="16" applyNumberFormat="1" applyFont="1" applyFill="1" applyBorder="1" applyAlignment="1">
      <alignment horizontal="right" wrapText="1"/>
    </xf>
    <xf numFmtId="0" fontId="10" fillId="2" borderId="11" xfId="16" applyFont="1" applyFill="1" applyBorder="1" applyAlignment="1">
      <alignment horizontal="left" vertical="top" indent="4"/>
    </xf>
    <xf numFmtId="164" fontId="10" fillId="2" borderId="11" xfId="7" applyNumberFormat="1" applyFont="1" applyFill="1" applyBorder="1" applyAlignment="1">
      <alignment horizontal="right" vertical="top"/>
    </xf>
    <xf numFmtId="164" fontId="10" fillId="2" borderId="12" xfId="7" applyNumberFormat="1" applyFont="1" applyFill="1" applyBorder="1" applyAlignment="1">
      <alignment horizontal="right" vertical="top"/>
    </xf>
    <xf numFmtId="164" fontId="10" fillId="2" borderId="12" xfId="7" applyNumberFormat="1" applyFont="1" applyFill="1" applyBorder="1" applyAlignment="1">
      <alignment horizontal="right"/>
    </xf>
    <xf numFmtId="175" fontId="10" fillId="2" borderId="0" xfId="7" applyNumberFormat="1" applyFont="1" applyFill="1" applyAlignment="1">
      <alignment horizontal="left"/>
    </xf>
    <xf numFmtId="3" fontId="10" fillId="2" borderId="0" xfId="13" applyNumberFormat="1" applyFont="1" applyFill="1" applyAlignment="1">
      <alignment horizontal="left" indent="1"/>
    </xf>
    <xf numFmtId="175" fontId="10" fillId="2" borderId="11" xfId="7" applyNumberFormat="1" applyFont="1" applyFill="1" applyBorder="1" applyAlignment="1">
      <alignment horizontal="left" indent="1"/>
    </xf>
    <xf numFmtId="164" fontId="10" fillId="2" borderId="11" xfId="7" applyNumberFormat="1" applyFont="1" applyFill="1" applyBorder="1" applyAlignment="1"/>
    <xf numFmtId="164" fontId="10" fillId="2" borderId="12" xfId="7" applyNumberFormat="1" applyFont="1" applyFill="1" applyBorder="1" applyAlignment="1"/>
    <xf numFmtId="175" fontId="10" fillId="2" borderId="8" xfId="7" applyNumberFormat="1" applyFont="1" applyFill="1" applyBorder="1" applyAlignment="1">
      <alignment vertical="center"/>
    </xf>
    <xf numFmtId="0" fontId="10" fillId="2" borderId="0" xfId="16" applyFont="1" applyFill="1" applyAlignment="1">
      <alignment horizontal="left" vertical="center" indent="1"/>
    </xf>
    <xf numFmtId="175" fontId="10" fillId="2" borderId="0" xfId="7" applyNumberFormat="1" applyFont="1" applyFill="1" applyAlignment="1">
      <alignment horizontal="left" vertical="center"/>
    </xf>
    <xf numFmtId="164" fontId="10" fillId="2" borderId="0" xfId="7" applyNumberFormat="1" applyFont="1" applyFill="1" applyAlignment="1">
      <alignment horizontal="right" vertical="center"/>
    </xf>
    <xf numFmtId="164" fontId="10" fillId="2" borderId="9" xfId="7" applyNumberFormat="1" applyFont="1" applyFill="1" applyBorder="1" applyAlignment="1">
      <alignment horizontal="right" vertical="center"/>
    </xf>
    <xf numFmtId="0" fontId="14" fillId="2" borderId="8" xfId="16" applyFont="1" applyFill="1" applyBorder="1" applyAlignment="1">
      <alignment vertical="top"/>
    </xf>
    <xf numFmtId="175" fontId="24" fillId="2" borderId="11" xfId="7" applyNumberFormat="1" applyFont="1" applyFill="1" applyBorder="1" applyAlignment="1">
      <alignment vertical="top"/>
    </xf>
    <xf numFmtId="164" fontId="14" fillId="2" borderId="0" xfId="7" applyNumberFormat="1" applyFont="1" applyFill="1" applyAlignment="1">
      <alignment horizontal="right" vertical="top"/>
    </xf>
    <xf numFmtId="164" fontId="10" fillId="2" borderId="0" xfId="7" applyNumberFormat="1" applyFont="1" applyFill="1" applyAlignment="1">
      <alignment horizontal="right" vertical="top"/>
    </xf>
    <xf numFmtId="164" fontId="10" fillId="2" borderId="9" xfId="7" applyNumberFormat="1" applyFont="1" applyFill="1" applyBorder="1" applyAlignment="1">
      <alignment horizontal="right" vertical="top"/>
    </xf>
    <xf numFmtId="175" fontId="14" fillId="2" borderId="0" xfId="7" applyNumberFormat="1" applyFont="1" applyFill="1" applyAlignment="1">
      <alignment vertical="top"/>
    </xf>
    <xf numFmtId="175" fontId="25" fillId="2" borderId="8" xfId="9" applyNumberFormat="1" applyFont="1" applyFill="1" applyBorder="1" applyAlignment="1">
      <alignment horizontal="center"/>
    </xf>
    <xf numFmtId="175" fontId="25" fillId="2" borderId="8" xfId="9" applyNumberFormat="1" applyFont="1" applyFill="1" applyBorder="1" applyAlignment="1">
      <alignment horizontal="center" vertical="top"/>
    </xf>
    <xf numFmtId="175" fontId="24" fillId="2" borderId="0" xfId="7" applyNumberFormat="1" applyFont="1" applyFill="1" applyAlignment="1">
      <alignment vertical="top"/>
    </xf>
    <xf numFmtId="175" fontId="10" fillId="2" borderId="10" xfId="7" applyNumberFormat="1" applyFont="1" applyFill="1" applyBorder="1" applyAlignment="1">
      <alignment vertical="top"/>
    </xf>
    <xf numFmtId="0" fontId="10" fillId="2" borderId="11" xfId="16" applyFont="1" applyFill="1" applyBorder="1" applyAlignment="1">
      <alignment horizontal="left" vertical="top" wrapText="1"/>
    </xf>
    <xf numFmtId="17" fontId="14" fillId="2" borderId="0" xfId="7" applyNumberFormat="1" applyFont="1" applyFill="1" applyAlignment="1">
      <alignment horizontal="right"/>
    </xf>
    <xf numFmtId="0" fontId="0" fillId="2" borderId="6" xfId="0" applyFill="1" applyBorder="1"/>
    <xf numFmtId="0" fontId="0" fillId="2" borderId="11" xfId="0" applyFill="1" applyBorder="1"/>
    <xf numFmtId="164" fontId="14" fillId="2" borderId="7" xfId="7" applyNumberFormat="1" applyFont="1" applyFill="1" applyBorder="1" applyAlignment="1">
      <alignment horizontal="right"/>
    </xf>
    <xf numFmtId="175" fontId="13" fillId="2" borderId="8" xfId="9" applyNumberFormat="1" applyFont="1" applyFill="1" applyBorder="1" applyAlignment="1">
      <alignment horizontal="center"/>
    </xf>
    <xf numFmtId="0" fontId="10" fillId="2" borderId="8" xfId="0" applyFont="1" applyFill="1" applyBorder="1"/>
    <xf numFmtId="164" fontId="10" fillId="2" borderId="0" xfId="0" applyNumberFormat="1" applyFont="1" applyFill="1" applyAlignment="1">
      <alignment horizontal="right"/>
    </xf>
    <xf numFmtId="164" fontId="10" fillId="2" borderId="9" xfId="0" applyNumberFormat="1" applyFont="1" applyFill="1" applyBorder="1" applyAlignment="1">
      <alignment horizontal="right"/>
    </xf>
    <xf numFmtId="0" fontId="10" fillId="2" borderId="8" xfId="0" applyFont="1" applyFill="1" applyBorder="1" applyAlignment="1">
      <alignment vertical="center"/>
    </xf>
    <xf numFmtId="0" fontId="10" fillId="2" borderId="0" xfId="0" applyFont="1" applyFill="1" applyAlignment="1">
      <alignment horizontal="left" vertical="center" indent="1"/>
    </xf>
    <xf numFmtId="0" fontId="0" fillId="2" borderId="0" xfId="0" applyFill="1" applyAlignment="1">
      <alignment vertical="center"/>
    </xf>
    <xf numFmtId="164" fontId="10" fillId="2" borderId="0" xfId="0" applyNumberFormat="1" applyFont="1" applyFill="1" applyAlignment="1">
      <alignment horizontal="right" vertical="center"/>
    </xf>
    <xf numFmtId="164" fontId="10" fillId="2" borderId="9" xfId="0" applyNumberFormat="1" applyFont="1" applyFill="1" applyBorder="1" applyAlignment="1">
      <alignment horizontal="right" vertical="center"/>
    </xf>
    <xf numFmtId="0" fontId="10" fillId="2" borderId="8" xfId="0" applyFont="1" applyFill="1" applyBorder="1" applyAlignment="1">
      <alignment vertical="top"/>
    </xf>
    <xf numFmtId="0" fontId="14" fillId="2" borderId="11" xfId="16" applyFont="1" applyFill="1" applyBorder="1" applyAlignment="1">
      <alignment horizontal="right"/>
    </xf>
    <xf numFmtId="0" fontId="26" fillId="2" borderId="0" xfId="0" applyFont="1" applyFill="1"/>
    <xf numFmtId="0" fontId="26" fillId="2" borderId="6" xfId="0" applyFont="1" applyFill="1" applyBorder="1"/>
    <xf numFmtId="0" fontId="10" fillId="2" borderId="10" xfId="0" applyFont="1" applyFill="1" applyBorder="1"/>
    <xf numFmtId="0" fontId="10" fillId="2" borderId="11" xfId="0" applyFont="1" applyFill="1" applyBorder="1" applyAlignment="1">
      <alignment horizontal="left" indent="1"/>
    </xf>
    <xf numFmtId="0" fontId="0" fillId="2" borderId="8" xfId="0" applyFill="1" applyBorder="1"/>
  </cellXfs>
  <cellStyles count="21">
    <cellStyle name="cf1" xfId="1" xr:uid="{00000000-0005-0000-0000-000000000000}"/>
    <cellStyle name="cf2" xfId="2" xr:uid="{00000000-0005-0000-0000-000001000000}"/>
    <cellStyle name="cf3" xfId="3" xr:uid="{00000000-0005-0000-0000-000002000000}"/>
    <cellStyle name="cf4" xfId="4" xr:uid="{00000000-0005-0000-0000-000003000000}"/>
    <cellStyle name="cf5" xfId="5" xr:uid="{00000000-0005-0000-0000-000004000000}"/>
    <cellStyle name="cf6" xfId="6" xr:uid="{00000000-0005-0000-0000-000005000000}"/>
    <cellStyle name="Comma 10 2" xfId="7" xr:uid="{00000000-0005-0000-0000-000006000000}"/>
    <cellStyle name="Comma 10 2 7" xfId="8" xr:uid="{00000000-0005-0000-0000-000007000000}"/>
    <cellStyle name="Hyperlink" xfId="9" xr:uid="{00000000-0005-0000-0000-000008000000}"/>
    <cellStyle name="Hyperlink 2 12" xfId="10" xr:uid="{00000000-0005-0000-0000-000009000000}"/>
    <cellStyle name="Normal" xfId="0" builtinId="0" customBuiltin="1"/>
    <cellStyle name="Normal 10 4" xfId="11" xr:uid="{00000000-0005-0000-0000-00000B000000}"/>
    <cellStyle name="Normal 211" xfId="12" xr:uid="{00000000-0005-0000-0000-00000C000000}"/>
    <cellStyle name="Normal_Annex A_new format 1,2,4" xfId="13" xr:uid="{00000000-0005-0000-0000-00000D000000}"/>
    <cellStyle name="Normal_Autumn 2011 expenditure tables (linked)" xfId="14" xr:uid="{00000000-0005-0000-0000-00000E000000}"/>
    <cellStyle name="Normal_Autumn 2011 expenditure tables (linked) 2" xfId="15" xr:uid="{00000000-0005-0000-0000-00000F000000}"/>
    <cellStyle name="Normal_Autumn 2011 expenditure tables input sheets" xfId="16" xr:uid="{00000000-0005-0000-0000-000010000000}"/>
    <cellStyle name="Normal_Autumn 2011 expenditure tables input sheets 3" xfId="17" xr:uid="{00000000-0005-0000-0000-000011000000}"/>
    <cellStyle name="Normal_Great Britain benefits and tax credits" xfId="18" xr:uid="{00000000-0005-0000-0000-000012000000}"/>
    <cellStyle name="Percent 10 2 2 2" xfId="19" xr:uid="{00000000-0005-0000-0000-000013000000}"/>
    <cellStyle name="Percent 10 2 2 2 3" xfId="20" xr:uid="{00000000-0005-0000-0000-000014000000}"/>
  </cellStyles>
  <dxfs count="8">
    <dxf>
      <font>
        <b/>
        <color rgb="FF00FF00"/>
        <family val="2"/>
      </font>
    </dxf>
    <dxf>
      <font>
        <b/>
        <color rgb="FFFF0000"/>
        <family val="2"/>
      </font>
    </dxf>
    <dxf>
      <font>
        <color rgb="FFFF0000"/>
        <family val="2"/>
      </font>
    </dxf>
    <dxf>
      <font>
        <color rgb="FFFF0000"/>
        <family val="2"/>
      </font>
    </dxf>
    <dxf>
      <font>
        <color rgb="FFFF0000"/>
        <family val="2"/>
      </font>
    </dxf>
    <dxf>
      <font>
        <color rgb="FFFF0000"/>
        <family val="2"/>
      </font>
    </dxf>
    <dxf>
      <font>
        <color rgb="FFFF0000"/>
        <family val="2"/>
      </font>
    </dxf>
    <dxf>
      <font>
        <color rgb="FFFF0000"/>
        <family val="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261939</xdr:colOff>
      <xdr:row>1</xdr:row>
      <xdr:rowOff>93657</xdr:rowOff>
    </xdr:from>
    <xdr:to>
      <xdr:col>1</xdr:col>
      <xdr:colOff>1728606</xdr:colOff>
      <xdr:row>3</xdr:row>
      <xdr:rowOff>58636</xdr:rowOff>
    </xdr:to>
    <xdr:pic>
      <xdr:nvPicPr>
        <xdr:cNvPr id="4" name="Picture 3">
          <a:extLst>
            <a:ext uri="{FF2B5EF4-FFF2-40B4-BE49-F238E27FC236}">
              <a16:creationId xmlns:a16="http://schemas.microsoft.com/office/drawing/2014/main" id="{80566261-7B33-51A5-149B-83C363AC3CD5}"/>
            </a:ext>
          </a:extLst>
        </xdr:cNvPr>
        <xdr:cNvPicPr>
          <a:picLocks noChangeAspect="1"/>
        </xdr:cNvPicPr>
      </xdr:nvPicPr>
      <xdr:blipFill>
        <a:blip xmlns:r="http://schemas.openxmlformats.org/officeDocument/2006/relationships" r:embed="rId1"/>
        <a:stretch>
          <a:fillRect/>
        </a:stretch>
      </xdr:blipFill>
      <xdr:spPr>
        <a:xfrm>
          <a:off x="1506539" y="258757"/>
          <a:ext cx="1466667" cy="7714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expenditure.tables@dwp.gov.uk" TargetMode="External"/><Relationship Id="rId2" Type="http://schemas.openxmlformats.org/officeDocument/2006/relationships/hyperlink" Target="https://twitter.com/DWPgovuk" TargetMode="External"/><Relationship Id="rId1" Type="http://schemas.openxmlformats.org/officeDocument/2006/relationships/hyperlink" Target="https://www.gov.uk/government/organisations/department-for-work-pensions" TargetMode="External"/><Relationship Id="rId5" Type="http://schemas.openxmlformats.org/officeDocument/2006/relationships/drawing" Target="../drawings/drawing1.xml"/><Relationship Id="rId4" Type="http://schemas.openxmlformats.org/officeDocument/2006/relationships/hyperlink" Target="https://www.gov.uk/government/organisations/department-for-work-pensions/about/media-enquiri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9C9C9"/>
  </sheetPr>
  <dimension ref="B1:B48"/>
  <sheetViews>
    <sheetView tabSelected="1" workbookViewId="0"/>
  </sheetViews>
  <sheetFormatPr defaultColWidth="9" defaultRowHeight="12.5" x14ac:dyDescent="0.25"/>
  <cols>
    <col min="1" max="1" width="17.81640625" style="1" customWidth="1"/>
    <col min="2" max="2" width="125.81640625" style="1" customWidth="1"/>
    <col min="3" max="3" width="20.81640625" style="1" customWidth="1"/>
    <col min="4" max="4" width="9" style="1" customWidth="1"/>
    <col min="5" max="16384" width="9" style="1"/>
  </cols>
  <sheetData>
    <row r="1" spans="2:2" ht="13" thickBot="1" x14ac:dyDescent="0.3"/>
    <row r="2" spans="2:2" ht="33" customHeight="1" x14ac:dyDescent="0.25">
      <c r="B2" s="2"/>
    </row>
    <row r="3" spans="2:2" ht="30.75" customHeight="1" x14ac:dyDescent="0.5">
      <c r="B3" s="3" t="s">
        <v>0</v>
      </c>
    </row>
    <row r="4" spans="2:2" ht="48.75" customHeight="1" x14ac:dyDescent="0.25">
      <c r="B4" s="4" t="s">
        <v>1</v>
      </c>
    </row>
    <row r="5" spans="2:2" ht="30.75" customHeight="1" x14ac:dyDescent="0.35">
      <c r="B5" s="5" t="s">
        <v>2</v>
      </c>
    </row>
    <row r="6" spans="2:2" ht="23.25" customHeight="1" x14ac:dyDescent="0.35">
      <c r="B6" s="6" t="s">
        <v>3</v>
      </c>
    </row>
    <row r="7" spans="2:2" ht="30" customHeight="1" x14ac:dyDescent="0.35">
      <c r="B7" s="7" t="s">
        <v>4</v>
      </c>
    </row>
    <row r="8" spans="2:2" ht="15.5" x14ac:dyDescent="0.35">
      <c r="B8" s="8" t="s">
        <v>5</v>
      </c>
    </row>
    <row r="9" spans="2:2" ht="15.5" x14ac:dyDescent="0.35">
      <c r="B9" s="8" t="s">
        <v>6</v>
      </c>
    </row>
    <row r="10" spans="2:2" ht="15.5" x14ac:dyDescent="0.35">
      <c r="B10" s="8" t="s">
        <v>7</v>
      </c>
    </row>
    <row r="11" spans="2:2" ht="15.5" x14ac:dyDescent="0.35">
      <c r="B11" s="8" t="s">
        <v>8</v>
      </c>
    </row>
    <row r="12" spans="2:2" ht="15.5" x14ac:dyDescent="0.35">
      <c r="B12" s="8" t="s">
        <v>9</v>
      </c>
    </row>
    <row r="13" spans="2:2" ht="15.5" x14ac:dyDescent="0.35">
      <c r="B13" s="8" t="s">
        <v>10</v>
      </c>
    </row>
    <row r="14" spans="2:2" ht="15.5" x14ac:dyDescent="0.35">
      <c r="B14" s="8" t="s">
        <v>11</v>
      </c>
    </row>
    <row r="15" spans="2:2" ht="15.5" x14ac:dyDescent="0.35">
      <c r="B15" s="8" t="s">
        <v>12</v>
      </c>
    </row>
    <row r="16" spans="2:2" ht="15.5" x14ac:dyDescent="0.35">
      <c r="B16" s="8" t="s">
        <v>13</v>
      </c>
    </row>
    <row r="17" spans="2:2" ht="15.5" x14ac:dyDescent="0.35">
      <c r="B17" s="8" t="s">
        <v>14</v>
      </c>
    </row>
    <row r="18" spans="2:2" ht="15.5" x14ac:dyDescent="0.35">
      <c r="B18" s="8" t="s">
        <v>15</v>
      </c>
    </row>
    <row r="19" spans="2:2" ht="15.5" x14ac:dyDescent="0.35">
      <c r="B19" s="8" t="s">
        <v>16</v>
      </c>
    </row>
    <row r="20" spans="2:2" ht="15.5" x14ac:dyDescent="0.35">
      <c r="B20" s="8" t="s">
        <v>17</v>
      </c>
    </row>
    <row r="21" spans="2:2" ht="15.5" x14ac:dyDescent="0.35">
      <c r="B21" s="8" t="s">
        <v>18</v>
      </c>
    </row>
    <row r="22" spans="2:2" ht="15.5" x14ac:dyDescent="0.35">
      <c r="B22" s="8" t="s">
        <v>19</v>
      </c>
    </row>
    <row r="23" spans="2:2" ht="15.5" x14ac:dyDescent="0.35">
      <c r="B23" s="8" t="s">
        <v>20</v>
      </c>
    </row>
    <row r="24" spans="2:2" ht="30" customHeight="1" x14ac:dyDescent="0.35">
      <c r="B24" s="9" t="s">
        <v>21</v>
      </c>
    </row>
    <row r="25" spans="2:2" ht="15.5" x14ac:dyDescent="0.35">
      <c r="B25" s="8" t="s">
        <v>22</v>
      </c>
    </row>
    <row r="26" spans="2:2" ht="15.5" x14ac:dyDescent="0.35">
      <c r="B26" s="8" t="s">
        <v>23</v>
      </c>
    </row>
    <row r="27" spans="2:2" ht="15.5" x14ac:dyDescent="0.35">
      <c r="B27" s="8" t="s">
        <v>24</v>
      </c>
    </row>
    <row r="28" spans="2:2" ht="15.5" x14ac:dyDescent="0.35">
      <c r="B28" s="8" t="s">
        <v>25</v>
      </c>
    </row>
    <row r="29" spans="2:2" ht="15.5" x14ac:dyDescent="0.35">
      <c r="B29" s="8" t="s">
        <v>26</v>
      </c>
    </row>
    <row r="30" spans="2:2" ht="15.5" x14ac:dyDescent="0.35">
      <c r="B30" s="8" t="s">
        <v>27</v>
      </c>
    </row>
    <row r="31" spans="2:2" ht="15.5" x14ac:dyDescent="0.35">
      <c r="B31" s="8" t="s">
        <v>28</v>
      </c>
    </row>
    <row r="32" spans="2:2" ht="15.5" x14ac:dyDescent="0.35">
      <c r="B32" s="8" t="s">
        <v>29</v>
      </c>
    </row>
    <row r="33" spans="2:2" ht="15.5" x14ac:dyDescent="0.35">
      <c r="B33" s="8" t="s">
        <v>30</v>
      </c>
    </row>
    <row r="34" spans="2:2" ht="15.5" x14ac:dyDescent="0.35">
      <c r="B34" s="8" t="s">
        <v>31</v>
      </c>
    </row>
    <row r="35" spans="2:2" ht="15.5" x14ac:dyDescent="0.35">
      <c r="B35" s="8" t="s">
        <v>32</v>
      </c>
    </row>
    <row r="36" spans="2:2" ht="15.5" x14ac:dyDescent="0.35">
      <c r="B36" s="8" t="s">
        <v>33</v>
      </c>
    </row>
    <row r="37" spans="2:2" ht="15.5" x14ac:dyDescent="0.35">
      <c r="B37" s="8" t="s">
        <v>34</v>
      </c>
    </row>
    <row r="38" spans="2:2" ht="15.5" x14ac:dyDescent="0.35">
      <c r="B38" s="8" t="s">
        <v>35</v>
      </c>
    </row>
    <row r="39" spans="2:2" ht="15.5" x14ac:dyDescent="0.35">
      <c r="B39" s="8" t="s">
        <v>36</v>
      </c>
    </row>
    <row r="40" spans="2:2" ht="15.5" x14ac:dyDescent="0.35">
      <c r="B40" s="8" t="s">
        <v>37</v>
      </c>
    </row>
    <row r="41" spans="2:2" ht="48.75" customHeight="1" x14ac:dyDescent="0.35">
      <c r="B41" s="6" t="s">
        <v>38</v>
      </c>
    </row>
    <row r="42" spans="2:2" ht="31" x14ac:dyDescent="0.35">
      <c r="B42" s="10" t="s">
        <v>39</v>
      </c>
    </row>
    <row r="43" spans="2:2" ht="26.25" customHeight="1" x14ac:dyDescent="0.35">
      <c r="B43" s="6" t="s">
        <v>40</v>
      </c>
    </row>
    <row r="44" spans="2:2" ht="30" customHeight="1" x14ac:dyDescent="0.25">
      <c r="B44" s="11" t="s">
        <v>41</v>
      </c>
    </row>
    <row r="45" spans="2:2" ht="15.5" x14ac:dyDescent="0.35">
      <c r="B45" s="6" t="s">
        <v>42</v>
      </c>
    </row>
    <row r="46" spans="2:2" ht="18" customHeight="1" x14ac:dyDescent="0.35">
      <c r="B46" s="8" t="s">
        <v>43</v>
      </c>
    </row>
    <row r="47" spans="2:2" ht="41.25" customHeight="1" x14ac:dyDescent="0.35">
      <c r="B47" s="5" t="s">
        <v>44</v>
      </c>
    </row>
    <row r="48" spans="2:2" ht="42" customHeight="1" thickBot="1" x14ac:dyDescent="0.3">
      <c r="B48" s="12" t="s">
        <v>45</v>
      </c>
    </row>
  </sheetData>
  <hyperlinks>
    <hyperlink ref="B8" location="Notes!A1" display="Notes" xr:uid="{00000000-0004-0000-0000-000000000000}"/>
    <hyperlink ref="B9" location="UK_welfare_!A1" display="UK welfare" xr:uid="{00000000-0004-0000-0000-000001000000}"/>
    <hyperlink ref="B10" location="GB_welfare!A1" display="GB welfare" xr:uid="{00000000-0004-0000-0000-000002000000}"/>
    <hyperlink ref="B11" location="Benefit_summary_table!A1" display="Benefit summary table: Benefit expenditure 1948/49 to 2027/28. " xr:uid="{00000000-0004-0000-0000-000003000000}"/>
    <hyperlink ref="B12" location="Table_1a!A1" display="Table 1a: Benefit expenditure by benefit 1948/49 to 2027/28 nominal terms. " xr:uid="{00000000-0004-0000-0000-000004000000}"/>
    <hyperlink ref="B13" location="Table_1b!A1" display="Table 1b: Benefit expenditure by benefit 1948/49 to 2027/28 real terms prices. " xr:uid="{00000000-0004-0000-0000-000005000000}"/>
    <hyperlink ref="B14" location="Table_1c!A1" display="Table 1c: Caseloads by benefit" xr:uid="{00000000-0004-0000-0000-000006000000}"/>
    <hyperlink ref="B15" location="Table_2a!A1" display="Table 2a: Benefit expenditure by age group, 1978/79 to 2027/28 nominal terms." xr:uid="{00000000-0004-0000-0000-000007000000}"/>
    <hyperlink ref="B16" location="Table_2b!A1" display="Table 2b: Benefit expenditure by age group, 1978/79 to 2027/28 real terms prices." xr:uid="{00000000-0004-0000-0000-000008000000}"/>
    <hyperlink ref="B17" location="Table_2c!A1" display="Table 2c: Caseloads by age group" xr:uid="{00000000-0004-0000-0000-000009000000}"/>
    <hyperlink ref="B18" location="Table_3a!A1" display="Table 3a: Income-related benefit expenditure, by claimant group and selected components, nominal terms." xr:uid="{00000000-0004-0000-0000-00000A000000}"/>
    <hyperlink ref="B19" location="Table_3b!A1" display="Table 3b: Income-related benefit expenditure, by claimant group and selected components, real terms prices. " xr:uid="{00000000-0004-0000-0000-00000B000000}"/>
    <hyperlink ref="B20" location="Table_3c!A1" display="Table 3c: Caseloads by claimant group and selected components" xr:uid="{00000000-0004-0000-0000-00000C000000}"/>
    <hyperlink ref="B21" location="Table_4!A1" display="Table 4: Benefit expenditure to support disabled people and people with health conditions" xr:uid="{00000000-0004-0000-0000-00000D000000}"/>
    <hyperlink ref="B22" location="'Table_4_(i)'!A1" display="Table 4 (i): Benefit expenditure to support disabled people and people with health conditions, by age group (DWP Coverage)" xr:uid="{00000000-0004-0000-0000-00000E000000}"/>
    <hyperlink ref="B23" location="'Table_4_(ii)'!A1" display="Table 4 (ii): Benefit expenditure to support disabled people and people with health conditions, by age group" xr:uid="{00000000-0004-0000-0000-00000F000000}"/>
    <hyperlink ref="B25" location="'Non-DWP_Welfare'!A1" display="Non-DWP welfare" xr:uid="{00000000-0004-0000-0000-000010000000}"/>
    <hyperlink ref="B26" location="Bereavement_benefits!A1" display="Bereavement benefits" xr:uid="{00000000-0004-0000-0000-000011000000}"/>
    <hyperlink ref="B27" location="Carers_Allowance!A1" display="Carer’s Allowance" xr:uid="{00000000-0004-0000-0000-000012000000}"/>
    <hyperlink ref="B28" location="Council_Tax_Benefit!A1" display="Council Tax Benefit" xr:uid="{00000000-0004-0000-0000-000013000000}"/>
    <hyperlink ref="B29" location="Disability_benefits!A1" display="Disability benefits" xr:uid="{00000000-0004-0000-0000-000014000000}"/>
    <hyperlink ref="B30" location="Housing_benefits!A1" display="Housing Benefit" xr:uid="{00000000-0004-0000-0000-000015000000}"/>
    <hyperlink ref="B31" location="Incapacity_benefits!A1" display="Incapacity benefits" xr:uid="{00000000-0004-0000-0000-000016000000}"/>
    <hyperlink ref="B32" location="Income_Support!A1" display="Income Support" xr:uid="{00000000-0004-0000-0000-000017000000}"/>
    <hyperlink ref="B33" location="Industrial_injuries_benefits!A1" display="Industrial injuries benefits" xr:uid="{00000000-0004-0000-0000-000018000000}"/>
    <hyperlink ref="B34" location="Maternity_benefits!A1" display="Maternity benefits" xr:uid="{00000000-0004-0000-0000-000019000000}"/>
    <hyperlink ref="B35" location="'New_Deal_&amp;_Emp_prog_allowances'!A1" display="New Deal and Employment programme allowances" xr:uid="{00000000-0004-0000-0000-00001A000000}"/>
    <hyperlink ref="B36" location="Pension_Credit!A1" display="Pension Credit" xr:uid="{00000000-0004-0000-0000-00001B000000}"/>
    <hyperlink ref="B37" location="Social_Fund!A1" display="Social Fund" xr:uid="{00000000-0004-0000-0000-00001C000000}"/>
    <hyperlink ref="B38" location="State_Pension!A1" display="State Pension" xr:uid="{00000000-0004-0000-0000-00001D000000}"/>
    <hyperlink ref="B39" location="Unemployment_benefits!A1" display="Unemployment benefits" xr:uid="{00000000-0004-0000-0000-00001E000000}"/>
    <hyperlink ref="B40" location="Universal_Credit_and_equivalent!A1" display="Universal Credit and equivalent" xr:uid="{00000000-0004-0000-0000-00001F000000}"/>
    <hyperlink ref="B42" r:id="rId1" xr:uid="{00000000-0004-0000-0000-000020000000}"/>
    <hyperlink ref="B44" r:id="rId2" xr:uid="{00000000-0004-0000-0000-000021000000}"/>
    <hyperlink ref="B46" r:id="rId3" xr:uid="{00000000-0004-0000-0000-000022000000}"/>
    <hyperlink ref="B48" r:id="rId4" xr:uid="{00000000-0004-0000-0000-000023000000}"/>
  </hyperlinks>
  <pageMargins left="0.70000000000000007" right="0.70000000000000007" top="0.75" bottom="0.75" header="0.30000000000000004" footer="0.30000000000000004"/>
  <pageSetup paperSize="0" fitToWidth="0" fitToHeight="0" orientation="portrait" horizontalDpi="0" verticalDpi="0" copies="0"/>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9C9C9"/>
  </sheetPr>
  <dimension ref="A1:CE147"/>
  <sheetViews>
    <sheetView zoomScale="70" zoomScaleNormal="70" workbookViewId="0">
      <pane xSplit="3" ySplit="4" topLeftCell="BY5" activePane="bottomRight" state="frozen"/>
      <selection pane="topRight" activeCell="D1" sqref="D1"/>
      <selection pane="bottomLeft" activeCell="A5" sqref="A5"/>
      <selection pane="bottomRight"/>
    </sheetView>
  </sheetViews>
  <sheetFormatPr defaultColWidth="9" defaultRowHeight="15.5" x14ac:dyDescent="0.35"/>
  <cols>
    <col min="1" max="1" width="23" style="163" bestFit="1" customWidth="1"/>
    <col min="2" max="2" width="75.81640625" style="53" customWidth="1"/>
    <col min="3" max="3" width="25.81640625" style="53" customWidth="1"/>
    <col min="4" max="75" width="12.81640625" style="61" customWidth="1"/>
    <col min="76" max="83" width="12.81640625" style="53" customWidth="1"/>
    <col min="84" max="84" width="9" style="53" customWidth="1"/>
    <col min="85" max="16384" width="9" style="53"/>
  </cols>
  <sheetData>
    <row r="1" spans="1:83" s="15" customFormat="1" ht="25.5" customHeight="1" thickBot="1" x14ac:dyDescent="0.3">
      <c r="A1" s="45" t="s">
        <v>46</v>
      </c>
      <c r="B1" s="46" t="s">
        <v>114</v>
      </c>
      <c r="C1" s="110"/>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row>
    <row r="2" spans="1:83" ht="33" customHeight="1" x14ac:dyDescent="0.35">
      <c r="A2" s="48" t="s">
        <v>47</v>
      </c>
      <c r="B2" s="17" t="s">
        <v>393</v>
      </c>
      <c r="C2" s="139"/>
      <c r="D2" s="51"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83" s="54" customFormat="1" x14ac:dyDescent="0.35">
      <c r="A3" s="112">
        <v>2023</v>
      </c>
      <c r="B3" s="20" t="s">
        <v>331</v>
      </c>
      <c r="C3" s="22"/>
      <c r="D3" s="56" t="s">
        <v>150</v>
      </c>
      <c r="E3" s="56" t="s">
        <v>150</v>
      </c>
      <c r="F3" s="56" t="s">
        <v>150</v>
      </c>
      <c r="G3" s="56" t="s">
        <v>150</v>
      </c>
      <c r="H3" s="56" t="s">
        <v>150</v>
      </c>
      <c r="I3" s="56" t="s">
        <v>150</v>
      </c>
      <c r="J3" s="56" t="s">
        <v>150</v>
      </c>
      <c r="K3" s="56" t="s">
        <v>150</v>
      </c>
      <c r="L3" s="56" t="s">
        <v>150</v>
      </c>
      <c r="M3" s="56" t="s">
        <v>150</v>
      </c>
      <c r="N3" s="56" t="s">
        <v>150</v>
      </c>
      <c r="O3" s="56" t="s">
        <v>150</v>
      </c>
      <c r="P3" s="56" t="s">
        <v>150</v>
      </c>
      <c r="Q3" s="56" t="s">
        <v>150</v>
      </c>
      <c r="R3" s="56" t="s">
        <v>150</v>
      </c>
      <c r="S3" s="56" t="s">
        <v>150</v>
      </c>
      <c r="T3" s="56" t="s">
        <v>150</v>
      </c>
      <c r="U3" s="56" t="s">
        <v>150</v>
      </c>
      <c r="V3" s="56" t="s">
        <v>150</v>
      </c>
      <c r="W3" s="56" t="s">
        <v>150</v>
      </c>
      <c r="X3" s="56" t="s">
        <v>150</v>
      </c>
      <c r="Y3" s="56" t="s">
        <v>150</v>
      </c>
      <c r="Z3" s="56" t="s">
        <v>150</v>
      </c>
      <c r="AA3" s="56" t="s">
        <v>150</v>
      </c>
      <c r="AB3" s="56" t="s">
        <v>150</v>
      </c>
      <c r="AC3" s="56" t="s">
        <v>150</v>
      </c>
      <c r="AD3" s="56" t="s">
        <v>150</v>
      </c>
      <c r="AE3" s="56" t="s">
        <v>150</v>
      </c>
      <c r="AF3" s="56" t="s">
        <v>150</v>
      </c>
      <c r="AG3" s="56" t="s">
        <v>150</v>
      </c>
      <c r="AH3" s="56" t="s">
        <v>150</v>
      </c>
      <c r="AI3" s="56" t="s">
        <v>150</v>
      </c>
      <c r="AJ3" s="56" t="s">
        <v>150</v>
      </c>
      <c r="AK3" s="56" t="s">
        <v>150</v>
      </c>
      <c r="AL3" s="56" t="s">
        <v>150</v>
      </c>
      <c r="AM3" s="56" t="s">
        <v>150</v>
      </c>
      <c r="AN3" s="56" t="s">
        <v>150</v>
      </c>
      <c r="AO3" s="56" t="s">
        <v>150</v>
      </c>
      <c r="AP3" s="56" t="s">
        <v>150</v>
      </c>
      <c r="AQ3" s="56" t="s">
        <v>150</v>
      </c>
      <c r="AR3" s="56" t="s">
        <v>150</v>
      </c>
      <c r="AS3" s="56" t="s">
        <v>150</v>
      </c>
      <c r="AT3" s="56" t="s">
        <v>150</v>
      </c>
      <c r="AU3" s="56" t="s">
        <v>150</v>
      </c>
      <c r="AV3" s="56" t="s">
        <v>150</v>
      </c>
      <c r="AW3" s="56" t="s">
        <v>150</v>
      </c>
      <c r="AX3" s="56" t="s">
        <v>150</v>
      </c>
      <c r="AY3" s="56" t="s">
        <v>150</v>
      </c>
      <c r="AZ3" s="56" t="s">
        <v>150</v>
      </c>
      <c r="BA3" s="56" t="s">
        <v>150</v>
      </c>
      <c r="BB3" s="56" t="s">
        <v>150</v>
      </c>
      <c r="BC3" s="56" t="s">
        <v>150</v>
      </c>
      <c r="BD3" s="56" t="s">
        <v>150</v>
      </c>
      <c r="BE3" s="56" t="s">
        <v>150</v>
      </c>
      <c r="BF3" s="56" t="s">
        <v>150</v>
      </c>
      <c r="BG3" s="56" t="s">
        <v>150</v>
      </c>
      <c r="BH3" s="56" t="s">
        <v>150</v>
      </c>
      <c r="BI3" s="56" t="s">
        <v>150</v>
      </c>
      <c r="BJ3" s="56" t="s">
        <v>150</v>
      </c>
      <c r="BK3" s="56" t="s">
        <v>150</v>
      </c>
      <c r="BL3" s="56" t="s">
        <v>150</v>
      </c>
      <c r="BM3" s="56" t="s">
        <v>150</v>
      </c>
      <c r="BN3" s="56" t="s">
        <v>150</v>
      </c>
      <c r="BO3" s="56" t="s">
        <v>150</v>
      </c>
      <c r="BP3" s="56" t="s">
        <v>150</v>
      </c>
      <c r="BQ3" s="56" t="s">
        <v>150</v>
      </c>
      <c r="BR3" s="56" t="s">
        <v>150</v>
      </c>
      <c r="BS3" s="56" t="s">
        <v>150</v>
      </c>
      <c r="BT3" s="56" t="s">
        <v>150</v>
      </c>
      <c r="BU3" s="56" t="s">
        <v>150</v>
      </c>
      <c r="BV3" s="56" t="s">
        <v>150</v>
      </c>
      <c r="BW3" s="56" t="s">
        <v>150</v>
      </c>
      <c r="BX3" s="56" t="s">
        <v>150</v>
      </c>
      <c r="BY3" s="56" t="s">
        <v>150</v>
      </c>
      <c r="BZ3" s="56" t="s">
        <v>151</v>
      </c>
      <c r="CA3" s="56" t="s">
        <v>151</v>
      </c>
      <c r="CB3" s="56" t="s">
        <v>151</v>
      </c>
      <c r="CC3" s="56" t="s">
        <v>151</v>
      </c>
      <c r="CD3" s="56" t="s">
        <v>151</v>
      </c>
      <c r="CE3" s="57" t="s">
        <v>151</v>
      </c>
    </row>
    <row r="4" spans="1:83" x14ac:dyDescent="0.35">
      <c r="A4" s="113"/>
      <c r="B4" s="114"/>
      <c r="C4" s="140"/>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52"/>
    </row>
    <row r="5" spans="1:83" ht="27" customHeight="1" x14ac:dyDescent="0.35">
      <c r="A5" s="153"/>
      <c r="B5" s="108" t="s">
        <v>350</v>
      </c>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c r="CA5" s="159"/>
      <c r="CB5" s="159"/>
      <c r="CC5" s="159"/>
      <c r="CD5" s="159"/>
      <c r="CE5" s="160"/>
    </row>
    <row r="6" spans="1:83" x14ac:dyDescent="0.35">
      <c r="A6" s="153"/>
      <c r="B6" s="53" t="s">
        <v>249</v>
      </c>
      <c r="C6" s="232" t="s">
        <v>248</v>
      </c>
      <c r="D6" s="159"/>
      <c r="E6" s="159"/>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c r="AE6" s="159"/>
      <c r="AF6" s="159"/>
      <c r="AG6" s="159"/>
      <c r="AH6" s="159">
        <v>175.01977085394526</v>
      </c>
      <c r="AI6" s="159">
        <v>172.31479534805408</v>
      </c>
      <c r="AJ6" s="159">
        <v>173.74982248529352</v>
      </c>
      <c r="AK6" s="159">
        <v>181.54150109908949</v>
      </c>
      <c r="AL6" s="159">
        <v>196.02797279607597</v>
      </c>
      <c r="AM6" s="159">
        <v>205.50623238111257</v>
      </c>
      <c r="AN6" s="159">
        <v>210.76823290445969</v>
      </c>
      <c r="AO6" s="159">
        <v>226.80095310592313</v>
      </c>
      <c r="AP6" s="159">
        <v>234.70576209468987</v>
      </c>
      <c r="AQ6" s="159">
        <v>248.20679262311606</v>
      </c>
      <c r="AR6" s="159">
        <v>250.56390515595325</v>
      </c>
      <c r="AS6" s="159">
        <v>252.46443647854429</v>
      </c>
      <c r="AT6" s="159">
        <v>273.68385634350335</v>
      </c>
      <c r="AU6" s="159">
        <v>314.60821569546727</v>
      </c>
      <c r="AV6" s="159">
        <v>0</v>
      </c>
      <c r="AW6" s="159">
        <v>0</v>
      </c>
      <c r="AX6" s="159">
        <v>0</v>
      </c>
      <c r="AY6" s="159">
        <v>0</v>
      </c>
      <c r="AZ6" s="159">
        <v>0</v>
      </c>
      <c r="BA6" s="159">
        <v>0</v>
      </c>
      <c r="BB6" s="159">
        <v>0</v>
      </c>
      <c r="BC6" s="159">
        <v>0</v>
      </c>
      <c r="BD6" s="159">
        <v>0</v>
      </c>
      <c r="BE6" s="159">
        <v>0</v>
      </c>
      <c r="BF6" s="159">
        <v>0</v>
      </c>
      <c r="BG6" s="159">
        <v>0</v>
      </c>
      <c r="BH6" s="159">
        <v>0</v>
      </c>
      <c r="BI6" s="159">
        <v>0</v>
      </c>
      <c r="BJ6" s="159">
        <v>0</v>
      </c>
      <c r="BK6" s="159">
        <v>0</v>
      </c>
      <c r="BL6" s="159">
        <v>0</v>
      </c>
      <c r="BM6" s="159">
        <v>0</v>
      </c>
      <c r="BN6" s="159">
        <v>0</v>
      </c>
      <c r="BO6" s="159">
        <v>0</v>
      </c>
      <c r="BP6" s="159">
        <v>0</v>
      </c>
      <c r="BQ6" s="159">
        <v>0</v>
      </c>
      <c r="BR6" s="159">
        <v>0</v>
      </c>
      <c r="BS6" s="159">
        <v>0</v>
      </c>
      <c r="BT6" s="159">
        <v>0</v>
      </c>
      <c r="BU6" s="159">
        <v>0</v>
      </c>
      <c r="BV6" s="159">
        <v>0</v>
      </c>
      <c r="BW6" s="159">
        <v>0</v>
      </c>
      <c r="BX6" s="159">
        <v>0</v>
      </c>
      <c r="BY6" s="159">
        <v>0</v>
      </c>
      <c r="BZ6" s="159">
        <v>0</v>
      </c>
      <c r="CA6" s="159">
        <v>0</v>
      </c>
      <c r="CB6" s="159">
        <v>0</v>
      </c>
      <c r="CC6" s="159">
        <v>0</v>
      </c>
      <c r="CD6" s="159">
        <v>0</v>
      </c>
      <c r="CE6" s="160">
        <v>0</v>
      </c>
    </row>
    <row r="7" spans="1:83" x14ac:dyDescent="0.35">
      <c r="A7" s="153"/>
      <c r="B7" s="53" t="s">
        <v>351</v>
      </c>
      <c r="C7" s="232" t="s">
        <v>248</v>
      </c>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v>10810.031324656577</v>
      </c>
      <c r="AI7" s="159">
        <v>14535.224685840769</v>
      </c>
      <c r="AJ7" s="159">
        <v>12933.64030217574</v>
      </c>
      <c r="AK7" s="159">
        <v>13388.776559720003</v>
      </c>
      <c r="AL7" s="159">
        <v>13536.419914115653</v>
      </c>
      <c r="AM7" s="159">
        <v>14055.057894178368</v>
      </c>
      <c r="AN7" s="159">
        <v>14232.085521488661</v>
      </c>
      <c r="AO7" s="159">
        <v>14062.948398156694</v>
      </c>
      <c r="AP7" s="159">
        <v>13598.071226896574</v>
      </c>
      <c r="AQ7" s="159">
        <v>13125.6954615951</v>
      </c>
      <c r="AR7" s="159">
        <v>12081.144847590507</v>
      </c>
      <c r="AS7" s="159">
        <v>11263.50372033639</v>
      </c>
      <c r="AT7" s="159">
        <v>10563.839632966115</v>
      </c>
      <c r="AU7" s="159">
        <v>11216.659393061889</v>
      </c>
      <c r="AV7" s="159">
        <v>11918.332449655152</v>
      </c>
      <c r="AW7" s="159">
        <v>12319.674397247325</v>
      </c>
      <c r="AX7" s="159">
        <v>12253.995833256855</v>
      </c>
      <c r="AY7" s="159">
        <v>12277.70731625416</v>
      </c>
      <c r="AZ7" s="159">
        <v>12320.2612856821</v>
      </c>
      <c r="BA7" s="159">
        <v>12571.381120249074</v>
      </c>
      <c r="BB7" s="159">
        <v>12713.433403998266</v>
      </c>
      <c r="BC7" s="159">
        <v>14256.524327248835</v>
      </c>
      <c r="BD7" s="159">
        <v>14719.182748969804</v>
      </c>
      <c r="BE7" s="159">
        <v>14648.773813633952</v>
      </c>
      <c r="BF7" s="159">
        <v>14565.210755461916</v>
      </c>
      <c r="BG7" s="159"/>
      <c r="BH7" s="159"/>
      <c r="BI7" s="159"/>
      <c r="BJ7" s="159"/>
      <c r="BK7" s="159"/>
      <c r="BL7" s="159"/>
      <c r="BM7" s="159"/>
      <c r="BN7" s="159"/>
      <c r="BO7" s="159"/>
      <c r="BP7" s="159"/>
      <c r="BQ7" s="159"/>
      <c r="BR7" s="159"/>
      <c r="BS7" s="159"/>
      <c r="BT7" s="159"/>
      <c r="BU7" s="159"/>
      <c r="BV7" s="159"/>
      <c r="BW7" s="159"/>
      <c r="BX7" s="159"/>
      <c r="BY7" s="159"/>
      <c r="BZ7" s="159"/>
      <c r="CA7" s="159"/>
      <c r="CB7" s="159"/>
      <c r="CC7" s="159"/>
      <c r="CD7" s="159"/>
      <c r="CE7" s="160"/>
    </row>
    <row r="8" spans="1:83" x14ac:dyDescent="0.35">
      <c r="A8" s="153"/>
      <c r="B8" s="53" t="s">
        <v>259</v>
      </c>
      <c r="C8" s="232" t="s">
        <v>248</v>
      </c>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159"/>
      <c r="AF8" s="159"/>
      <c r="AG8" s="159"/>
      <c r="AH8" s="159">
        <v>0</v>
      </c>
      <c r="AI8" s="159">
        <v>0</v>
      </c>
      <c r="AJ8" s="159">
        <v>0</v>
      </c>
      <c r="AK8" s="159">
        <v>0</v>
      </c>
      <c r="AL8" s="159">
        <v>0</v>
      </c>
      <c r="AM8" s="159">
        <v>0</v>
      </c>
      <c r="AN8" s="159">
        <v>0</v>
      </c>
      <c r="AO8" s="159">
        <v>0</v>
      </c>
      <c r="AP8" s="159">
        <v>0</v>
      </c>
      <c r="AQ8" s="159">
        <v>0</v>
      </c>
      <c r="AR8" s="159">
        <v>0</v>
      </c>
      <c r="AS8" s="159">
        <v>0</v>
      </c>
      <c r="AT8" s="159">
        <v>0</v>
      </c>
      <c r="AU8" s="159">
        <v>0</v>
      </c>
      <c r="AV8" s="159">
        <v>463.41367344309049</v>
      </c>
      <c r="AW8" s="159">
        <v>632.79368586781334</v>
      </c>
      <c r="AX8" s="159">
        <v>698.71675792785015</v>
      </c>
      <c r="AY8" s="159">
        <v>808.48903948819691</v>
      </c>
      <c r="AZ8" s="159">
        <v>786.7475515297873</v>
      </c>
      <c r="BA8" s="159">
        <v>866.5756305666639</v>
      </c>
      <c r="BB8" s="159">
        <v>921.19957431438411</v>
      </c>
      <c r="BC8" s="159">
        <v>974.78272495456281</v>
      </c>
      <c r="BD8" s="159">
        <v>1031.811108873889</v>
      </c>
      <c r="BE8" s="159">
        <v>1121.9459726608782</v>
      </c>
      <c r="BF8" s="159">
        <v>1241.1314672726342</v>
      </c>
      <c r="BG8" s="159">
        <v>1261.3786940089337</v>
      </c>
      <c r="BH8" s="159">
        <v>1299.2789847544559</v>
      </c>
      <c r="BI8" s="159">
        <v>1386.9819991351703</v>
      </c>
      <c r="BJ8" s="159">
        <v>1417.9933214908738</v>
      </c>
      <c r="BK8" s="159">
        <v>1480.8685176940098</v>
      </c>
      <c r="BL8" s="159">
        <v>1520.1087111236211</v>
      </c>
      <c r="BM8" s="159">
        <v>1616.9062682595979</v>
      </c>
      <c r="BN8" s="159">
        <v>1627.8711244091096</v>
      </c>
      <c r="BO8" s="159">
        <v>1723.4135619645401</v>
      </c>
      <c r="BP8" s="159">
        <v>1791.8844991488402</v>
      </c>
      <c r="BQ8" s="159">
        <v>1847.2297147585048</v>
      </c>
      <c r="BR8" s="159">
        <v>2144.1370703104417</v>
      </c>
      <c r="BS8" s="159">
        <v>2272.6242097036902</v>
      </c>
      <c r="BT8" s="159">
        <v>2302.4790206711891</v>
      </c>
      <c r="BU8" s="159">
        <v>2346.0249798294421</v>
      </c>
      <c r="BV8" s="159">
        <v>2479.6593994453347</v>
      </c>
      <c r="BW8" s="159">
        <v>2628.340309231749</v>
      </c>
      <c r="BX8" s="159">
        <v>2416.8660229443894</v>
      </c>
      <c r="BY8" s="159">
        <v>2648.5180456583003</v>
      </c>
      <c r="BZ8" s="159">
        <v>2908.8378294999457</v>
      </c>
      <c r="CA8" s="159">
        <v>3561.5970285235062</v>
      </c>
      <c r="CB8" s="159">
        <v>4100.3129690576634</v>
      </c>
      <c r="CC8" s="159">
        <v>4451.8959293674288</v>
      </c>
      <c r="CD8" s="159">
        <v>4720.300895912239</v>
      </c>
      <c r="CE8" s="160">
        <v>4977.4476608352697</v>
      </c>
    </row>
    <row r="9" spans="1:83" x14ac:dyDescent="0.35">
      <c r="A9" s="153"/>
      <c r="B9" s="53" t="s">
        <v>352</v>
      </c>
      <c r="C9" s="232" t="s">
        <v>257</v>
      </c>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v>0</v>
      </c>
      <c r="AI9" s="159">
        <v>0</v>
      </c>
      <c r="AJ9" s="159">
        <v>0</v>
      </c>
      <c r="AK9" s="159">
        <v>0</v>
      </c>
      <c r="AL9" s="159">
        <v>0</v>
      </c>
      <c r="AM9" s="159">
        <v>0</v>
      </c>
      <c r="AN9" s="159">
        <v>0</v>
      </c>
      <c r="AO9" s="159">
        <v>0</v>
      </c>
      <c r="AP9" s="159">
        <v>0</v>
      </c>
      <c r="AQ9" s="159">
        <v>0</v>
      </c>
      <c r="AR9" s="159">
        <v>0</v>
      </c>
      <c r="AS9" s="159">
        <v>0</v>
      </c>
      <c r="AT9" s="159">
        <v>0</v>
      </c>
      <c r="AU9" s="159">
        <v>0</v>
      </c>
      <c r="AV9" s="159">
        <v>1.3084156553969764</v>
      </c>
      <c r="AW9" s="159">
        <v>3.1556583742960038</v>
      </c>
      <c r="AX9" s="159">
        <v>4.9280099516440163</v>
      </c>
      <c r="AY9" s="159">
        <v>7.5222176316263427</v>
      </c>
      <c r="AZ9" s="159">
        <v>13.10818596381886</v>
      </c>
      <c r="BA9" s="159">
        <v>16.488142979244927</v>
      </c>
      <c r="BB9" s="159">
        <v>18.828325217653319</v>
      </c>
      <c r="BC9" s="159">
        <v>16.102545414488741</v>
      </c>
      <c r="BD9" s="159">
        <v>0</v>
      </c>
      <c r="BE9" s="159">
        <v>0</v>
      </c>
      <c r="BF9" s="159">
        <v>0</v>
      </c>
      <c r="BG9" s="159">
        <v>0</v>
      </c>
      <c r="BH9" s="159">
        <v>0</v>
      </c>
      <c r="BI9" s="159">
        <v>0</v>
      </c>
      <c r="BJ9" s="159">
        <v>0</v>
      </c>
      <c r="BK9" s="159">
        <v>0</v>
      </c>
      <c r="BL9" s="159">
        <v>0</v>
      </c>
      <c r="BM9" s="159">
        <v>0</v>
      </c>
      <c r="BN9" s="159">
        <v>0</v>
      </c>
      <c r="BO9" s="159">
        <v>0</v>
      </c>
      <c r="BP9" s="159">
        <v>0</v>
      </c>
      <c r="BQ9" s="159">
        <v>0</v>
      </c>
      <c r="BR9" s="159">
        <v>0</v>
      </c>
      <c r="BS9" s="159">
        <v>0</v>
      </c>
      <c r="BT9" s="159">
        <v>0</v>
      </c>
      <c r="BU9" s="159">
        <v>0</v>
      </c>
      <c r="BV9" s="159">
        <v>0</v>
      </c>
      <c r="BW9" s="159">
        <v>0</v>
      </c>
      <c r="BX9" s="159">
        <v>0</v>
      </c>
      <c r="BY9" s="159">
        <v>0</v>
      </c>
      <c r="BZ9" s="159">
        <v>0</v>
      </c>
      <c r="CA9" s="159">
        <v>0</v>
      </c>
      <c r="CB9" s="159">
        <v>0</v>
      </c>
      <c r="CC9" s="159">
        <v>0</v>
      </c>
      <c r="CD9" s="159">
        <v>0</v>
      </c>
      <c r="CE9" s="160">
        <v>0</v>
      </c>
    </row>
    <row r="10" spans="1:83" x14ac:dyDescent="0.35">
      <c r="A10" s="153"/>
      <c r="B10" s="75" t="s">
        <v>265</v>
      </c>
      <c r="C10" s="232" t="s">
        <v>257</v>
      </c>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v>87.249620427809916</v>
      </c>
      <c r="AI10" s="159">
        <v>82.862730053881606</v>
      </c>
      <c r="AJ10" s="159">
        <v>106.38480210901119</v>
      </c>
      <c r="AK10" s="159">
        <v>148.55234339374687</v>
      </c>
      <c r="AL10" s="159">
        <v>193.74689217589773</v>
      </c>
      <c r="AM10" s="159">
        <v>238.31406928664327</v>
      </c>
      <c r="AN10" s="159">
        <v>229.1961790698231</v>
      </c>
      <c r="AO10" s="159">
        <v>222.83929711759302</v>
      </c>
      <c r="AP10" s="159">
        <v>263.47537949461298</v>
      </c>
      <c r="AQ10" s="159">
        <v>278.88389656168556</v>
      </c>
      <c r="AR10" s="159">
        <v>552.61749819108149</v>
      </c>
      <c r="AS10" s="159">
        <v>585.49357376806461</v>
      </c>
      <c r="AT10" s="159">
        <v>637.35354045271504</v>
      </c>
      <c r="AU10" s="159">
        <v>773.30859275110242</v>
      </c>
      <c r="AV10" s="159">
        <v>1032.8630357592519</v>
      </c>
      <c r="AW10" s="159">
        <v>1244.2821031554959</v>
      </c>
      <c r="AX10" s="159">
        <v>1427.8758031465443</v>
      </c>
      <c r="AY10" s="159">
        <v>1604.935568446572</v>
      </c>
      <c r="AZ10" s="159">
        <v>1800.3919365974009</v>
      </c>
      <c r="BA10" s="159">
        <v>1984.9958857733393</v>
      </c>
      <c r="BB10" s="159">
        <v>2023.9131614123753</v>
      </c>
      <c r="BC10" s="159">
        <v>1640.201793750053</v>
      </c>
      <c r="BD10" s="159">
        <v>1.4611677970603265</v>
      </c>
      <c r="BE10" s="159">
        <v>0</v>
      </c>
      <c r="BF10" s="159">
        <v>0</v>
      </c>
      <c r="BG10" s="159">
        <v>6.808811345060195E-2</v>
      </c>
      <c r="BH10" s="159">
        <v>0</v>
      </c>
      <c r="BI10" s="159">
        <v>0</v>
      </c>
      <c r="BJ10" s="159">
        <v>0</v>
      </c>
      <c r="BK10" s="159">
        <v>0</v>
      </c>
      <c r="BL10" s="159">
        <v>0</v>
      </c>
      <c r="BM10" s="159">
        <v>0</v>
      </c>
      <c r="BN10" s="159">
        <v>0</v>
      </c>
      <c r="BO10" s="159">
        <v>0</v>
      </c>
      <c r="BP10" s="159">
        <v>0</v>
      </c>
      <c r="BQ10" s="159">
        <v>0</v>
      </c>
      <c r="BR10" s="159">
        <v>0</v>
      </c>
      <c r="BS10" s="159">
        <v>0</v>
      </c>
      <c r="BT10" s="159">
        <v>0</v>
      </c>
      <c r="BU10" s="159">
        <v>0</v>
      </c>
      <c r="BV10" s="159">
        <v>0</v>
      </c>
      <c r="BW10" s="159">
        <v>0</v>
      </c>
      <c r="BX10" s="159">
        <v>0</v>
      </c>
      <c r="BY10" s="159">
        <v>0</v>
      </c>
      <c r="BZ10" s="159">
        <v>0</v>
      </c>
      <c r="CA10" s="159">
        <v>0</v>
      </c>
      <c r="CB10" s="159">
        <v>0</v>
      </c>
      <c r="CC10" s="159">
        <v>0</v>
      </c>
      <c r="CD10" s="159">
        <v>0</v>
      </c>
      <c r="CE10" s="160">
        <v>0</v>
      </c>
    </row>
    <row r="11" spans="1:83" ht="24.75" customHeight="1" x14ac:dyDescent="0.35">
      <c r="A11" s="153"/>
      <c r="B11" s="75" t="s">
        <v>268</v>
      </c>
      <c r="C11" s="232" t="s">
        <v>251</v>
      </c>
      <c r="D11" s="159"/>
      <c r="E11" s="159"/>
      <c r="F11" s="159"/>
      <c r="G11" s="159"/>
      <c r="H11" s="159"/>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v>12.024506479039573</v>
      </c>
      <c r="AI11" s="159">
        <v>10.272243594233759</v>
      </c>
      <c r="AJ11" s="159">
        <v>8.6080800680038205</v>
      </c>
      <c r="AK11" s="159">
        <v>7.7661116935730883</v>
      </c>
      <c r="AL11" s="159">
        <v>7.2174992877182902</v>
      </c>
      <c r="AM11" s="159">
        <v>6.8644971400138548</v>
      </c>
      <c r="AN11" s="159">
        <v>6.4750161608228671</v>
      </c>
      <c r="AO11" s="159">
        <v>3.0558340717420021</v>
      </c>
      <c r="AP11" s="159">
        <v>5.8348299621954833</v>
      </c>
      <c r="AQ11" s="159">
        <v>3.9540866639722507</v>
      </c>
      <c r="AR11" s="159">
        <v>3.4799445452890621</v>
      </c>
      <c r="AS11" s="159">
        <v>3.2220048908488144</v>
      </c>
      <c r="AT11" s="159">
        <v>3.399536576803051</v>
      </c>
      <c r="AU11" s="159">
        <v>3.0344065988356084</v>
      </c>
      <c r="AV11" s="159">
        <v>4.0040215305582514</v>
      </c>
      <c r="AW11" s="159">
        <v>1.9458060370618444</v>
      </c>
      <c r="AX11" s="159">
        <v>1.9135823531319349</v>
      </c>
      <c r="AY11" s="159">
        <v>3.1811530460460777</v>
      </c>
      <c r="AZ11" s="159">
        <v>2.6552551193965028</v>
      </c>
      <c r="BA11" s="159">
        <v>2.7880149538585131</v>
      </c>
      <c r="BB11" s="159">
        <v>3.0969059768484906</v>
      </c>
      <c r="BC11" s="159">
        <v>2.338984902803888</v>
      </c>
      <c r="BD11" s="159">
        <v>2.4680573114989479</v>
      </c>
      <c r="BE11" s="159">
        <v>2.6922455373977106</v>
      </c>
      <c r="BF11" s="159">
        <v>2.6064857628852152</v>
      </c>
      <c r="BG11" s="159">
        <v>0</v>
      </c>
      <c r="BH11" s="159">
        <v>0</v>
      </c>
      <c r="BI11" s="159">
        <v>0</v>
      </c>
      <c r="BJ11" s="159">
        <v>0</v>
      </c>
      <c r="BK11" s="159">
        <v>0</v>
      </c>
      <c r="BL11" s="159">
        <v>0</v>
      </c>
      <c r="BM11" s="159">
        <v>0</v>
      </c>
      <c r="BN11" s="159">
        <v>0</v>
      </c>
      <c r="BO11" s="159">
        <v>0</v>
      </c>
      <c r="BP11" s="159">
        <v>0</v>
      </c>
      <c r="BQ11" s="159">
        <v>0</v>
      </c>
      <c r="BR11" s="159">
        <v>0</v>
      </c>
      <c r="BS11" s="159">
        <v>0</v>
      </c>
      <c r="BT11" s="159">
        <v>0</v>
      </c>
      <c r="BU11" s="159">
        <v>0</v>
      </c>
      <c r="BV11" s="159">
        <v>0</v>
      </c>
      <c r="BW11" s="159">
        <v>0</v>
      </c>
      <c r="BX11" s="159">
        <v>0</v>
      </c>
      <c r="BY11" s="159">
        <v>0</v>
      </c>
      <c r="BZ11" s="159">
        <v>0</v>
      </c>
      <c r="CA11" s="159">
        <v>0</v>
      </c>
      <c r="CB11" s="159">
        <v>0</v>
      </c>
      <c r="CC11" s="159">
        <v>0</v>
      </c>
      <c r="CD11" s="159">
        <v>0</v>
      </c>
      <c r="CE11" s="160">
        <v>0</v>
      </c>
    </row>
    <row r="12" spans="1:83" x14ac:dyDescent="0.35">
      <c r="A12" s="153"/>
      <c r="B12" s="53" t="s">
        <v>353</v>
      </c>
      <c r="C12" s="232" t="s">
        <v>257</v>
      </c>
      <c r="D12" s="159"/>
      <c r="E12" s="159"/>
      <c r="F12" s="159"/>
      <c r="G12" s="159"/>
      <c r="H12" s="159"/>
      <c r="I12" s="159"/>
      <c r="J12" s="159"/>
      <c r="K12" s="159"/>
      <c r="L12" s="159"/>
      <c r="M12" s="159"/>
      <c r="N12" s="159"/>
      <c r="O12" s="159"/>
      <c r="P12" s="159"/>
      <c r="Q12" s="159"/>
      <c r="R12" s="159"/>
      <c r="S12" s="159"/>
      <c r="T12" s="159"/>
      <c r="U12" s="159"/>
      <c r="V12" s="159"/>
      <c r="W12" s="159"/>
      <c r="X12" s="159"/>
      <c r="Y12" s="159"/>
      <c r="Z12" s="159"/>
      <c r="AA12" s="159"/>
      <c r="AB12" s="159"/>
      <c r="AC12" s="159"/>
      <c r="AD12" s="159"/>
      <c r="AE12" s="159"/>
      <c r="AF12" s="159"/>
      <c r="AG12" s="159"/>
      <c r="AH12" s="159">
        <v>1728.5604658917932</v>
      </c>
      <c r="AI12" s="159">
        <v>1551.5220145446065</v>
      </c>
      <c r="AJ12" s="159">
        <v>1703.9076699328682</v>
      </c>
      <c r="AK12" s="159">
        <v>2191.4589898769677</v>
      </c>
      <c r="AL12" s="159">
        <v>2726.2898444477901</v>
      </c>
      <c r="AM12" s="159">
        <v>3030.5470028070226</v>
      </c>
      <c r="AN12" s="159">
        <v>3304.7530584620336</v>
      </c>
      <c r="AO12" s="159">
        <v>3581.8033542727612</v>
      </c>
      <c r="AP12" s="159">
        <v>3633.8608019451185</v>
      </c>
      <c r="AQ12" s="159">
        <v>3560.5823369997111</v>
      </c>
      <c r="AR12" s="159">
        <v>3403.66105498866</v>
      </c>
      <c r="AS12" s="159">
        <v>3370.0323162115487</v>
      </c>
      <c r="AT12" s="159">
        <v>3509.8179473828523</v>
      </c>
      <c r="AU12" s="159">
        <v>4299.0304208538164</v>
      </c>
      <c r="AV12" s="159">
        <v>5183.1298155860204</v>
      </c>
      <c r="AW12" s="159">
        <v>5588.116814590413</v>
      </c>
      <c r="AX12" s="159">
        <v>5331.0816084902608</v>
      </c>
      <c r="AY12" s="159">
        <v>5072.746869213569</v>
      </c>
      <c r="AZ12" s="159">
        <v>4327.6442699268164</v>
      </c>
      <c r="BA12" s="159">
        <v>3821.0720393155493</v>
      </c>
      <c r="BB12" s="159">
        <v>3765.3061223649629</v>
      </c>
      <c r="BC12" s="159">
        <v>4103.1302738733521</v>
      </c>
      <c r="BD12" s="159">
        <v>5004.8938730340478</v>
      </c>
      <c r="BE12" s="159">
        <v>5538.0280396622811</v>
      </c>
      <c r="BF12" s="159">
        <v>5951.4112548728708</v>
      </c>
      <c r="BG12" s="159">
        <v>5965.2254824051879</v>
      </c>
      <c r="BH12" s="159">
        <v>5057.4572952217668</v>
      </c>
      <c r="BI12" s="159">
        <v>3792.649970292699</v>
      </c>
      <c r="BJ12" s="159">
        <v>2988.4996224100878</v>
      </c>
      <c r="BK12" s="159">
        <v>2474.4812772213581</v>
      </c>
      <c r="BL12" s="159">
        <v>2000.8396066566843</v>
      </c>
      <c r="BM12" s="159">
        <v>1189.4816932652682</v>
      </c>
      <c r="BN12" s="159">
        <v>844.77654085493191</v>
      </c>
      <c r="BO12" s="159">
        <v>591.27495461725664</v>
      </c>
      <c r="BP12" s="159">
        <v>376.60733757555431</v>
      </c>
      <c r="BQ12" s="159">
        <v>217.33502030093757</v>
      </c>
      <c r="BR12" s="159">
        <v>149.19078051306408</v>
      </c>
      <c r="BS12" s="159">
        <v>99.373154488203241</v>
      </c>
      <c r="BT12" s="159">
        <v>71.823803094082933</v>
      </c>
      <c r="BU12" s="159">
        <v>50.867580435321976</v>
      </c>
      <c r="BV12" s="159">
        <v>38.33206159384865</v>
      </c>
      <c r="BW12" s="159">
        <v>20.185105588299166</v>
      </c>
      <c r="BX12" s="159">
        <v>11.594257186771209</v>
      </c>
      <c r="BY12" s="159">
        <v>7.0970790160060737</v>
      </c>
      <c r="BZ12" s="159">
        <v>4.0193388665057963</v>
      </c>
      <c r="CA12" s="159">
        <v>2.2622078097713514</v>
      </c>
      <c r="CB12" s="159">
        <v>1.303347947324015</v>
      </c>
      <c r="CC12" s="159">
        <v>0.48518748853300192</v>
      </c>
      <c r="CD12" s="159">
        <v>0</v>
      </c>
      <c r="CE12" s="160">
        <v>0</v>
      </c>
    </row>
    <row r="13" spans="1:83" x14ac:dyDescent="0.35">
      <c r="A13" s="153"/>
      <c r="B13" s="53" t="s">
        <v>354</v>
      </c>
      <c r="C13" s="232" t="s">
        <v>257</v>
      </c>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v>0</v>
      </c>
      <c r="AI13" s="159">
        <v>0</v>
      </c>
      <c r="AJ13" s="159">
        <v>0</v>
      </c>
      <c r="AK13" s="159">
        <v>0</v>
      </c>
      <c r="AL13" s="159">
        <v>0</v>
      </c>
      <c r="AM13" s="159">
        <v>0</v>
      </c>
      <c r="AN13" s="159">
        <v>0</v>
      </c>
      <c r="AO13" s="159">
        <v>0</v>
      </c>
      <c r="AP13" s="159">
        <v>0</v>
      </c>
      <c r="AQ13" s="159">
        <v>0</v>
      </c>
      <c r="AR13" s="159">
        <v>0</v>
      </c>
      <c r="AS13" s="159">
        <v>0</v>
      </c>
      <c r="AT13" s="159">
        <v>0</v>
      </c>
      <c r="AU13" s="159">
        <v>0</v>
      </c>
      <c r="AV13" s="159">
        <v>0</v>
      </c>
      <c r="AW13" s="159">
        <v>0</v>
      </c>
      <c r="AX13" s="159">
        <v>0</v>
      </c>
      <c r="AY13" s="159">
        <v>0</v>
      </c>
      <c r="AZ13" s="159">
        <v>380.3342702385898</v>
      </c>
      <c r="BA13" s="159">
        <v>585.27031474129092</v>
      </c>
      <c r="BB13" s="159">
        <v>531.54548280179495</v>
      </c>
      <c r="BC13" s="159">
        <v>490.5155977182547</v>
      </c>
      <c r="BD13" s="159">
        <v>518.42801653386994</v>
      </c>
      <c r="BE13" s="159">
        <v>473.01301395252722</v>
      </c>
      <c r="BF13" s="159">
        <v>471.89960238338023</v>
      </c>
      <c r="BG13" s="159">
        <v>406.74426004727422</v>
      </c>
      <c r="BH13" s="159">
        <v>220.44373270243477</v>
      </c>
      <c r="BI13" s="159">
        <v>36.220205549744463</v>
      </c>
      <c r="BJ13" s="159">
        <v>17.821095240846653</v>
      </c>
      <c r="BK13" s="159">
        <v>0</v>
      </c>
      <c r="BL13" s="159">
        <v>0</v>
      </c>
      <c r="BM13" s="159">
        <v>0</v>
      </c>
      <c r="BN13" s="159">
        <v>0</v>
      </c>
      <c r="BO13" s="159">
        <v>0</v>
      </c>
      <c r="BP13" s="159">
        <v>0</v>
      </c>
      <c r="BQ13" s="159">
        <v>0</v>
      </c>
      <c r="BR13" s="159">
        <v>0</v>
      </c>
      <c r="BS13" s="159">
        <v>0</v>
      </c>
      <c r="BT13" s="159">
        <v>0</v>
      </c>
      <c r="BU13" s="159">
        <v>0</v>
      </c>
      <c r="BV13" s="159">
        <v>0</v>
      </c>
      <c r="BW13" s="159">
        <v>0</v>
      </c>
      <c r="BX13" s="159">
        <v>0</v>
      </c>
      <c r="BY13" s="159">
        <v>0</v>
      </c>
      <c r="BZ13" s="159">
        <v>0</v>
      </c>
      <c r="CA13" s="159">
        <v>0</v>
      </c>
      <c r="CB13" s="159">
        <v>0</v>
      </c>
      <c r="CC13" s="159">
        <v>0</v>
      </c>
      <c r="CD13" s="159">
        <v>0</v>
      </c>
      <c r="CE13" s="160">
        <v>0</v>
      </c>
    </row>
    <row r="14" spans="1:83" x14ac:dyDescent="0.35">
      <c r="A14" s="153"/>
      <c r="B14" s="53" t="s">
        <v>355</v>
      </c>
      <c r="C14" s="232" t="s">
        <v>248</v>
      </c>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v>54.720504391462164</v>
      </c>
      <c r="AI14" s="159">
        <v>59.785671094117134</v>
      </c>
      <c r="AJ14" s="159">
        <v>58.665074330201385</v>
      </c>
      <c r="AK14" s="159">
        <v>60.537576179373033</v>
      </c>
      <c r="AL14" s="159">
        <v>63.295122185131476</v>
      </c>
      <c r="AM14" s="159">
        <v>64.43075762241746</v>
      </c>
      <c r="AN14" s="159">
        <v>61.295390295813746</v>
      </c>
      <c r="AO14" s="159">
        <v>59.457167887558441</v>
      </c>
      <c r="AP14" s="159">
        <v>59.935723336334121</v>
      </c>
      <c r="AQ14" s="159">
        <v>58.934985291639286</v>
      </c>
      <c r="AR14" s="159">
        <v>57.640200541374277</v>
      </c>
      <c r="AS14" s="159">
        <v>56.847455495590275</v>
      </c>
      <c r="AT14" s="159">
        <v>57.928603916641201</v>
      </c>
      <c r="AU14" s="159">
        <v>63.103250190449295</v>
      </c>
      <c r="AV14" s="159">
        <v>3.9392707667225775</v>
      </c>
      <c r="AW14" s="159">
        <v>0</v>
      </c>
      <c r="AX14" s="159">
        <v>0</v>
      </c>
      <c r="AY14" s="159">
        <v>0</v>
      </c>
      <c r="AZ14" s="159">
        <v>0</v>
      </c>
      <c r="BA14" s="159">
        <v>0</v>
      </c>
      <c r="BB14" s="159">
        <v>0</v>
      </c>
      <c r="BC14" s="159">
        <v>0</v>
      </c>
      <c r="BD14" s="159">
        <v>0</v>
      </c>
      <c r="BE14" s="159">
        <v>0</v>
      </c>
      <c r="BF14" s="159">
        <v>0</v>
      </c>
      <c r="BG14" s="159">
        <v>0</v>
      </c>
      <c r="BH14" s="159">
        <v>0</v>
      </c>
      <c r="BI14" s="159">
        <v>0</v>
      </c>
      <c r="BJ14" s="159">
        <v>0</v>
      </c>
      <c r="BK14" s="159">
        <v>0</v>
      </c>
      <c r="BL14" s="159">
        <v>0</v>
      </c>
      <c r="BM14" s="159">
        <v>0</v>
      </c>
      <c r="BN14" s="159">
        <v>0</v>
      </c>
      <c r="BO14" s="159">
        <v>0</v>
      </c>
      <c r="BP14" s="159">
        <v>0</v>
      </c>
      <c r="BQ14" s="159">
        <v>0</v>
      </c>
      <c r="BR14" s="159">
        <v>0</v>
      </c>
      <c r="BS14" s="159">
        <v>0</v>
      </c>
      <c r="BT14" s="159">
        <v>0</v>
      </c>
      <c r="BU14" s="159">
        <v>0</v>
      </c>
      <c r="BV14" s="159">
        <v>0</v>
      </c>
      <c r="BW14" s="159">
        <v>0</v>
      </c>
      <c r="BX14" s="159">
        <v>0</v>
      </c>
      <c r="BY14" s="159">
        <v>0</v>
      </c>
      <c r="BZ14" s="159">
        <v>0</v>
      </c>
      <c r="CA14" s="159">
        <v>0</v>
      </c>
      <c r="CB14" s="159">
        <v>0</v>
      </c>
      <c r="CC14" s="159">
        <v>0</v>
      </c>
      <c r="CD14" s="159">
        <v>0</v>
      </c>
      <c r="CE14" s="160">
        <v>0</v>
      </c>
    </row>
    <row r="15" spans="1:83" x14ac:dyDescent="0.35">
      <c r="A15" s="153"/>
      <c r="B15" s="53" t="s">
        <v>306</v>
      </c>
      <c r="C15" s="232" t="s">
        <v>248</v>
      </c>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v>0</v>
      </c>
      <c r="AI15" s="159">
        <v>0</v>
      </c>
      <c r="AJ15" s="159">
        <v>0</v>
      </c>
      <c r="AK15" s="159">
        <v>0</v>
      </c>
      <c r="AL15" s="159">
        <v>0</v>
      </c>
      <c r="AM15" s="159">
        <v>0</v>
      </c>
      <c r="AN15" s="159">
        <v>0</v>
      </c>
      <c r="AO15" s="159">
        <v>0</v>
      </c>
      <c r="AP15" s="159">
        <v>0</v>
      </c>
      <c r="AQ15" s="159">
        <v>0</v>
      </c>
      <c r="AR15" s="159">
        <v>0</v>
      </c>
      <c r="AS15" s="159">
        <v>0</v>
      </c>
      <c r="AT15" s="159">
        <v>0</v>
      </c>
      <c r="AU15" s="159">
        <v>0</v>
      </c>
      <c r="AV15" s="159">
        <v>0</v>
      </c>
      <c r="AW15" s="159">
        <v>5.059095696360795E-2</v>
      </c>
      <c r="AX15" s="159">
        <v>3.25309000032429E-2</v>
      </c>
      <c r="AY15" s="159">
        <v>0</v>
      </c>
      <c r="AZ15" s="159">
        <v>1.5974128392091259E-2</v>
      </c>
      <c r="BA15" s="159">
        <v>2.1282556899683308E-2</v>
      </c>
      <c r="BB15" s="159">
        <v>0</v>
      </c>
      <c r="BC15" s="159">
        <v>0.10326644162489572</v>
      </c>
      <c r="BD15" s="159">
        <v>103.23346608579691</v>
      </c>
      <c r="BE15" s="159">
        <v>10.866807780046702</v>
      </c>
      <c r="BF15" s="159">
        <v>0.92486870552307843</v>
      </c>
      <c r="BG15" s="159">
        <v>0.75980231784672136</v>
      </c>
      <c r="BH15" s="159">
        <v>0.66188199501224465</v>
      </c>
      <c r="BI15" s="159">
        <v>0.7507224802637964</v>
      </c>
      <c r="BJ15" s="159">
        <v>0.56708602591098733</v>
      </c>
      <c r="BK15" s="159">
        <v>0.2848304132594065</v>
      </c>
      <c r="BL15" s="159">
        <v>0</v>
      </c>
      <c r="BM15" s="159">
        <v>0.39537607092999655</v>
      </c>
      <c r="BN15" s="159">
        <v>0.12206987838814878</v>
      </c>
      <c r="BO15" s="159">
        <v>0</v>
      </c>
      <c r="BP15" s="159">
        <v>0</v>
      </c>
      <c r="BQ15" s="159">
        <v>2.6647018746780364E-4</v>
      </c>
      <c r="BR15" s="159">
        <v>0.12485480926594039</v>
      </c>
      <c r="BS15" s="159">
        <v>0.29728408362418024</v>
      </c>
      <c r="BT15" s="159">
        <v>0.29130370121402327</v>
      </c>
      <c r="BU15" s="159">
        <v>0.42978816293837285</v>
      </c>
      <c r="BV15" s="159">
        <v>0.23458038762442515</v>
      </c>
      <c r="BW15" s="159">
        <v>0.34295181685870457</v>
      </c>
      <c r="BX15" s="159">
        <v>0.25818368756782029</v>
      </c>
      <c r="BY15" s="159">
        <v>0</v>
      </c>
      <c r="BZ15" s="159">
        <v>0</v>
      </c>
      <c r="CA15" s="159">
        <v>0</v>
      </c>
      <c r="CB15" s="159">
        <v>0</v>
      </c>
      <c r="CC15" s="159">
        <v>0</v>
      </c>
      <c r="CD15" s="159">
        <v>0</v>
      </c>
      <c r="CE15" s="160">
        <v>0</v>
      </c>
    </row>
    <row r="16" spans="1:83" ht="24.75" customHeight="1" x14ac:dyDescent="0.35">
      <c r="A16" s="153"/>
      <c r="B16" s="108" t="s">
        <v>356</v>
      </c>
      <c r="C16" s="232"/>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f t="shared" ref="AH16:BM16" si="0">SUM(AH6:AH15)</f>
        <v>12867.606192700627</v>
      </c>
      <c r="AI16" s="56">
        <f t="shared" si="0"/>
        <v>16411.982140475662</v>
      </c>
      <c r="AJ16" s="56">
        <f t="shared" si="0"/>
        <v>14984.955751101119</v>
      </c>
      <c r="AK16" s="56">
        <f t="shared" si="0"/>
        <v>15978.633081962753</v>
      </c>
      <c r="AL16" s="56">
        <f t="shared" si="0"/>
        <v>16722.997245008268</v>
      </c>
      <c r="AM16" s="56">
        <f t="shared" si="0"/>
        <v>17600.720453415575</v>
      </c>
      <c r="AN16" s="56">
        <f t="shared" si="0"/>
        <v>18044.573398381614</v>
      </c>
      <c r="AO16" s="56">
        <f t="shared" si="0"/>
        <v>18156.905004612272</v>
      </c>
      <c r="AP16" s="56">
        <f t="shared" si="0"/>
        <v>17795.883723729527</v>
      </c>
      <c r="AQ16" s="56">
        <f t="shared" si="0"/>
        <v>17276.257559735222</v>
      </c>
      <c r="AR16" s="56">
        <f t="shared" si="0"/>
        <v>16349.107451012866</v>
      </c>
      <c r="AS16" s="56">
        <f t="shared" si="0"/>
        <v>15531.563507180987</v>
      </c>
      <c r="AT16" s="56">
        <f t="shared" si="0"/>
        <v>15046.023117638631</v>
      </c>
      <c r="AU16" s="56">
        <f t="shared" si="0"/>
        <v>16669.744279151557</v>
      </c>
      <c r="AV16" s="56">
        <f t="shared" si="0"/>
        <v>18606.990682396194</v>
      </c>
      <c r="AW16" s="56">
        <f t="shared" si="0"/>
        <v>19790.019056229368</v>
      </c>
      <c r="AX16" s="56">
        <f t="shared" si="0"/>
        <v>19718.544126026289</v>
      </c>
      <c r="AY16" s="56">
        <f t="shared" si="0"/>
        <v>19774.58216408017</v>
      </c>
      <c r="AZ16" s="56">
        <f t="shared" si="0"/>
        <v>19631.1587291863</v>
      </c>
      <c r="BA16" s="56">
        <f t="shared" si="0"/>
        <v>19848.592431135919</v>
      </c>
      <c r="BB16" s="56">
        <f t="shared" si="0"/>
        <v>19977.322976086281</v>
      </c>
      <c r="BC16" s="56">
        <f t="shared" si="0"/>
        <v>21483.699514303975</v>
      </c>
      <c r="BD16" s="56">
        <f t="shared" si="0"/>
        <v>21381.478438605969</v>
      </c>
      <c r="BE16" s="56">
        <f t="shared" si="0"/>
        <v>21795.319893227083</v>
      </c>
      <c r="BF16" s="56">
        <f t="shared" si="0"/>
        <v>22233.184434459206</v>
      </c>
      <c r="BG16" s="56">
        <f t="shared" si="0"/>
        <v>7634.1763268926934</v>
      </c>
      <c r="BH16" s="56">
        <f t="shared" si="0"/>
        <v>6577.841894673671</v>
      </c>
      <c r="BI16" s="56">
        <f t="shared" si="0"/>
        <v>5216.6028974578776</v>
      </c>
      <c r="BJ16" s="56">
        <f t="shared" si="0"/>
        <v>4424.881125167718</v>
      </c>
      <c r="BK16" s="56">
        <f t="shared" si="0"/>
        <v>3955.6346253286274</v>
      </c>
      <c r="BL16" s="56">
        <f t="shared" si="0"/>
        <v>3520.9483177803054</v>
      </c>
      <c r="BM16" s="56">
        <f t="shared" si="0"/>
        <v>2806.7833375957962</v>
      </c>
      <c r="BN16" s="56">
        <f t="shared" ref="BN16:CE16" si="1">SUM(BN6:BN15)</f>
        <v>2472.7697351424295</v>
      </c>
      <c r="BO16" s="56">
        <f t="shared" si="1"/>
        <v>2314.6885165817966</v>
      </c>
      <c r="BP16" s="56">
        <f t="shared" si="1"/>
        <v>2168.4918367243945</v>
      </c>
      <c r="BQ16" s="56">
        <f t="shared" si="1"/>
        <v>2064.5650015296296</v>
      </c>
      <c r="BR16" s="56">
        <f t="shared" si="1"/>
        <v>2293.4527056327715</v>
      </c>
      <c r="BS16" s="56">
        <f t="shared" si="1"/>
        <v>2372.2946482755178</v>
      </c>
      <c r="BT16" s="56">
        <f t="shared" si="1"/>
        <v>2374.594127466486</v>
      </c>
      <c r="BU16" s="56">
        <f t="shared" si="1"/>
        <v>2397.3223484277023</v>
      </c>
      <c r="BV16" s="56">
        <f t="shared" si="1"/>
        <v>2518.226041426808</v>
      </c>
      <c r="BW16" s="56">
        <f t="shared" si="1"/>
        <v>2648.868366636907</v>
      </c>
      <c r="BX16" s="56">
        <f t="shared" si="1"/>
        <v>2428.7184638187287</v>
      </c>
      <c r="BY16" s="56">
        <f t="shared" si="1"/>
        <v>2655.6151246743061</v>
      </c>
      <c r="BZ16" s="56">
        <f t="shared" si="1"/>
        <v>2912.8571683664513</v>
      </c>
      <c r="CA16" s="56">
        <f t="shared" si="1"/>
        <v>3563.8592363332777</v>
      </c>
      <c r="CB16" s="56">
        <f t="shared" si="1"/>
        <v>4101.6163170049876</v>
      </c>
      <c r="CC16" s="56">
        <f t="shared" si="1"/>
        <v>4452.3811168559614</v>
      </c>
      <c r="CD16" s="56">
        <f t="shared" si="1"/>
        <v>4720.300895912239</v>
      </c>
      <c r="CE16" s="57">
        <f t="shared" si="1"/>
        <v>4977.4476608352697</v>
      </c>
    </row>
    <row r="17" spans="1:83" x14ac:dyDescent="0.35">
      <c r="A17" s="153"/>
      <c r="B17" s="233" t="s">
        <v>357</v>
      </c>
      <c r="C17" s="232"/>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f t="shared" ref="AH17:BM17" si="2">AH16-SUM(AH9:AH13,AH7)</f>
        <v>229.74027524540725</v>
      </c>
      <c r="AI17" s="56">
        <f t="shared" si="2"/>
        <v>232.10046644217073</v>
      </c>
      <c r="AJ17" s="56">
        <f t="shared" si="2"/>
        <v>232.41489681549683</v>
      </c>
      <c r="AK17" s="56">
        <f t="shared" si="2"/>
        <v>242.07907727846214</v>
      </c>
      <c r="AL17" s="56">
        <f t="shared" si="2"/>
        <v>259.32309498120958</v>
      </c>
      <c r="AM17" s="56">
        <f t="shared" si="2"/>
        <v>269.93699000352717</v>
      </c>
      <c r="AN17" s="56">
        <f t="shared" si="2"/>
        <v>272.06362320027256</v>
      </c>
      <c r="AO17" s="56">
        <f t="shared" si="2"/>
        <v>286.25812099348332</v>
      </c>
      <c r="AP17" s="56">
        <f t="shared" si="2"/>
        <v>294.64148543102419</v>
      </c>
      <c r="AQ17" s="56">
        <f t="shared" si="2"/>
        <v>307.14177791475231</v>
      </c>
      <c r="AR17" s="56">
        <f t="shared" si="2"/>
        <v>308.20410569732667</v>
      </c>
      <c r="AS17" s="56">
        <f t="shared" si="2"/>
        <v>309.31189197413369</v>
      </c>
      <c r="AT17" s="56">
        <f t="shared" si="2"/>
        <v>331.61246026014669</v>
      </c>
      <c r="AU17" s="56">
        <f t="shared" si="2"/>
        <v>377.71146588591364</v>
      </c>
      <c r="AV17" s="56">
        <f t="shared" si="2"/>
        <v>467.35294420981518</v>
      </c>
      <c r="AW17" s="56">
        <f t="shared" si="2"/>
        <v>632.8442768247769</v>
      </c>
      <c r="AX17" s="56">
        <f t="shared" si="2"/>
        <v>698.74928882785389</v>
      </c>
      <c r="AY17" s="56">
        <f t="shared" si="2"/>
        <v>808.48903948819498</v>
      </c>
      <c r="AZ17" s="56">
        <f t="shared" si="2"/>
        <v>786.76352565817797</v>
      </c>
      <c r="BA17" s="56">
        <f t="shared" si="2"/>
        <v>866.59691312356154</v>
      </c>
      <c r="BB17" s="56">
        <f t="shared" si="2"/>
        <v>921.19957431438161</v>
      </c>
      <c r="BC17" s="56">
        <f t="shared" si="2"/>
        <v>974.885991396186</v>
      </c>
      <c r="BD17" s="56">
        <f t="shared" si="2"/>
        <v>1135.0445749596875</v>
      </c>
      <c r="BE17" s="56">
        <f t="shared" si="2"/>
        <v>1132.8127804409232</v>
      </c>
      <c r="BF17" s="56">
        <f t="shared" si="2"/>
        <v>1242.0563359781554</v>
      </c>
      <c r="BG17" s="56">
        <f t="shared" si="2"/>
        <v>1262.138496326781</v>
      </c>
      <c r="BH17" s="56">
        <f t="shared" si="2"/>
        <v>1299.9408667494699</v>
      </c>
      <c r="BI17" s="56">
        <f t="shared" si="2"/>
        <v>1387.732721615434</v>
      </c>
      <c r="BJ17" s="56">
        <f t="shared" si="2"/>
        <v>1418.5604075167835</v>
      </c>
      <c r="BK17" s="56">
        <f t="shared" si="2"/>
        <v>1481.1533481072693</v>
      </c>
      <c r="BL17" s="56">
        <f t="shared" si="2"/>
        <v>1520.1087111236211</v>
      </c>
      <c r="BM17" s="56">
        <f t="shared" si="2"/>
        <v>1617.301644330528</v>
      </c>
      <c r="BN17" s="56">
        <f t="shared" ref="BN17:CE17" si="3">BN16-SUM(BN9:BN13,BN7)</f>
        <v>1627.9931942874975</v>
      </c>
      <c r="BO17" s="56">
        <f t="shared" si="3"/>
        <v>1723.4135619645399</v>
      </c>
      <c r="BP17" s="56">
        <f t="shared" si="3"/>
        <v>1791.8844991488402</v>
      </c>
      <c r="BQ17" s="56">
        <f t="shared" si="3"/>
        <v>1847.2299812286919</v>
      </c>
      <c r="BR17" s="56">
        <f t="shared" si="3"/>
        <v>2144.2619251197075</v>
      </c>
      <c r="BS17" s="56">
        <f t="shared" si="3"/>
        <v>2272.9214937873144</v>
      </c>
      <c r="BT17" s="56">
        <f t="shared" si="3"/>
        <v>2302.7703243724031</v>
      </c>
      <c r="BU17" s="56">
        <f t="shared" si="3"/>
        <v>2346.4547679923803</v>
      </c>
      <c r="BV17" s="56">
        <f t="shared" si="3"/>
        <v>2479.8939798329593</v>
      </c>
      <c r="BW17" s="56">
        <f t="shared" si="3"/>
        <v>2628.6832610486081</v>
      </c>
      <c r="BX17" s="56">
        <f t="shared" si="3"/>
        <v>2417.1242066319573</v>
      </c>
      <c r="BY17" s="56">
        <f t="shared" si="3"/>
        <v>2648.5180456583003</v>
      </c>
      <c r="BZ17" s="56">
        <f t="shared" si="3"/>
        <v>2908.8378294999457</v>
      </c>
      <c r="CA17" s="56">
        <f t="shared" si="3"/>
        <v>3561.5970285235062</v>
      </c>
      <c r="CB17" s="56">
        <f t="shared" si="3"/>
        <v>4100.3129690576634</v>
      </c>
      <c r="CC17" s="56">
        <f t="shared" si="3"/>
        <v>4451.8959293674288</v>
      </c>
      <c r="CD17" s="56">
        <f t="shared" si="3"/>
        <v>4720.300895912239</v>
      </c>
      <c r="CE17" s="57">
        <f t="shared" si="3"/>
        <v>4977.4476608352697</v>
      </c>
    </row>
    <row r="18" spans="1:83" ht="12.75" customHeight="1" x14ac:dyDescent="0.35">
      <c r="A18" s="153"/>
      <c r="C18" s="232"/>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7"/>
    </row>
    <row r="19" spans="1:83" ht="27" customHeight="1" x14ac:dyDescent="0.35">
      <c r="A19" s="153"/>
      <c r="B19" s="108" t="s">
        <v>358</v>
      </c>
      <c r="C19" s="232"/>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159"/>
      <c r="BP19" s="159"/>
      <c r="BQ19" s="159"/>
      <c r="BR19" s="159"/>
      <c r="BS19" s="159"/>
      <c r="BT19" s="159"/>
      <c r="BU19" s="159"/>
      <c r="BV19" s="159"/>
      <c r="BW19" s="159"/>
      <c r="BX19" s="159"/>
      <c r="BY19" s="159"/>
      <c r="BZ19" s="159"/>
      <c r="CA19" s="159"/>
      <c r="CB19" s="159"/>
      <c r="CC19" s="159"/>
      <c r="CD19" s="159"/>
      <c r="CE19" s="160"/>
    </row>
    <row r="20" spans="1:83" x14ac:dyDescent="0.35">
      <c r="A20" s="153"/>
      <c r="B20" s="75" t="s">
        <v>247</v>
      </c>
      <c r="C20" s="232" t="s">
        <v>248</v>
      </c>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c r="BF20" s="159"/>
      <c r="BG20" s="159"/>
      <c r="BH20" s="159"/>
      <c r="BI20" s="159"/>
      <c r="BJ20" s="159"/>
      <c r="BK20" s="159"/>
      <c r="BL20" s="159"/>
      <c r="BM20" s="159"/>
      <c r="BN20" s="159"/>
      <c r="BO20" s="159"/>
      <c r="BP20" s="159"/>
      <c r="BQ20" s="159">
        <v>6.0200825465971608</v>
      </c>
      <c r="BR20" s="159">
        <v>7.5413112607244006</v>
      </c>
      <c r="BS20" s="159">
        <v>8.591182137168234</v>
      </c>
      <c r="BT20" s="159">
        <v>8.9192350994584171</v>
      </c>
      <c r="BU20" s="159">
        <v>9.8148361203666337</v>
      </c>
      <c r="BV20" s="159">
        <v>10.730043212655881</v>
      </c>
      <c r="BW20" s="159">
        <v>11.477396087227117</v>
      </c>
      <c r="BX20" s="159">
        <v>11.488830056246668</v>
      </c>
      <c r="BY20" s="159">
        <v>13.965266230755772</v>
      </c>
      <c r="BZ20" s="159">
        <v>16.9161384906932</v>
      </c>
      <c r="CA20" s="159">
        <v>20.356245907171491</v>
      </c>
      <c r="CB20" s="159">
        <v>23.21846046811083</v>
      </c>
      <c r="CC20" s="159">
        <v>25.280191634321167</v>
      </c>
      <c r="CD20" s="159">
        <v>27.099767775673982</v>
      </c>
      <c r="CE20" s="160">
        <v>29.024888438557845</v>
      </c>
    </row>
    <row r="21" spans="1:83" x14ac:dyDescent="0.35">
      <c r="A21" s="153"/>
      <c r="B21" s="53" t="s">
        <v>249</v>
      </c>
      <c r="C21" s="232" t="s">
        <v>248</v>
      </c>
      <c r="D21" s="159"/>
      <c r="E21" s="159"/>
      <c r="F21" s="159"/>
      <c r="G21" s="159"/>
      <c r="H21" s="159"/>
      <c r="I21" s="159"/>
      <c r="J21" s="159"/>
      <c r="K21" s="159"/>
      <c r="L21" s="159"/>
      <c r="M21" s="159"/>
      <c r="N21" s="159"/>
      <c r="O21" s="159"/>
      <c r="P21" s="159"/>
      <c r="Q21" s="159"/>
      <c r="R21" s="159"/>
      <c r="S21" s="159"/>
      <c r="T21" s="159"/>
      <c r="U21" s="159"/>
      <c r="V21" s="159"/>
      <c r="W21" s="159"/>
      <c r="X21" s="159"/>
      <c r="Y21" s="159"/>
      <c r="Z21" s="159"/>
      <c r="AA21" s="159"/>
      <c r="AB21" s="159"/>
      <c r="AC21" s="159"/>
      <c r="AD21" s="159"/>
      <c r="AE21" s="159"/>
      <c r="AF21" s="159"/>
      <c r="AG21" s="159"/>
      <c r="AH21" s="159">
        <v>283.14309595927148</v>
      </c>
      <c r="AI21" s="159">
        <v>291.90355575590542</v>
      </c>
      <c r="AJ21" s="159">
        <v>301.86240505249685</v>
      </c>
      <c r="AK21" s="159">
        <v>349.46018939756516</v>
      </c>
      <c r="AL21" s="159">
        <v>388.18187498353387</v>
      </c>
      <c r="AM21" s="159">
        <v>450.04047184754984</v>
      </c>
      <c r="AN21" s="159">
        <v>481.87372450900364</v>
      </c>
      <c r="AO21" s="159">
        <v>525.07755616622296</v>
      </c>
      <c r="AP21" s="159">
        <v>567.01264604277799</v>
      </c>
      <c r="AQ21" s="159">
        <v>602.25862237280387</v>
      </c>
      <c r="AR21" s="159">
        <v>608.22597098414315</v>
      </c>
      <c r="AS21" s="159">
        <v>636.19140458577317</v>
      </c>
      <c r="AT21" s="159">
        <v>682.40822107274323</v>
      </c>
      <c r="AU21" s="159">
        <v>753.26286777211124</v>
      </c>
      <c r="AV21" s="159">
        <v>0</v>
      </c>
      <c r="AW21" s="159">
        <v>0</v>
      </c>
      <c r="AX21" s="159">
        <v>0</v>
      </c>
      <c r="AY21" s="159">
        <v>0</v>
      </c>
      <c r="AZ21" s="159">
        <v>0</v>
      </c>
      <c r="BA21" s="159">
        <v>0</v>
      </c>
      <c r="BB21" s="159">
        <v>0</v>
      </c>
      <c r="BC21" s="159">
        <v>0</v>
      </c>
      <c r="BD21" s="159">
        <v>0</v>
      </c>
      <c r="BE21" s="159">
        <v>0</v>
      </c>
      <c r="BF21" s="159">
        <v>0</v>
      </c>
      <c r="BG21" s="159">
        <v>0</v>
      </c>
      <c r="BH21" s="159">
        <v>0</v>
      </c>
      <c r="BI21" s="159">
        <v>0</v>
      </c>
      <c r="BJ21" s="159">
        <v>0</v>
      </c>
      <c r="BK21" s="159">
        <v>0</v>
      </c>
      <c r="BL21" s="159">
        <v>0</v>
      </c>
      <c r="BM21" s="159">
        <v>0</v>
      </c>
      <c r="BN21" s="159">
        <v>0</v>
      </c>
      <c r="BO21" s="159">
        <v>0</v>
      </c>
      <c r="BP21" s="159">
        <v>0</v>
      </c>
      <c r="BQ21" s="159">
        <v>0</v>
      </c>
      <c r="BR21" s="159">
        <v>0</v>
      </c>
      <c r="BS21" s="159">
        <v>0</v>
      </c>
      <c r="BT21" s="159">
        <v>0</v>
      </c>
      <c r="BU21" s="159">
        <v>0</v>
      </c>
      <c r="BV21" s="159">
        <v>0</v>
      </c>
      <c r="BW21" s="159">
        <v>0</v>
      </c>
      <c r="BX21" s="159">
        <v>0</v>
      </c>
      <c r="BY21" s="159">
        <v>0</v>
      </c>
      <c r="BZ21" s="159">
        <v>0</v>
      </c>
      <c r="CA21" s="159">
        <v>0</v>
      </c>
      <c r="CB21" s="159">
        <v>0</v>
      </c>
      <c r="CC21" s="159">
        <v>0</v>
      </c>
      <c r="CD21" s="159">
        <v>0</v>
      </c>
      <c r="CE21" s="160">
        <v>0</v>
      </c>
    </row>
    <row r="22" spans="1:83" x14ac:dyDescent="0.35">
      <c r="A22" s="153"/>
      <c r="B22" s="53" t="s">
        <v>250</v>
      </c>
      <c r="C22" s="232"/>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f t="shared" ref="AH22:BM22" si="4">SUM(AH23:AH25)</f>
        <v>2604.4863294829233</v>
      </c>
      <c r="AI22" s="159">
        <f t="shared" si="4"/>
        <v>2525.3803032390551</v>
      </c>
      <c r="AJ22" s="159">
        <f t="shared" si="4"/>
        <v>2396.4274128555344</v>
      </c>
      <c r="AK22" s="159">
        <f t="shared" si="4"/>
        <v>2340.2815181284323</v>
      </c>
      <c r="AL22" s="159">
        <f t="shared" si="4"/>
        <v>2305.7335898580773</v>
      </c>
      <c r="AM22" s="159">
        <f t="shared" si="4"/>
        <v>2321.801666296366</v>
      </c>
      <c r="AN22" s="159">
        <f t="shared" si="4"/>
        <v>2235.3715128569247</v>
      </c>
      <c r="AO22" s="159">
        <f t="shared" si="4"/>
        <v>2139.3453025778731</v>
      </c>
      <c r="AP22" s="159">
        <f t="shared" si="4"/>
        <v>2113.548888345375</v>
      </c>
      <c r="AQ22" s="159">
        <f t="shared" si="4"/>
        <v>2026.4217047188804</v>
      </c>
      <c r="AR22" s="159">
        <f t="shared" si="4"/>
        <v>1910.7783560279431</v>
      </c>
      <c r="AS22" s="159">
        <f t="shared" si="4"/>
        <v>1736.152037278903</v>
      </c>
      <c r="AT22" s="159">
        <f t="shared" si="4"/>
        <v>1699.2464348203343</v>
      </c>
      <c r="AU22" s="159">
        <f t="shared" si="4"/>
        <v>1781.4633412116361</v>
      </c>
      <c r="AV22" s="159">
        <f t="shared" si="4"/>
        <v>1706.2191910396441</v>
      </c>
      <c r="AW22" s="159">
        <f t="shared" si="4"/>
        <v>1699.0848231307527</v>
      </c>
      <c r="AX22" s="159">
        <f t="shared" si="4"/>
        <v>1643.8881456466497</v>
      </c>
      <c r="AY22" s="159">
        <f t="shared" si="4"/>
        <v>1574.3682148416613</v>
      </c>
      <c r="AZ22" s="159">
        <f t="shared" si="4"/>
        <v>1472.9588689018051</v>
      </c>
      <c r="BA22" s="159">
        <f t="shared" si="4"/>
        <v>1503.2244069938411</v>
      </c>
      <c r="BB22" s="159">
        <f t="shared" si="4"/>
        <v>1463.7483168183412</v>
      </c>
      <c r="BC22" s="159">
        <f t="shared" si="4"/>
        <v>1501.7725948365903</v>
      </c>
      <c r="BD22" s="159">
        <f t="shared" si="4"/>
        <v>1471.7815937162754</v>
      </c>
      <c r="BE22" s="159">
        <f t="shared" si="4"/>
        <v>1623.9955556619038</v>
      </c>
      <c r="BF22" s="159">
        <f t="shared" si="4"/>
        <v>1560.2555269851314</v>
      </c>
      <c r="BG22" s="159">
        <f t="shared" si="4"/>
        <v>1406.0350883047117</v>
      </c>
      <c r="BH22" s="159">
        <f t="shared" si="4"/>
        <v>1240.8717590935898</v>
      </c>
      <c r="BI22" s="159">
        <f t="shared" si="4"/>
        <v>1147.7631794523149</v>
      </c>
      <c r="BJ22" s="159">
        <f t="shared" si="4"/>
        <v>1017.7653514187627</v>
      </c>
      <c r="BK22" s="159">
        <f t="shared" si="4"/>
        <v>936.00247122147516</v>
      </c>
      <c r="BL22" s="159">
        <f t="shared" si="4"/>
        <v>837.55408615195586</v>
      </c>
      <c r="BM22" s="159">
        <f t="shared" si="4"/>
        <v>811.31024917697619</v>
      </c>
      <c r="BN22" s="159">
        <f t="shared" ref="BN22:CE22" si="5">SUM(BN23:BN25)</f>
        <v>751.48432798105921</v>
      </c>
      <c r="BO22" s="159">
        <f t="shared" si="5"/>
        <v>729.64256505374692</v>
      </c>
      <c r="BP22" s="159">
        <f t="shared" si="5"/>
        <v>727.0718877973502</v>
      </c>
      <c r="BQ22" s="159">
        <f t="shared" si="5"/>
        <v>711.58329115399647</v>
      </c>
      <c r="BR22" s="159">
        <f t="shared" si="5"/>
        <v>697.16105807663746</v>
      </c>
      <c r="BS22" s="159">
        <f t="shared" si="5"/>
        <v>696.26787348229425</v>
      </c>
      <c r="BT22" s="159">
        <f t="shared" si="5"/>
        <v>670.57955971897184</v>
      </c>
      <c r="BU22" s="159">
        <f t="shared" si="5"/>
        <v>596.09343821027687</v>
      </c>
      <c r="BV22" s="159">
        <f t="shared" si="5"/>
        <v>541.51496623353967</v>
      </c>
      <c r="BW22" s="159">
        <f t="shared" si="5"/>
        <v>577.60441045235621</v>
      </c>
      <c r="BX22" s="159">
        <f t="shared" si="5"/>
        <v>535.45419337123576</v>
      </c>
      <c r="BY22" s="159">
        <f t="shared" si="5"/>
        <v>370.0441348494881</v>
      </c>
      <c r="BZ22" s="159">
        <f t="shared" si="5"/>
        <v>362.87905369404859</v>
      </c>
      <c r="CA22" s="159">
        <f t="shared" si="5"/>
        <v>432.94038336061158</v>
      </c>
      <c r="CB22" s="159">
        <f t="shared" si="5"/>
        <v>356.7676063774569</v>
      </c>
      <c r="CC22" s="159">
        <f t="shared" si="5"/>
        <v>316.9553578498938</v>
      </c>
      <c r="CD22" s="159">
        <f t="shared" si="5"/>
        <v>291.78685472435626</v>
      </c>
      <c r="CE22" s="160">
        <f t="shared" si="5"/>
        <v>278.11646321469863</v>
      </c>
    </row>
    <row r="23" spans="1:83" x14ac:dyDescent="0.35">
      <c r="A23" s="153"/>
      <c r="B23" s="73" t="s">
        <v>359</v>
      </c>
      <c r="C23" s="232" t="s">
        <v>251</v>
      </c>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v>0</v>
      </c>
      <c r="AI23" s="159">
        <v>0</v>
      </c>
      <c r="AJ23" s="159">
        <v>0</v>
      </c>
      <c r="AK23" s="159">
        <v>0</v>
      </c>
      <c r="AL23" s="159">
        <v>0</v>
      </c>
      <c r="AM23" s="159">
        <v>0</v>
      </c>
      <c r="AN23" s="159">
        <v>0</v>
      </c>
      <c r="AO23" s="159">
        <v>0</v>
      </c>
      <c r="AP23" s="159">
        <v>0</v>
      </c>
      <c r="AQ23" s="159">
        <v>0</v>
      </c>
      <c r="AR23" s="159">
        <v>0</v>
      </c>
      <c r="AS23" s="159">
        <v>0</v>
      </c>
      <c r="AT23" s="159">
        <v>0</v>
      </c>
      <c r="AU23" s="159">
        <v>0</v>
      </c>
      <c r="AV23" s="159">
        <v>0</v>
      </c>
      <c r="AW23" s="159">
        <v>0</v>
      </c>
      <c r="AX23" s="159">
        <v>0</v>
      </c>
      <c r="AY23" s="159">
        <v>0</v>
      </c>
      <c r="AZ23" s="159">
        <v>0</v>
      </c>
      <c r="BA23" s="159">
        <v>0</v>
      </c>
      <c r="BB23" s="159">
        <v>0</v>
      </c>
      <c r="BC23" s="159">
        <v>0</v>
      </c>
      <c r="BD23" s="159">
        <v>0</v>
      </c>
      <c r="BE23" s="159">
        <v>0</v>
      </c>
      <c r="BF23" s="159">
        <v>0</v>
      </c>
      <c r="BG23" s="159">
        <v>0</v>
      </c>
      <c r="BH23" s="159">
        <v>0</v>
      </c>
      <c r="BI23" s="159">
        <v>0</v>
      </c>
      <c r="BJ23" s="159">
        <v>0</v>
      </c>
      <c r="BK23" s="159">
        <v>0</v>
      </c>
      <c r="BL23" s="159">
        <v>0</v>
      </c>
      <c r="BM23" s="159">
        <v>0</v>
      </c>
      <c r="BN23" s="159">
        <v>0</v>
      </c>
      <c r="BO23" s="159">
        <v>0</v>
      </c>
      <c r="BP23" s="159">
        <v>0</v>
      </c>
      <c r="BQ23" s="159">
        <v>0</v>
      </c>
      <c r="BR23" s="159">
        <v>0</v>
      </c>
      <c r="BS23" s="159">
        <v>0</v>
      </c>
      <c r="BT23" s="159">
        <v>0</v>
      </c>
      <c r="BU23" s="159">
        <v>131.22894567174674</v>
      </c>
      <c r="BV23" s="159">
        <v>216.94599987025543</v>
      </c>
      <c r="BW23" s="159">
        <v>253.94779641844943</v>
      </c>
      <c r="BX23" s="159">
        <v>276.4419437405802</v>
      </c>
      <c r="BY23" s="159">
        <v>203.39708977299119</v>
      </c>
      <c r="BZ23" s="159">
        <v>212.60393357343159</v>
      </c>
      <c r="CA23" s="159">
        <v>265.47870249494582</v>
      </c>
      <c r="CB23" s="159">
        <v>233.01418775756511</v>
      </c>
      <c r="CC23" s="159">
        <v>222.8347011952566</v>
      </c>
      <c r="CD23" s="159">
        <v>220.36003900300685</v>
      </c>
      <c r="CE23" s="160">
        <v>224.22775882522831</v>
      </c>
    </row>
    <row r="24" spans="1:83" x14ac:dyDescent="0.35">
      <c r="A24" s="153"/>
      <c r="B24" s="73" t="s">
        <v>360</v>
      </c>
      <c r="C24" s="232" t="s">
        <v>251</v>
      </c>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v>2604.4863294829233</v>
      </c>
      <c r="AI24" s="159">
        <v>2524.8046993461385</v>
      </c>
      <c r="AJ24" s="159">
        <v>2388.0091231368247</v>
      </c>
      <c r="AK24" s="159">
        <v>2320.6389078345915</v>
      </c>
      <c r="AL24" s="159">
        <v>2274.0388645284293</v>
      </c>
      <c r="AM24" s="159">
        <v>2271.8714285775491</v>
      </c>
      <c r="AN24" s="159">
        <v>2153.7832505863234</v>
      </c>
      <c r="AO24" s="159">
        <v>2043.072032569768</v>
      </c>
      <c r="AP24" s="159">
        <v>2002.9460719056729</v>
      </c>
      <c r="AQ24" s="159">
        <v>1896.6319448755505</v>
      </c>
      <c r="AR24" s="159">
        <v>1759.1838334028844</v>
      </c>
      <c r="AS24" s="159">
        <v>1560.0072339926464</v>
      </c>
      <c r="AT24" s="159">
        <v>1498.5236517605817</v>
      </c>
      <c r="AU24" s="159">
        <v>1539.5062966623127</v>
      </c>
      <c r="AV24" s="159">
        <v>1443.270530726104</v>
      </c>
      <c r="AW24" s="159">
        <v>1406.7861537533918</v>
      </c>
      <c r="AX24" s="159">
        <v>1342.7618116437466</v>
      </c>
      <c r="AY24" s="159">
        <v>1263.5431141536631</v>
      </c>
      <c r="AZ24" s="159">
        <v>1150.97283672602</v>
      </c>
      <c r="BA24" s="159">
        <v>1162.5142466049629</v>
      </c>
      <c r="BB24" s="159">
        <v>1112.9012750391064</v>
      </c>
      <c r="BC24" s="159">
        <v>1119.2633923470369</v>
      </c>
      <c r="BD24" s="159">
        <v>1072.7328340458439</v>
      </c>
      <c r="BE24" s="159">
        <v>1226.2730469612904</v>
      </c>
      <c r="BF24" s="159">
        <v>1202.4686810797862</v>
      </c>
      <c r="BG24" s="159">
        <v>1098.6664389329489</v>
      </c>
      <c r="BH24" s="159">
        <v>981.57447329000513</v>
      </c>
      <c r="BI24" s="159">
        <v>928.81741484629265</v>
      </c>
      <c r="BJ24" s="159">
        <v>835.22068721070661</v>
      </c>
      <c r="BK24" s="159">
        <v>779.44495715218159</v>
      </c>
      <c r="BL24" s="159">
        <v>708.62523705077649</v>
      </c>
      <c r="BM24" s="159">
        <v>695.644989499296</v>
      </c>
      <c r="BN24" s="159">
        <v>657.34677907535377</v>
      </c>
      <c r="BO24" s="159">
        <v>641.87762466793197</v>
      </c>
      <c r="BP24" s="159">
        <v>647.85016403581983</v>
      </c>
      <c r="BQ24" s="159">
        <v>630.12826741584831</v>
      </c>
      <c r="BR24" s="159">
        <v>632.97257009744169</v>
      </c>
      <c r="BS24" s="159">
        <v>639.81665412332359</v>
      </c>
      <c r="BT24" s="159">
        <v>622.6368705212642</v>
      </c>
      <c r="BU24" s="159">
        <v>419.58111964829862</v>
      </c>
      <c r="BV24" s="159">
        <v>285.86678440199262</v>
      </c>
      <c r="BW24" s="159">
        <v>284.78778312570881</v>
      </c>
      <c r="BX24" s="159">
        <v>228.12759463733107</v>
      </c>
      <c r="BY24" s="159">
        <v>147.42026944552535</v>
      </c>
      <c r="BZ24" s="159">
        <v>133.53230547462368</v>
      </c>
      <c r="CA24" s="159">
        <v>148.80403560283116</v>
      </c>
      <c r="CB24" s="159">
        <v>109.96550384000136</v>
      </c>
      <c r="CC24" s="159">
        <v>83.634258723543027</v>
      </c>
      <c r="CD24" s="159">
        <v>63.468838809294965</v>
      </c>
      <c r="CE24" s="160">
        <v>47.884725897345703</v>
      </c>
    </row>
    <row r="25" spans="1:83" x14ac:dyDescent="0.35">
      <c r="A25" s="153"/>
      <c r="B25" s="73" t="s">
        <v>361</v>
      </c>
      <c r="C25" s="232" t="s">
        <v>251</v>
      </c>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v>0</v>
      </c>
      <c r="AI25" s="159">
        <v>0.57560389291666048</v>
      </c>
      <c r="AJ25" s="159">
        <v>8.4182897187097456</v>
      </c>
      <c r="AK25" s="159">
        <v>19.642610293840832</v>
      </c>
      <c r="AL25" s="159">
        <v>31.6947253296482</v>
      </c>
      <c r="AM25" s="159">
        <v>49.930237718816983</v>
      </c>
      <c r="AN25" s="159">
        <v>81.588262270601192</v>
      </c>
      <c r="AO25" s="159">
        <v>96.273270008105285</v>
      </c>
      <c r="AP25" s="159">
        <v>110.60281643970198</v>
      </c>
      <c r="AQ25" s="159">
        <v>129.78975984332985</v>
      </c>
      <c r="AR25" s="159">
        <v>151.59452262505877</v>
      </c>
      <c r="AS25" s="159">
        <v>176.14480328625649</v>
      </c>
      <c r="AT25" s="159">
        <v>200.72278305975271</v>
      </c>
      <c r="AU25" s="159">
        <v>241.95704454932334</v>
      </c>
      <c r="AV25" s="159">
        <v>262.94866031354002</v>
      </c>
      <c r="AW25" s="159">
        <v>292.29866937736097</v>
      </c>
      <c r="AX25" s="159">
        <v>301.12633400290326</v>
      </c>
      <c r="AY25" s="159">
        <v>310.8251006879982</v>
      </c>
      <c r="AZ25" s="159">
        <v>321.98603217578506</v>
      </c>
      <c r="BA25" s="159">
        <v>340.71016038887825</v>
      </c>
      <c r="BB25" s="159">
        <v>350.84704177923476</v>
      </c>
      <c r="BC25" s="159">
        <v>382.50920248955345</v>
      </c>
      <c r="BD25" s="159">
        <v>399.04875967043148</v>
      </c>
      <c r="BE25" s="159">
        <v>397.72250870061345</v>
      </c>
      <c r="BF25" s="159">
        <v>357.78684590534527</v>
      </c>
      <c r="BG25" s="159">
        <v>307.3686493717629</v>
      </c>
      <c r="BH25" s="159">
        <v>259.29728580358477</v>
      </c>
      <c r="BI25" s="159">
        <v>218.94576460602232</v>
      </c>
      <c r="BJ25" s="159">
        <v>182.54466420805619</v>
      </c>
      <c r="BK25" s="159">
        <v>156.55751406929355</v>
      </c>
      <c r="BL25" s="159">
        <v>128.92884910117937</v>
      </c>
      <c r="BM25" s="159">
        <v>115.66525967768013</v>
      </c>
      <c r="BN25" s="159">
        <v>94.137548905705444</v>
      </c>
      <c r="BO25" s="159">
        <v>87.764940385814896</v>
      </c>
      <c r="BP25" s="159">
        <v>79.221723761530384</v>
      </c>
      <c r="BQ25" s="159">
        <v>81.455023738148171</v>
      </c>
      <c r="BR25" s="159">
        <v>64.188487979195799</v>
      </c>
      <c r="BS25" s="159">
        <v>56.451219358970675</v>
      </c>
      <c r="BT25" s="159">
        <v>47.942689197707608</v>
      </c>
      <c r="BU25" s="159">
        <v>45.283372890231462</v>
      </c>
      <c r="BV25" s="159">
        <v>38.702181961291622</v>
      </c>
      <c r="BW25" s="159">
        <v>38.868830908197999</v>
      </c>
      <c r="BX25" s="159">
        <v>30.884654993324432</v>
      </c>
      <c r="BY25" s="159">
        <v>19.226775630971506</v>
      </c>
      <c r="BZ25" s="159">
        <v>16.742814645993331</v>
      </c>
      <c r="CA25" s="159">
        <v>18.657645262834592</v>
      </c>
      <c r="CB25" s="159">
        <v>13.78791477989045</v>
      </c>
      <c r="CC25" s="159">
        <v>10.486397931094194</v>
      </c>
      <c r="CD25" s="159">
        <v>7.9579769120544226</v>
      </c>
      <c r="CE25" s="160">
        <v>6.0039784921246246</v>
      </c>
    </row>
    <row r="26" spans="1:83" ht="25.5" customHeight="1" x14ac:dyDescent="0.35">
      <c r="A26" s="153"/>
      <c r="B26" s="75" t="s">
        <v>252</v>
      </c>
      <c r="C26" s="232" t="s">
        <v>248</v>
      </c>
      <c r="D26" s="159"/>
      <c r="E26" s="159"/>
      <c r="F26" s="159"/>
      <c r="G26" s="159"/>
      <c r="H26" s="159"/>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v>24.049012958079146</v>
      </c>
      <c r="AI26" s="159">
        <v>20.544487188467517</v>
      </c>
      <c r="AJ26" s="159">
        <v>21.520200170009549</v>
      </c>
      <c r="AK26" s="159">
        <v>23.298335080719266</v>
      </c>
      <c r="AL26" s="159">
        <v>28.869997150873161</v>
      </c>
      <c r="AM26" s="159">
        <v>34.322485700069272</v>
      </c>
      <c r="AN26" s="159">
        <v>35.612588884525771</v>
      </c>
      <c r="AO26" s="159">
        <v>39.725842932646025</v>
      </c>
      <c r="AP26" s="159">
        <v>303.41115803416511</v>
      </c>
      <c r="AQ26" s="159">
        <v>506.59460541490512</v>
      </c>
      <c r="AR26" s="159">
        <v>446.36466209684806</v>
      </c>
      <c r="AS26" s="159">
        <v>436.6518096799627</v>
      </c>
      <c r="AT26" s="159">
        <v>455.94558266058721</v>
      </c>
      <c r="AU26" s="159">
        <v>556.89575475379115</v>
      </c>
      <c r="AV26" s="159">
        <v>656.60622948797993</v>
      </c>
      <c r="AW26" s="159">
        <v>816.71880882694461</v>
      </c>
      <c r="AX26" s="159">
        <v>956.88228710070848</v>
      </c>
      <c r="AY26" s="159">
        <v>1083.5339212987585</v>
      </c>
      <c r="AZ26" s="159">
        <v>1242.1566073355696</v>
      </c>
      <c r="BA26" s="159">
        <v>1257.8192143608744</v>
      </c>
      <c r="BB26" s="159">
        <v>1296.5506354015274</v>
      </c>
      <c r="BC26" s="159">
        <v>1370.2774402444963</v>
      </c>
      <c r="BD26" s="159">
        <v>1376.3410192114429</v>
      </c>
      <c r="BE26" s="159">
        <v>1449.9030084006258</v>
      </c>
      <c r="BF26" s="159">
        <v>1542.4758362757066</v>
      </c>
      <c r="BG26" s="159">
        <v>1617.3231558074262</v>
      </c>
      <c r="BH26" s="159">
        <v>1631.7612878853267</v>
      </c>
      <c r="BI26" s="159">
        <v>1671.8822768928981</v>
      </c>
      <c r="BJ26" s="159">
        <v>1664.8649591843555</v>
      </c>
      <c r="BK26" s="159">
        <v>1759.6780677335619</v>
      </c>
      <c r="BL26" s="159">
        <v>1809.2201851257564</v>
      </c>
      <c r="BM26" s="159">
        <v>1961.5395921130255</v>
      </c>
      <c r="BN26" s="159">
        <v>2036.3642985716147</v>
      </c>
      <c r="BO26" s="159">
        <v>2217.2196810631817</v>
      </c>
      <c r="BP26" s="159">
        <v>2425.3180349468671</v>
      </c>
      <c r="BQ26" s="159">
        <v>2577.3578565011208</v>
      </c>
      <c r="BR26" s="159">
        <v>2839.7719191139004</v>
      </c>
      <c r="BS26" s="159">
        <v>3101.1192560108266</v>
      </c>
      <c r="BT26" s="159">
        <v>3188.2197508641516</v>
      </c>
      <c r="BU26" s="159">
        <v>3332.3277404202663</v>
      </c>
      <c r="BV26" s="159">
        <v>3349.1212531598603</v>
      </c>
      <c r="BW26" s="159">
        <v>3330.5973141974951</v>
      </c>
      <c r="BX26" s="159">
        <v>3239.289573002693</v>
      </c>
      <c r="BY26" s="159">
        <v>3298.6312461298494</v>
      </c>
      <c r="BZ26" s="159">
        <v>3354.8840467176569</v>
      </c>
      <c r="CA26" s="159">
        <v>3840.9793312328361</v>
      </c>
      <c r="CB26" s="159">
        <v>4182.0270212393261</v>
      </c>
      <c r="CC26" s="159">
        <v>4336.5749755528223</v>
      </c>
      <c r="CD26" s="159">
        <v>4506.5088416357949</v>
      </c>
      <c r="CE26" s="160">
        <v>4698.8296414091919</v>
      </c>
    </row>
    <row r="27" spans="1:83" x14ac:dyDescent="0.35">
      <c r="A27" s="153"/>
      <c r="B27" s="53" t="s">
        <v>362</v>
      </c>
      <c r="C27" s="232" t="s">
        <v>248</v>
      </c>
      <c r="D27" s="159"/>
      <c r="E27" s="159"/>
      <c r="F27" s="159"/>
      <c r="G27" s="159"/>
      <c r="H27" s="159"/>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v>30.061266197598933</v>
      </c>
      <c r="AI27" s="159">
        <v>25.680608985584396</v>
      </c>
      <c r="AJ27" s="159">
        <v>21.520200170009549</v>
      </c>
      <c r="AK27" s="159">
        <v>23.298335080719266</v>
      </c>
      <c r="AL27" s="159">
        <v>21.652497863154871</v>
      </c>
      <c r="AM27" s="159">
        <v>20.593491420041566</v>
      </c>
      <c r="AN27" s="159">
        <v>19.4250484824686</v>
      </c>
      <c r="AO27" s="159">
        <v>21.390838502194015</v>
      </c>
      <c r="AP27" s="159">
        <v>23.339319848781933</v>
      </c>
      <c r="AQ27" s="159">
        <v>24.455226375711224</v>
      </c>
      <c r="AR27" s="159">
        <v>22.156333317935093</v>
      </c>
      <c r="AS27" s="159">
        <v>20.846728323300038</v>
      </c>
      <c r="AT27" s="159">
        <v>20.473933696916376</v>
      </c>
      <c r="AU27" s="159">
        <v>22.018528916363888</v>
      </c>
      <c r="AV27" s="159">
        <v>25.33144221307678</v>
      </c>
      <c r="AW27" s="159">
        <v>27.087565841937934</v>
      </c>
      <c r="AX27" s="159">
        <v>24.113051231815515</v>
      </c>
      <c r="AY27" s="159">
        <v>27.282869819663048</v>
      </c>
      <c r="AZ27" s="159">
        <v>27.402729805055216</v>
      </c>
      <c r="BA27" s="159">
        <v>27.977694591042013</v>
      </c>
      <c r="BB27" s="159">
        <v>27.999376153093891</v>
      </c>
      <c r="BC27" s="159">
        <v>27.749413971969897</v>
      </c>
      <c r="BD27" s="159">
        <v>27.573571423647337</v>
      </c>
      <c r="BE27" s="159">
        <v>27.236555694245347</v>
      </c>
      <c r="BF27" s="159">
        <v>27.9870480819202</v>
      </c>
      <c r="BG27" s="159">
        <v>29.463798668633533</v>
      </c>
      <c r="BH27" s="159">
        <v>29.638119170594919</v>
      </c>
      <c r="BI27" s="159">
        <v>28.70139664870138</v>
      </c>
      <c r="BJ27" s="159">
        <v>27.996625735598688</v>
      </c>
      <c r="BK27" s="159">
        <v>28.528348103490092</v>
      </c>
      <c r="BL27" s="159">
        <v>304.40421499595772</v>
      </c>
      <c r="BM27" s="159">
        <v>44.032859298145546</v>
      </c>
      <c r="BN27" s="159">
        <v>43.053367652454675</v>
      </c>
      <c r="BO27" s="159">
        <v>42.111900593519159</v>
      </c>
      <c r="BP27" s="159">
        <v>41.7476829087312</v>
      </c>
      <c r="BQ27" s="159">
        <v>40.584439456723857</v>
      </c>
      <c r="BR27" s="159">
        <v>41.568811365150538</v>
      </c>
      <c r="BS27" s="159">
        <v>44.162821796726689</v>
      </c>
      <c r="BT27" s="159">
        <v>40.170897853493678</v>
      </c>
      <c r="BU27" s="159">
        <v>39.596468728646968</v>
      </c>
      <c r="BV27" s="159">
        <v>38.018005918138648</v>
      </c>
      <c r="BW27" s="159">
        <v>39.775410419421114</v>
      </c>
      <c r="BX27" s="159">
        <v>38.479569489034652</v>
      </c>
      <c r="BY27" s="159">
        <v>40.196136775884106</v>
      </c>
      <c r="BZ27" s="159">
        <v>39.769315948673878</v>
      </c>
      <c r="CA27" s="159">
        <v>40.646961293503779</v>
      </c>
      <c r="CB27" s="159">
        <v>41.912652314922695</v>
      </c>
      <c r="CC27" s="159">
        <v>43.393046387727956</v>
      </c>
      <c r="CD27" s="159">
        <v>44.940545482120676</v>
      </c>
      <c r="CE27" s="160">
        <v>46.362421500838508</v>
      </c>
    </row>
    <row r="28" spans="1:83" x14ac:dyDescent="0.35">
      <c r="A28" s="153"/>
      <c r="B28" s="53" t="s">
        <v>256</v>
      </c>
      <c r="C28" s="232" t="s">
        <v>257</v>
      </c>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v>0</v>
      </c>
      <c r="AI28" s="159">
        <v>0</v>
      </c>
      <c r="AJ28" s="159">
        <v>0</v>
      </c>
      <c r="AK28" s="159">
        <v>0</v>
      </c>
      <c r="AL28" s="159">
        <v>0</v>
      </c>
      <c r="AM28" s="159">
        <v>0</v>
      </c>
      <c r="AN28" s="159">
        <v>0</v>
      </c>
      <c r="AO28" s="159">
        <v>0</v>
      </c>
      <c r="AP28" s="159">
        <v>0</v>
      </c>
      <c r="AQ28" s="159">
        <v>0</v>
      </c>
      <c r="AR28" s="159">
        <v>0</v>
      </c>
      <c r="AS28" s="159">
        <v>0</v>
      </c>
      <c r="AT28" s="159">
        <v>0</v>
      </c>
      <c r="AU28" s="159">
        <v>0</v>
      </c>
      <c r="AV28" s="159">
        <v>0</v>
      </c>
      <c r="AW28" s="159">
        <v>0</v>
      </c>
      <c r="AX28" s="159">
        <v>0</v>
      </c>
      <c r="AY28" s="159">
        <v>0</v>
      </c>
      <c r="AZ28" s="159">
        <v>0</v>
      </c>
      <c r="BA28" s="159">
        <v>0</v>
      </c>
      <c r="BB28" s="159">
        <v>0</v>
      </c>
      <c r="BC28" s="159">
        <v>0</v>
      </c>
      <c r="BD28" s="159">
        <v>0</v>
      </c>
      <c r="BE28" s="159">
        <v>0</v>
      </c>
      <c r="BF28" s="159">
        <v>0</v>
      </c>
      <c r="BG28" s="159">
        <v>0</v>
      </c>
      <c r="BH28" s="159">
        <v>0</v>
      </c>
      <c r="BI28" s="159">
        <v>0</v>
      </c>
      <c r="BJ28" s="159">
        <v>1.5314591661832007</v>
      </c>
      <c r="BK28" s="159">
        <v>1.7232527220856662</v>
      </c>
      <c r="BL28" s="159">
        <v>90.245943333134889</v>
      </c>
      <c r="BM28" s="159">
        <v>141.51865322530452</v>
      </c>
      <c r="BN28" s="159">
        <v>224.92790540803108</v>
      </c>
      <c r="BO28" s="159">
        <v>66.639352707907094</v>
      </c>
      <c r="BP28" s="159">
        <v>74.703959570643178</v>
      </c>
      <c r="BQ28" s="159">
        <v>4.4840456747989439</v>
      </c>
      <c r="BR28" s="159">
        <v>6.1076677328482276</v>
      </c>
      <c r="BS28" s="159">
        <v>2.3670561730122364</v>
      </c>
      <c r="BT28" s="159">
        <v>1.9652474851165975</v>
      </c>
      <c r="BU28" s="159">
        <v>71.834288946434015</v>
      </c>
      <c r="BV28" s="159">
        <v>8.0517557982695322</v>
      </c>
      <c r="BW28" s="159">
        <v>-11.451513902724445</v>
      </c>
      <c r="BX28" s="159">
        <v>60.315999698699436</v>
      </c>
      <c r="BY28" s="159">
        <v>-3.0672299522271453</v>
      </c>
      <c r="BZ28" s="159">
        <v>71.132647791817206</v>
      </c>
      <c r="CA28" s="159">
        <v>14.368649171516839</v>
      </c>
      <c r="CB28" s="159">
        <v>18.894075220293658</v>
      </c>
      <c r="CC28" s="159">
        <v>19.599526109673935</v>
      </c>
      <c r="CD28" s="159">
        <v>19.367641119888052</v>
      </c>
      <c r="CE28" s="160">
        <v>19.052840616487238</v>
      </c>
    </row>
    <row r="29" spans="1:83" x14ac:dyDescent="0.35">
      <c r="A29" s="153"/>
      <c r="B29" s="53" t="s">
        <v>25</v>
      </c>
      <c r="C29" s="232" t="s">
        <v>257</v>
      </c>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v>1184.0506880314203</v>
      </c>
      <c r="AI29" s="159">
        <v>1169.7935269899674</v>
      </c>
      <c r="AJ29" s="159">
        <v>1322.8606211775468</v>
      </c>
      <c r="AK29" s="159">
        <v>1766.035267289501</v>
      </c>
      <c r="AL29" s="159">
        <v>1989.7176478481313</v>
      </c>
      <c r="AM29" s="159">
        <v>2121.4269340225837</v>
      </c>
      <c r="AN29" s="159">
        <v>2222.232741854531</v>
      </c>
      <c r="AO29" s="159">
        <v>2287.156999171747</v>
      </c>
      <c r="AP29" s="159">
        <v>2419.6792031422547</v>
      </c>
      <c r="AQ29" s="159">
        <v>2379.1018127984285</v>
      </c>
      <c r="AR29" s="159">
        <v>1556.8762258774177</v>
      </c>
      <c r="AS29" s="159">
        <v>1815.1866927740675</v>
      </c>
      <c r="AT29" s="159">
        <v>2105.6808462789513</v>
      </c>
      <c r="AU29" s="159">
        <v>1513.7790200472623</v>
      </c>
      <c r="AV29" s="159">
        <v>1938.6971748271737</v>
      </c>
      <c r="AW29" s="159">
        <v>1942.7355551353605</v>
      </c>
      <c r="AX29" s="159">
        <v>2112.5224524075252</v>
      </c>
      <c r="AY29" s="159">
        <v>2212.8847854270907</v>
      </c>
      <c r="AZ29" s="159">
        <v>2263.9009898846243</v>
      </c>
      <c r="BA29" s="159">
        <v>2332.4522427230945</v>
      </c>
      <c r="BB29" s="159">
        <v>2313.8470684494087</v>
      </c>
      <c r="BC29" s="159">
        <v>2318.5929041253744</v>
      </c>
      <c r="BD29" s="159">
        <v>2286.4485012897758</v>
      </c>
      <c r="BE29" s="159">
        <v>2225.7879374385943</v>
      </c>
      <c r="BF29" s="159">
        <v>2284.6431878179237</v>
      </c>
      <c r="BG29" s="159">
        <v>2564.911243325414</v>
      </c>
      <c r="BH29" s="159">
        <v>2666.7481915193957</v>
      </c>
      <c r="BI29" s="159">
        <v>2898.9803819240879</v>
      </c>
      <c r="BJ29" s="159">
        <v>2823.815384031825</v>
      </c>
      <c r="BK29" s="159">
        <v>2819.9264256903862</v>
      </c>
      <c r="BL29" s="159">
        <v>2847.4304416488822</v>
      </c>
      <c r="BM29" s="159">
        <v>3333.8167805074631</v>
      </c>
      <c r="BN29" s="159">
        <v>3537.703500009763</v>
      </c>
      <c r="BO29" s="159">
        <v>3527.8597650263487</v>
      </c>
      <c r="BP29" s="159">
        <v>3576.1560728412383</v>
      </c>
      <c r="BQ29" s="159"/>
      <c r="BR29" s="159"/>
      <c r="BS29" s="159"/>
      <c r="BT29" s="159"/>
      <c r="BU29" s="159"/>
      <c r="BV29" s="159"/>
      <c r="BW29" s="159"/>
      <c r="BX29" s="159"/>
      <c r="BY29" s="159"/>
      <c r="BZ29" s="159"/>
      <c r="CA29" s="159"/>
      <c r="CB29" s="159"/>
      <c r="CC29" s="159"/>
      <c r="CD29" s="159"/>
      <c r="CE29" s="160"/>
    </row>
    <row r="30" spans="1:83" x14ac:dyDescent="0.35">
      <c r="A30" s="153"/>
      <c r="B30" s="75" t="s">
        <v>259</v>
      </c>
      <c r="C30" s="232" t="s">
        <v>248</v>
      </c>
      <c r="D30" s="159"/>
      <c r="E30" s="159"/>
      <c r="F30" s="159"/>
      <c r="G30" s="159"/>
      <c r="H30" s="159"/>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v>0</v>
      </c>
      <c r="AI30" s="159">
        <v>0</v>
      </c>
      <c r="AJ30" s="159">
        <v>0</v>
      </c>
      <c r="AK30" s="159">
        <v>0</v>
      </c>
      <c r="AL30" s="159">
        <v>0</v>
      </c>
      <c r="AM30" s="159">
        <v>0</v>
      </c>
      <c r="AN30" s="159">
        <v>0</v>
      </c>
      <c r="AO30" s="159">
        <v>0</v>
      </c>
      <c r="AP30" s="159">
        <v>0</v>
      </c>
      <c r="AQ30" s="159">
        <v>0</v>
      </c>
      <c r="AR30" s="159">
        <v>0</v>
      </c>
      <c r="AS30" s="159">
        <v>0</v>
      </c>
      <c r="AT30" s="159">
        <v>0</v>
      </c>
      <c r="AU30" s="159">
        <v>0</v>
      </c>
      <c r="AV30" s="159">
        <v>2474.9266673136735</v>
      </c>
      <c r="AW30" s="159">
        <v>3379.5247266356073</v>
      </c>
      <c r="AX30" s="159">
        <v>3709.7793294276253</v>
      </c>
      <c r="AY30" s="159">
        <v>4355.6750780689445</v>
      </c>
      <c r="AZ30" s="159">
        <v>5044.3209053034252</v>
      </c>
      <c r="BA30" s="159">
        <v>5482.833229506542</v>
      </c>
      <c r="BB30" s="159">
        <v>5678.4941803029278</v>
      </c>
      <c r="BC30" s="159">
        <v>5866.5532225922343</v>
      </c>
      <c r="BD30" s="159">
        <v>6101.5370653658847</v>
      </c>
      <c r="BE30" s="159">
        <v>6431.8787688946404</v>
      </c>
      <c r="BF30" s="159">
        <v>6684.5274667750846</v>
      </c>
      <c r="BG30" s="159">
        <v>6975.9187658067003</v>
      </c>
      <c r="BH30" s="159">
        <v>7140.6915318867395</v>
      </c>
      <c r="BI30" s="159">
        <v>7311.5811222607399</v>
      </c>
      <c r="BJ30" s="159">
        <v>7468.3282600593402</v>
      </c>
      <c r="BK30" s="159">
        <v>7787.3717620533198</v>
      </c>
      <c r="BL30" s="159">
        <v>7971.6216971917847</v>
      </c>
      <c r="BM30" s="159">
        <v>8514.2066297329966</v>
      </c>
      <c r="BN30" s="159">
        <v>8613.0891929501649</v>
      </c>
      <c r="BO30" s="159">
        <v>9044.66147229325</v>
      </c>
      <c r="BP30" s="159">
        <v>9560.2040106267723</v>
      </c>
      <c r="BQ30" s="159">
        <v>9502.9602994974721</v>
      </c>
      <c r="BR30" s="159">
        <v>8828.4415299937682</v>
      </c>
      <c r="BS30" s="159">
        <v>8215.0591833135823</v>
      </c>
      <c r="BT30" s="159">
        <v>6236.6915276869868</v>
      </c>
      <c r="BU30" s="159">
        <v>4264.4050933454273</v>
      </c>
      <c r="BV30" s="159">
        <v>2916.5150919101402</v>
      </c>
      <c r="BW30" s="159">
        <v>1854.6384077937021</v>
      </c>
      <c r="BX30" s="159">
        <v>939.5878598699212</v>
      </c>
      <c r="BY30" s="159">
        <v>871.19381728818087</v>
      </c>
      <c r="BZ30" s="159">
        <v>781.55927665709396</v>
      </c>
      <c r="CA30" s="159">
        <v>774.16654468809531</v>
      </c>
      <c r="CB30" s="159">
        <v>855.49781022397644</v>
      </c>
      <c r="CC30" s="159">
        <v>853.54740018223811</v>
      </c>
      <c r="CD30" s="159">
        <v>732.65377734748768</v>
      </c>
      <c r="CE30" s="160">
        <v>704.95404175194665</v>
      </c>
    </row>
    <row r="31" spans="1:83" ht="25.5" customHeight="1" x14ac:dyDescent="0.35">
      <c r="A31" s="153"/>
      <c r="B31" s="75" t="s">
        <v>260</v>
      </c>
      <c r="C31" s="232" t="s">
        <v>257</v>
      </c>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v>0</v>
      </c>
      <c r="AI31" s="159">
        <v>0</v>
      </c>
      <c r="AJ31" s="159">
        <v>0</v>
      </c>
      <c r="AK31" s="159">
        <v>0</v>
      </c>
      <c r="AL31" s="159">
        <v>0</v>
      </c>
      <c r="AM31" s="159">
        <v>0</v>
      </c>
      <c r="AN31" s="159">
        <v>0</v>
      </c>
      <c r="AO31" s="159">
        <v>0</v>
      </c>
      <c r="AP31" s="159">
        <v>0</v>
      </c>
      <c r="AQ31" s="159">
        <v>0</v>
      </c>
      <c r="AR31" s="159">
        <v>0</v>
      </c>
      <c r="AS31" s="159">
        <v>0</v>
      </c>
      <c r="AT31" s="159">
        <v>0</v>
      </c>
      <c r="AU31" s="159">
        <v>0</v>
      </c>
      <c r="AV31" s="159">
        <v>4.4513693163110677</v>
      </c>
      <c r="AW31" s="159">
        <v>10.861928316697524</v>
      </c>
      <c r="AX31" s="159">
        <v>16.827507821112953</v>
      </c>
      <c r="AY31" s="159">
        <v>27.89930231107034</v>
      </c>
      <c r="AZ31" s="159">
        <v>47.286443680368848</v>
      </c>
      <c r="BA31" s="159">
        <v>58.046918376262632</v>
      </c>
      <c r="BB31" s="159">
        <v>66.2747207370262</v>
      </c>
      <c r="BC31" s="159">
        <v>51.516320561492968</v>
      </c>
      <c r="BD31" s="159">
        <v>-0.10368560330677398</v>
      </c>
      <c r="BE31" s="159">
        <v>-0.14396344647749895</v>
      </c>
      <c r="BF31" s="159">
        <v>-0.23996662972981489</v>
      </c>
      <c r="BG31" s="159">
        <v>0.13544280625184404</v>
      </c>
      <c r="BH31" s="159">
        <v>-4.4742605723438453E-2</v>
      </c>
      <c r="BI31" s="159">
        <v>0</v>
      </c>
      <c r="BJ31" s="159">
        <v>0</v>
      </c>
      <c r="BK31" s="159">
        <v>0</v>
      </c>
      <c r="BL31" s="159">
        <v>0</v>
      </c>
      <c r="BM31" s="159">
        <v>0</v>
      </c>
      <c r="BN31" s="159">
        <v>0</v>
      </c>
      <c r="BO31" s="159">
        <v>0</v>
      </c>
      <c r="BP31" s="159">
        <v>0</v>
      </c>
      <c r="BQ31" s="159">
        <v>0</v>
      </c>
      <c r="BR31" s="159">
        <v>0</v>
      </c>
      <c r="BS31" s="159">
        <v>0</v>
      </c>
      <c r="BT31" s="159">
        <v>0</v>
      </c>
      <c r="BU31" s="159">
        <v>0</v>
      </c>
      <c r="BV31" s="159">
        <v>0</v>
      </c>
      <c r="BW31" s="159">
        <v>0</v>
      </c>
      <c r="BX31" s="159">
        <v>0</v>
      </c>
      <c r="BY31" s="159">
        <v>0</v>
      </c>
      <c r="BZ31" s="159">
        <v>0</v>
      </c>
      <c r="CA31" s="159">
        <v>0</v>
      </c>
      <c r="CB31" s="159">
        <v>0</v>
      </c>
      <c r="CC31" s="159">
        <v>0</v>
      </c>
      <c r="CD31" s="159">
        <v>0</v>
      </c>
      <c r="CE31" s="160">
        <v>0</v>
      </c>
    </row>
    <row r="32" spans="1:83" x14ac:dyDescent="0.35">
      <c r="A32" s="153"/>
      <c r="B32" s="53" t="s">
        <v>261</v>
      </c>
      <c r="C32" s="232" t="s">
        <v>257</v>
      </c>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v>0</v>
      </c>
      <c r="AI32" s="159">
        <v>0</v>
      </c>
      <c r="AJ32" s="159">
        <v>0</v>
      </c>
      <c r="AK32" s="159">
        <v>0</v>
      </c>
      <c r="AL32" s="159">
        <v>0</v>
      </c>
      <c r="AM32" s="159">
        <v>0</v>
      </c>
      <c r="AN32" s="159">
        <v>0</v>
      </c>
      <c r="AO32" s="159">
        <v>0</v>
      </c>
      <c r="AP32" s="159">
        <v>0</v>
      </c>
      <c r="AQ32" s="159">
        <v>0</v>
      </c>
      <c r="AR32" s="159">
        <v>0</v>
      </c>
      <c r="AS32" s="159">
        <v>0</v>
      </c>
      <c r="AT32" s="159">
        <v>0</v>
      </c>
      <c r="AU32" s="159">
        <v>0</v>
      </c>
      <c r="AV32" s="159">
        <v>0</v>
      </c>
      <c r="AW32" s="159">
        <v>0</v>
      </c>
      <c r="AX32" s="159">
        <v>0</v>
      </c>
      <c r="AY32" s="159">
        <v>0</v>
      </c>
      <c r="AZ32" s="159">
        <v>0</v>
      </c>
      <c r="BA32" s="159">
        <v>0</v>
      </c>
      <c r="BB32" s="159">
        <v>0</v>
      </c>
      <c r="BC32" s="159">
        <v>0</v>
      </c>
      <c r="BD32" s="159">
        <v>0</v>
      </c>
      <c r="BE32" s="159">
        <v>11.415602808558527</v>
      </c>
      <c r="BF32" s="159">
        <v>21.342842755405602</v>
      </c>
      <c r="BG32" s="159">
        <v>23.82164688592821</v>
      </c>
      <c r="BH32" s="159">
        <v>25.645264538597413</v>
      </c>
      <c r="BI32" s="159">
        <v>26.56591295200592</v>
      </c>
      <c r="BJ32" s="159">
        <v>28.424320879551335</v>
      </c>
      <c r="BK32" s="159">
        <v>29.205517941629331</v>
      </c>
      <c r="BL32" s="159">
        <v>29.112476425183786</v>
      </c>
      <c r="BM32" s="159">
        <v>29.566645697576799</v>
      </c>
      <c r="BN32" s="159">
        <v>28.499866788800755</v>
      </c>
      <c r="BO32" s="159">
        <v>29.284357599167048</v>
      </c>
      <c r="BP32" s="159">
        <v>72.895829664409803</v>
      </c>
      <c r="BQ32" s="159">
        <v>222.66088427285925</v>
      </c>
      <c r="BR32" s="159">
        <v>249.43944770720648</v>
      </c>
      <c r="BS32" s="159">
        <v>199.42807276455423</v>
      </c>
      <c r="BT32" s="159">
        <v>223.33283759741784</v>
      </c>
      <c r="BU32" s="159">
        <v>195.79238533859208</v>
      </c>
      <c r="BV32" s="159">
        <v>180.62689847080739</v>
      </c>
      <c r="BW32" s="159">
        <v>150.94085673087241</v>
      </c>
      <c r="BX32" s="159">
        <v>184.41407246464581</v>
      </c>
      <c r="BY32" s="159">
        <v>151.69227560476875</v>
      </c>
      <c r="BZ32" s="159">
        <v>102.52464530291219</v>
      </c>
      <c r="CA32" s="159">
        <v>100</v>
      </c>
      <c r="CB32" s="159">
        <v>98.454744866030822</v>
      </c>
      <c r="CC32" s="159">
        <v>0</v>
      </c>
      <c r="CD32" s="159">
        <v>0</v>
      </c>
      <c r="CE32" s="160">
        <v>0</v>
      </c>
    </row>
    <row r="33" spans="1:83" x14ac:dyDescent="0.35">
      <c r="A33" s="153"/>
      <c r="B33" s="53" t="s">
        <v>363</v>
      </c>
      <c r="C33" s="232" t="s">
        <v>257</v>
      </c>
      <c r="D33" s="159"/>
      <c r="E33" s="159"/>
      <c r="F33" s="159"/>
      <c r="G33" s="159"/>
      <c r="H33" s="159"/>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v>0</v>
      </c>
      <c r="AI33" s="159">
        <v>0</v>
      </c>
      <c r="AJ33" s="159">
        <v>0</v>
      </c>
      <c r="AK33" s="159">
        <v>0</v>
      </c>
      <c r="AL33" s="159">
        <v>0</v>
      </c>
      <c r="AM33" s="159">
        <v>0</v>
      </c>
      <c r="AN33" s="159">
        <v>0</v>
      </c>
      <c r="AO33" s="159">
        <v>0</v>
      </c>
      <c r="AP33" s="159">
        <v>0</v>
      </c>
      <c r="AQ33" s="159">
        <v>0</v>
      </c>
      <c r="AR33" s="159">
        <v>0</v>
      </c>
      <c r="AS33" s="159">
        <v>0</v>
      </c>
      <c r="AT33" s="159">
        <v>0</v>
      </c>
      <c r="AU33" s="159">
        <v>0</v>
      </c>
      <c r="AV33" s="159">
        <v>0</v>
      </c>
      <c r="AW33" s="159">
        <v>0</v>
      </c>
      <c r="AX33" s="159">
        <v>0</v>
      </c>
      <c r="AY33" s="159">
        <v>0</v>
      </c>
      <c r="AZ33" s="159">
        <v>5.6672657728830433</v>
      </c>
      <c r="BA33" s="159">
        <v>41.825544947102614</v>
      </c>
      <c r="BB33" s="159">
        <v>56.451873045625391</v>
      </c>
      <c r="BC33" s="159">
        <v>47.244397043389796</v>
      </c>
      <c r="BD33" s="159">
        <v>7.0863160686219784</v>
      </c>
      <c r="BE33" s="159">
        <v>9.993232689137899E-3</v>
      </c>
      <c r="BF33" s="159">
        <v>7.0016468904035872E-2</v>
      </c>
      <c r="BG33" s="159">
        <v>0</v>
      </c>
      <c r="BH33" s="159">
        <v>0</v>
      </c>
      <c r="BI33" s="159">
        <v>0</v>
      </c>
      <c r="BJ33" s="159">
        <v>0</v>
      </c>
      <c r="BK33" s="159">
        <v>0</v>
      </c>
      <c r="BL33" s="159">
        <v>0</v>
      </c>
      <c r="BM33" s="159">
        <v>0</v>
      </c>
      <c r="BN33" s="159">
        <v>0</v>
      </c>
      <c r="BO33" s="159">
        <v>0</v>
      </c>
      <c r="BP33" s="159">
        <v>0</v>
      </c>
      <c r="BQ33" s="159">
        <v>0</v>
      </c>
      <c r="BR33" s="159">
        <v>0</v>
      </c>
      <c r="BS33" s="159">
        <v>0</v>
      </c>
      <c r="BT33" s="159">
        <v>0</v>
      </c>
      <c r="BU33" s="159">
        <v>0</v>
      </c>
      <c r="BV33" s="159">
        <v>0</v>
      </c>
      <c r="BW33" s="159">
        <v>0</v>
      </c>
      <c r="BX33" s="159">
        <v>0</v>
      </c>
      <c r="BY33" s="159">
        <v>0</v>
      </c>
      <c r="BZ33" s="159">
        <v>0</v>
      </c>
      <c r="CA33" s="159">
        <v>0</v>
      </c>
      <c r="CB33" s="159">
        <v>0</v>
      </c>
      <c r="CC33" s="159">
        <v>0</v>
      </c>
      <c r="CD33" s="159">
        <v>0</v>
      </c>
      <c r="CE33" s="160">
        <v>0</v>
      </c>
    </row>
    <row r="34" spans="1:83" x14ac:dyDescent="0.35">
      <c r="A34" s="153"/>
      <c r="B34" s="53" t="s">
        <v>263</v>
      </c>
      <c r="C34" s="232"/>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v>0</v>
      </c>
      <c r="AI34" s="159">
        <v>0</v>
      </c>
      <c r="AJ34" s="159">
        <v>0</v>
      </c>
      <c r="AK34" s="159">
        <v>0</v>
      </c>
      <c r="AL34" s="159">
        <v>0</v>
      </c>
      <c r="AM34" s="159">
        <v>0</v>
      </c>
      <c r="AN34" s="159">
        <v>0</v>
      </c>
      <c r="AO34" s="159">
        <v>0</v>
      </c>
      <c r="AP34" s="159">
        <v>0</v>
      </c>
      <c r="AQ34" s="159">
        <v>0</v>
      </c>
      <c r="AR34" s="159">
        <v>0</v>
      </c>
      <c r="AS34" s="159">
        <v>0</v>
      </c>
      <c r="AT34" s="159">
        <v>0</v>
      </c>
      <c r="AU34" s="159">
        <v>0</v>
      </c>
      <c r="AV34" s="159">
        <v>0</v>
      </c>
      <c r="AW34" s="159">
        <v>0</v>
      </c>
      <c r="AX34" s="159">
        <v>0</v>
      </c>
      <c r="AY34" s="159">
        <v>0</v>
      </c>
      <c r="AZ34" s="159">
        <v>0</v>
      </c>
      <c r="BA34" s="159">
        <v>0</v>
      </c>
      <c r="BB34" s="159">
        <v>0</v>
      </c>
      <c r="BC34" s="159">
        <v>0</v>
      </c>
      <c r="BD34" s="159">
        <v>0</v>
      </c>
      <c r="BE34" s="159">
        <v>0</v>
      </c>
      <c r="BF34" s="159">
        <v>0</v>
      </c>
      <c r="BG34" s="159">
        <v>0</v>
      </c>
      <c r="BH34" s="159">
        <v>0</v>
      </c>
      <c r="BI34" s="159">
        <v>0</v>
      </c>
      <c r="BJ34" s="159">
        <v>0</v>
      </c>
      <c r="BK34" s="159">
        <v>0</v>
      </c>
      <c r="BL34" s="159">
        <v>174.81924844772988</v>
      </c>
      <c r="BM34" s="159">
        <v>1719.0372405638577</v>
      </c>
      <c r="BN34" s="159">
        <v>2977.3688648096531</v>
      </c>
      <c r="BO34" s="159">
        <v>4658.9417677301017</v>
      </c>
      <c r="BP34" s="159">
        <v>8735.8329536875699</v>
      </c>
      <c r="BQ34" s="159">
        <v>13174.189932098096</v>
      </c>
      <c r="BR34" s="159">
        <v>16015.60351865659</v>
      </c>
      <c r="BS34" s="159">
        <v>17677.934326194405</v>
      </c>
      <c r="BT34" s="159">
        <v>18000.681107251967</v>
      </c>
      <c r="BU34" s="159">
        <v>18329.142780922215</v>
      </c>
      <c r="BV34" s="159">
        <v>17708.32019132924</v>
      </c>
      <c r="BW34" s="159">
        <v>15834.072613000781</v>
      </c>
      <c r="BX34" s="159">
        <v>14444.96323941911</v>
      </c>
      <c r="BY34" s="159">
        <v>13748.230470001139</v>
      </c>
      <c r="BZ34" s="159">
        <v>12419.428381431951</v>
      </c>
      <c r="CA34" s="159">
        <v>13199.480392776315</v>
      </c>
      <c r="CB34" s="159">
        <v>12375.30120266365</v>
      </c>
      <c r="CC34" s="159">
        <v>11173.194358038674</v>
      </c>
      <c r="CD34" s="159">
        <v>10291.36771041355</v>
      </c>
      <c r="CE34" s="160">
        <v>9757.0996623709216</v>
      </c>
    </row>
    <row r="35" spans="1:83" x14ac:dyDescent="0.35">
      <c r="A35" s="153"/>
      <c r="B35" s="73" t="s">
        <v>254</v>
      </c>
      <c r="C35" s="232" t="s">
        <v>251</v>
      </c>
      <c r="D35" s="159"/>
      <c r="E35" s="159"/>
      <c r="F35" s="159"/>
      <c r="G35" s="159"/>
      <c r="H35" s="159"/>
      <c r="I35" s="159"/>
      <c r="J35" s="159"/>
      <c r="K35" s="159"/>
      <c r="L35" s="159"/>
      <c r="M35" s="159"/>
      <c r="N35" s="159"/>
      <c r="O35" s="159"/>
      <c r="P35" s="159"/>
      <c r="Q35" s="159"/>
      <c r="R35" s="159"/>
      <c r="S35" s="159"/>
      <c r="T35" s="159"/>
      <c r="U35" s="159"/>
      <c r="V35" s="159"/>
      <c r="W35" s="159"/>
      <c r="X35" s="159"/>
      <c r="Y35" s="159"/>
      <c r="Z35" s="159"/>
      <c r="AA35" s="159"/>
      <c r="AB35" s="159"/>
      <c r="AC35" s="159"/>
      <c r="AD35" s="159"/>
      <c r="AE35" s="159"/>
      <c r="AF35" s="159"/>
      <c r="AG35" s="159"/>
      <c r="AH35" s="159">
        <v>0</v>
      </c>
      <c r="AI35" s="159">
        <v>0</v>
      </c>
      <c r="AJ35" s="159">
        <v>0</v>
      </c>
      <c r="AK35" s="159">
        <v>0</v>
      </c>
      <c r="AL35" s="159">
        <v>0</v>
      </c>
      <c r="AM35" s="159">
        <v>0</v>
      </c>
      <c r="AN35" s="159">
        <v>0</v>
      </c>
      <c r="AO35" s="159">
        <v>0</v>
      </c>
      <c r="AP35" s="159">
        <v>0</v>
      </c>
      <c r="AQ35" s="159">
        <v>0</v>
      </c>
      <c r="AR35" s="159">
        <v>0</v>
      </c>
      <c r="AS35" s="159">
        <v>0</v>
      </c>
      <c r="AT35" s="159">
        <v>0</v>
      </c>
      <c r="AU35" s="159">
        <v>0</v>
      </c>
      <c r="AV35" s="159">
        <v>0</v>
      </c>
      <c r="AW35" s="159">
        <v>0</v>
      </c>
      <c r="AX35" s="159">
        <v>0</v>
      </c>
      <c r="AY35" s="159">
        <v>0</v>
      </c>
      <c r="AZ35" s="159">
        <v>0</v>
      </c>
      <c r="BA35" s="159">
        <v>0</v>
      </c>
      <c r="BB35" s="159">
        <v>0</v>
      </c>
      <c r="BC35" s="159">
        <v>0</v>
      </c>
      <c r="BD35" s="159">
        <v>0</v>
      </c>
      <c r="BE35" s="159">
        <v>0</v>
      </c>
      <c r="BF35" s="159">
        <v>0</v>
      </c>
      <c r="BG35" s="159">
        <v>0</v>
      </c>
      <c r="BH35" s="159">
        <v>0</v>
      </c>
      <c r="BI35" s="159">
        <v>0</v>
      </c>
      <c r="BJ35" s="159">
        <v>0</v>
      </c>
      <c r="BK35" s="159">
        <v>0</v>
      </c>
      <c r="BL35" s="159">
        <v>88.489702321768604</v>
      </c>
      <c r="BM35" s="159">
        <v>787.98782409337912</v>
      </c>
      <c r="BN35" s="159">
        <v>1273.8529892759984</v>
      </c>
      <c r="BO35" s="159">
        <v>1833.2643446189873</v>
      </c>
      <c r="BP35" s="159">
        <v>2969.7657821588869</v>
      </c>
      <c r="BQ35" s="159">
        <v>4467.1055820579522</v>
      </c>
      <c r="BR35" s="159">
        <v>5120.1948388678211</v>
      </c>
      <c r="BS35" s="159">
        <v>5520.3980061097018</v>
      </c>
      <c r="BT35" s="159">
        <v>5688.9294333752414</v>
      </c>
      <c r="BU35" s="159">
        <v>5624.6438090832235</v>
      </c>
      <c r="BV35" s="159">
        <v>5351.7886229742808</v>
      </c>
      <c r="BW35" s="159">
        <v>5157.9836831981156</v>
      </c>
      <c r="BX35" s="159">
        <v>4913.474736920236</v>
      </c>
      <c r="BY35" s="159">
        <v>4883.1477737382284</v>
      </c>
      <c r="BZ35" s="159">
        <v>4652.6088325825558</v>
      </c>
      <c r="CA35" s="159">
        <v>4955.1955715589593</v>
      </c>
      <c r="CB35" s="159">
        <v>4949.2673454758688</v>
      </c>
      <c r="CC35" s="159">
        <v>4785.1223138895712</v>
      </c>
      <c r="CD35" s="159">
        <v>4666.7681724587501</v>
      </c>
      <c r="CE35" s="160">
        <v>4634.2437759203294</v>
      </c>
    </row>
    <row r="36" spans="1:83" x14ac:dyDescent="0.35">
      <c r="A36" s="153"/>
      <c r="B36" s="73" t="s">
        <v>364</v>
      </c>
      <c r="C36" s="232" t="s">
        <v>257</v>
      </c>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v>0</v>
      </c>
      <c r="AI36" s="159">
        <v>0</v>
      </c>
      <c r="AJ36" s="159">
        <v>0</v>
      </c>
      <c r="AK36" s="159">
        <v>0</v>
      </c>
      <c r="AL36" s="159">
        <v>0</v>
      </c>
      <c r="AM36" s="159">
        <v>0</v>
      </c>
      <c r="AN36" s="159">
        <v>0</v>
      </c>
      <c r="AO36" s="159">
        <v>0</v>
      </c>
      <c r="AP36" s="159">
        <v>0</v>
      </c>
      <c r="AQ36" s="159">
        <v>0</v>
      </c>
      <c r="AR36" s="159">
        <v>0</v>
      </c>
      <c r="AS36" s="159">
        <v>0</v>
      </c>
      <c r="AT36" s="159">
        <v>0</v>
      </c>
      <c r="AU36" s="159">
        <v>0</v>
      </c>
      <c r="AV36" s="159">
        <v>0</v>
      </c>
      <c r="AW36" s="159">
        <v>0</v>
      </c>
      <c r="AX36" s="159">
        <v>0</v>
      </c>
      <c r="AY36" s="159">
        <v>0</v>
      </c>
      <c r="AZ36" s="159">
        <v>0</v>
      </c>
      <c r="BA36" s="159">
        <v>0</v>
      </c>
      <c r="BB36" s="159">
        <v>0</v>
      </c>
      <c r="BC36" s="159">
        <v>0</v>
      </c>
      <c r="BD36" s="159">
        <v>0</v>
      </c>
      <c r="BE36" s="159">
        <v>0</v>
      </c>
      <c r="BF36" s="159">
        <v>0</v>
      </c>
      <c r="BG36" s="159">
        <v>0</v>
      </c>
      <c r="BH36" s="159">
        <v>0</v>
      </c>
      <c r="BI36" s="159">
        <v>0</v>
      </c>
      <c r="BJ36" s="159">
        <v>0</v>
      </c>
      <c r="BK36" s="159">
        <v>0</v>
      </c>
      <c r="BL36" s="159">
        <v>86.329546125961258</v>
      </c>
      <c r="BM36" s="159">
        <v>931.0494164704786</v>
      </c>
      <c r="BN36" s="159">
        <v>1703.5158755336545</v>
      </c>
      <c r="BO36" s="159">
        <v>2825.6774231111144</v>
      </c>
      <c r="BP36" s="159">
        <v>5766.0671715286844</v>
      </c>
      <c r="BQ36" s="159">
        <v>8707.0843500401443</v>
      </c>
      <c r="BR36" s="159">
        <v>10895.408679788768</v>
      </c>
      <c r="BS36" s="159">
        <v>12157.536320084702</v>
      </c>
      <c r="BT36" s="159">
        <v>12311.751673876726</v>
      </c>
      <c r="BU36" s="159">
        <v>12704.498971838992</v>
      </c>
      <c r="BV36" s="159">
        <v>12356.531568354958</v>
      </c>
      <c r="BW36" s="159">
        <v>10676.088929802665</v>
      </c>
      <c r="BX36" s="159">
        <v>9531.4885024988744</v>
      </c>
      <c r="BY36" s="159">
        <v>8865.0826962629108</v>
      </c>
      <c r="BZ36" s="159">
        <v>7766.8195488493948</v>
      </c>
      <c r="CA36" s="159">
        <v>8244.2848212173558</v>
      </c>
      <c r="CB36" s="159">
        <v>7426.033857187781</v>
      </c>
      <c r="CC36" s="159">
        <v>6388.072044149103</v>
      </c>
      <c r="CD36" s="159">
        <v>5624.5995379547994</v>
      </c>
      <c r="CE36" s="160">
        <v>5122.8558864505912</v>
      </c>
    </row>
    <row r="37" spans="1:83" ht="25.5" customHeight="1" x14ac:dyDescent="0.35">
      <c r="A37" s="153"/>
      <c r="B37" s="53" t="s">
        <v>265</v>
      </c>
      <c r="C37" s="232" t="s">
        <v>257</v>
      </c>
      <c r="D37" s="159"/>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v>57.044457320664954</v>
      </c>
      <c r="AI37" s="159">
        <v>55.812558468274133</v>
      </c>
      <c r="AJ37" s="159">
        <v>74.384879319069029</v>
      </c>
      <c r="AK37" s="159">
        <v>107.72934249416502</v>
      </c>
      <c r="AL37" s="159">
        <v>145.47557434686195</v>
      </c>
      <c r="AM37" s="159">
        <v>183.85250482420881</v>
      </c>
      <c r="AN37" s="159">
        <v>178.7298390620175</v>
      </c>
      <c r="AO37" s="159">
        <v>174.41913220886724</v>
      </c>
      <c r="AP37" s="159">
        <v>206.22843246212338</v>
      </c>
      <c r="AQ37" s="159">
        <v>216.63981767061938</v>
      </c>
      <c r="AR37" s="159">
        <v>462.13896427747335</v>
      </c>
      <c r="AS37" s="159">
        <v>425.49071362509869</v>
      </c>
      <c r="AT37" s="159">
        <v>446.18682405554989</v>
      </c>
      <c r="AU37" s="159">
        <v>518.52142797480201</v>
      </c>
      <c r="AV37" s="159">
        <v>826.36231972940107</v>
      </c>
      <c r="AW37" s="159">
        <v>1105.8137832568732</v>
      </c>
      <c r="AX37" s="159">
        <v>1329.2079104988884</v>
      </c>
      <c r="AY37" s="159">
        <v>1610.5299377934357</v>
      </c>
      <c r="AZ37" s="159">
        <v>1897.9382687395673</v>
      </c>
      <c r="BA37" s="159">
        <v>2140.8618773561657</v>
      </c>
      <c r="BB37" s="159">
        <v>2209.2436099660545</v>
      </c>
      <c r="BC37" s="159">
        <v>1622.5341304283756</v>
      </c>
      <c r="BD37" s="159">
        <v>1.4454286235066163</v>
      </c>
      <c r="BE37" s="159">
        <v>0</v>
      </c>
      <c r="BF37" s="159">
        <v>0</v>
      </c>
      <c r="BG37" s="159">
        <v>6.735469280124208E-2</v>
      </c>
      <c r="BH37" s="159">
        <v>0</v>
      </c>
      <c r="BI37" s="159">
        <v>0</v>
      </c>
      <c r="BJ37" s="159">
        <v>0</v>
      </c>
      <c r="BK37" s="159">
        <v>0</v>
      </c>
      <c r="BL37" s="159">
        <v>0</v>
      </c>
      <c r="BM37" s="159">
        <v>0</v>
      </c>
      <c r="BN37" s="159">
        <v>0</v>
      </c>
      <c r="BO37" s="159">
        <v>0</v>
      </c>
      <c r="BP37" s="159">
        <v>0</v>
      </c>
      <c r="BQ37" s="159">
        <v>0</v>
      </c>
      <c r="BR37" s="159">
        <v>0</v>
      </c>
      <c r="BS37" s="159">
        <v>0</v>
      </c>
      <c r="BT37" s="159">
        <v>0</v>
      </c>
      <c r="BU37" s="159">
        <v>0</v>
      </c>
      <c r="BV37" s="159">
        <v>0</v>
      </c>
      <c r="BW37" s="159">
        <v>0</v>
      </c>
      <c r="BX37" s="159">
        <v>0</v>
      </c>
      <c r="BY37" s="159">
        <v>0</v>
      </c>
      <c r="BZ37" s="159">
        <v>0</v>
      </c>
      <c r="CA37" s="159">
        <v>0</v>
      </c>
      <c r="CB37" s="159">
        <v>0</v>
      </c>
      <c r="CC37" s="159">
        <v>0</v>
      </c>
      <c r="CD37" s="159">
        <v>0</v>
      </c>
      <c r="CE37" s="160">
        <v>0</v>
      </c>
    </row>
    <row r="38" spans="1:83" x14ac:dyDescent="0.35">
      <c r="A38" s="153"/>
      <c r="B38" s="53" t="s">
        <v>267</v>
      </c>
      <c r="C38" s="232" t="s">
        <v>257</v>
      </c>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v>0</v>
      </c>
      <c r="AI38" s="159">
        <v>0</v>
      </c>
      <c r="AJ38" s="159">
        <v>0</v>
      </c>
      <c r="AK38" s="159">
        <v>0</v>
      </c>
      <c r="AL38" s="159">
        <v>0</v>
      </c>
      <c r="AM38" s="159">
        <v>0</v>
      </c>
      <c r="AN38" s="159">
        <v>0</v>
      </c>
      <c r="AO38" s="159">
        <v>0</v>
      </c>
      <c r="AP38" s="159">
        <v>0</v>
      </c>
      <c r="AQ38" s="159">
        <v>0</v>
      </c>
      <c r="AR38" s="159">
        <v>0</v>
      </c>
      <c r="AS38" s="159">
        <v>0</v>
      </c>
      <c r="AT38" s="159">
        <v>0</v>
      </c>
      <c r="AU38" s="159">
        <v>0</v>
      </c>
      <c r="AV38" s="159">
        <v>0</v>
      </c>
      <c r="AW38" s="159">
        <v>0</v>
      </c>
      <c r="AX38" s="159">
        <v>0</v>
      </c>
      <c r="AY38" s="159">
        <v>0</v>
      </c>
      <c r="AZ38" s="159">
        <v>0</v>
      </c>
      <c r="BA38" s="159">
        <v>0</v>
      </c>
      <c r="BB38" s="159">
        <v>0</v>
      </c>
      <c r="BC38" s="159">
        <v>0</v>
      </c>
      <c r="BD38" s="159">
        <v>0</v>
      </c>
      <c r="BE38" s="159">
        <v>0</v>
      </c>
      <c r="BF38" s="159">
        <v>0</v>
      </c>
      <c r="BG38" s="159">
        <v>0</v>
      </c>
      <c r="BH38" s="159">
        <v>0</v>
      </c>
      <c r="BI38" s="159">
        <v>0</v>
      </c>
      <c r="BJ38" s="159">
        <v>34.470471323273443</v>
      </c>
      <c r="BK38" s="159">
        <v>34.553745855903678</v>
      </c>
      <c r="BL38" s="159">
        <v>36.314987397898854</v>
      </c>
      <c r="BM38" s="159">
        <v>34.512512866495157</v>
      </c>
      <c r="BN38" s="159">
        <v>32.369847316200079</v>
      </c>
      <c r="BO38" s="159">
        <v>33.079218241214811</v>
      </c>
      <c r="BP38" s="159">
        <v>32.72984504557764</v>
      </c>
      <c r="BQ38" s="159">
        <v>33.065537022747982</v>
      </c>
      <c r="BR38" s="159">
        <v>34.243260564139909</v>
      </c>
      <c r="BS38" s="159">
        <v>31.640981885071</v>
      </c>
      <c r="BT38" s="159">
        <v>30.852585155454708</v>
      </c>
      <c r="BU38" s="159">
        <v>30.471936460272737</v>
      </c>
      <c r="BV38" s="159">
        <v>37.352283069668459</v>
      </c>
      <c r="BW38" s="159">
        <v>27.831083006097497</v>
      </c>
      <c r="BX38" s="159">
        <v>50.815630753384667</v>
      </c>
      <c r="BY38" s="159">
        <v>40.040739200592903</v>
      </c>
      <c r="BZ38" s="159">
        <v>35.903499787691921</v>
      </c>
      <c r="CA38" s="159">
        <v>37.41525909007548</v>
      </c>
      <c r="CB38" s="159">
        <v>37.835930491357551</v>
      </c>
      <c r="CC38" s="159">
        <v>36.977035566841295</v>
      </c>
      <c r="CD38" s="159">
        <v>39.624088001787257</v>
      </c>
      <c r="CE38" s="160">
        <v>39.953973689128397</v>
      </c>
    </row>
    <row r="39" spans="1:83" x14ac:dyDescent="0.35">
      <c r="A39" s="153"/>
      <c r="B39" s="53" t="s">
        <v>365</v>
      </c>
      <c r="C39" s="232" t="s">
        <v>257</v>
      </c>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v>2405.264495961892</v>
      </c>
      <c r="AI39" s="159">
        <v>2261.1358334841079</v>
      </c>
      <c r="AJ39" s="159">
        <v>2447.4784486081271</v>
      </c>
      <c r="AK39" s="159">
        <v>3569.2834661952102</v>
      </c>
      <c r="AL39" s="159">
        <v>4264.245484959768</v>
      </c>
      <c r="AM39" s="159">
        <v>4794.5539345413754</v>
      </c>
      <c r="AN39" s="159">
        <v>5091.2980117948964</v>
      </c>
      <c r="AO39" s="159">
        <v>5389.0981890441617</v>
      </c>
      <c r="AP39" s="159">
        <v>5533.1940353301898</v>
      </c>
      <c r="AQ39" s="159">
        <v>5413.2614454899831</v>
      </c>
      <c r="AR39" s="159">
        <v>4899.6357975164665</v>
      </c>
      <c r="AS39" s="159">
        <v>5201.7045660486256</v>
      </c>
      <c r="AT39" s="159">
        <v>6075.3751604453964</v>
      </c>
      <c r="AU39" s="159">
        <v>7808.8504457175859</v>
      </c>
      <c r="AV39" s="159">
        <v>10018.604414374135</v>
      </c>
      <c r="AW39" s="159">
        <v>11729.007462442871</v>
      </c>
      <c r="AX39" s="159">
        <v>12822.955578732475</v>
      </c>
      <c r="AY39" s="159">
        <v>13419.289031639306</v>
      </c>
      <c r="AZ39" s="159">
        <v>13538.679573027157</v>
      </c>
      <c r="BA39" s="159">
        <v>13103.637488886076</v>
      </c>
      <c r="BB39" s="159">
        <v>12570.72377135939</v>
      </c>
      <c r="BC39" s="159">
        <v>12162.774724619716</v>
      </c>
      <c r="BD39" s="159">
        <v>11821.904847771431</v>
      </c>
      <c r="BE39" s="159">
        <v>11875.42990399199</v>
      </c>
      <c r="BF39" s="159">
        <v>12787.635498852589</v>
      </c>
      <c r="BG39" s="159">
        <v>12569.213315031524</v>
      </c>
      <c r="BH39" s="159">
        <v>13282.552133390631</v>
      </c>
      <c r="BI39" s="159">
        <v>14059.930959055762</v>
      </c>
      <c r="BJ39" s="159">
        <v>14547.533156276637</v>
      </c>
      <c r="BK39" s="159">
        <v>15392.517353026298</v>
      </c>
      <c r="BL39" s="159">
        <v>15943.457482942806</v>
      </c>
      <c r="BM39" s="159">
        <v>19296.510811807922</v>
      </c>
      <c r="BN39" s="159">
        <v>20649.167914390884</v>
      </c>
      <c r="BO39" s="159">
        <v>21732.364539668761</v>
      </c>
      <c r="BP39" s="159">
        <v>22513.945009886778</v>
      </c>
      <c r="BQ39" s="159">
        <v>22248.871539908672</v>
      </c>
      <c r="BR39" s="159">
        <v>22147.383593818231</v>
      </c>
      <c r="BS39" s="159">
        <v>21944.799596995705</v>
      </c>
      <c r="BT39" s="159">
        <v>20769.117617039363</v>
      </c>
      <c r="BU39" s="159">
        <v>19356.079117146946</v>
      </c>
      <c r="BV39" s="159">
        <v>17470.780489512574</v>
      </c>
      <c r="BW39" s="159">
        <v>14420.457669449592</v>
      </c>
      <c r="BX39" s="159">
        <v>12444.501779227805</v>
      </c>
      <c r="BY39" s="159">
        <v>11290.178168955232</v>
      </c>
      <c r="BZ39" s="159">
        <v>9646.6835215058163</v>
      </c>
      <c r="CA39" s="159">
        <v>8839.4709463258878</v>
      </c>
      <c r="CB39" s="159">
        <v>8259.5680405959902</v>
      </c>
      <c r="CC39" s="159">
        <v>5480.3358956797456</v>
      </c>
      <c r="CD39" s="159">
        <v>4861.9817046779199</v>
      </c>
      <c r="CE39" s="160">
        <v>4609.6324806108287</v>
      </c>
    </row>
    <row r="40" spans="1:83" x14ac:dyDescent="0.35">
      <c r="A40" s="153"/>
      <c r="B40" s="53" t="s">
        <v>366</v>
      </c>
      <c r="C40" s="232"/>
      <c r="D40" s="159"/>
      <c r="E40" s="159"/>
      <c r="F40" s="159"/>
      <c r="G40" s="159"/>
      <c r="H40" s="159"/>
      <c r="I40" s="159"/>
      <c r="J40" s="159"/>
      <c r="K40" s="159"/>
      <c r="L40" s="159"/>
      <c r="M40" s="159"/>
      <c r="N40" s="159"/>
      <c r="O40" s="159"/>
      <c r="P40" s="159"/>
      <c r="Q40" s="159"/>
      <c r="R40" s="159"/>
      <c r="S40" s="159"/>
      <c r="T40" s="159"/>
      <c r="U40" s="159"/>
      <c r="V40" s="159"/>
      <c r="W40" s="159"/>
      <c r="X40" s="159"/>
      <c r="Y40" s="159"/>
      <c r="Z40" s="159"/>
      <c r="AA40" s="159"/>
      <c r="AB40" s="159"/>
      <c r="AC40" s="159"/>
      <c r="AD40" s="159"/>
      <c r="AE40" s="159"/>
      <c r="AF40" s="159"/>
      <c r="AG40" s="159"/>
      <c r="AH40" s="159">
        <v>8807.2289256674649</v>
      </c>
      <c r="AI40" s="159">
        <v>8046.5287018411564</v>
      </c>
      <c r="AJ40" s="159">
        <v>7358.3155103273884</v>
      </c>
      <c r="AK40" s="159">
        <v>7530.5543046142675</v>
      </c>
      <c r="AL40" s="159">
        <v>7283.8492314059977</v>
      </c>
      <c r="AM40" s="159">
        <v>6807.9100702205997</v>
      </c>
      <c r="AN40" s="159">
        <v>7218.6488066336215</v>
      </c>
      <c r="AO40" s="159">
        <v>7289.2596334699392</v>
      </c>
      <c r="AP40" s="159">
        <v>7412.8163853052265</v>
      </c>
      <c r="AQ40" s="159">
        <v>7640.1662166995739</v>
      </c>
      <c r="AR40" s="159">
        <v>7904.5369549246352</v>
      </c>
      <c r="AS40" s="159">
        <v>8193.488672658028</v>
      </c>
      <c r="AT40" s="159">
        <v>8568.5618206360359</v>
      </c>
      <c r="AU40" s="159">
        <v>9948.0648414502157</v>
      </c>
      <c r="AV40" s="159">
        <v>11045.792525905752</v>
      </c>
      <c r="AW40" s="159">
        <v>12179.920990266995</v>
      </c>
      <c r="AX40" s="159">
        <v>13010.104885308705</v>
      </c>
      <c r="AY40" s="159">
        <v>12631.909228649049</v>
      </c>
      <c r="AZ40" s="159">
        <v>12056.436364477087</v>
      </c>
      <c r="BA40" s="159">
        <v>11961.407284994762</v>
      </c>
      <c r="BB40" s="159">
        <v>11885.429744139714</v>
      </c>
      <c r="BC40" s="159">
        <v>11409.749879591398</v>
      </c>
      <c r="BD40" s="159">
        <v>11495.672131777703</v>
      </c>
      <c r="BE40" s="159">
        <v>11240.793442363378</v>
      </c>
      <c r="BF40" s="159">
        <v>11003.909575137841</v>
      </c>
      <c r="BG40" s="159">
        <v>10688.294273176904</v>
      </c>
      <c r="BH40" s="159">
        <v>10278.498185513843</v>
      </c>
      <c r="BI40" s="159">
        <v>9984.5047985190959</v>
      </c>
      <c r="BJ40" s="159">
        <v>9572.1924567219539</v>
      </c>
      <c r="BK40" s="159">
        <v>9480.5805641638381</v>
      </c>
      <c r="BL40" s="159">
        <v>8955.9983479080147</v>
      </c>
      <c r="BM40" s="159">
        <v>8285.0511178175966</v>
      </c>
      <c r="BN40" s="159">
        <v>7412.2924876867428</v>
      </c>
      <c r="BO40" s="159">
        <v>6469.4765253331971</v>
      </c>
      <c r="BP40" s="159">
        <v>4221.0467582518086</v>
      </c>
      <c r="BQ40" s="159">
        <v>1498.0878443928036</v>
      </c>
      <c r="BR40" s="159">
        <v>305.30511535546503</v>
      </c>
      <c r="BS40" s="159">
        <v>76.708239038917299</v>
      </c>
      <c r="BT40" s="159">
        <v>18.079483010675457</v>
      </c>
      <c r="BU40" s="159">
        <v>10.659299852824232</v>
      </c>
      <c r="BV40" s="159">
        <v>0</v>
      </c>
      <c r="BW40" s="159">
        <v>5.5147797381313444</v>
      </c>
      <c r="BX40" s="159">
        <v>4.9775381581820417</v>
      </c>
      <c r="BY40" s="159">
        <v>0</v>
      </c>
      <c r="BZ40" s="159">
        <v>0</v>
      </c>
      <c r="CA40" s="159">
        <v>2.46698197465716</v>
      </c>
      <c r="CB40" s="159">
        <v>2.5825560078637393</v>
      </c>
      <c r="CC40" s="159">
        <v>2.5651639246358924</v>
      </c>
      <c r="CD40" s="159">
        <v>2.5356638039955723</v>
      </c>
      <c r="CE40" s="160">
        <v>2.5166962038843788</v>
      </c>
    </row>
    <row r="41" spans="1:83" x14ac:dyDescent="0.35">
      <c r="A41" s="153"/>
      <c r="B41" s="73" t="s">
        <v>360</v>
      </c>
      <c r="C41" s="232" t="s">
        <v>251</v>
      </c>
      <c r="D41" s="159"/>
      <c r="E41" s="159"/>
      <c r="F41" s="159"/>
      <c r="G41" s="159"/>
      <c r="H41" s="159"/>
      <c r="I41" s="159"/>
      <c r="J41" s="159"/>
      <c r="K41" s="159"/>
      <c r="L41" s="159"/>
      <c r="M41" s="159"/>
      <c r="N41" s="159"/>
      <c r="O41" s="159"/>
      <c r="P41" s="159"/>
      <c r="Q41" s="159"/>
      <c r="R41" s="159"/>
      <c r="S41" s="159"/>
      <c r="T41" s="159"/>
      <c r="U41" s="159"/>
      <c r="V41" s="159"/>
      <c r="W41" s="159"/>
      <c r="X41" s="159"/>
      <c r="Y41" s="159"/>
      <c r="Z41" s="159"/>
      <c r="AA41" s="159"/>
      <c r="AB41" s="159"/>
      <c r="AC41" s="159"/>
      <c r="AD41" s="159"/>
      <c r="AE41" s="159"/>
      <c r="AF41" s="159"/>
      <c r="AG41" s="159"/>
      <c r="AH41" s="159">
        <v>8807.2289256674649</v>
      </c>
      <c r="AI41" s="159">
        <v>8031.6471132153929</v>
      </c>
      <c r="AJ41" s="159">
        <v>7316.7342246874559</v>
      </c>
      <c r="AK41" s="159">
        <v>7433.0209163263153</v>
      </c>
      <c r="AL41" s="159">
        <v>7099.2163980847226</v>
      </c>
      <c r="AM41" s="159">
        <v>6586.1026868758108</v>
      </c>
      <c r="AN41" s="159">
        <v>6907.4431015005666</v>
      </c>
      <c r="AO41" s="159">
        <v>6918.5457397442278</v>
      </c>
      <c r="AP41" s="159">
        <v>6877.5025016127784</v>
      </c>
      <c r="AQ41" s="159">
        <v>6961.8907611623699</v>
      </c>
      <c r="AR41" s="159">
        <v>7102.3736378878621</v>
      </c>
      <c r="AS41" s="159">
        <v>7231.5066659325767</v>
      </c>
      <c r="AT41" s="159">
        <v>7414.0281425556195</v>
      </c>
      <c r="AU41" s="159">
        <v>8447.8196413496044</v>
      </c>
      <c r="AV41" s="159">
        <v>9221.3577568167457</v>
      </c>
      <c r="AW41" s="159">
        <v>9967.3573719851829</v>
      </c>
      <c r="AX41" s="159">
        <v>10471.296793992235</v>
      </c>
      <c r="AY41" s="159">
        <v>10201.04310669977</v>
      </c>
      <c r="AZ41" s="159">
        <v>9999.928728053821</v>
      </c>
      <c r="BA41" s="159">
        <v>10217.962364314089</v>
      </c>
      <c r="BB41" s="159">
        <v>10376.87570197075</v>
      </c>
      <c r="BC41" s="159">
        <v>10149.374846072182</v>
      </c>
      <c r="BD41" s="159">
        <v>10313.827930243331</v>
      </c>
      <c r="BE41" s="159">
        <v>10380.726948814347</v>
      </c>
      <c r="BF41" s="159">
        <v>10234.256676064953</v>
      </c>
      <c r="BG41" s="159">
        <v>9976.6056543224404</v>
      </c>
      <c r="BH41" s="159">
        <v>9689.8320647983492</v>
      </c>
      <c r="BI41" s="159">
        <v>9515.0037327972568</v>
      </c>
      <c r="BJ41" s="159">
        <v>9158.9247528031356</v>
      </c>
      <c r="BK41" s="159">
        <v>9127.743435586086</v>
      </c>
      <c r="BL41" s="159">
        <v>8660.5631561420832</v>
      </c>
      <c r="BM41" s="159">
        <v>8042.973940168923</v>
      </c>
      <c r="BN41" s="159">
        <v>7202.3088685396197</v>
      </c>
      <c r="BO41" s="159">
        <v>6304.0350670513862</v>
      </c>
      <c r="BP41" s="159">
        <v>4113.2613146866988</v>
      </c>
      <c r="BQ41" s="159">
        <v>1462.5573820147008</v>
      </c>
      <c r="BR41" s="159">
        <v>298.8634594188141</v>
      </c>
      <c r="BS41" s="159">
        <v>75.396121394549169</v>
      </c>
      <c r="BT41" s="159">
        <v>17.868387115520878</v>
      </c>
      <c r="BU41" s="159">
        <v>10.550653404368138</v>
      </c>
      <c r="BV41" s="159">
        <v>0</v>
      </c>
      <c r="BW41" s="159">
        <v>5.4296180045714397</v>
      </c>
      <c r="BX41" s="159">
        <v>4.9006727531178322</v>
      </c>
      <c r="BY41" s="159">
        <v>0</v>
      </c>
      <c r="BZ41" s="159">
        <v>0</v>
      </c>
      <c r="CA41" s="159">
        <v>2.46698197465716</v>
      </c>
      <c r="CB41" s="159">
        <v>2.5825560078637393</v>
      </c>
      <c r="CC41" s="159">
        <v>2.5651639246358924</v>
      </c>
      <c r="CD41" s="159">
        <v>2.5356638039955723</v>
      </c>
      <c r="CE41" s="160">
        <v>2.5166962038843788</v>
      </c>
    </row>
    <row r="42" spans="1:83" x14ac:dyDescent="0.35">
      <c r="A42" s="153"/>
      <c r="B42" s="73" t="s">
        <v>361</v>
      </c>
      <c r="C42" s="232" t="s">
        <v>251</v>
      </c>
      <c r="D42" s="159"/>
      <c r="E42" s="159"/>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v>0</v>
      </c>
      <c r="AI42" s="159">
        <v>14.88158862576349</v>
      </c>
      <c r="AJ42" s="159">
        <v>41.581285639932155</v>
      </c>
      <c r="AK42" s="159">
        <v>97.533388287952391</v>
      </c>
      <c r="AL42" s="159">
        <v>184.63283332127494</v>
      </c>
      <c r="AM42" s="159">
        <v>221.80738334478917</v>
      </c>
      <c r="AN42" s="159">
        <v>311.20570513305444</v>
      </c>
      <c r="AO42" s="159">
        <v>370.71389372571116</v>
      </c>
      <c r="AP42" s="159">
        <v>535.31388369244826</v>
      </c>
      <c r="AQ42" s="159">
        <v>678.27545553720302</v>
      </c>
      <c r="AR42" s="159">
        <v>802.16331703677292</v>
      </c>
      <c r="AS42" s="159">
        <v>961.9820067254509</v>
      </c>
      <c r="AT42" s="159">
        <v>1154.5336780804168</v>
      </c>
      <c r="AU42" s="159">
        <v>1500.2452001006116</v>
      </c>
      <c r="AV42" s="159">
        <v>1824.4347690890058</v>
      </c>
      <c r="AW42" s="159">
        <v>2212.5636182818112</v>
      </c>
      <c r="AX42" s="159">
        <v>2538.8080913164713</v>
      </c>
      <c r="AY42" s="159">
        <v>2430.8661219492774</v>
      </c>
      <c r="AZ42" s="159">
        <v>2056.5076364232659</v>
      </c>
      <c r="BA42" s="159">
        <v>1743.4449206806732</v>
      </c>
      <c r="BB42" s="159">
        <v>1508.5540421689645</v>
      </c>
      <c r="BC42" s="159">
        <v>1260.3750335192169</v>
      </c>
      <c r="BD42" s="159">
        <v>1181.8442015343712</v>
      </c>
      <c r="BE42" s="159">
        <v>860.06649354903072</v>
      </c>
      <c r="BF42" s="159">
        <v>769.65289907288843</v>
      </c>
      <c r="BG42" s="159">
        <v>711.68861885446211</v>
      </c>
      <c r="BH42" s="159">
        <v>588.66612071549389</v>
      </c>
      <c r="BI42" s="159">
        <v>469.50106572183984</v>
      </c>
      <c r="BJ42" s="159">
        <v>413.26770391881786</v>
      </c>
      <c r="BK42" s="159">
        <v>352.83712857775282</v>
      </c>
      <c r="BL42" s="159">
        <v>295.4351917659302</v>
      </c>
      <c r="BM42" s="159">
        <v>242.07717764867346</v>
      </c>
      <c r="BN42" s="159">
        <v>209.98361914712373</v>
      </c>
      <c r="BO42" s="159">
        <v>165.44145828181163</v>
      </c>
      <c r="BP42" s="159">
        <v>107.78544356510935</v>
      </c>
      <c r="BQ42" s="159">
        <v>35.530462378102911</v>
      </c>
      <c r="BR42" s="159">
        <v>6.4416559366509212</v>
      </c>
      <c r="BS42" s="159">
        <v>1.3121176443681297</v>
      </c>
      <c r="BT42" s="159">
        <v>0.21109589515457952</v>
      </c>
      <c r="BU42" s="159">
        <v>0.10864644845609238</v>
      </c>
      <c r="BV42" s="159">
        <v>0</v>
      </c>
      <c r="BW42" s="159">
        <v>8.5161733559904348E-2</v>
      </c>
      <c r="BX42" s="159">
        <v>7.6865405064208608E-2</v>
      </c>
      <c r="BY42" s="159">
        <v>0</v>
      </c>
      <c r="BZ42" s="159">
        <v>0</v>
      </c>
      <c r="CA42" s="159">
        <v>0</v>
      </c>
      <c r="CB42" s="159">
        <v>0</v>
      </c>
      <c r="CC42" s="159">
        <v>0</v>
      </c>
      <c r="CD42" s="159">
        <v>0</v>
      </c>
      <c r="CE42" s="160">
        <v>0</v>
      </c>
    </row>
    <row r="43" spans="1:83" ht="25.5" customHeight="1" x14ac:dyDescent="0.35">
      <c r="A43" s="153"/>
      <c r="B43" s="53" t="s">
        <v>353</v>
      </c>
      <c r="C43" s="232"/>
      <c r="D43" s="159"/>
      <c r="E43" s="159"/>
      <c r="F43" s="159"/>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59"/>
      <c r="AH43" s="159">
        <v>4300.5450091855491</v>
      </c>
      <c r="AI43" s="159">
        <v>3862.5551636388041</v>
      </c>
      <c r="AJ43" s="159">
        <v>4495.7057867612693</v>
      </c>
      <c r="AK43" s="159">
        <v>6832.6561305108498</v>
      </c>
      <c r="AL43" s="159">
        <v>10540.04400356091</v>
      </c>
      <c r="AM43" s="159">
        <v>12798.368273618147</v>
      </c>
      <c r="AN43" s="159">
        <v>13811.878409001632</v>
      </c>
      <c r="AO43" s="159">
        <v>15000.755387852549</v>
      </c>
      <c r="AP43" s="159">
        <v>15367.899306775431</v>
      </c>
      <c r="AQ43" s="159">
        <v>14067.874211654842</v>
      </c>
      <c r="AR43" s="159">
        <v>11392.217412661266</v>
      </c>
      <c r="AS43" s="159">
        <v>10060.671739191839</v>
      </c>
      <c r="AT43" s="159">
        <v>10994.485834467054</v>
      </c>
      <c r="AU43" s="159">
        <v>14103.78197000304</v>
      </c>
      <c r="AV43" s="159">
        <v>17040.755432946367</v>
      </c>
      <c r="AW43" s="159">
        <v>18177.895965903506</v>
      </c>
      <c r="AX43" s="159">
        <v>18515.047848051585</v>
      </c>
      <c r="AY43" s="159">
        <v>18682.19279902483</v>
      </c>
      <c r="AZ43" s="159">
        <v>14629.029608380193</v>
      </c>
      <c r="BA43" s="159">
        <v>10799.95409990006</v>
      </c>
      <c r="BB43" s="159">
        <v>10568.687464650744</v>
      </c>
      <c r="BC43" s="159">
        <v>10279.058986188822</v>
      </c>
      <c r="BD43" s="159">
        <v>10444.88823258708</v>
      </c>
      <c r="BE43" s="159">
        <v>10592.453768684714</v>
      </c>
      <c r="BF43" s="159">
        <v>10058.290271095118</v>
      </c>
      <c r="BG43" s="159">
        <v>10547.2757536519</v>
      </c>
      <c r="BH43" s="159">
        <v>10415.635814904657</v>
      </c>
      <c r="BI43" s="159">
        <v>9945.5654196690866</v>
      </c>
      <c r="BJ43" s="159">
        <v>9896.7020090712904</v>
      </c>
      <c r="BK43" s="159">
        <v>10382.743452983925</v>
      </c>
      <c r="BL43" s="159">
        <v>9936.2882334806181</v>
      </c>
      <c r="BM43" s="159">
        <v>10168.268972056607</v>
      </c>
      <c r="BN43" s="159">
        <v>9636.4180495688979</v>
      </c>
      <c r="BO43" s="159">
        <v>8581.1172010673636</v>
      </c>
      <c r="BP43" s="159">
        <v>6464.1289531101065</v>
      </c>
      <c r="BQ43" s="159">
        <v>4305.2434782714217</v>
      </c>
      <c r="BR43" s="159">
        <v>3463.4537495326599</v>
      </c>
      <c r="BS43" s="159">
        <v>3045.7832583071827</v>
      </c>
      <c r="BT43" s="159">
        <v>2637.1509349331195</v>
      </c>
      <c r="BU43" s="159">
        <v>2502.4323175864256</v>
      </c>
      <c r="BV43" s="159">
        <v>2119.0539448707868</v>
      </c>
      <c r="BW43" s="159">
        <v>1552.3290147930006</v>
      </c>
      <c r="BX43" s="159">
        <v>1150.84382310515</v>
      </c>
      <c r="BY43" s="159">
        <v>824.67917651738071</v>
      </c>
      <c r="BZ43" s="159">
        <v>654.1997371879994</v>
      </c>
      <c r="CA43" s="159">
        <v>615.90464384599022</v>
      </c>
      <c r="CB43" s="159">
        <v>496.9298789268318</v>
      </c>
      <c r="CC43" s="159">
        <v>95.763985020742751</v>
      </c>
      <c r="CD43" s="159">
        <v>0</v>
      </c>
      <c r="CE43" s="160">
        <v>0</v>
      </c>
    </row>
    <row r="44" spans="1:83" x14ac:dyDescent="0.35">
      <c r="A44" s="153"/>
      <c r="B44" s="73" t="s">
        <v>367</v>
      </c>
      <c r="C44" s="232" t="s">
        <v>257</v>
      </c>
      <c r="D44" s="159"/>
      <c r="E44" s="159"/>
      <c r="F44" s="159"/>
      <c r="G44" s="159"/>
      <c r="H44" s="159"/>
      <c r="I44" s="159"/>
      <c r="J44" s="159"/>
      <c r="K44" s="159"/>
      <c r="L44" s="159"/>
      <c r="M44" s="159"/>
      <c r="N44" s="159"/>
      <c r="O44" s="159"/>
      <c r="P44" s="159"/>
      <c r="Q44" s="159"/>
      <c r="R44" s="159"/>
      <c r="S44" s="159"/>
      <c r="T44" s="159"/>
      <c r="U44" s="159"/>
      <c r="V44" s="159"/>
      <c r="W44" s="159"/>
      <c r="X44" s="159"/>
      <c r="Y44" s="159"/>
      <c r="Z44" s="159"/>
      <c r="AA44" s="159"/>
      <c r="AB44" s="159"/>
      <c r="AC44" s="159"/>
      <c r="AD44" s="159"/>
      <c r="AE44" s="159"/>
      <c r="AF44" s="159"/>
      <c r="AG44" s="159"/>
      <c r="AH44" s="159">
        <v>0</v>
      </c>
      <c r="AI44" s="159">
        <v>10.678746087718368</v>
      </c>
      <c r="AJ44" s="159">
        <v>16.107708205149358</v>
      </c>
      <c r="AK44" s="159">
        <v>18.568910329919163</v>
      </c>
      <c r="AL44" s="159">
        <v>29.262155062977353</v>
      </c>
      <c r="AM44" s="159">
        <v>74.215910241843019</v>
      </c>
      <c r="AN44" s="159">
        <v>134.62502687166497</v>
      </c>
      <c r="AO44" s="159">
        <v>221.10265575310126</v>
      </c>
      <c r="AP44" s="159">
        <v>303.28655594905013</v>
      </c>
      <c r="AQ44" s="159">
        <v>384.68433272857436</v>
      </c>
      <c r="AR44" s="159">
        <v>469.86716168461271</v>
      </c>
      <c r="AS44" s="159">
        <v>546.30367800786962</v>
      </c>
      <c r="AT44" s="159">
        <v>552.15374472483438</v>
      </c>
      <c r="AU44" s="159">
        <v>665.19622114792151</v>
      </c>
      <c r="AV44" s="159">
        <v>780.25142660174947</v>
      </c>
      <c r="AW44" s="159">
        <v>900.37625013803813</v>
      </c>
      <c r="AX44" s="159">
        <v>916.22417202662621</v>
      </c>
      <c r="AY44" s="159">
        <v>888.66037238544072</v>
      </c>
      <c r="AZ44" s="159">
        <v>864.69907116744366</v>
      </c>
      <c r="BA44" s="159">
        <v>876.01354147844518</v>
      </c>
      <c r="BB44" s="159">
        <v>864.86213036785273</v>
      </c>
      <c r="BC44" s="159">
        <v>854.55179412976497</v>
      </c>
      <c r="BD44" s="159">
        <v>824.81849121865093</v>
      </c>
      <c r="BE44" s="159">
        <v>814.52922679658809</v>
      </c>
      <c r="BF44" s="159">
        <v>239.56099318228581</v>
      </c>
      <c r="BG44" s="159">
        <v>103.28184853410595</v>
      </c>
      <c r="BH44" s="159">
        <v>0</v>
      </c>
      <c r="BI44" s="159">
        <v>0</v>
      </c>
      <c r="BJ44" s="159">
        <v>0</v>
      </c>
      <c r="BK44" s="159">
        <v>0</v>
      </c>
      <c r="BL44" s="159">
        <v>0</v>
      </c>
      <c r="BM44" s="159">
        <v>0</v>
      </c>
      <c r="BN44" s="159">
        <v>0</v>
      </c>
      <c r="BO44" s="159">
        <v>0</v>
      </c>
      <c r="BP44" s="159">
        <v>0</v>
      </c>
      <c r="BQ44" s="159">
        <v>0</v>
      </c>
      <c r="BR44" s="159">
        <v>0</v>
      </c>
      <c r="BS44" s="159">
        <v>0</v>
      </c>
      <c r="BT44" s="159">
        <v>0</v>
      </c>
      <c r="BU44" s="159">
        <v>0</v>
      </c>
      <c r="BV44" s="159">
        <v>0</v>
      </c>
      <c r="BW44" s="159">
        <v>0</v>
      </c>
      <c r="BX44" s="159">
        <v>0</v>
      </c>
      <c r="BY44" s="159">
        <v>0</v>
      </c>
      <c r="BZ44" s="159">
        <v>0</v>
      </c>
      <c r="CA44" s="159">
        <v>0</v>
      </c>
      <c r="CB44" s="159">
        <v>0</v>
      </c>
      <c r="CC44" s="159">
        <v>0</v>
      </c>
      <c r="CD44" s="159">
        <v>0</v>
      </c>
      <c r="CE44" s="160">
        <v>0</v>
      </c>
    </row>
    <row r="45" spans="1:83" x14ac:dyDescent="0.35">
      <c r="A45" s="153"/>
      <c r="B45" s="73" t="s">
        <v>368</v>
      </c>
      <c r="C45" s="232" t="s">
        <v>257</v>
      </c>
      <c r="D45" s="159"/>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v>4300.5450091855491</v>
      </c>
      <c r="AI45" s="159">
        <v>3851.8764175510855</v>
      </c>
      <c r="AJ45" s="159">
        <v>4479.5980785561196</v>
      </c>
      <c r="AK45" s="159">
        <v>6814.0872201809307</v>
      </c>
      <c r="AL45" s="159">
        <v>10510.781848497933</v>
      </c>
      <c r="AM45" s="159">
        <v>12724.152363376304</v>
      </c>
      <c r="AN45" s="159">
        <v>13677.253382129969</v>
      </c>
      <c r="AO45" s="159">
        <v>14779.652732099448</v>
      </c>
      <c r="AP45" s="159">
        <v>15064.612750826382</v>
      </c>
      <c r="AQ45" s="159">
        <v>13683.189878926267</v>
      </c>
      <c r="AR45" s="159">
        <v>10922.350250976653</v>
      </c>
      <c r="AS45" s="159">
        <v>9514.36806118397</v>
      </c>
      <c r="AT45" s="159">
        <v>10442.33208974222</v>
      </c>
      <c r="AU45" s="159">
        <v>13438.585748855117</v>
      </c>
      <c r="AV45" s="159">
        <v>16260.504006344619</v>
      </c>
      <c r="AW45" s="159">
        <v>17277.519715765469</v>
      </c>
      <c r="AX45" s="159">
        <v>17598.823676024957</v>
      </c>
      <c r="AY45" s="159">
        <v>17793.532426639387</v>
      </c>
      <c r="AZ45" s="159">
        <v>13764.330537212751</v>
      </c>
      <c r="BA45" s="159">
        <v>9923.9405584216147</v>
      </c>
      <c r="BB45" s="159">
        <v>9703.8253342828921</v>
      </c>
      <c r="BC45" s="159">
        <v>9424.5071920590563</v>
      </c>
      <c r="BD45" s="159">
        <v>9620.0697413684284</v>
      </c>
      <c r="BE45" s="159">
        <v>9777.9245418881274</v>
      </c>
      <c r="BF45" s="159">
        <v>9818.7292779128329</v>
      </c>
      <c r="BG45" s="159">
        <v>10443.993905117793</v>
      </c>
      <c r="BH45" s="159">
        <v>10415.635814904657</v>
      </c>
      <c r="BI45" s="159">
        <v>9945.5654196690866</v>
      </c>
      <c r="BJ45" s="159">
        <v>9896.7020090712904</v>
      </c>
      <c r="BK45" s="159">
        <v>10382.743452983925</v>
      </c>
      <c r="BL45" s="159">
        <v>9936.2882334806181</v>
      </c>
      <c r="BM45" s="159">
        <v>10168.268972056607</v>
      </c>
      <c r="BN45" s="159">
        <v>9636.4180495688979</v>
      </c>
      <c r="BO45" s="159">
        <v>8581.1172010673636</v>
      </c>
      <c r="BP45" s="159">
        <v>6464.1289531101065</v>
      </c>
      <c r="BQ45" s="159">
        <v>4305.2434782714217</v>
      </c>
      <c r="BR45" s="159">
        <v>3463.4537495326599</v>
      </c>
      <c r="BS45" s="159">
        <v>3045.7832583071827</v>
      </c>
      <c r="BT45" s="159">
        <v>2637.1509349331195</v>
      </c>
      <c r="BU45" s="159">
        <v>2502.4323175864256</v>
      </c>
      <c r="BV45" s="159">
        <v>2119.0539448707868</v>
      </c>
      <c r="BW45" s="159">
        <v>1552.3290147930006</v>
      </c>
      <c r="BX45" s="159">
        <v>1150.84382310515</v>
      </c>
      <c r="BY45" s="159">
        <v>824.67917651738071</v>
      </c>
      <c r="BZ45" s="159">
        <v>654.1997371879994</v>
      </c>
      <c r="CA45" s="159">
        <v>615.90464384599022</v>
      </c>
      <c r="CB45" s="159">
        <v>496.9298789268318</v>
      </c>
      <c r="CC45" s="159">
        <v>95.763985020742751</v>
      </c>
      <c r="CD45" s="159">
        <v>0</v>
      </c>
      <c r="CE45" s="160">
        <v>0</v>
      </c>
    </row>
    <row r="46" spans="1:83" x14ac:dyDescent="0.35">
      <c r="A46" s="153"/>
      <c r="B46" s="53" t="s">
        <v>274</v>
      </c>
      <c r="C46" s="232" t="s">
        <v>257</v>
      </c>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c r="AG46" s="159"/>
      <c r="AH46" s="159">
        <v>0</v>
      </c>
      <c r="AI46" s="159">
        <v>0</v>
      </c>
      <c r="AJ46" s="159">
        <v>0</v>
      </c>
      <c r="AK46" s="159">
        <v>0</v>
      </c>
      <c r="AL46" s="159">
        <v>0</v>
      </c>
      <c r="AM46" s="159">
        <v>0</v>
      </c>
      <c r="AN46" s="159">
        <v>0</v>
      </c>
      <c r="AO46" s="159">
        <v>0</v>
      </c>
      <c r="AP46" s="159">
        <v>0</v>
      </c>
      <c r="AQ46" s="159">
        <v>0</v>
      </c>
      <c r="AR46" s="159">
        <v>3.2817524373103208</v>
      </c>
      <c r="AS46" s="159">
        <v>25.516852017489761</v>
      </c>
      <c r="AT46" s="159">
        <v>53.518042937330826</v>
      </c>
      <c r="AU46" s="159">
        <v>94.683387414380974</v>
      </c>
      <c r="AV46" s="159">
        <v>173.09585277679849</v>
      </c>
      <c r="AW46" s="159">
        <v>219.57253644620675</v>
      </c>
      <c r="AX46" s="159">
        <v>193.87076894285573</v>
      </c>
      <c r="AY46" s="159">
        <v>193.20375353391876</v>
      </c>
      <c r="AZ46" s="159">
        <v>194.20457847527214</v>
      </c>
      <c r="BA46" s="159">
        <v>190.64027697532151</v>
      </c>
      <c r="BB46" s="159">
        <v>195.28458206515518</v>
      </c>
      <c r="BC46" s="159">
        <v>215.62893564958435</v>
      </c>
      <c r="BD46" s="159">
        <v>224.97396247985864</v>
      </c>
      <c r="BE46" s="159">
        <v>247.72724174738391</v>
      </c>
      <c r="BF46" s="159">
        <v>274.10796259940241</v>
      </c>
      <c r="BG46" s="159">
        <v>300.55268213551449</v>
      </c>
      <c r="BH46" s="159">
        <v>323.09561301978835</v>
      </c>
      <c r="BI46" s="159">
        <v>347.00408556037843</v>
      </c>
      <c r="BJ46" s="159">
        <v>378.03180974099661</v>
      </c>
      <c r="BK46" s="159">
        <v>421.88795981570024</v>
      </c>
      <c r="BL46" s="159">
        <v>446.6574639890207</v>
      </c>
      <c r="BM46" s="159">
        <v>462.65103874518638</v>
      </c>
      <c r="BN46" s="159">
        <v>466.71516913438711</v>
      </c>
      <c r="BO46" s="159">
        <v>427.31256093051405</v>
      </c>
      <c r="BP46" s="159">
        <v>391.73574344923207</v>
      </c>
      <c r="BQ46" s="159">
        <v>360.48581779748127</v>
      </c>
      <c r="BR46" s="159">
        <v>339.12938438005477</v>
      </c>
      <c r="BS46" s="159">
        <v>0</v>
      </c>
      <c r="BT46" s="159">
        <v>0</v>
      </c>
      <c r="BU46" s="159">
        <v>0</v>
      </c>
      <c r="BV46" s="159">
        <v>0</v>
      </c>
      <c r="BW46" s="159">
        <v>0</v>
      </c>
      <c r="BX46" s="159">
        <v>0</v>
      </c>
      <c r="BY46" s="159">
        <v>0</v>
      </c>
      <c r="BZ46" s="159">
        <v>0</v>
      </c>
      <c r="CA46" s="159">
        <v>0</v>
      </c>
      <c r="CB46" s="159">
        <v>0</v>
      </c>
      <c r="CC46" s="159">
        <v>0</v>
      </c>
      <c r="CD46" s="159">
        <v>0</v>
      </c>
      <c r="CE46" s="160">
        <v>0</v>
      </c>
    </row>
    <row r="47" spans="1:83" x14ac:dyDescent="0.35">
      <c r="A47" s="153"/>
      <c r="B47" s="53" t="s">
        <v>30</v>
      </c>
      <c r="C47" s="232" t="s">
        <v>248</v>
      </c>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c r="AG47" s="159"/>
      <c r="AH47" s="159">
        <v>972.40681096902802</v>
      </c>
      <c r="AI47" s="159">
        <v>930.66168998538217</v>
      </c>
      <c r="AJ47" s="159">
        <v>891.96378718324695</v>
      </c>
      <c r="AK47" s="159">
        <v>890.08573140700537</v>
      </c>
      <c r="AL47" s="159">
        <v>858.25097117899497</v>
      </c>
      <c r="AM47" s="159">
        <v>903.70242528523011</v>
      </c>
      <c r="AN47" s="159">
        <v>906.62072749388699</v>
      </c>
      <c r="AO47" s="159">
        <v>926.51503057637115</v>
      </c>
      <c r="AP47" s="159">
        <v>871.76706488587547</v>
      </c>
      <c r="AQ47" s="159">
        <v>846.07391864639408</v>
      </c>
      <c r="AR47" s="159">
        <v>777.82920288254741</v>
      </c>
      <c r="AS47" s="159">
        <v>755.82342977061342</v>
      </c>
      <c r="AT47" s="159">
        <v>764.22687703469398</v>
      </c>
      <c r="AU47" s="159">
        <v>818.24214375071915</v>
      </c>
      <c r="AV47" s="159">
        <v>799.83400304484826</v>
      </c>
      <c r="AW47" s="159">
        <v>782.70284423336784</v>
      </c>
      <c r="AX47" s="159">
        <v>806.00384685943118</v>
      </c>
      <c r="AY47" s="159">
        <v>806.59559327304783</v>
      </c>
      <c r="AZ47" s="159">
        <v>814.6688086760729</v>
      </c>
      <c r="BA47" s="159">
        <v>818.10895292305452</v>
      </c>
      <c r="BB47" s="159">
        <v>823.48978958559542</v>
      </c>
      <c r="BC47" s="159">
        <v>801.08261669303442</v>
      </c>
      <c r="BD47" s="159">
        <v>775.91336482436247</v>
      </c>
      <c r="BE47" s="159">
        <v>775.83323392323643</v>
      </c>
      <c r="BF47" s="159">
        <v>748.78702987770021</v>
      </c>
      <c r="BG47" s="159">
        <v>753.58606106784191</v>
      </c>
      <c r="BH47" s="159">
        <v>716.44945981316084</v>
      </c>
      <c r="BI47" s="159">
        <v>686.23705145855581</v>
      </c>
      <c r="BJ47" s="159">
        <v>655.7565232461277</v>
      </c>
      <c r="BK47" s="159">
        <v>602.52395321785605</v>
      </c>
      <c r="BL47" s="159">
        <v>483.58006676309088</v>
      </c>
      <c r="BM47" s="159">
        <v>483.86807504939298</v>
      </c>
      <c r="BN47" s="159">
        <v>538.42166959245003</v>
      </c>
      <c r="BO47" s="159">
        <v>514.9943548487505</v>
      </c>
      <c r="BP47" s="159">
        <v>501.49252739512667</v>
      </c>
      <c r="BQ47" s="159">
        <v>473.00433150114509</v>
      </c>
      <c r="BR47" s="159">
        <v>459.42218386782059</v>
      </c>
      <c r="BS47" s="159">
        <v>429.90760001349656</v>
      </c>
      <c r="BT47" s="159">
        <v>431.33291555858688</v>
      </c>
      <c r="BU47" s="159">
        <v>405.49688508336862</v>
      </c>
      <c r="BV47" s="159">
        <v>388.81932554506949</v>
      </c>
      <c r="BW47" s="159">
        <v>375.82195827355554</v>
      </c>
      <c r="BX47" s="159">
        <v>309.35151594770531</v>
      </c>
      <c r="BY47" s="159">
        <v>295.76405640212067</v>
      </c>
      <c r="BZ47" s="159">
        <v>268.53643783782047</v>
      </c>
      <c r="CA47" s="159">
        <v>267.4974797834393</v>
      </c>
      <c r="CB47" s="159">
        <v>255.00051140835114</v>
      </c>
      <c r="CC47" s="159">
        <v>233.75933895592462</v>
      </c>
      <c r="CD47" s="159">
        <v>217.9546586356318</v>
      </c>
      <c r="CE47" s="160">
        <v>209.72855567705713</v>
      </c>
    </row>
    <row r="48" spans="1:83" ht="25.5" customHeight="1" x14ac:dyDescent="0.35">
      <c r="A48" s="153"/>
      <c r="B48" s="75" t="s">
        <v>369</v>
      </c>
      <c r="C48" s="232" t="s">
        <v>257</v>
      </c>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v>0</v>
      </c>
      <c r="AI48" s="159">
        <v>0</v>
      </c>
      <c r="AJ48" s="159">
        <v>0</v>
      </c>
      <c r="AK48" s="159">
        <v>0</v>
      </c>
      <c r="AL48" s="159">
        <v>0</v>
      </c>
      <c r="AM48" s="159">
        <v>0</v>
      </c>
      <c r="AN48" s="159">
        <v>0</v>
      </c>
      <c r="AO48" s="159">
        <v>0</v>
      </c>
      <c r="AP48" s="159">
        <v>0</v>
      </c>
      <c r="AQ48" s="159">
        <v>0</v>
      </c>
      <c r="AR48" s="159">
        <v>0</v>
      </c>
      <c r="AS48" s="159">
        <v>0</v>
      </c>
      <c r="AT48" s="159">
        <v>0</v>
      </c>
      <c r="AU48" s="159">
        <v>0</v>
      </c>
      <c r="AV48" s="159">
        <v>0</v>
      </c>
      <c r="AW48" s="159">
        <v>0</v>
      </c>
      <c r="AX48" s="159">
        <v>0</v>
      </c>
      <c r="AY48" s="159">
        <v>0</v>
      </c>
      <c r="AZ48" s="159">
        <v>0</v>
      </c>
      <c r="BA48" s="159">
        <v>0</v>
      </c>
      <c r="BB48" s="159">
        <v>0</v>
      </c>
      <c r="BC48" s="159">
        <v>0</v>
      </c>
      <c r="BD48" s="159">
        <v>0</v>
      </c>
      <c r="BE48" s="159">
        <v>0</v>
      </c>
      <c r="BF48" s="159">
        <v>0</v>
      </c>
      <c r="BG48" s="159">
        <v>0</v>
      </c>
      <c r="BH48" s="159">
        <v>0</v>
      </c>
      <c r="BI48" s="159">
        <v>0</v>
      </c>
      <c r="BJ48" s="159">
        <v>0</v>
      </c>
      <c r="BK48" s="159">
        <v>0</v>
      </c>
      <c r="BL48" s="159">
        <v>124.87254110382466</v>
      </c>
      <c r="BM48" s="159">
        <v>145.08714876159223</v>
      </c>
      <c r="BN48" s="159">
        <v>146.6443606270841</v>
      </c>
      <c r="BO48" s="159">
        <v>152.00798310891619</v>
      </c>
      <c r="BP48" s="159">
        <v>141.77449498031709</v>
      </c>
      <c r="BQ48" s="159">
        <v>127.97523877920059</v>
      </c>
      <c r="BR48" s="159">
        <v>19.600910684944989</v>
      </c>
      <c r="BS48" s="159">
        <v>0</v>
      </c>
      <c r="BT48" s="159">
        <v>0</v>
      </c>
      <c r="BU48" s="159">
        <v>0</v>
      </c>
      <c r="BV48" s="159">
        <v>0</v>
      </c>
      <c r="BW48" s="159">
        <v>0</v>
      </c>
      <c r="BX48" s="159">
        <v>0</v>
      </c>
      <c r="BY48" s="159">
        <v>0</v>
      </c>
      <c r="BZ48" s="159">
        <v>0</v>
      </c>
      <c r="CA48" s="159">
        <v>0</v>
      </c>
      <c r="CB48" s="159">
        <v>0</v>
      </c>
      <c r="CC48" s="159">
        <v>0</v>
      </c>
      <c r="CD48" s="159">
        <v>0</v>
      </c>
      <c r="CE48" s="160">
        <v>0</v>
      </c>
    </row>
    <row r="49" spans="1:83" x14ac:dyDescent="0.35">
      <c r="A49" s="153"/>
      <c r="B49" s="75" t="s">
        <v>278</v>
      </c>
      <c r="C49" s="232" t="s">
        <v>248</v>
      </c>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v>0</v>
      </c>
      <c r="AI49" s="159">
        <v>0</v>
      </c>
      <c r="AJ49" s="159">
        <v>0</v>
      </c>
      <c r="AK49" s="159">
        <v>0</v>
      </c>
      <c r="AL49" s="159">
        <v>0</v>
      </c>
      <c r="AM49" s="159">
        <v>0</v>
      </c>
      <c r="AN49" s="159">
        <v>0</v>
      </c>
      <c r="AO49" s="159">
        <v>0</v>
      </c>
      <c r="AP49" s="159">
        <v>0</v>
      </c>
      <c r="AQ49" s="159">
        <v>0</v>
      </c>
      <c r="AR49" s="159">
        <v>0</v>
      </c>
      <c r="AS49" s="159">
        <v>0</v>
      </c>
      <c r="AT49" s="159">
        <v>0</v>
      </c>
      <c r="AU49" s="159">
        <v>0</v>
      </c>
      <c r="AV49" s="159">
        <v>0</v>
      </c>
      <c r="AW49" s="159">
        <v>0</v>
      </c>
      <c r="AX49" s="159">
        <v>0</v>
      </c>
      <c r="AY49" s="159">
        <v>0</v>
      </c>
      <c r="AZ49" s="159">
        <v>0</v>
      </c>
      <c r="BA49" s="159">
        <v>0</v>
      </c>
      <c r="BB49" s="159">
        <v>0</v>
      </c>
      <c r="BC49" s="159">
        <v>0</v>
      </c>
      <c r="BD49" s="159">
        <v>0</v>
      </c>
      <c r="BE49" s="159">
        <v>8.7557373744663209</v>
      </c>
      <c r="BF49" s="159">
        <v>9.2210061256640738</v>
      </c>
      <c r="BG49" s="159">
        <v>7.9374588872775478</v>
      </c>
      <c r="BH49" s="159">
        <v>28.210984332864552</v>
      </c>
      <c r="BI49" s="159">
        <v>57.256323047370714</v>
      </c>
      <c r="BJ49" s="159">
        <v>58.71659576545936</v>
      </c>
      <c r="BK49" s="159">
        <v>66.836995694872982</v>
      </c>
      <c r="BL49" s="159">
        <v>53.096855196239211</v>
      </c>
      <c r="BM49" s="159">
        <v>65.734756065777702</v>
      </c>
      <c r="BN49" s="159">
        <v>81.007802228795597</v>
      </c>
      <c r="BO49" s="159">
        <v>68.638734802068498</v>
      </c>
      <c r="BP49" s="159">
        <v>73.227509719152224</v>
      </c>
      <c r="BQ49" s="159">
        <v>0.7863325186512411</v>
      </c>
      <c r="BR49" s="159">
        <v>0.26184446969761332</v>
      </c>
      <c r="BS49" s="159">
        <v>0.1879840476444205</v>
      </c>
      <c r="BT49" s="159">
        <v>0</v>
      </c>
      <c r="BU49" s="159">
        <v>0</v>
      </c>
      <c r="BV49" s="159">
        <v>0</v>
      </c>
      <c r="BW49" s="159">
        <v>0</v>
      </c>
      <c r="BX49" s="159">
        <v>0</v>
      </c>
      <c r="BY49" s="159">
        <v>0</v>
      </c>
      <c r="BZ49" s="159">
        <v>0</v>
      </c>
      <c r="CA49" s="159">
        <v>0</v>
      </c>
      <c r="CB49" s="159">
        <v>0</v>
      </c>
      <c r="CC49" s="159">
        <v>0</v>
      </c>
      <c r="CD49" s="159">
        <v>0</v>
      </c>
      <c r="CE49" s="160">
        <v>0</v>
      </c>
    </row>
    <row r="50" spans="1:83" x14ac:dyDescent="0.35">
      <c r="A50" s="153"/>
      <c r="B50" s="75" t="s">
        <v>279</v>
      </c>
      <c r="C50" s="232"/>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c r="AF50" s="159"/>
      <c r="AG50" s="159"/>
      <c r="AH50" s="159">
        <v>0</v>
      </c>
      <c r="AI50" s="159">
        <v>0</v>
      </c>
      <c r="AJ50" s="159">
        <v>0</v>
      </c>
      <c r="AK50" s="159">
        <v>0</v>
      </c>
      <c r="AL50" s="159">
        <v>0</v>
      </c>
      <c r="AM50" s="159">
        <v>0</v>
      </c>
      <c r="AN50" s="159">
        <v>0</v>
      </c>
      <c r="AO50" s="159">
        <v>0</v>
      </c>
      <c r="AP50" s="159">
        <v>0</v>
      </c>
      <c r="AQ50" s="159">
        <v>0</v>
      </c>
      <c r="AR50" s="159">
        <v>0</v>
      </c>
      <c r="AS50" s="159">
        <v>0</v>
      </c>
      <c r="AT50" s="159">
        <v>0</v>
      </c>
      <c r="AU50" s="159">
        <v>0</v>
      </c>
      <c r="AV50" s="159">
        <v>0</v>
      </c>
      <c r="AW50" s="159">
        <v>0</v>
      </c>
      <c r="AX50" s="159">
        <v>0</v>
      </c>
      <c r="AY50" s="159">
        <v>0</v>
      </c>
      <c r="AZ50" s="159">
        <v>3463.9692952484634</v>
      </c>
      <c r="BA50" s="159">
        <v>6319.972325423907</v>
      </c>
      <c r="BB50" s="159">
        <v>5668.702528167275</v>
      </c>
      <c r="BC50" s="159">
        <v>5111.8368756653344</v>
      </c>
      <c r="BD50" s="159">
        <v>4380.665746791542</v>
      </c>
      <c r="BE50" s="159">
        <v>3866.6663703491568</v>
      </c>
      <c r="BF50" s="159">
        <v>3800.9219585636079</v>
      </c>
      <c r="BG50" s="159">
        <v>3661.1998386191581</v>
      </c>
      <c r="BH50" s="159">
        <v>3180.7394980914532</v>
      </c>
      <c r="BI50" s="159">
        <v>3433.9258611970517</v>
      </c>
      <c r="BJ50" s="159">
        <v>3538.928416517233</v>
      </c>
      <c r="BK50" s="159">
        <v>3192.2199652287763</v>
      </c>
      <c r="BL50" s="159">
        <v>3926.6971196130385</v>
      </c>
      <c r="BM50" s="159">
        <v>6353.1679687101587</v>
      </c>
      <c r="BN50" s="159">
        <v>5968.0633605188086</v>
      </c>
      <c r="BO50" s="159">
        <v>6467.7793088397739</v>
      </c>
      <c r="BP50" s="159">
        <v>6661.4855552700783</v>
      </c>
      <c r="BQ50" s="159">
        <v>5475.8671106735446</v>
      </c>
      <c r="BR50" s="159">
        <v>3826.8512039455691</v>
      </c>
      <c r="BS50" s="159">
        <v>2865.7145362666442</v>
      </c>
      <c r="BT50" s="159">
        <v>2276.390858373481</v>
      </c>
      <c r="BU50" s="159">
        <v>1990.1394231242596</v>
      </c>
      <c r="BV50" s="159">
        <v>1523.3580443095589</v>
      </c>
      <c r="BW50" s="159">
        <v>815.93035029433975</v>
      </c>
      <c r="BX50" s="159">
        <v>1125.5039000908755</v>
      </c>
      <c r="BY50" s="159">
        <v>531.06784263690167</v>
      </c>
      <c r="BZ50" s="159">
        <v>316.61282528304616</v>
      </c>
      <c r="CA50" s="159">
        <v>242.39137179933238</v>
      </c>
      <c r="CB50" s="159">
        <v>206.13965202556437</v>
      </c>
      <c r="CC50" s="159">
        <v>116.49809065099645</v>
      </c>
      <c r="CD50" s="159">
        <v>105.57096407778873</v>
      </c>
      <c r="CE50" s="160">
        <v>106.01965413517406</v>
      </c>
    </row>
    <row r="51" spans="1:83" x14ac:dyDescent="0.35">
      <c r="A51" s="153"/>
      <c r="B51" s="73" t="s">
        <v>254</v>
      </c>
      <c r="C51" s="232" t="s">
        <v>251</v>
      </c>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v>0</v>
      </c>
      <c r="AI51" s="159">
        <v>0</v>
      </c>
      <c r="AJ51" s="159">
        <v>0</v>
      </c>
      <c r="AK51" s="159">
        <v>0</v>
      </c>
      <c r="AL51" s="159">
        <v>0</v>
      </c>
      <c r="AM51" s="159">
        <v>0</v>
      </c>
      <c r="AN51" s="159">
        <v>0</v>
      </c>
      <c r="AO51" s="159">
        <v>0</v>
      </c>
      <c r="AP51" s="159">
        <v>0</v>
      </c>
      <c r="AQ51" s="159">
        <v>0</v>
      </c>
      <c r="AR51" s="159">
        <v>0</v>
      </c>
      <c r="AS51" s="159">
        <v>0</v>
      </c>
      <c r="AT51" s="159">
        <v>0</v>
      </c>
      <c r="AU51" s="159">
        <v>0</v>
      </c>
      <c r="AV51" s="159">
        <v>0</v>
      </c>
      <c r="AW51" s="159">
        <v>0</v>
      </c>
      <c r="AX51" s="159">
        <v>0</v>
      </c>
      <c r="AY51" s="159">
        <v>0</v>
      </c>
      <c r="AZ51" s="159">
        <v>590.52447878621115</v>
      </c>
      <c r="BA51" s="159">
        <v>842.44873231706401</v>
      </c>
      <c r="BB51" s="159">
        <v>826.49919982247366</v>
      </c>
      <c r="BC51" s="159">
        <v>790.02097947030018</v>
      </c>
      <c r="BD51" s="159">
        <v>759.71631377665346</v>
      </c>
      <c r="BE51" s="159">
        <v>782.40666487586259</v>
      </c>
      <c r="BF51" s="159">
        <v>844.5089002838638</v>
      </c>
      <c r="BG51" s="159">
        <v>806.23118926993152</v>
      </c>
      <c r="BH51" s="159">
        <v>686.93168282347722</v>
      </c>
      <c r="BI51" s="159">
        <v>730.0681597848652</v>
      </c>
      <c r="BJ51" s="159">
        <v>696.72200504095883</v>
      </c>
      <c r="BK51" s="159">
        <v>603.88376283447883</v>
      </c>
      <c r="BL51" s="159">
        <v>1000.2207166248742</v>
      </c>
      <c r="BM51" s="159">
        <v>1476.6477237537977</v>
      </c>
      <c r="BN51" s="159">
        <v>1068.8256700768197</v>
      </c>
      <c r="BO51" s="159">
        <v>982.98596358632983</v>
      </c>
      <c r="BP51" s="159">
        <v>853.44344776568687</v>
      </c>
      <c r="BQ51" s="159">
        <v>664.86179451520388</v>
      </c>
      <c r="BR51" s="159">
        <v>460.97736360574015</v>
      </c>
      <c r="BS51" s="159">
        <v>383.86633327326547</v>
      </c>
      <c r="BT51" s="159">
        <v>320.76008236757013</v>
      </c>
      <c r="BU51" s="159">
        <v>267.7401520654754</v>
      </c>
      <c r="BV51" s="159">
        <v>181.66576898696783</v>
      </c>
      <c r="BW51" s="159">
        <v>126.61959253323958</v>
      </c>
      <c r="BX51" s="159">
        <v>657.15997695799501</v>
      </c>
      <c r="BY51" s="159">
        <v>205.98829858735141</v>
      </c>
      <c r="BZ51" s="159">
        <v>113.38311667834024</v>
      </c>
      <c r="CA51" s="159">
        <v>100.13905472051609</v>
      </c>
      <c r="CB51" s="159">
        <v>109.64183872924983</v>
      </c>
      <c r="CC51" s="159">
        <v>107.36729301638447</v>
      </c>
      <c r="CD51" s="159">
        <v>105.57096407778873</v>
      </c>
      <c r="CE51" s="160">
        <v>106.01965413517406</v>
      </c>
    </row>
    <row r="52" spans="1:83" x14ac:dyDescent="0.35">
      <c r="A52" s="153"/>
      <c r="B52" s="73" t="s">
        <v>364</v>
      </c>
      <c r="C52" s="232" t="s">
        <v>257</v>
      </c>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c r="AH52" s="159">
        <v>0</v>
      </c>
      <c r="AI52" s="159">
        <v>0</v>
      </c>
      <c r="AJ52" s="159">
        <v>0</v>
      </c>
      <c r="AK52" s="159">
        <v>0</v>
      </c>
      <c r="AL52" s="159">
        <v>0</v>
      </c>
      <c r="AM52" s="159">
        <v>0</v>
      </c>
      <c r="AN52" s="159">
        <v>0</v>
      </c>
      <c r="AO52" s="159">
        <v>0</v>
      </c>
      <c r="AP52" s="159">
        <v>0</v>
      </c>
      <c r="AQ52" s="159">
        <v>0</v>
      </c>
      <c r="AR52" s="159">
        <v>0</v>
      </c>
      <c r="AS52" s="159">
        <v>0</v>
      </c>
      <c r="AT52" s="159">
        <v>0</v>
      </c>
      <c r="AU52" s="159">
        <v>0</v>
      </c>
      <c r="AV52" s="159">
        <v>0</v>
      </c>
      <c r="AW52" s="159">
        <v>0</v>
      </c>
      <c r="AX52" s="159">
        <v>0</v>
      </c>
      <c r="AY52" s="159">
        <v>0</v>
      </c>
      <c r="AZ52" s="159">
        <v>2873.4448164622522</v>
      </c>
      <c r="BA52" s="159">
        <v>5477.5235931068419</v>
      </c>
      <c r="BB52" s="159">
        <v>4842.2033283448009</v>
      </c>
      <c r="BC52" s="159">
        <v>4321.8158961950339</v>
      </c>
      <c r="BD52" s="159">
        <v>3620.9494330148882</v>
      </c>
      <c r="BE52" s="159">
        <v>3084.2597054732942</v>
      </c>
      <c r="BF52" s="159">
        <v>2956.4130582797443</v>
      </c>
      <c r="BG52" s="159">
        <v>2854.9686493492268</v>
      </c>
      <c r="BH52" s="159">
        <v>2493.8078152679764</v>
      </c>
      <c r="BI52" s="159">
        <v>2703.857701412187</v>
      </c>
      <c r="BJ52" s="159">
        <v>2842.2064114762743</v>
      </c>
      <c r="BK52" s="159">
        <v>2588.3362023942977</v>
      </c>
      <c r="BL52" s="159">
        <v>2926.4764029881644</v>
      </c>
      <c r="BM52" s="159">
        <v>4876.5202449563603</v>
      </c>
      <c r="BN52" s="159">
        <v>4899.2376904419898</v>
      </c>
      <c r="BO52" s="159">
        <v>5484.7933452534444</v>
      </c>
      <c r="BP52" s="159">
        <v>5808.0421075043923</v>
      </c>
      <c r="BQ52" s="159">
        <v>4811.005316158341</v>
      </c>
      <c r="BR52" s="159">
        <v>3365.8738403398288</v>
      </c>
      <c r="BS52" s="159">
        <v>2481.8482029933789</v>
      </c>
      <c r="BT52" s="159">
        <v>1955.630776005911</v>
      </c>
      <c r="BU52" s="159">
        <v>1722.3992710587843</v>
      </c>
      <c r="BV52" s="159">
        <v>1341.6922753225908</v>
      </c>
      <c r="BW52" s="159">
        <v>689.31075776110015</v>
      </c>
      <c r="BX52" s="159">
        <v>468.34392313288055</v>
      </c>
      <c r="BY52" s="159">
        <v>325.07954404955029</v>
      </c>
      <c r="BZ52" s="159">
        <v>203.22970860470591</v>
      </c>
      <c r="CA52" s="159">
        <v>142.25231707881628</v>
      </c>
      <c r="CB52" s="159">
        <v>96.497813296314519</v>
      </c>
      <c r="CC52" s="159">
        <v>9.1307976346119819</v>
      </c>
      <c r="CD52" s="159">
        <v>0</v>
      </c>
      <c r="CE52" s="160">
        <v>0</v>
      </c>
    </row>
    <row r="53" spans="1:83" ht="26.25" customHeight="1" x14ac:dyDescent="0.35">
      <c r="A53" s="153"/>
      <c r="B53" s="53" t="s">
        <v>280</v>
      </c>
      <c r="C53" s="232" t="s">
        <v>251</v>
      </c>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v>631.28659014957759</v>
      </c>
      <c r="AI53" s="159">
        <v>642.01522463960987</v>
      </c>
      <c r="AJ53" s="159">
        <v>641.30196506628465</v>
      </c>
      <c r="AK53" s="159">
        <v>613.52282379227393</v>
      </c>
      <c r="AL53" s="159">
        <v>548.52994586659008</v>
      </c>
      <c r="AM53" s="159">
        <v>483.94704837097674</v>
      </c>
      <c r="AN53" s="159">
        <v>521.23880094624076</v>
      </c>
      <c r="AO53" s="159">
        <v>501.15678776568831</v>
      </c>
      <c r="AP53" s="159">
        <v>491.02136322361758</v>
      </c>
      <c r="AQ53" s="159">
        <v>139.92613797066656</v>
      </c>
      <c r="AR53" s="159">
        <v>69.161323914139871</v>
      </c>
      <c r="AS53" s="159">
        <v>72.070661429325995</v>
      </c>
      <c r="AT53" s="159">
        <v>73.788135949758043</v>
      </c>
      <c r="AU53" s="159">
        <v>63.846307709422781</v>
      </c>
      <c r="AV53" s="159">
        <v>63.06333910629246</v>
      </c>
      <c r="AW53" s="159">
        <v>64.211599223040864</v>
      </c>
      <c r="AX53" s="159">
        <v>51.666723534562244</v>
      </c>
      <c r="AY53" s="159">
        <v>52.785698742555397</v>
      </c>
      <c r="AZ53" s="159">
        <v>58.0837057367985</v>
      </c>
      <c r="BA53" s="159">
        <v>63.427340200281172</v>
      </c>
      <c r="BB53" s="159">
        <v>66.685430668616007</v>
      </c>
      <c r="BC53" s="159">
        <v>65.863336468358497</v>
      </c>
      <c r="BD53" s="159">
        <v>76.00154722386533</v>
      </c>
      <c r="BE53" s="159">
        <v>92.928247479442476</v>
      </c>
      <c r="BF53" s="159">
        <v>111.92197055760893</v>
      </c>
      <c r="BG53" s="159">
        <v>202.85742308539787</v>
      </c>
      <c r="BH53" s="159">
        <v>231.0647015920951</v>
      </c>
      <c r="BI53" s="159">
        <v>245.67450686989173</v>
      </c>
      <c r="BJ53" s="159">
        <v>255.68400306428001</v>
      </c>
      <c r="BK53" s="159">
        <v>351.31924861501528</v>
      </c>
      <c r="BL53" s="159">
        <v>441.07085552325566</v>
      </c>
      <c r="BM53" s="159">
        <v>467.28641628535672</v>
      </c>
      <c r="BN53" s="159">
        <v>457.93532411905824</v>
      </c>
      <c r="BO53" s="159">
        <v>479.16849835696269</v>
      </c>
      <c r="BP53" s="159">
        <v>509.96746126611316</v>
      </c>
      <c r="BQ53" s="159">
        <v>504.90740698855734</v>
      </c>
      <c r="BR53" s="159">
        <v>520.09025137525725</v>
      </c>
      <c r="BS53" s="159">
        <v>546.18638517741681</v>
      </c>
      <c r="BT53" s="159">
        <v>529.75735393010461</v>
      </c>
      <c r="BU53" s="159">
        <v>510.28140887893881</v>
      </c>
      <c r="BV53" s="159">
        <v>501.58509060466946</v>
      </c>
      <c r="BW53" s="159">
        <v>479.36005108220638</v>
      </c>
      <c r="BX53" s="159">
        <v>412.81995054163963</v>
      </c>
      <c r="BY53" s="159">
        <v>392.66130358441018</v>
      </c>
      <c r="BZ53" s="159">
        <v>403.38912470702928</v>
      </c>
      <c r="CA53" s="159">
        <v>435.41625163472963</v>
      </c>
      <c r="CB53" s="159">
        <v>448.96073645248987</v>
      </c>
      <c r="CC53" s="159">
        <v>445.23305344215112</v>
      </c>
      <c r="CD53" s="159">
        <v>452.53929880145421</v>
      </c>
      <c r="CE53" s="160">
        <v>456.14374663859746</v>
      </c>
    </row>
    <row r="54" spans="1:83" x14ac:dyDescent="0.35">
      <c r="A54" s="153"/>
      <c r="B54" s="53" t="s">
        <v>281</v>
      </c>
      <c r="C54" s="232" t="s">
        <v>251</v>
      </c>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v>96.196051832316584</v>
      </c>
      <c r="AI54" s="159">
        <v>82.177948753870069</v>
      </c>
      <c r="AJ54" s="159">
        <v>68.864640544030564</v>
      </c>
      <c r="AK54" s="159">
        <v>62.128893548584706</v>
      </c>
      <c r="AL54" s="159">
        <v>57.739994301746322</v>
      </c>
      <c r="AM54" s="159">
        <v>58.348225690117765</v>
      </c>
      <c r="AN54" s="159">
        <v>58.275145447405805</v>
      </c>
      <c r="AO54" s="159">
        <v>51.949179219614031</v>
      </c>
      <c r="AP54" s="159">
        <v>40.843809735368382</v>
      </c>
      <c r="AQ54" s="159">
        <v>1.1967040531129407</v>
      </c>
      <c r="AR54" s="159">
        <v>0</v>
      </c>
      <c r="AS54" s="159">
        <v>0</v>
      </c>
      <c r="AT54" s="159">
        <v>0</v>
      </c>
      <c r="AU54" s="159">
        <v>0</v>
      </c>
      <c r="AV54" s="159">
        <v>0</v>
      </c>
      <c r="AW54" s="159">
        <v>0</v>
      </c>
      <c r="AX54" s="159">
        <v>0</v>
      </c>
      <c r="AY54" s="159">
        <v>0</v>
      </c>
      <c r="AZ54" s="159">
        <v>0</v>
      </c>
      <c r="BA54" s="159">
        <v>0</v>
      </c>
      <c r="BB54" s="159">
        <v>0</v>
      </c>
      <c r="BC54" s="159">
        <v>0</v>
      </c>
      <c r="BD54" s="159">
        <v>0</v>
      </c>
      <c r="BE54" s="159">
        <v>0</v>
      </c>
      <c r="BF54" s="159">
        <v>0</v>
      </c>
      <c r="BG54" s="159">
        <v>0</v>
      </c>
      <c r="BH54" s="159">
        <v>0</v>
      </c>
      <c r="BI54" s="159">
        <v>0</v>
      </c>
      <c r="BJ54" s="159">
        <v>0</v>
      </c>
      <c r="BK54" s="159">
        <v>0</v>
      </c>
      <c r="BL54" s="159">
        <v>0</v>
      </c>
      <c r="BM54" s="159">
        <v>0</v>
      </c>
      <c r="BN54" s="159">
        <v>0</v>
      </c>
      <c r="BO54" s="159">
        <v>0</v>
      </c>
      <c r="BP54" s="159">
        <v>0</v>
      </c>
      <c r="BQ54" s="159">
        <v>0</v>
      </c>
      <c r="BR54" s="159">
        <v>0</v>
      </c>
      <c r="BS54" s="159">
        <v>0</v>
      </c>
      <c r="BT54" s="159">
        <v>0</v>
      </c>
      <c r="BU54" s="159">
        <v>0</v>
      </c>
      <c r="BV54" s="159">
        <v>0</v>
      </c>
      <c r="BW54" s="159">
        <v>0</v>
      </c>
      <c r="BX54" s="159">
        <v>0</v>
      </c>
      <c r="BY54" s="159">
        <v>0</v>
      </c>
      <c r="BZ54" s="159">
        <v>0</v>
      </c>
      <c r="CA54" s="159">
        <v>0</v>
      </c>
      <c r="CB54" s="159">
        <v>0</v>
      </c>
      <c r="CC54" s="159">
        <v>0</v>
      </c>
      <c r="CD54" s="159">
        <v>0</v>
      </c>
      <c r="CE54" s="160">
        <v>0</v>
      </c>
    </row>
    <row r="55" spans="1:83" x14ac:dyDescent="0.35">
      <c r="A55" s="153"/>
      <c r="B55" s="53" t="s">
        <v>355</v>
      </c>
      <c r="C55" s="232" t="s">
        <v>248</v>
      </c>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v>227.8553978659678</v>
      </c>
      <c r="AI55" s="159">
        <v>333.10679302106672</v>
      </c>
      <c r="AJ55" s="159">
        <v>415.63774272980908</v>
      </c>
      <c r="AK55" s="159">
        <v>496.43240723721829</v>
      </c>
      <c r="AL55" s="159">
        <v>612.35402278183847</v>
      </c>
      <c r="AM55" s="159">
        <v>736.00440875745255</v>
      </c>
      <c r="AN55" s="159">
        <v>794.12417644979371</v>
      </c>
      <c r="AO55" s="159">
        <v>863.25305620034419</v>
      </c>
      <c r="AP55" s="159">
        <v>978.11948499446873</v>
      </c>
      <c r="AQ55" s="159">
        <v>1049.3474248705443</v>
      </c>
      <c r="AR55" s="159">
        <v>1084.8293193438233</v>
      </c>
      <c r="AS55" s="159">
        <v>1117.8943729695523</v>
      </c>
      <c r="AT55" s="159">
        <v>1159.5366121774905</v>
      </c>
      <c r="AU55" s="159">
        <v>1296.9626200902333</v>
      </c>
      <c r="AV55" s="159">
        <v>80.963926888612761</v>
      </c>
      <c r="AW55" s="159">
        <v>0</v>
      </c>
      <c r="AX55" s="159">
        <v>0</v>
      </c>
      <c r="AY55" s="159">
        <v>0</v>
      </c>
      <c r="AZ55" s="159">
        <v>0</v>
      </c>
      <c r="BA55" s="159">
        <v>0</v>
      </c>
      <c r="BB55" s="159">
        <v>0</v>
      </c>
      <c r="BC55" s="159">
        <v>0</v>
      </c>
      <c r="BD55" s="159">
        <v>0</v>
      </c>
      <c r="BE55" s="159">
        <v>0</v>
      </c>
      <c r="BF55" s="159">
        <v>0</v>
      </c>
      <c r="BG55" s="159">
        <v>0</v>
      </c>
      <c r="BH55" s="159">
        <v>0</v>
      </c>
      <c r="BI55" s="159">
        <v>0</v>
      </c>
      <c r="BJ55" s="159">
        <v>0</v>
      </c>
      <c r="BK55" s="159">
        <v>0</v>
      </c>
      <c r="BL55" s="159">
        <v>0</v>
      </c>
      <c r="BM55" s="159">
        <v>0</v>
      </c>
      <c r="BN55" s="159">
        <v>0</v>
      </c>
      <c r="BO55" s="159">
        <v>0</v>
      </c>
      <c r="BP55" s="159">
        <v>0</v>
      </c>
      <c r="BQ55" s="159">
        <v>0</v>
      </c>
      <c r="BR55" s="159">
        <v>0</v>
      </c>
      <c r="BS55" s="159">
        <v>0</v>
      </c>
      <c r="BT55" s="159">
        <v>0</v>
      </c>
      <c r="BU55" s="159">
        <v>0</v>
      </c>
      <c r="BV55" s="159">
        <v>0</v>
      </c>
      <c r="BW55" s="159">
        <v>0</v>
      </c>
      <c r="BX55" s="159">
        <v>0</v>
      </c>
      <c r="BY55" s="159">
        <v>0</v>
      </c>
      <c r="BZ55" s="159">
        <v>0</v>
      </c>
      <c r="CA55" s="159">
        <v>0</v>
      </c>
      <c r="CB55" s="159">
        <v>0</v>
      </c>
      <c r="CC55" s="159">
        <v>0</v>
      </c>
      <c r="CD55" s="159">
        <v>0</v>
      </c>
      <c r="CE55" s="160">
        <v>0</v>
      </c>
    </row>
    <row r="56" spans="1:83" x14ac:dyDescent="0.35">
      <c r="A56" s="153"/>
      <c r="B56" s="53" t="s">
        <v>370</v>
      </c>
      <c r="C56" s="232" t="s">
        <v>248</v>
      </c>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v>0</v>
      </c>
      <c r="AI56" s="159">
        <v>0</v>
      </c>
      <c r="AJ56" s="159">
        <v>0</v>
      </c>
      <c r="AK56" s="159">
        <v>0</v>
      </c>
      <c r="AL56" s="159">
        <v>0</v>
      </c>
      <c r="AM56" s="159">
        <v>0</v>
      </c>
      <c r="AN56" s="159">
        <v>0</v>
      </c>
      <c r="AO56" s="159">
        <v>0</v>
      </c>
      <c r="AP56" s="159">
        <v>0</v>
      </c>
      <c r="AQ56" s="159">
        <v>0</v>
      </c>
      <c r="AR56" s="159">
        <v>0</v>
      </c>
      <c r="AS56" s="159">
        <v>0</v>
      </c>
      <c r="AT56" s="159">
        <v>0</v>
      </c>
      <c r="AU56" s="159">
        <v>0</v>
      </c>
      <c r="AV56" s="159">
        <v>0</v>
      </c>
      <c r="AW56" s="159">
        <v>0</v>
      </c>
      <c r="AX56" s="159">
        <v>0</v>
      </c>
      <c r="AY56" s="159">
        <v>0</v>
      </c>
      <c r="AZ56" s="159">
        <v>0</v>
      </c>
      <c r="BA56" s="159">
        <v>0</v>
      </c>
      <c r="BB56" s="159">
        <v>0</v>
      </c>
      <c r="BC56" s="159">
        <v>0.97586787335526448</v>
      </c>
      <c r="BD56" s="159">
        <v>72.666610278162196</v>
      </c>
      <c r="BE56" s="159">
        <v>136.5741800848846</v>
      </c>
      <c r="BF56" s="159">
        <v>293.30418756428969</v>
      </c>
      <c r="BG56" s="159">
        <v>221.49887735060901</v>
      </c>
      <c r="BH56" s="159">
        <v>134.6814146214426</v>
      </c>
      <c r="BI56" s="159">
        <v>107.72650569927991</v>
      </c>
      <c r="BJ56" s="159">
        <v>125.97740694194304</v>
      </c>
      <c r="BK56" s="159">
        <v>156.61884355173169</v>
      </c>
      <c r="BL56" s="159">
        <v>154.26527638421271</v>
      </c>
      <c r="BM56" s="159">
        <v>156.12127310225145</v>
      </c>
      <c r="BN56" s="159">
        <v>184.29189712090925</v>
      </c>
      <c r="BO56" s="159">
        <v>61.63638956688385</v>
      </c>
      <c r="BP56" s="159">
        <v>1.7956642122628172</v>
      </c>
      <c r="BQ56" s="159">
        <v>1.0973118615146387</v>
      </c>
      <c r="BR56" s="159">
        <v>0.51489788730384989</v>
      </c>
      <c r="BS56" s="159">
        <v>0.1159095653978129</v>
      </c>
      <c r="BT56" s="159">
        <v>3.3982494495982132E-2</v>
      </c>
      <c r="BU56" s="159">
        <v>3.8625694946955905E-2</v>
      </c>
      <c r="BV56" s="159">
        <v>0</v>
      </c>
      <c r="BW56" s="159">
        <v>0</v>
      </c>
      <c r="BX56" s="159">
        <v>0</v>
      </c>
      <c r="BY56" s="159">
        <v>0</v>
      </c>
      <c r="BZ56" s="159">
        <v>0</v>
      </c>
      <c r="CA56" s="159">
        <v>0</v>
      </c>
      <c r="CB56" s="159">
        <v>0</v>
      </c>
      <c r="CC56" s="159">
        <v>0</v>
      </c>
      <c r="CD56" s="159">
        <v>0</v>
      </c>
      <c r="CE56" s="160">
        <v>0</v>
      </c>
    </row>
    <row r="57" spans="1:83" x14ac:dyDescent="0.35">
      <c r="A57" s="153"/>
      <c r="B57" s="53" t="s">
        <v>284</v>
      </c>
      <c r="C57" s="232" t="s">
        <v>248</v>
      </c>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v>0</v>
      </c>
      <c r="AI57" s="159">
        <v>0</v>
      </c>
      <c r="AJ57" s="159">
        <v>0</v>
      </c>
      <c r="AK57" s="159">
        <v>0</v>
      </c>
      <c r="AL57" s="159">
        <v>0</v>
      </c>
      <c r="AM57" s="159">
        <v>0</v>
      </c>
      <c r="AN57" s="159">
        <v>0</v>
      </c>
      <c r="AO57" s="159">
        <v>0</v>
      </c>
      <c r="AP57" s="159">
        <v>0</v>
      </c>
      <c r="AQ57" s="159">
        <v>0</v>
      </c>
      <c r="AR57" s="159">
        <v>0</v>
      </c>
      <c r="AS57" s="159">
        <v>0</v>
      </c>
      <c r="AT57" s="159">
        <v>0</v>
      </c>
      <c r="AU57" s="159">
        <v>0</v>
      </c>
      <c r="AV57" s="159">
        <v>0</v>
      </c>
      <c r="AW57" s="159">
        <v>0</v>
      </c>
      <c r="AX57" s="159">
        <v>0</v>
      </c>
      <c r="AY57" s="159">
        <v>0</v>
      </c>
      <c r="AZ57" s="159">
        <v>0</v>
      </c>
      <c r="BA57" s="159">
        <v>0</v>
      </c>
      <c r="BB57" s="159">
        <v>0</v>
      </c>
      <c r="BC57" s="159">
        <v>0</v>
      </c>
      <c r="BD57" s="159">
        <v>0</v>
      </c>
      <c r="BE57" s="159">
        <v>0</v>
      </c>
      <c r="BF57" s="159">
        <v>0</v>
      </c>
      <c r="BG57" s="159">
        <v>0</v>
      </c>
      <c r="BH57" s="159">
        <v>0</v>
      </c>
      <c r="BI57" s="159">
        <v>0</v>
      </c>
      <c r="BJ57" s="159">
        <v>0</v>
      </c>
      <c r="BK57" s="159">
        <v>0</v>
      </c>
      <c r="BL57" s="159">
        <v>0</v>
      </c>
      <c r="BM57" s="159">
        <v>0</v>
      </c>
      <c r="BN57" s="159">
        <v>0</v>
      </c>
      <c r="BO57" s="159">
        <v>6.6932604609367967</v>
      </c>
      <c r="BP57" s="159">
        <v>23.556292069778618</v>
      </c>
      <c r="BQ57" s="159">
        <v>41.394702601322621</v>
      </c>
      <c r="BR57" s="159">
        <v>38.863229922455631</v>
      </c>
      <c r="BS57" s="159">
        <v>27.444470646824083</v>
      </c>
      <c r="BT57" s="159">
        <v>24.680251202491025</v>
      </c>
      <c r="BU57" s="159">
        <v>17.064660107524517</v>
      </c>
      <c r="BV57" s="159">
        <v>14.914535423319473</v>
      </c>
      <c r="BW57" s="159">
        <v>15.848204710666462</v>
      </c>
      <c r="BX57" s="159">
        <v>12.081551222860368</v>
      </c>
      <c r="BY57" s="159">
        <v>19.585078334961299</v>
      </c>
      <c r="BZ57" s="159">
        <v>5.3359076215344698</v>
      </c>
      <c r="CA57" s="159">
        <v>0</v>
      </c>
      <c r="CB57" s="159">
        <v>0</v>
      </c>
      <c r="CC57" s="159">
        <v>0</v>
      </c>
      <c r="CD57" s="159">
        <v>0</v>
      </c>
      <c r="CE57" s="160">
        <v>0</v>
      </c>
    </row>
    <row r="58" spans="1:83" ht="25.5" customHeight="1" x14ac:dyDescent="0.35">
      <c r="A58" s="153"/>
      <c r="B58" s="168" t="s">
        <v>289</v>
      </c>
      <c r="C58" s="232" t="s">
        <v>248</v>
      </c>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v>0</v>
      </c>
      <c r="AI58" s="159">
        <v>0</v>
      </c>
      <c r="AJ58" s="159">
        <v>0</v>
      </c>
      <c r="AK58" s="159">
        <v>0</v>
      </c>
      <c r="AL58" s="159">
        <v>0</v>
      </c>
      <c r="AM58" s="159">
        <v>0</v>
      </c>
      <c r="AN58" s="159">
        <v>0</v>
      </c>
      <c r="AO58" s="159">
        <v>0</v>
      </c>
      <c r="AP58" s="159">
        <v>0</v>
      </c>
      <c r="AQ58" s="159">
        <v>0</v>
      </c>
      <c r="AR58" s="159">
        <v>0</v>
      </c>
      <c r="AS58" s="159">
        <v>0</v>
      </c>
      <c r="AT58" s="159">
        <v>0</v>
      </c>
      <c r="AU58" s="159">
        <v>0</v>
      </c>
      <c r="AV58" s="159">
        <v>0</v>
      </c>
      <c r="AW58" s="159">
        <v>0</v>
      </c>
      <c r="AX58" s="159">
        <v>0</v>
      </c>
      <c r="AY58" s="159">
        <v>0</v>
      </c>
      <c r="AZ58" s="159">
        <v>0</v>
      </c>
      <c r="BA58" s="159">
        <v>0</v>
      </c>
      <c r="BB58" s="159">
        <v>0</v>
      </c>
      <c r="BC58" s="159">
        <v>0</v>
      </c>
      <c r="BD58" s="159">
        <v>0</v>
      </c>
      <c r="BE58" s="159">
        <v>0</v>
      </c>
      <c r="BF58" s="159">
        <v>0</v>
      </c>
      <c r="BG58" s="159">
        <v>0</v>
      </c>
      <c r="BH58" s="159">
        <v>0</v>
      </c>
      <c r="BI58" s="159">
        <v>0</v>
      </c>
      <c r="BJ58" s="159">
        <v>0</v>
      </c>
      <c r="BK58" s="159">
        <v>0</v>
      </c>
      <c r="BL58" s="159">
        <v>0</v>
      </c>
      <c r="BM58" s="159">
        <v>0</v>
      </c>
      <c r="BN58" s="159">
        <v>0</v>
      </c>
      <c r="BO58" s="159">
        <v>0</v>
      </c>
      <c r="BP58" s="159">
        <v>0</v>
      </c>
      <c r="BQ58" s="159">
        <v>183.87609144940626</v>
      </c>
      <c r="BR58" s="159">
        <v>1793.174996092253</v>
      </c>
      <c r="BS58" s="159">
        <v>3566.6749106357042</v>
      </c>
      <c r="BT58" s="159">
        <v>5743.1058207276392</v>
      </c>
      <c r="BU58" s="159">
        <v>9225.2423515986338</v>
      </c>
      <c r="BV58" s="159">
        <v>11151.70231933078</v>
      </c>
      <c r="BW58" s="159">
        <v>12511.099079485199</v>
      </c>
      <c r="BX58" s="159">
        <v>12688.880662246587</v>
      </c>
      <c r="BY58" s="159">
        <v>13983.692118721092</v>
      </c>
      <c r="BZ58" s="159">
        <v>15224.376461502581</v>
      </c>
      <c r="CA58" s="159">
        <v>18079.185409869609</v>
      </c>
      <c r="CB58" s="159">
        <v>20048.766285741061</v>
      </c>
      <c r="CC58" s="159">
        <v>21447.276277748548</v>
      </c>
      <c r="CD58" s="159">
        <v>22890.389091408648</v>
      </c>
      <c r="CE58" s="160">
        <v>24454.467572972128</v>
      </c>
    </row>
    <row r="59" spans="1:83" x14ac:dyDescent="0.35">
      <c r="A59" s="153"/>
      <c r="B59" s="53" t="s">
        <v>291</v>
      </c>
      <c r="C59" s="232" t="s">
        <v>248</v>
      </c>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v>0</v>
      </c>
      <c r="AI59" s="159">
        <v>0</v>
      </c>
      <c r="AJ59" s="159">
        <v>0</v>
      </c>
      <c r="AK59" s="159">
        <v>0</v>
      </c>
      <c r="AL59" s="159">
        <v>0</v>
      </c>
      <c r="AM59" s="159">
        <v>0</v>
      </c>
      <c r="AN59" s="159">
        <v>0</v>
      </c>
      <c r="AO59" s="159">
        <v>0</v>
      </c>
      <c r="AP59" s="159">
        <v>0</v>
      </c>
      <c r="AQ59" s="159">
        <v>0</v>
      </c>
      <c r="AR59" s="159">
        <v>0</v>
      </c>
      <c r="AS59" s="159">
        <v>0</v>
      </c>
      <c r="AT59" s="159">
        <v>0</v>
      </c>
      <c r="AU59" s="159">
        <v>0</v>
      </c>
      <c r="AV59" s="159">
        <v>0</v>
      </c>
      <c r="AW59" s="159">
        <v>0</v>
      </c>
      <c r="AX59" s="159">
        <v>0</v>
      </c>
      <c r="AY59" s="159">
        <v>0</v>
      </c>
      <c r="AZ59" s="159">
        <v>0</v>
      </c>
      <c r="BA59" s="159">
        <v>0</v>
      </c>
      <c r="BB59" s="159">
        <v>0</v>
      </c>
      <c r="BC59" s="159">
        <v>0</v>
      </c>
      <c r="BD59" s="159">
        <v>0</v>
      </c>
      <c r="BE59" s="159">
        <v>0</v>
      </c>
      <c r="BF59" s="159">
        <v>0</v>
      </c>
      <c r="BG59" s="159">
        <v>0</v>
      </c>
      <c r="BH59" s="159">
        <v>0</v>
      </c>
      <c r="BI59" s="159">
        <v>0</v>
      </c>
      <c r="BJ59" s="159">
        <v>0</v>
      </c>
      <c r="BK59" s="159">
        <v>0</v>
      </c>
      <c r="BL59" s="159">
        <v>75.713011800967365</v>
      </c>
      <c r="BM59" s="159">
        <v>85.553002346174182</v>
      </c>
      <c r="BN59" s="159">
        <v>82.576428342212608</v>
      </c>
      <c r="BO59" s="159">
        <v>51.170219976053623</v>
      </c>
      <c r="BP59" s="159">
        <v>35.923242674610499</v>
      </c>
      <c r="BQ59" s="159">
        <v>31.828847115498927</v>
      </c>
      <c r="BR59" s="159">
        <v>5.1181607107577687</v>
      </c>
      <c r="BS59" s="159">
        <v>0</v>
      </c>
      <c r="BT59" s="159">
        <v>0</v>
      </c>
      <c r="BU59" s="159">
        <v>0</v>
      </c>
      <c r="BV59" s="159">
        <v>0</v>
      </c>
      <c r="BW59" s="159">
        <v>0</v>
      </c>
      <c r="BX59" s="159">
        <v>0</v>
      </c>
      <c r="BY59" s="159">
        <v>0</v>
      </c>
      <c r="BZ59" s="159">
        <v>0</v>
      </c>
      <c r="CA59" s="159">
        <v>0</v>
      </c>
      <c r="CB59" s="159">
        <v>0</v>
      </c>
      <c r="CC59" s="159">
        <v>0</v>
      </c>
      <c r="CD59" s="159">
        <v>0</v>
      </c>
      <c r="CE59" s="160">
        <v>0</v>
      </c>
    </row>
    <row r="60" spans="1:83" x14ac:dyDescent="0.35">
      <c r="A60" s="153"/>
      <c r="B60" s="53" t="s">
        <v>293</v>
      </c>
      <c r="C60" s="232" t="s">
        <v>248</v>
      </c>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v>391.17893052430259</v>
      </c>
      <c r="AI60" s="159">
        <v>408.21762350256398</v>
      </c>
      <c r="AJ60" s="159">
        <v>428.59989977177395</v>
      </c>
      <c r="AK60" s="159">
        <v>460.49598014556699</v>
      </c>
      <c r="AL60" s="159">
        <v>504.28379129050364</v>
      </c>
      <c r="AM60" s="159">
        <v>564.61565378083617</v>
      </c>
      <c r="AN60" s="159">
        <v>688.65954218346315</v>
      </c>
      <c r="AO60" s="159">
        <v>730.0942587634155</v>
      </c>
      <c r="AP60" s="159">
        <v>741.75505274719205</v>
      </c>
      <c r="AQ60" s="159">
        <v>720.30759460382365</v>
      </c>
      <c r="AR60" s="159">
        <v>714.02822187421361</v>
      </c>
      <c r="AS60" s="159">
        <v>716.81878298640959</v>
      </c>
      <c r="AT60" s="159">
        <v>814.68573643311947</v>
      </c>
      <c r="AU60" s="159">
        <v>1069.3139989285114</v>
      </c>
      <c r="AV60" s="159">
        <v>1096.4017084412255</v>
      </c>
      <c r="AW60" s="159">
        <v>1166.2957540075176</v>
      </c>
      <c r="AX60" s="159">
        <v>1278.6552218866832</v>
      </c>
      <c r="AY60" s="159">
        <v>1311.2218960119419</v>
      </c>
      <c r="AZ60" s="159">
        <v>1421.8188239316112</v>
      </c>
      <c r="BA60" s="159">
        <v>1529.5827459493314</v>
      </c>
      <c r="BB60" s="159">
        <v>1463.9988318669898</v>
      </c>
      <c r="BC60" s="159">
        <v>1483.5840331109705</v>
      </c>
      <c r="BD60" s="159">
        <v>1446.7643175111559</v>
      </c>
      <c r="BE60" s="159">
        <v>1455.9706755400264</v>
      </c>
      <c r="BF60" s="159">
        <v>1294.479442740716</v>
      </c>
      <c r="BG60" s="159">
        <v>1217.8186725792598</v>
      </c>
      <c r="BH60" s="159">
        <v>1225.2083724035401</v>
      </c>
      <c r="BI60" s="159">
        <v>1159.0421179535033</v>
      </c>
      <c r="BJ60" s="159">
        <v>1120.08271822505</v>
      </c>
      <c r="BK60" s="159">
        <v>993.45635653220427</v>
      </c>
      <c r="BL60" s="159">
        <v>978.49737473972687</v>
      </c>
      <c r="BM60" s="159">
        <v>981.06277124783003</v>
      </c>
      <c r="BN60" s="159">
        <v>958.25440297756165</v>
      </c>
      <c r="BO60" s="159">
        <v>932.50079574072879</v>
      </c>
      <c r="BP60" s="159">
        <v>937.27919134111653</v>
      </c>
      <c r="BQ60" s="159">
        <v>902.60712331972309</v>
      </c>
      <c r="BR60" s="159">
        <v>745.20595020152155</v>
      </c>
      <c r="BS60" s="159">
        <v>422.88053589247272</v>
      </c>
      <c r="BT60" s="159">
        <v>138.34683410897571</v>
      </c>
      <c r="BU60" s="159">
        <v>17.434786125829831</v>
      </c>
      <c r="BV60" s="159">
        <v>1.4119448965821477</v>
      </c>
      <c r="BW60" s="159">
        <v>0.30997289530692779</v>
      </c>
      <c r="BX60" s="159">
        <v>0.16888415347298341</v>
      </c>
      <c r="BY60" s="159">
        <v>0.14410170618641174</v>
      </c>
      <c r="BZ60" s="159">
        <v>7.4554313776202141E-2</v>
      </c>
      <c r="CA60" s="159">
        <v>1.5260794213034213E-3</v>
      </c>
      <c r="CB60" s="159">
        <v>0</v>
      </c>
      <c r="CC60" s="159">
        <v>0</v>
      </c>
      <c r="CD60" s="159">
        <v>0</v>
      </c>
      <c r="CE60" s="160">
        <v>0</v>
      </c>
    </row>
    <row r="61" spans="1:83" x14ac:dyDescent="0.35">
      <c r="A61" s="153"/>
      <c r="B61" s="53" t="s">
        <v>394</v>
      </c>
      <c r="C61" s="232" t="s">
        <v>257</v>
      </c>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v>0</v>
      </c>
      <c r="AI61" s="159">
        <v>0</v>
      </c>
      <c r="AJ61" s="159">
        <v>0</v>
      </c>
      <c r="AK61" s="159">
        <v>0</v>
      </c>
      <c r="AL61" s="159">
        <v>0</v>
      </c>
      <c r="AM61" s="159">
        <v>0</v>
      </c>
      <c r="AN61" s="159">
        <v>0</v>
      </c>
      <c r="AO61" s="159">
        <v>0</v>
      </c>
      <c r="AP61" s="159">
        <v>0</v>
      </c>
      <c r="AQ61" s="159">
        <v>65.466134787858238</v>
      </c>
      <c r="AR61" s="159">
        <v>320.59358975632364</v>
      </c>
      <c r="AS61" s="159">
        <v>256.16829190396049</v>
      </c>
      <c r="AT61" s="159">
        <v>278.31136054289334</v>
      </c>
      <c r="AU61" s="159">
        <v>355.17615784331412</v>
      </c>
      <c r="AV61" s="159">
        <v>345.10261169728511</v>
      </c>
      <c r="AW61" s="159">
        <v>377.98449753548567</v>
      </c>
      <c r="AX61" s="159">
        <v>358.39292533572694</v>
      </c>
      <c r="AY61" s="159">
        <v>396.28183569769118</v>
      </c>
      <c r="AZ61" s="159">
        <v>351.28173276101484</v>
      </c>
      <c r="BA61" s="159">
        <v>291.22873506885804</v>
      </c>
      <c r="BB61" s="159">
        <v>307.98790936780853</v>
      </c>
      <c r="BC61" s="159">
        <v>280.59451316555879</v>
      </c>
      <c r="BD61" s="159">
        <v>338.7844969708587</v>
      </c>
      <c r="BE61" s="159">
        <v>371.43174201216942</v>
      </c>
      <c r="BF61" s="159">
        <v>442.19086331193228</v>
      </c>
      <c r="BG61" s="159">
        <v>473.19419341881985</v>
      </c>
      <c r="BH61" s="159">
        <v>456.73874806837597</v>
      </c>
      <c r="BI61" s="159">
        <v>485.84551779948174</v>
      </c>
      <c r="BJ61" s="159">
        <v>0</v>
      </c>
      <c r="BK61" s="159">
        <v>0</v>
      </c>
      <c r="BL61" s="159">
        <v>0</v>
      </c>
      <c r="BM61" s="159">
        <v>0</v>
      </c>
      <c r="BN61" s="159">
        <v>0</v>
      </c>
      <c r="BO61" s="159">
        <v>0</v>
      </c>
      <c r="BP61" s="159">
        <v>0</v>
      </c>
      <c r="BQ61" s="159">
        <v>0</v>
      </c>
      <c r="BR61" s="159">
        <v>0</v>
      </c>
      <c r="BS61" s="159">
        <v>0</v>
      </c>
      <c r="BT61" s="159">
        <v>0</v>
      </c>
      <c r="BU61" s="159">
        <v>0</v>
      </c>
      <c r="BV61" s="159">
        <v>0</v>
      </c>
      <c r="BW61" s="159">
        <v>0</v>
      </c>
      <c r="BX61" s="159">
        <v>0</v>
      </c>
      <c r="BY61" s="159">
        <v>0</v>
      </c>
      <c r="BZ61" s="159">
        <v>0</v>
      </c>
      <c r="CA61" s="159">
        <v>0</v>
      </c>
      <c r="CB61" s="159">
        <v>0</v>
      </c>
      <c r="CC61" s="159">
        <v>0</v>
      </c>
      <c r="CD61" s="159">
        <v>0</v>
      </c>
      <c r="CE61" s="160">
        <v>0</v>
      </c>
    </row>
    <row r="62" spans="1:83" x14ac:dyDescent="0.35">
      <c r="A62" s="153"/>
      <c r="B62" s="75" t="s">
        <v>295</v>
      </c>
      <c r="C62" s="232" t="s">
        <v>257</v>
      </c>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v>0</v>
      </c>
      <c r="AI62" s="159">
        <v>0</v>
      </c>
      <c r="AJ62" s="159">
        <v>0</v>
      </c>
      <c r="AK62" s="159">
        <v>0</v>
      </c>
      <c r="AL62" s="159">
        <v>0</v>
      </c>
      <c r="AM62" s="159">
        <v>0</v>
      </c>
      <c r="AN62" s="159">
        <v>0</v>
      </c>
      <c r="AO62" s="159">
        <v>0</v>
      </c>
      <c r="AP62" s="159">
        <v>0</v>
      </c>
      <c r="AQ62" s="159">
        <v>0</v>
      </c>
      <c r="AR62" s="159">
        <v>0</v>
      </c>
      <c r="AS62" s="159">
        <v>0</v>
      </c>
      <c r="AT62" s="159">
        <v>0</v>
      </c>
      <c r="AU62" s="159">
        <v>0</v>
      </c>
      <c r="AV62" s="159">
        <v>0</v>
      </c>
      <c r="AW62" s="159">
        <v>0</v>
      </c>
      <c r="AX62" s="159">
        <v>0</v>
      </c>
      <c r="AY62" s="159">
        <v>0</v>
      </c>
      <c r="AZ62" s="159">
        <v>0</v>
      </c>
      <c r="BA62" s="159">
        <v>0</v>
      </c>
      <c r="BB62" s="159">
        <v>0</v>
      </c>
      <c r="BC62" s="159">
        <v>0</v>
      </c>
      <c r="BD62" s="159">
        <v>0</v>
      </c>
      <c r="BE62" s="159">
        <v>0</v>
      </c>
      <c r="BF62" s="159">
        <v>0</v>
      </c>
      <c r="BG62" s="159">
        <v>0</v>
      </c>
      <c r="BH62" s="159">
        <v>0</v>
      </c>
      <c r="BI62" s="159">
        <v>0</v>
      </c>
      <c r="BJ62" s="159">
        <v>368.13158072426813</v>
      </c>
      <c r="BK62" s="159">
        <v>309.08703695030323</v>
      </c>
      <c r="BL62" s="159">
        <v>278.62696743721307</v>
      </c>
      <c r="BM62" s="159">
        <v>345.4043157123341</v>
      </c>
      <c r="BN62" s="159">
        <v>343.97277183229647</v>
      </c>
      <c r="BO62" s="159">
        <v>153.12595980834863</v>
      </c>
      <c r="BP62" s="159">
        <v>114.46725079086714</v>
      </c>
      <c r="BQ62" s="159">
        <v>10.377174640036067</v>
      </c>
      <c r="BR62" s="159">
        <v>0</v>
      </c>
      <c r="BS62" s="159">
        <v>0</v>
      </c>
      <c r="BT62" s="159">
        <v>0</v>
      </c>
      <c r="BU62" s="159">
        <v>0</v>
      </c>
      <c r="BV62" s="159">
        <v>0</v>
      </c>
      <c r="BW62" s="159">
        <v>0</v>
      </c>
      <c r="BX62" s="159">
        <v>0</v>
      </c>
      <c r="BY62" s="159">
        <v>0</v>
      </c>
      <c r="BZ62" s="159">
        <v>0</v>
      </c>
      <c r="CA62" s="159">
        <v>0</v>
      </c>
      <c r="CB62" s="159">
        <v>0</v>
      </c>
      <c r="CC62" s="159">
        <v>0</v>
      </c>
      <c r="CD62" s="159">
        <v>0</v>
      </c>
      <c r="CE62" s="160">
        <v>0</v>
      </c>
    </row>
    <row r="63" spans="1:83" ht="25.5" customHeight="1" x14ac:dyDescent="0.35">
      <c r="A63" s="153"/>
      <c r="B63" s="53" t="s">
        <v>296</v>
      </c>
      <c r="C63" s="232" t="s">
        <v>248</v>
      </c>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v>0</v>
      </c>
      <c r="AI63" s="159">
        <v>0</v>
      </c>
      <c r="AJ63" s="159">
        <v>0</v>
      </c>
      <c r="AK63" s="159">
        <v>0</v>
      </c>
      <c r="AL63" s="159">
        <v>0</v>
      </c>
      <c r="AM63" s="159">
        <v>0</v>
      </c>
      <c r="AN63" s="159">
        <v>0</v>
      </c>
      <c r="AO63" s="159">
        <v>0</v>
      </c>
      <c r="AP63" s="159">
        <v>2.9174149810977417</v>
      </c>
      <c r="AQ63" s="159">
        <v>1.8805349406060499</v>
      </c>
      <c r="AR63" s="159">
        <v>1.8300595944530496</v>
      </c>
      <c r="AS63" s="159">
        <v>0.11889316940401529</v>
      </c>
      <c r="AT63" s="159">
        <v>9.6440753951859609E-2</v>
      </c>
      <c r="AU63" s="159">
        <v>2.1721482995063868</v>
      </c>
      <c r="AV63" s="159">
        <v>2.1381474973181063</v>
      </c>
      <c r="AW63" s="159">
        <v>3.934419806939049</v>
      </c>
      <c r="AX63" s="159">
        <v>3.6377200533038083</v>
      </c>
      <c r="AY63" s="159">
        <v>5.5027847867978927</v>
      </c>
      <c r="AZ63" s="159">
        <v>4.6040987832316365</v>
      </c>
      <c r="BA63" s="159">
        <v>5.6185950215163931</v>
      </c>
      <c r="BB63" s="159">
        <v>7.6228850550001672</v>
      </c>
      <c r="BC63" s="159">
        <v>11.48839163076965</v>
      </c>
      <c r="BD63" s="159">
        <v>3.3417360016576665</v>
      </c>
      <c r="BE63" s="159">
        <v>14.483525244123861</v>
      </c>
      <c r="BF63" s="159">
        <v>11.66506937740728</v>
      </c>
      <c r="BG63" s="159">
        <v>9.3894399404196314</v>
      </c>
      <c r="BH63" s="159">
        <v>11.906161667854292</v>
      </c>
      <c r="BI63" s="159">
        <v>12.206747529089331</v>
      </c>
      <c r="BJ63" s="159">
        <v>14.000756279817796</v>
      </c>
      <c r="BK63" s="159">
        <v>17.091961023663835</v>
      </c>
      <c r="BL63" s="159">
        <v>22.128032120496069</v>
      </c>
      <c r="BM63" s="159">
        <v>21.835908313630988</v>
      </c>
      <c r="BN63" s="159">
        <v>21.477654793096995</v>
      </c>
      <c r="BO63" s="159">
        <v>21.103501288749193</v>
      </c>
      <c r="BP63" s="159">
        <v>20.74415074795138</v>
      </c>
      <c r="BQ63" s="159">
        <v>20.321690561096741</v>
      </c>
      <c r="BR63" s="159">
        <v>20.100400714685655</v>
      </c>
      <c r="BS63" s="159">
        <v>16.314040076788967</v>
      </c>
      <c r="BT63" s="159">
        <v>0</v>
      </c>
      <c r="BU63" s="159">
        <v>0</v>
      </c>
      <c r="BV63" s="159">
        <v>0</v>
      </c>
      <c r="BW63" s="159">
        <v>0</v>
      </c>
      <c r="BX63" s="159">
        <v>0</v>
      </c>
      <c r="BY63" s="159">
        <v>0</v>
      </c>
      <c r="BZ63" s="159">
        <v>0</v>
      </c>
      <c r="CA63" s="159">
        <v>0</v>
      </c>
      <c r="CB63" s="159">
        <v>0</v>
      </c>
      <c r="CC63" s="159">
        <v>0</v>
      </c>
      <c r="CD63" s="159">
        <v>0</v>
      </c>
      <c r="CE63" s="160">
        <v>0</v>
      </c>
    </row>
    <row r="64" spans="1:83" x14ac:dyDescent="0.35">
      <c r="A64" s="153"/>
      <c r="B64" s="53" t="s">
        <v>298</v>
      </c>
      <c r="C64" s="232" t="s">
        <v>251</v>
      </c>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v>0</v>
      </c>
      <c r="AI64" s="159">
        <v>0</v>
      </c>
      <c r="AJ64" s="159">
        <v>0</v>
      </c>
      <c r="AK64" s="159">
        <v>0</v>
      </c>
      <c r="AL64" s="159">
        <v>0</v>
      </c>
      <c r="AM64" s="159">
        <v>0</v>
      </c>
      <c r="AN64" s="159">
        <v>0</v>
      </c>
      <c r="AO64" s="159">
        <v>0</v>
      </c>
      <c r="AP64" s="159">
        <v>0</v>
      </c>
      <c r="AQ64" s="159">
        <v>532.17484389584695</v>
      </c>
      <c r="AR64" s="159">
        <v>643.48087006084722</v>
      </c>
      <c r="AS64" s="159">
        <v>680.06892899096738</v>
      </c>
      <c r="AT64" s="159">
        <v>688.23628956554364</v>
      </c>
      <c r="AU64" s="159">
        <v>841.63011035005309</v>
      </c>
      <c r="AV64" s="159">
        <v>868.87267213114058</v>
      </c>
      <c r="AW64" s="159">
        <v>809.45531141772722</v>
      </c>
      <c r="AX64" s="159">
        <v>918.51952950332884</v>
      </c>
      <c r="AY64" s="159">
        <v>969.13337713071371</v>
      </c>
      <c r="AZ64" s="159">
        <v>604.88699511385573</v>
      </c>
      <c r="BA64" s="159">
        <v>890.320296970085</v>
      </c>
      <c r="BB64" s="159">
        <v>963.75295734227086</v>
      </c>
      <c r="BC64" s="159">
        <v>1092.9031738634797</v>
      </c>
      <c r="BD64" s="159">
        <v>1101.4470646358941</v>
      </c>
      <c r="BE64" s="159">
        <v>1059.184528982775</v>
      </c>
      <c r="BF64" s="159">
        <v>1178.4849963403601</v>
      </c>
      <c r="BG64" s="159">
        <v>1645.1786589358926</v>
      </c>
      <c r="BH64" s="159">
        <v>1992.0796631700698</v>
      </c>
      <c r="BI64" s="159">
        <v>1777.1927511268166</v>
      </c>
      <c r="BJ64" s="159">
        <v>1914.0308130678684</v>
      </c>
      <c r="BK64" s="159">
        <v>2311.6669416426976</v>
      </c>
      <c r="BL64" s="159">
        <v>2679.4718423355994</v>
      </c>
      <c r="BM64" s="159">
        <v>2748.239902079416</v>
      </c>
      <c r="BN64" s="159">
        <v>2847.59634072464</v>
      </c>
      <c r="BO64" s="159">
        <v>2877.1710250517508</v>
      </c>
      <c r="BP64" s="159">
        <v>2892.1717840940873</v>
      </c>
      <c r="BQ64" s="159">
        <v>2822.4885797155548</v>
      </c>
      <c r="BR64" s="159">
        <v>2821.7186894102538</v>
      </c>
      <c r="BS64" s="159">
        <v>2912.1453358351987</v>
      </c>
      <c r="BT64" s="159">
        <v>2781.9503465939219</v>
      </c>
      <c r="BU64" s="159">
        <v>2753.0319548219109</v>
      </c>
      <c r="BV64" s="159">
        <v>2822.0020631218354</v>
      </c>
      <c r="BW64" s="159">
        <v>2871.6498798302196</v>
      </c>
      <c r="BX64" s="159">
        <v>2674.3526970566718</v>
      </c>
      <c r="BY64" s="159">
        <v>2856.1488463869318</v>
      </c>
      <c r="BZ64" s="159">
        <v>2697.4234179196201</v>
      </c>
      <c r="CA64" s="159">
        <v>2843.2296594248655</v>
      </c>
      <c r="CB64" s="159">
        <v>2930.4756381160205</v>
      </c>
      <c r="CC64" s="159">
        <v>2946.6548590063426</v>
      </c>
      <c r="CD64" s="159">
        <v>2952.5132833477669</v>
      </c>
      <c r="CE64" s="160">
        <v>2958.5710884763034</v>
      </c>
    </row>
    <row r="65" spans="1:83" x14ac:dyDescent="0.35">
      <c r="A65" s="153"/>
      <c r="B65" s="53" t="s">
        <v>299</v>
      </c>
      <c r="C65" s="232" t="s">
        <v>251</v>
      </c>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v>0</v>
      </c>
      <c r="AI65" s="159">
        <v>0</v>
      </c>
      <c r="AJ65" s="159">
        <v>0</v>
      </c>
      <c r="AK65" s="159">
        <v>0</v>
      </c>
      <c r="AL65" s="159">
        <v>0</v>
      </c>
      <c r="AM65" s="159">
        <v>1716.1242850034637</v>
      </c>
      <c r="AN65" s="159">
        <v>1644.6541048490083</v>
      </c>
      <c r="AO65" s="159">
        <v>1665.4295690993911</v>
      </c>
      <c r="AP65" s="159">
        <v>2208.4831406909902</v>
      </c>
      <c r="AQ65" s="159">
        <v>2316.2013931218207</v>
      </c>
      <c r="AR65" s="159">
        <v>2311.3832852585633</v>
      </c>
      <c r="AS65" s="159">
        <v>2256.59235528821</v>
      </c>
      <c r="AT65" s="159">
        <v>2062.5170333795431</v>
      </c>
      <c r="AU65" s="159">
        <v>1611.0615592730182</v>
      </c>
      <c r="AV65" s="159">
        <v>1377.3834065120384</v>
      </c>
      <c r="AW65" s="159">
        <v>1282.2861784237555</v>
      </c>
      <c r="AX65" s="159">
        <v>153.0865882505548</v>
      </c>
      <c r="AY65" s="159">
        <v>67.098114800390832</v>
      </c>
      <c r="AZ65" s="159">
        <v>173.23054789645633</v>
      </c>
      <c r="BA65" s="159">
        <v>46.112206615980497</v>
      </c>
      <c r="BB65" s="159">
        <v>47.054846018519555</v>
      </c>
      <c r="BC65" s="159">
        <v>113.59308578738529</v>
      </c>
      <c r="BD65" s="159">
        <v>113.88418723858781</v>
      </c>
      <c r="BE65" s="159">
        <v>114.92217592508584</v>
      </c>
      <c r="BF65" s="159">
        <v>113.98029821587235</v>
      </c>
      <c r="BG65" s="159">
        <v>126.7321751431254</v>
      </c>
      <c r="BH65" s="159">
        <v>66.342484348546662</v>
      </c>
      <c r="BI65" s="159">
        <v>61.559243381631298</v>
      </c>
      <c r="BJ65" s="159">
        <v>65.601211223636071</v>
      </c>
      <c r="BK65" s="159">
        <v>61.913922646068535</v>
      </c>
      <c r="BL65" s="159">
        <v>63.5063183179508</v>
      </c>
      <c r="BM65" s="159">
        <v>63.503523714301977</v>
      </c>
      <c r="BN65" s="159">
        <v>59.254322731550914</v>
      </c>
      <c r="BO65" s="159">
        <v>62.107974955649262</v>
      </c>
      <c r="BP65" s="159">
        <v>72.158049685401409</v>
      </c>
      <c r="BQ65" s="159">
        <v>63.114682015106325</v>
      </c>
      <c r="BR65" s="159">
        <v>6.2427404632970216</v>
      </c>
      <c r="BS65" s="159">
        <v>0</v>
      </c>
      <c r="BT65" s="159">
        <v>0</v>
      </c>
      <c r="BU65" s="159">
        <v>0</v>
      </c>
      <c r="BV65" s="159">
        <v>0</v>
      </c>
      <c r="BW65" s="159">
        <v>0</v>
      </c>
      <c r="BX65" s="159">
        <v>53.788268243295889</v>
      </c>
      <c r="BY65" s="159">
        <v>71.512072785105275</v>
      </c>
      <c r="BZ65" s="159">
        <v>0</v>
      </c>
      <c r="CA65" s="159">
        <v>0</v>
      </c>
      <c r="CB65" s="159">
        <v>0</v>
      </c>
      <c r="CC65" s="159">
        <v>0</v>
      </c>
      <c r="CD65" s="159">
        <v>0</v>
      </c>
      <c r="CE65" s="160">
        <v>0</v>
      </c>
    </row>
    <row r="66" spans="1:83" x14ac:dyDescent="0.35">
      <c r="A66" s="153"/>
      <c r="B66" s="53" t="s">
        <v>301</v>
      </c>
      <c r="C66" s="232" t="s">
        <v>257</v>
      </c>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v>0</v>
      </c>
      <c r="AI66" s="159">
        <v>0</v>
      </c>
      <c r="AJ66" s="159">
        <v>0</v>
      </c>
      <c r="AK66" s="159">
        <v>0</v>
      </c>
      <c r="AL66" s="159">
        <v>0</v>
      </c>
      <c r="AM66" s="159">
        <v>0</v>
      </c>
      <c r="AN66" s="159">
        <v>0</v>
      </c>
      <c r="AO66" s="159">
        <v>0</v>
      </c>
      <c r="AP66" s="159">
        <v>0</v>
      </c>
      <c r="AQ66" s="159">
        <v>0</v>
      </c>
      <c r="AR66" s="159">
        <v>0</v>
      </c>
      <c r="AS66" s="159">
        <v>0</v>
      </c>
      <c r="AT66" s="159">
        <v>0</v>
      </c>
      <c r="AU66" s="159">
        <v>0</v>
      </c>
      <c r="AV66" s="159">
        <v>0</v>
      </c>
      <c r="AW66" s="159">
        <v>0</v>
      </c>
      <c r="AX66" s="159">
        <v>0</v>
      </c>
      <c r="AY66" s="159">
        <v>0</v>
      </c>
      <c r="AZ66" s="159">
        <v>0</v>
      </c>
      <c r="BA66" s="159">
        <v>0</v>
      </c>
      <c r="BB66" s="159">
        <v>0</v>
      </c>
      <c r="BC66" s="159">
        <v>0</v>
      </c>
      <c r="BD66" s="159">
        <v>0</v>
      </c>
      <c r="BE66" s="159">
        <v>0</v>
      </c>
      <c r="BF66" s="159">
        <v>0</v>
      </c>
      <c r="BG66" s="159">
        <v>0</v>
      </c>
      <c r="BH66" s="159">
        <v>0</v>
      </c>
      <c r="BI66" s="159">
        <v>0</v>
      </c>
      <c r="BJ66" s="159">
        <v>174.74818282487973</v>
      </c>
      <c r="BK66" s="159">
        <v>175.27181895124207</v>
      </c>
      <c r="BL66" s="159">
        <v>183.20789273962276</v>
      </c>
      <c r="BM66" s="159">
        <v>188.28039077213222</v>
      </c>
      <c r="BN66" s="159">
        <v>174.63156256971789</v>
      </c>
      <c r="BO66" s="159">
        <v>60.352141264873296</v>
      </c>
      <c r="BP66" s="159">
        <v>50.301891850333931</v>
      </c>
      <c r="BQ66" s="159">
        <v>46.852553047094027</v>
      </c>
      <c r="BR66" s="159">
        <v>42.265850032706147</v>
      </c>
      <c r="BS66" s="159">
        <v>37.295526974335182</v>
      </c>
      <c r="BT66" s="159">
        <v>33.840386840406566</v>
      </c>
      <c r="BU66" s="159">
        <v>30.575249297036667</v>
      </c>
      <c r="BV66" s="159">
        <v>29.11963641775802</v>
      </c>
      <c r="BW66" s="159">
        <v>29.625063761680952</v>
      </c>
      <c r="BX66" s="159">
        <v>30.017224200493608</v>
      </c>
      <c r="BY66" s="159">
        <v>27.794577850069544</v>
      </c>
      <c r="BZ66" s="159">
        <v>25.044813357550989</v>
      </c>
      <c r="CA66" s="159">
        <v>28.262655757331832</v>
      </c>
      <c r="CB66" s="159">
        <v>28.174908735604852</v>
      </c>
      <c r="CC66" s="159">
        <v>27.259669451072014</v>
      </c>
      <c r="CD66" s="159">
        <v>25.887733287395125</v>
      </c>
      <c r="CE66" s="160">
        <v>24.378823475814862</v>
      </c>
    </row>
    <row r="67" spans="1:83" x14ac:dyDescent="0.35">
      <c r="A67" s="153"/>
      <c r="C67" s="232"/>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c r="CA67" s="159"/>
      <c r="CB67" s="159"/>
      <c r="CC67" s="159"/>
      <c r="CD67" s="159"/>
      <c r="CE67" s="160"/>
    </row>
    <row r="68" spans="1:83" s="235" customFormat="1" x14ac:dyDescent="0.35">
      <c r="A68" s="234"/>
      <c r="B68" s="53" t="s">
        <v>302</v>
      </c>
      <c r="C68" s="232" t="s">
        <v>251</v>
      </c>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v>3799.744047376505</v>
      </c>
      <c r="AI68" s="159">
        <v>3353.887533517322</v>
      </c>
      <c r="AJ68" s="159">
        <v>5509.1712435224445</v>
      </c>
      <c r="AK68" s="159">
        <v>6608.9610512306981</v>
      </c>
      <c r="AL68" s="159">
        <v>5413.1244657887182</v>
      </c>
      <c r="AM68" s="159">
        <v>5138.0761093003703</v>
      </c>
      <c r="AN68" s="159">
        <v>5108.7877508892416</v>
      </c>
      <c r="AO68" s="159">
        <v>4855.7203399980408</v>
      </c>
      <c r="AP68" s="159">
        <v>5058.797577223484</v>
      </c>
      <c r="AQ68" s="159">
        <v>4047.639141193486</v>
      </c>
      <c r="AR68" s="159">
        <v>2848.6769421419694</v>
      </c>
      <c r="AS68" s="159">
        <v>1743.9487874519768</v>
      </c>
      <c r="AT68" s="159">
        <v>1906.5460322155811</v>
      </c>
      <c r="AU68" s="159">
        <v>3308.3798907624277</v>
      </c>
      <c r="AV68" s="159">
        <v>3523.855264592175</v>
      </c>
      <c r="AW68" s="159">
        <v>3214.01236300142</v>
      </c>
      <c r="AX68" s="159">
        <v>2486.6677369949462</v>
      </c>
      <c r="AY68" s="159">
        <v>2036.6532930074443</v>
      </c>
      <c r="AZ68" s="159">
        <v>1042.3970729353791</v>
      </c>
      <c r="BA68" s="159">
        <v>0</v>
      </c>
      <c r="BB68" s="159">
        <v>0</v>
      </c>
      <c r="BC68" s="159">
        <v>0</v>
      </c>
      <c r="BD68" s="159">
        <v>0</v>
      </c>
      <c r="BE68" s="159">
        <v>0</v>
      </c>
      <c r="BF68" s="159">
        <v>0</v>
      </c>
      <c r="BG68" s="159">
        <v>0</v>
      </c>
      <c r="BH68" s="159">
        <v>0</v>
      </c>
      <c r="BI68" s="159">
        <v>0</v>
      </c>
      <c r="BJ68" s="159">
        <v>0</v>
      </c>
      <c r="BK68" s="159">
        <v>0</v>
      </c>
      <c r="BL68" s="159">
        <v>0</v>
      </c>
      <c r="BM68" s="159">
        <v>0</v>
      </c>
      <c r="BN68" s="159">
        <v>0</v>
      </c>
      <c r="BO68" s="159">
        <v>0</v>
      </c>
      <c r="BP68" s="159">
        <v>0</v>
      </c>
      <c r="BQ68" s="159">
        <v>0</v>
      </c>
      <c r="BR68" s="159">
        <v>0</v>
      </c>
      <c r="BS68" s="159">
        <v>0</v>
      </c>
      <c r="BT68" s="159">
        <v>0</v>
      </c>
      <c r="BU68" s="159">
        <v>0</v>
      </c>
      <c r="BV68" s="159">
        <v>0</v>
      </c>
      <c r="BW68" s="159">
        <v>0</v>
      </c>
      <c r="BX68" s="159">
        <v>0</v>
      </c>
      <c r="BY68" s="159">
        <v>0</v>
      </c>
      <c r="BZ68" s="159">
        <v>0</v>
      </c>
      <c r="CA68" s="159">
        <v>0</v>
      </c>
      <c r="CB68" s="159">
        <v>0</v>
      </c>
      <c r="CC68" s="159">
        <v>0</v>
      </c>
      <c r="CD68" s="159">
        <v>0</v>
      </c>
      <c r="CE68" s="160">
        <v>0</v>
      </c>
    </row>
    <row r="69" spans="1:83" s="235" customFormat="1" ht="25.5" customHeight="1" x14ac:dyDescent="0.35">
      <c r="A69" s="234"/>
      <c r="B69" s="168" t="s">
        <v>303</v>
      </c>
      <c r="C69" s="232"/>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c r="BK69" s="159"/>
      <c r="BL69" s="159"/>
      <c r="BM69" s="159"/>
      <c r="BN69" s="159"/>
      <c r="BO69" s="159"/>
      <c r="BP69" s="159"/>
      <c r="BQ69" s="159">
        <v>7.3938467000806636</v>
      </c>
      <c r="BR69" s="159">
        <v>70.106386961733349</v>
      </c>
      <c r="BS69" s="159">
        <v>608.04850966013237</v>
      </c>
      <c r="BT69" s="159">
        <v>1924.7440201009429</v>
      </c>
      <c r="BU69" s="159">
        <v>3966.6374913003815</v>
      </c>
      <c r="BV69" s="159">
        <v>9541.3985913940996</v>
      </c>
      <c r="BW69" s="159">
        <v>21020.952873531864</v>
      </c>
      <c r="BX69" s="159">
        <v>41223.704023698112</v>
      </c>
      <c r="BY69" s="159">
        <v>44354.476494283765</v>
      </c>
      <c r="BZ69" s="159">
        <v>44500.333415667083</v>
      </c>
      <c r="CA69" s="159">
        <v>50819.168293422241</v>
      </c>
      <c r="CB69" s="159">
        <v>60214.705363061817</v>
      </c>
      <c r="CC69" s="159">
        <v>68616.220580404828</v>
      </c>
      <c r="CD69" s="159">
        <v>69913.143276659102</v>
      </c>
      <c r="CE69" s="160">
        <v>70799.441246816015</v>
      </c>
    </row>
    <row r="70" spans="1:83" s="235" customFormat="1" x14ac:dyDescent="0.35">
      <c r="A70" s="234"/>
      <c r="B70" s="170" t="s">
        <v>304</v>
      </c>
      <c r="C70" s="232" t="s">
        <v>257</v>
      </c>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c r="BK70" s="159"/>
      <c r="BL70" s="159"/>
      <c r="BM70" s="159"/>
      <c r="BN70" s="159"/>
      <c r="BO70" s="159"/>
      <c r="BP70" s="159"/>
      <c r="BQ70" s="159">
        <v>0.98928866670429882</v>
      </c>
      <c r="BR70" s="159">
        <v>6.8786972284347669</v>
      </c>
      <c r="BS70" s="159">
        <v>41.834634567927729</v>
      </c>
      <c r="BT70" s="159">
        <v>840.40580801739816</v>
      </c>
      <c r="BU70" s="159">
        <v>2383.9521736799643</v>
      </c>
      <c r="BV70" s="159">
        <v>7236.9089833279268</v>
      </c>
      <c r="BW70" s="159">
        <v>13303.336240891771</v>
      </c>
      <c r="BX70" s="159">
        <v>23366.694350298505</v>
      </c>
      <c r="BY70" s="159">
        <v>30137.882680251929</v>
      </c>
      <c r="BZ70" s="159">
        <v>34012.888191602324</v>
      </c>
      <c r="CA70" s="159">
        <v>36055.836461061372</v>
      </c>
      <c r="CB70" s="159">
        <v>42940.157779407375</v>
      </c>
      <c r="CC70" s="159">
        <v>49364.659277489067</v>
      </c>
      <c r="CD70" s="159">
        <v>50957.014333254039</v>
      </c>
      <c r="CE70" s="160">
        <v>52262.500372034148</v>
      </c>
    </row>
    <row r="71" spans="1:83" s="235" customFormat="1" x14ac:dyDescent="0.35">
      <c r="A71" s="234"/>
      <c r="B71" s="170" t="s">
        <v>305</v>
      </c>
      <c r="C71" s="232" t="s">
        <v>257</v>
      </c>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c r="BH71" s="159"/>
      <c r="BI71" s="159"/>
      <c r="BJ71" s="159"/>
      <c r="BK71" s="159"/>
      <c r="BL71" s="159"/>
      <c r="BM71" s="159"/>
      <c r="BN71" s="159"/>
      <c r="BO71" s="159"/>
      <c r="BP71" s="159"/>
      <c r="BQ71" s="159">
        <v>6.4045580333763645</v>
      </c>
      <c r="BR71" s="159">
        <v>63.227689733298575</v>
      </c>
      <c r="BS71" s="159">
        <v>566.2138750922046</v>
      </c>
      <c r="BT71" s="159">
        <v>1084.3382120835447</v>
      </c>
      <c r="BU71" s="159">
        <v>1582.6853176204172</v>
      </c>
      <c r="BV71" s="159">
        <v>2304.4896080661724</v>
      </c>
      <c r="BW71" s="159">
        <v>7717.6166326400889</v>
      </c>
      <c r="BX71" s="159">
        <v>17857.009673399607</v>
      </c>
      <c r="BY71" s="159">
        <v>14216.593814031832</v>
      </c>
      <c r="BZ71" s="159">
        <v>10487.445224064759</v>
      </c>
      <c r="CA71" s="159">
        <v>14763.331832360871</v>
      </c>
      <c r="CB71" s="159">
        <v>17274.547583654446</v>
      </c>
      <c r="CC71" s="159">
        <v>19251.561302915761</v>
      </c>
      <c r="CD71" s="159">
        <v>18956.128943405067</v>
      </c>
      <c r="CE71" s="160">
        <v>18536.94087478186</v>
      </c>
    </row>
    <row r="72" spans="1:83" ht="25.5" customHeight="1" x14ac:dyDescent="0.35">
      <c r="A72" s="153"/>
      <c r="B72" s="53" t="s">
        <v>372</v>
      </c>
      <c r="C72" s="232" t="s">
        <v>248</v>
      </c>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v>580.23053563957558</v>
      </c>
      <c r="AI72" s="159">
        <v>709.67849319482764</v>
      </c>
      <c r="AJ72" s="159">
        <v>643.41955276301348</v>
      </c>
      <c r="AK72" s="159">
        <v>624.25559015279191</v>
      </c>
      <c r="AL72" s="159">
        <v>583.46264241914662</v>
      </c>
      <c r="AM72" s="159">
        <v>587.16505961679502</v>
      </c>
      <c r="AN72" s="159">
        <v>508.49920664982182</v>
      </c>
      <c r="AO72" s="159">
        <v>452.04036673057919</v>
      </c>
      <c r="AP72" s="159">
        <v>402.90667854952244</v>
      </c>
      <c r="AQ72" s="159">
        <v>356.00291150543472</v>
      </c>
      <c r="AR72" s="159">
        <v>309.76396907685114</v>
      </c>
      <c r="AS72" s="159">
        <v>277.7011536403466</v>
      </c>
      <c r="AT72" s="159">
        <v>309.68879562195792</v>
      </c>
      <c r="AU72" s="159">
        <v>330.60798476912504</v>
      </c>
      <c r="AV72" s="159">
        <v>401.38010498116751</v>
      </c>
      <c r="AW72" s="159">
        <v>465.6569064038971</v>
      </c>
      <c r="AX72" s="159">
        <v>421.66721380550746</v>
      </c>
      <c r="AY72" s="159">
        <v>452.1195539090636</v>
      </c>
      <c r="AZ72" s="159">
        <v>416.00546254024755</v>
      </c>
      <c r="BA72" s="159">
        <v>380.77450204213943</v>
      </c>
      <c r="BB72" s="159">
        <v>374.26827985337275</v>
      </c>
      <c r="BC72" s="159">
        <v>370.19228959450191</v>
      </c>
      <c r="BD72" s="159">
        <v>357.17458713559847</v>
      </c>
      <c r="BE72" s="159">
        <v>310.39912001458435</v>
      </c>
      <c r="BF72" s="159">
        <v>0</v>
      </c>
      <c r="BG72" s="159">
        <v>0</v>
      </c>
      <c r="BH72" s="159">
        <v>0</v>
      </c>
      <c r="BI72" s="159">
        <v>0</v>
      </c>
      <c r="BJ72" s="159">
        <v>0</v>
      </c>
      <c r="BK72" s="159">
        <v>0</v>
      </c>
      <c r="BL72" s="159">
        <v>0</v>
      </c>
      <c r="BM72" s="159">
        <v>0</v>
      </c>
      <c r="BN72" s="159">
        <v>0</v>
      </c>
      <c r="BO72" s="159">
        <v>0</v>
      </c>
      <c r="BP72" s="159">
        <v>0</v>
      </c>
      <c r="BQ72" s="159">
        <v>0</v>
      </c>
      <c r="BR72" s="159">
        <v>0</v>
      </c>
      <c r="BS72" s="159">
        <v>0</v>
      </c>
      <c r="BT72" s="159">
        <v>0</v>
      </c>
      <c r="BU72" s="159">
        <v>0</v>
      </c>
      <c r="BV72" s="159">
        <v>0</v>
      </c>
      <c r="BW72" s="159">
        <v>0</v>
      </c>
      <c r="BX72" s="159">
        <v>0</v>
      </c>
      <c r="BY72" s="159">
        <v>0</v>
      </c>
      <c r="BZ72" s="159">
        <v>0</v>
      </c>
      <c r="CA72" s="159">
        <v>0</v>
      </c>
      <c r="CB72" s="159">
        <v>0</v>
      </c>
      <c r="CC72" s="159">
        <v>0</v>
      </c>
      <c r="CD72" s="159">
        <v>0</v>
      </c>
      <c r="CE72" s="160">
        <v>0</v>
      </c>
    </row>
    <row r="73" spans="1:83" x14ac:dyDescent="0.35">
      <c r="A73" s="153"/>
      <c r="B73" s="53" t="s">
        <v>373</v>
      </c>
      <c r="C73" s="232" t="s">
        <v>257</v>
      </c>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v>0</v>
      </c>
      <c r="AI73" s="159">
        <v>0</v>
      </c>
      <c r="AJ73" s="159">
        <v>0</v>
      </c>
      <c r="AK73" s="159">
        <v>0</v>
      </c>
      <c r="AL73" s="159">
        <v>0</v>
      </c>
      <c r="AM73" s="159">
        <v>0</v>
      </c>
      <c r="AN73" s="159">
        <v>0</v>
      </c>
      <c r="AO73" s="159">
        <v>0</v>
      </c>
      <c r="AP73" s="159">
        <v>0</v>
      </c>
      <c r="AQ73" s="159">
        <v>0</v>
      </c>
      <c r="AR73" s="159">
        <v>87.178788275843573</v>
      </c>
      <c r="AS73" s="159">
        <v>60.904214958900866</v>
      </c>
      <c r="AT73" s="159">
        <v>23.520584787668305</v>
      </c>
      <c r="AU73" s="159">
        <v>8.7896713240234714</v>
      </c>
      <c r="AV73" s="159">
        <v>4.4464659096849388</v>
      </c>
      <c r="AW73" s="159">
        <v>2.5314936542174595</v>
      </c>
      <c r="AX73" s="159">
        <v>1.6112363413370892</v>
      </c>
      <c r="AY73" s="159">
        <v>2.9316146025735499</v>
      </c>
      <c r="AZ73" s="159">
        <v>0</v>
      </c>
      <c r="BA73" s="159">
        <v>0.39904794186906201</v>
      </c>
      <c r="BB73" s="159">
        <v>0.93412583207135114</v>
      </c>
      <c r="BC73" s="159">
        <v>0.37348029721003956</v>
      </c>
      <c r="BD73" s="159">
        <v>7.4789615499968112E-2</v>
      </c>
      <c r="BE73" s="159">
        <v>0.56961426328086018</v>
      </c>
      <c r="BF73" s="159">
        <v>0.55687517128326203</v>
      </c>
      <c r="BG73" s="159">
        <v>0.20187216394672305</v>
      </c>
      <c r="BH73" s="159">
        <v>0.13422781717031534</v>
      </c>
      <c r="BI73" s="159">
        <v>0</v>
      </c>
      <c r="BJ73" s="159">
        <v>0</v>
      </c>
      <c r="BK73" s="159">
        <v>0</v>
      </c>
      <c r="BL73" s="159">
        <v>0</v>
      </c>
      <c r="BM73" s="159">
        <v>0</v>
      </c>
      <c r="BN73" s="159">
        <v>0</v>
      </c>
      <c r="BO73" s="159">
        <v>0</v>
      </c>
      <c r="BP73" s="159">
        <v>0</v>
      </c>
      <c r="BQ73" s="159">
        <v>0</v>
      </c>
      <c r="BR73" s="159">
        <v>0</v>
      </c>
      <c r="BS73" s="159">
        <v>0</v>
      </c>
      <c r="BT73" s="159">
        <v>0</v>
      </c>
      <c r="BU73" s="159">
        <v>0</v>
      </c>
      <c r="BV73" s="159">
        <v>0</v>
      </c>
      <c r="BW73" s="159">
        <v>0</v>
      </c>
      <c r="BX73" s="159">
        <v>0</v>
      </c>
      <c r="BY73" s="159">
        <v>0</v>
      </c>
      <c r="BZ73" s="159">
        <v>0</v>
      </c>
      <c r="CA73" s="159">
        <v>0</v>
      </c>
      <c r="CB73" s="159">
        <v>0</v>
      </c>
      <c r="CC73" s="159">
        <v>0</v>
      </c>
      <c r="CD73" s="159">
        <v>0</v>
      </c>
      <c r="CE73" s="160">
        <v>0</v>
      </c>
    </row>
    <row r="74" spans="1:83" x14ac:dyDescent="0.35">
      <c r="A74" s="153"/>
      <c r="B74" s="53" t="s">
        <v>374</v>
      </c>
      <c r="C74" s="232" t="s">
        <v>248</v>
      </c>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v>0</v>
      </c>
      <c r="AI74" s="159">
        <v>0.30816730782701274</v>
      </c>
      <c r="AJ74" s="159">
        <v>0.25824240204011462</v>
      </c>
      <c r="AK74" s="159">
        <v>0.23298335080719262</v>
      </c>
      <c r="AL74" s="159">
        <v>0.21652497863154871</v>
      </c>
      <c r="AM74" s="159">
        <v>0.20593491420041563</v>
      </c>
      <c r="AN74" s="159">
        <v>0.19425048482468599</v>
      </c>
      <c r="AO74" s="159">
        <v>0.18335004430452012</v>
      </c>
      <c r="AP74" s="159">
        <v>0.1750448988658645</v>
      </c>
      <c r="AQ74" s="159">
        <v>0.16544295665155861</v>
      </c>
      <c r="AR74" s="159">
        <v>0.15443540881460333</v>
      </c>
      <c r="AS74" s="159">
        <v>0.14267180328481835</v>
      </c>
      <c r="AT74" s="159">
        <v>2.1918353170877185E-2</v>
      </c>
      <c r="AU74" s="159">
        <v>0</v>
      </c>
      <c r="AV74" s="159">
        <v>5.0030249024367297</v>
      </c>
      <c r="AW74" s="159">
        <v>0</v>
      </c>
      <c r="AX74" s="159">
        <v>0</v>
      </c>
      <c r="AY74" s="159">
        <v>-1.2569345363188332E-4</v>
      </c>
      <c r="AZ74" s="159">
        <v>0</v>
      </c>
      <c r="BA74" s="159">
        <v>1.1439533952877663</v>
      </c>
      <c r="BB74" s="159">
        <v>0.14987839848251455</v>
      </c>
      <c r="BC74" s="159">
        <v>1.6111286001126259</v>
      </c>
      <c r="BD74" s="159">
        <v>0.40566215014057388</v>
      </c>
      <c r="BE74" s="159">
        <v>0.29485033049301412</v>
      </c>
      <c r="BF74" s="159">
        <v>0.32240141495346764</v>
      </c>
      <c r="BG74" s="159">
        <v>0.24120067639057999</v>
      </c>
      <c r="BH74" s="159">
        <v>0</v>
      </c>
      <c r="BI74" s="159">
        <v>0</v>
      </c>
      <c r="BJ74" s="159">
        <v>-0.21667190806303746</v>
      </c>
      <c r="BK74" s="159">
        <v>0</v>
      </c>
      <c r="BL74" s="159">
        <v>0</v>
      </c>
      <c r="BM74" s="159">
        <v>0</v>
      </c>
      <c r="BN74" s="159">
        <v>0</v>
      </c>
      <c r="BO74" s="159">
        <v>0</v>
      </c>
      <c r="BP74" s="159">
        <v>0</v>
      </c>
      <c r="BQ74" s="159">
        <v>0</v>
      </c>
      <c r="BR74" s="159">
        <v>0</v>
      </c>
      <c r="BS74" s="159">
        <v>0</v>
      </c>
      <c r="BT74" s="159">
        <v>0</v>
      </c>
      <c r="BU74" s="159">
        <v>0</v>
      </c>
      <c r="BV74" s="159">
        <v>0</v>
      </c>
      <c r="BW74" s="159">
        <v>0</v>
      </c>
      <c r="BX74" s="159">
        <v>0</v>
      </c>
      <c r="BY74" s="159">
        <v>0</v>
      </c>
      <c r="BZ74" s="159">
        <v>0</v>
      </c>
      <c r="CA74" s="159">
        <v>0</v>
      </c>
      <c r="CB74" s="159">
        <v>0</v>
      </c>
      <c r="CC74" s="159">
        <v>0</v>
      </c>
      <c r="CD74" s="159">
        <v>0</v>
      </c>
      <c r="CE74" s="160">
        <v>0</v>
      </c>
    </row>
    <row r="75" spans="1:83" ht="24.75" customHeight="1" x14ac:dyDescent="0.35">
      <c r="A75" s="153"/>
      <c r="B75" s="82" t="s">
        <v>375</v>
      </c>
      <c r="C75" s="232"/>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f t="shared" ref="AH75:BM75" si="6">SUM(AH20:AH74)-AH22-AH34-AH40-AH43-AH50-AH69</f>
        <v>26394.771645122124</v>
      </c>
      <c r="AI75" s="56">
        <f t="shared" si="6"/>
        <v>24719.388213513797</v>
      </c>
      <c r="AJ75" s="56">
        <f t="shared" si="6"/>
        <v>27039.292538424095</v>
      </c>
      <c r="AK75" s="56">
        <f t="shared" si="6"/>
        <v>32298.712349656365</v>
      </c>
      <c r="AL75" s="56">
        <f t="shared" si="6"/>
        <v>35545.732260583478</v>
      </c>
      <c r="AM75" s="56">
        <f t="shared" si="6"/>
        <v>39721.058983210387</v>
      </c>
      <c r="AN75" s="56">
        <f t="shared" si="6"/>
        <v>41526.124388473312</v>
      </c>
      <c r="AO75" s="56">
        <f t="shared" si="6"/>
        <v>42912.570820323941</v>
      </c>
      <c r="AP75" s="56">
        <f t="shared" si="6"/>
        <v>44743.916007216802</v>
      </c>
      <c r="AQ75" s="56">
        <f t="shared" si="6"/>
        <v>42953.155845742003</v>
      </c>
      <c r="AR75" s="56">
        <f t="shared" si="6"/>
        <v>38375.122437709811</v>
      </c>
      <c r="AS75" s="56">
        <f t="shared" si="6"/>
        <v>36490.153760546033</v>
      </c>
      <c r="AT75" s="56">
        <f t="shared" si="6"/>
        <v>39183.058517886268</v>
      </c>
      <c r="AU75" s="56">
        <f t="shared" si="6"/>
        <v>46807.504178361538</v>
      </c>
      <c r="AV75" s="56">
        <f t="shared" si="6"/>
        <v>54479.287295634502</v>
      </c>
      <c r="AW75" s="56">
        <f t="shared" si="6"/>
        <v>59457.295513911115</v>
      </c>
      <c r="AX75" s="56">
        <f t="shared" si="6"/>
        <v>60815.108507735364</v>
      </c>
      <c r="AY75" s="56">
        <f t="shared" si="6"/>
        <v>61919.092558676501</v>
      </c>
      <c r="AZ75" s="56">
        <f t="shared" si="6"/>
        <v>60770.928747406142</v>
      </c>
      <c r="BA75" s="56">
        <f t="shared" si="6"/>
        <v>59247.368981163454</v>
      </c>
      <c r="BB75" s="56">
        <f t="shared" si="6"/>
        <v>58057.382805245012</v>
      </c>
      <c r="BC75" s="56">
        <f t="shared" si="6"/>
        <v>56207.551742603515</v>
      </c>
      <c r="BD75" s="56">
        <f t="shared" si="6"/>
        <v>53926.673095089187</v>
      </c>
      <c r="BE75" s="56">
        <f t="shared" si="6"/>
        <v>53934.501816995944</v>
      </c>
      <c r="BF75" s="56">
        <f t="shared" si="6"/>
        <v>54250.841365476699</v>
      </c>
      <c r="BG75" s="56">
        <f t="shared" si="6"/>
        <v>55042.848392161868</v>
      </c>
      <c r="BH75" s="56">
        <f t="shared" si="6"/>
        <v>55078.648874244012</v>
      </c>
      <c r="BI75" s="56">
        <f t="shared" si="6"/>
        <v>55449.146158997733</v>
      </c>
      <c r="BJ75" s="56">
        <f t="shared" si="6"/>
        <v>55753.097799582254</v>
      </c>
      <c r="BK75" s="56">
        <f t="shared" si="6"/>
        <v>57312.725965366051</v>
      </c>
      <c r="BL75" s="56">
        <f t="shared" si="6"/>
        <v>58847.858963113969</v>
      </c>
      <c r="BM75" s="56">
        <f t="shared" si="6"/>
        <v>66907.168555769487</v>
      </c>
      <c r="BN75" s="56">
        <f t="shared" ref="BN75:CE75" si="7">SUM(BN20:BN74)-BN22-BN34-BN40-BN43-BN50-BN69</f>
        <v>68273.582690446841</v>
      </c>
      <c r="BO75" s="56">
        <f t="shared" si="7"/>
        <v>69468.161055378689</v>
      </c>
      <c r="BP75" s="56">
        <f t="shared" si="7"/>
        <v>70873.861807884299</v>
      </c>
      <c r="BQ75" s="56">
        <f t="shared" si="7"/>
        <v>65399.488072082306</v>
      </c>
      <c r="BR75" s="56">
        <f t="shared" si="7"/>
        <v>65344.688064297588</v>
      </c>
      <c r="BS75" s="56">
        <f t="shared" si="7"/>
        <v>66476.777592891507</v>
      </c>
      <c r="BT75" s="56">
        <f t="shared" si="7"/>
        <v>65709.943553627236</v>
      </c>
      <c r="BU75" s="56">
        <f t="shared" si="7"/>
        <v>67654.592539111516</v>
      </c>
      <c r="BV75" s="56">
        <f t="shared" si="7"/>
        <v>70354.396474529334</v>
      </c>
      <c r="BW75" s="56">
        <f t="shared" si="7"/>
        <v>75914.384875630974</v>
      </c>
      <c r="BX75" s="56">
        <f t="shared" si="7"/>
        <v>91635.800786017819</v>
      </c>
      <c r="BY75" s="56">
        <f t="shared" si="7"/>
        <v>93178.630694292602</v>
      </c>
      <c r="BZ75" s="56">
        <f t="shared" si="7"/>
        <v>90927.00722272633</v>
      </c>
      <c r="CA75" s="56">
        <f t="shared" si="7"/>
        <v>100633.34898743767</v>
      </c>
      <c r="CB75" s="56">
        <f t="shared" si="7"/>
        <v>110881.21307493669</v>
      </c>
      <c r="CC75" s="56">
        <f t="shared" si="7"/>
        <v>116217.08880560714</v>
      </c>
      <c r="CD75" s="56">
        <f t="shared" si="7"/>
        <v>117375.86490120037</v>
      </c>
      <c r="CE75" s="57">
        <f t="shared" si="7"/>
        <v>119194.29379799758</v>
      </c>
    </row>
    <row r="76" spans="1:83" x14ac:dyDescent="0.35">
      <c r="A76" s="153"/>
      <c r="B76" s="233" t="s">
        <v>357</v>
      </c>
      <c r="C76" s="232"/>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f t="shared" ref="AH76:BM76" si="8">AH75-AH72-AH44-AH37-AH31-AH33-AH29</f>
        <v>24573.44596413046</v>
      </c>
      <c r="AI76" s="56">
        <f t="shared" si="8"/>
        <v>22773.42488877301</v>
      </c>
      <c r="AJ76" s="56">
        <f t="shared" si="8"/>
        <v>24982.519776959314</v>
      </c>
      <c r="AK76" s="56">
        <f t="shared" si="8"/>
        <v>29782.123239389988</v>
      </c>
      <c r="AL76" s="56">
        <f t="shared" si="8"/>
        <v>32797.814240906358</v>
      </c>
      <c r="AM76" s="56">
        <f t="shared" si="8"/>
        <v>36754.398574504958</v>
      </c>
      <c r="AN76" s="56">
        <f t="shared" si="8"/>
        <v>38482.037574035268</v>
      </c>
      <c r="AO76" s="56">
        <f t="shared" si="8"/>
        <v>39777.851666459646</v>
      </c>
      <c r="AP76" s="56">
        <f t="shared" si="8"/>
        <v>41411.815137113852</v>
      </c>
      <c r="AQ76" s="56">
        <f t="shared" si="8"/>
        <v>39616.726971038945</v>
      </c>
      <c r="AR76" s="56">
        <f t="shared" si="8"/>
        <v>35576.476116793463</v>
      </c>
      <c r="AS76" s="56">
        <f t="shared" si="8"/>
        <v>33425.47152249865</v>
      </c>
      <c r="AT76" s="56">
        <f t="shared" si="8"/>
        <v>35769.348307204978</v>
      </c>
      <c r="AU76" s="56">
        <f t="shared" si="8"/>
        <v>43779.399524422435</v>
      </c>
      <c r="AV76" s="56">
        <f t="shared" si="8"/>
        <v>50528.144900178704</v>
      </c>
      <c r="AW76" s="56">
        <f t="shared" si="8"/>
        <v>55031.851090660239</v>
      </c>
      <c r="AX76" s="56">
        <f t="shared" si="8"/>
        <v>56018.659251175704</v>
      </c>
      <c r="AY76" s="56">
        <f t="shared" si="8"/>
        <v>56726.9986068504</v>
      </c>
      <c r="AZ76" s="56">
        <f t="shared" si="8"/>
        <v>55275.431245620995</v>
      </c>
      <c r="BA76" s="56">
        <f t="shared" si="8"/>
        <v>53417.394354240241</v>
      </c>
      <c r="BB76" s="56">
        <f t="shared" si="8"/>
        <v>52172.435122825671</v>
      </c>
      <c r="BC76" s="56">
        <f t="shared" si="8"/>
        <v>50942.919906720606</v>
      </c>
      <c r="BD76" s="56">
        <f t="shared" si="8"/>
        <v>50449.803456356349</v>
      </c>
      <c r="BE76" s="56">
        <f t="shared" si="8"/>
        <v>50583.919502959965</v>
      </c>
      <c r="BF76" s="56">
        <f t="shared" si="8"/>
        <v>51726.807134637318</v>
      </c>
      <c r="BG76" s="56">
        <f t="shared" si="8"/>
        <v>52374.452502803295</v>
      </c>
      <c r="BH76" s="56">
        <f t="shared" si="8"/>
        <v>52411.945425330341</v>
      </c>
      <c r="BI76" s="56">
        <f t="shared" si="8"/>
        <v>52550.165777073649</v>
      </c>
      <c r="BJ76" s="56">
        <f t="shared" si="8"/>
        <v>52929.282415550428</v>
      </c>
      <c r="BK76" s="56">
        <f t="shared" si="8"/>
        <v>54492.799539675667</v>
      </c>
      <c r="BL76" s="56">
        <f t="shared" si="8"/>
        <v>56000.428521465088</v>
      </c>
      <c r="BM76" s="56">
        <f t="shared" si="8"/>
        <v>63573.351775262025</v>
      </c>
      <c r="BN76" s="56">
        <f t="shared" ref="BN76:CE76" si="9">BN75-BN72-BN44-BN37-BN31-BN33-BN29</f>
        <v>64735.879190437081</v>
      </c>
      <c r="BO76" s="56">
        <f t="shared" si="9"/>
        <v>65940.301290352334</v>
      </c>
      <c r="BP76" s="56">
        <f t="shared" si="9"/>
        <v>67297.705735043055</v>
      </c>
      <c r="BQ76" s="56">
        <f t="shared" si="9"/>
        <v>65399.488072082306</v>
      </c>
      <c r="BR76" s="56">
        <f t="shared" si="9"/>
        <v>65344.688064297588</v>
      </c>
      <c r="BS76" s="56">
        <f t="shared" si="9"/>
        <v>66476.777592891507</v>
      </c>
      <c r="BT76" s="56">
        <f t="shared" si="9"/>
        <v>65709.943553627236</v>
      </c>
      <c r="BU76" s="56">
        <f t="shared" si="9"/>
        <v>67654.592539111516</v>
      </c>
      <c r="BV76" s="56">
        <f t="shared" si="9"/>
        <v>70354.396474529334</v>
      </c>
      <c r="BW76" s="56">
        <f t="shared" si="9"/>
        <v>75914.384875630974</v>
      </c>
      <c r="BX76" s="56">
        <f t="shared" si="9"/>
        <v>91635.800786017819</v>
      </c>
      <c r="BY76" s="56">
        <f t="shared" si="9"/>
        <v>93178.630694292602</v>
      </c>
      <c r="BZ76" s="56">
        <f t="shared" si="9"/>
        <v>90927.00722272633</v>
      </c>
      <c r="CA76" s="56">
        <f t="shared" si="9"/>
        <v>100633.34898743767</v>
      </c>
      <c r="CB76" s="56">
        <f t="shared" si="9"/>
        <v>110881.21307493669</v>
      </c>
      <c r="CC76" s="56">
        <f t="shared" si="9"/>
        <v>116217.08880560714</v>
      </c>
      <c r="CD76" s="56">
        <f t="shared" si="9"/>
        <v>117375.86490120037</v>
      </c>
      <c r="CE76" s="57">
        <f t="shared" si="9"/>
        <v>119194.29379799758</v>
      </c>
    </row>
    <row r="77" spans="1:83" x14ac:dyDescent="0.35">
      <c r="A77" s="153"/>
      <c r="C77" s="232"/>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7"/>
    </row>
    <row r="78" spans="1:83" ht="26.25" customHeight="1" x14ac:dyDescent="0.35">
      <c r="A78" s="153"/>
      <c r="B78" s="108" t="s">
        <v>376</v>
      </c>
      <c r="C78" s="232"/>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c r="CA78" s="159"/>
      <c r="CB78" s="159"/>
      <c r="CC78" s="159"/>
      <c r="CD78" s="159"/>
      <c r="CE78" s="160"/>
    </row>
    <row r="79" spans="1:83" x14ac:dyDescent="0.35">
      <c r="A79" s="153"/>
      <c r="B79" s="53" t="s">
        <v>249</v>
      </c>
      <c r="C79" s="232" t="s">
        <v>248</v>
      </c>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v>551.89567742610734</v>
      </c>
      <c r="AI79" s="159">
        <v>568.14213011653317</v>
      </c>
      <c r="AJ79" s="159">
        <v>643.43818130270608</v>
      </c>
      <c r="AK79" s="159">
        <v>750.40673894290489</v>
      </c>
      <c r="AL79" s="159">
        <v>870.11625869562567</v>
      </c>
      <c r="AM79" s="159">
        <v>1043.4163379247668</v>
      </c>
      <c r="AN79" s="159">
        <v>1172.1626969035224</v>
      </c>
      <c r="AO79" s="159">
        <v>1344.4236639428673</v>
      </c>
      <c r="AP79" s="159">
        <v>1470.9478621376727</v>
      </c>
      <c r="AQ79" s="159">
        <v>1623.9683792500623</v>
      </c>
      <c r="AR79" s="159">
        <v>1724.0573968092967</v>
      </c>
      <c r="AS79" s="159">
        <v>1866.1630963381951</v>
      </c>
      <c r="AT79" s="159">
        <v>2073.0440573168339</v>
      </c>
      <c r="AU79" s="159">
        <v>2451.7538393549162</v>
      </c>
      <c r="AV79" s="159">
        <v>3110.0716715812246</v>
      </c>
      <c r="AW79" s="159">
        <v>3493.6188531090961</v>
      </c>
      <c r="AX79" s="159">
        <v>3755.7536400096924</v>
      </c>
      <c r="AY79" s="159">
        <v>4055.7612607893975</v>
      </c>
      <c r="AZ79" s="159">
        <v>4247.153334504048</v>
      </c>
      <c r="BA79" s="159">
        <v>4471.553881943878</v>
      </c>
      <c r="BB79" s="159">
        <v>4670.5855910548862</v>
      </c>
      <c r="BC79" s="159">
        <v>4858.3487414087031</v>
      </c>
      <c r="BD79" s="159">
        <v>5023.0082578609381</v>
      </c>
      <c r="BE79" s="159">
        <v>5203.9089011628439</v>
      </c>
      <c r="BF79" s="159">
        <v>5293.0476818030465</v>
      </c>
      <c r="BG79" s="159">
        <v>5495.1264885964774</v>
      </c>
      <c r="BH79" s="159">
        <v>5667.78655134977</v>
      </c>
      <c r="BI79" s="159">
        <v>5891.8807951461304</v>
      </c>
      <c r="BJ79" s="159">
        <v>6049.0232270792876</v>
      </c>
      <c r="BK79" s="159">
        <v>6329.5514272492792</v>
      </c>
      <c r="BL79" s="159">
        <v>6507.9671476513267</v>
      </c>
      <c r="BM79" s="159">
        <v>6925.8680958727691</v>
      </c>
      <c r="BN79" s="159">
        <v>6974.3220719226802</v>
      </c>
      <c r="BO79" s="159">
        <v>6999.2565977803379</v>
      </c>
      <c r="BP79" s="159">
        <v>7055.5431201920301</v>
      </c>
      <c r="BQ79" s="159">
        <v>6765.9888067489901</v>
      </c>
      <c r="BR79" s="159">
        <v>6769.3451829996047</v>
      </c>
      <c r="BS79" s="159">
        <v>6799.8078197148825</v>
      </c>
      <c r="BT79" s="159">
        <v>6654.7937281618715</v>
      </c>
      <c r="BU79" s="159">
        <v>6601.2101972099626</v>
      </c>
      <c r="BV79" s="159">
        <v>6656.8644128321994</v>
      </c>
      <c r="BW79" s="159">
        <v>6754.4167162596723</v>
      </c>
      <c r="BX79" s="159">
        <v>5742.0205168981784</v>
      </c>
      <c r="BY79" s="159">
        <v>5750.49649532486</v>
      </c>
      <c r="BZ79" s="159">
        <v>5809.1490393108716</v>
      </c>
      <c r="CA79" s="159">
        <v>6685.7537783651778</v>
      </c>
      <c r="CB79" s="159">
        <v>7313.7006240291767</v>
      </c>
      <c r="CC79" s="159">
        <v>7414.1035445142843</v>
      </c>
      <c r="CD79" s="159">
        <v>7405.9439103679424</v>
      </c>
      <c r="CE79" s="160">
        <v>7430.4807471668983</v>
      </c>
    </row>
    <row r="80" spans="1:83" x14ac:dyDescent="0.35">
      <c r="A80" s="153"/>
      <c r="B80" s="53" t="s">
        <v>250</v>
      </c>
      <c r="C80" s="232"/>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v>431.70155647456863</v>
      </c>
      <c r="AI80" s="159">
        <v>366.25626853774781</v>
      </c>
      <c r="AJ80" s="159">
        <v>349.55012883768393</v>
      </c>
      <c r="AK80" s="159">
        <v>342.91007200106964</v>
      </c>
      <c r="AL80" s="159">
        <v>310.60990193980325</v>
      </c>
      <c r="AM80" s="159">
        <v>324.46198117897484</v>
      </c>
      <c r="AN80" s="159">
        <v>306.07233026605059</v>
      </c>
      <c r="AO80" s="159">
        <v>305.32195481572836</v>
      </c>
      <c r="AP80" s="159">
        <v>293.31847106026197</v>
      </c>
      <c r="AQ80" s="159">
        <v>287.7116514447959</v>
      </c>
      <c r="AR80" s="159">
        <v>277.47872562969729</v>
      </c>
      <c r="AS80" s="159">
        <v>290.50806197210574</v>
      </c>
      <c r="AT80" s="159">
        <v>250.14121050304323</v>
      </c>
      <c r="AU80" s="159">
        <v>303.21937420418107</v>
      </c>
      <c r="AV80" s="159">
        <v>315.81168189227299</v>
      </c>
      <c r="AW80" s="159">
        <v>324.55345541356542</v>
      </c>
      <c r="AX80" s="159">
        <v>311.7930192541877</v>
      </c>
      <c r="AY80" s="159">
        <v>304.35127307556263</v>
      </c>
      <c r="AZ80" s="159">
        <v>268.64887749641929</v>
      </c>
      <c r="BA80" s="159">
        <v>247.39536689291737</v>
      </c>
      <c r="BB80" s="159">
        <v>234.41924946023519</v>
      </c>
      <c r="BC80" s="159">
        <v>222.24343701743985</v>
      </c>
      <c r="BD80" s="159">
        <v>203.93073448016941</v>
      </c>
      <c r="BE80" s="159">
        <v>206.92400618941048</v>
      </c>
      <c r="BF80" s="159">
        <v>210.37081658517303</v>
      </c>
      <c r="BG80" s="159">
        <v>194.12459684960018</v>
      </c>
      <c r="BH80" s="159">
        <v>182.88115478347166</v>
      </c>
      <c r="BI80" s="159">
        <v>165.31035971100906</v>
      </c>
      <c r="BJ80" s="159">
        <v>143.4456766400105</v>
      </c>
      <c r="BK80" s="159">
        <v>112.41865677032074</v>
      </c>
      <c r="BL80" s="159">
        <v>89.887078928925376</v>
      </c>
      <c r="BM80" s="159">
        <v>69.829758501214101</v>
      </c>
      <c r="BN80" s="159">
        <v>67.01653209827623</v>
      </c>
      <c r="BO80" s="159">
        <v>48.955131764311538</v>
      </c>
      <c r="BP80" s="159">
        <v>36.437519870813958</v>
      </c>
      <c r="BQ80" s="159">
        <v>23.363199756354643</v>
      </c>
      <c r="BR80" s="159">
        <v>15.342463624661796</v>
      </c>
      <c r="BS80" s="159">
        <v>8.4446231702773016</v>
      </c>
      <c r="BT80" s="159">
        <v>5.8974181222641704</v>
      </c>
      <c r="BU80" s="159">
        <v>3.8809331774496805</v>
      </c>
      <c r="BV80" s="159">
        <v>1.8427552415313759</v>
      </c>
      <c r="BW80" s="159">
        <v>1.1734062594707675</v>
      </c>
      <c r="BX80" s="159">
        <v>0</v>
      </c>
      <c r="BY80" s="159">
        <v>0</v>
      </c>
      <c r="BZ80" s="159">
        <v>0</v>
      </c>
      <c r="CA80" s="159">
        <v>0</v>
      </c>
      <c r="CB80" s="159">
        <v>0</v>
      </c>
      <c r="CC80" s="159">
        <v>0</v>
      </c>
      <c r="CD80" s="159">
        <v>0</v>
      </c>
      <c r="CE80" s="160">
        <v>0</v>
      </c>
    </row>
    <row r="81" spans="1:83" x14ac:dyDescent="0.35">
      <c r="A81" s="153"/>
      <c r="B81" s="73" t="s">
        <v>360</v>
      </c>
      <c r="C81" s="232" t="s">
        <v>251</v>
      </c>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v>431.70155647456863</v>
      </c>
      <c r="AI81" s="159">
        <v>366.25277374620089</v>
      </c>
      <c r="AJ81" s="159">
        <v>349.4472807351849</v>
      </c>
      <c r="AK81" s="159">
        <v>342.54789243279254</v>
      </c>
      <c r="AL81" s="159">
        <v>309.8258804747191</v>
      </c>
      <c r="AM81" s="159">
        <v>322.90849034768792</v>
      </c>
      <c r="AN81" s="159">
        <v>303.48538244595449</v>
      </c>
      <c r="AO81" s="159">
        <v>300.75270045634761</v>
      </c>
      <c r="AP81" s="159">
        <v>287.22468825605432</v>
      </c>
      <c r="AQ81" s="159">
        <v>279.63228074516024</v>
      </c>
      <c r="AR81" s="159">
        <v>266.91606899942258</v>
      </c>
      <c r="AS81" s="159">
        <v>274.04593082385747</v>
      </c>
      <c r="AT81" s="159">
        <v>230.59769520738277</v>
      </c>
      <c r="AU81" s="159">
        <v>273.26182008680604</v>
      </c>
      <c r="AV81" s="159">
        <v>278.7550250072054</v>
      </c>
      <c r="AW81" s="159">
        <v>282.17348641628917</v>
      </c>
      <c r="AX81" s="159">
        <v>268.13199845213205</v>
      </c>
      <c r="AY81" s="159">
        <v>254.59517137867272</v>
      </c>
      <c r="AZ81" s="159">
        <v>218.57971038885208</v>
      </c>
      <c r="BA81" s="159">
        <v>199.48249120076179</v>
      </c>
      <c r="BB81" s="159">
        <v>185.0909674330826</v>
      </c>
      <c r="BC81" s="159">
        <v>172.26761865984881</v>
      </c>
      <c r="BD81" s="159">
        <v>155.47243027856433</v>
      </c>
      <c r="BE81" s="159">
        <v>157.01902460056405</v>
      </c>
      <c r="BF81" s="159">
        <v>159.80254863171115</v>
      </c>
      <c r="BG81" s="159">
        <v>140.54696885794371</v>
      </c>
      <c r="BH81" s="159">
        <v>130.62024845002233</v>
      </c>
      <c r="BI81" s="159">
        <v>117.76743846859344</v>
      </c>
      <c r="BJ81" s="159">
        <v>100.85703929678213</v>
      </c>
      <c r="BK81" s="159">
        <v>75.497187568710004</v>
      </c>
      <c r="BL81" s="159">
        <v>60.988415141265826</v>
      </c>
      <c r="BM81" s="159">
        <v>47.684549047832569</v>
      </c>
      <c r="BN81" s="159">
        <v>49.40100108401338</v>
      </c>
      <c r="BO81" s="159">
        <v>37.849012541869371</v>
      </c>
      <c r="BP81" s="159">
        <v>27.194281854028763</v>
      </c>
      <c r="BQ81" s="159">
        <v>18.002410096482418</v>
      </c>
      <c r="BR81" s="159">
        <v>11.378901305441254</v>
      </c>
      <c r="BS81" s="159">
        <v>6.8189955908325448</v>
      </c>
      <c r="BT81" s="159">
        <v>4.0358851155262547</v>
      </c>
      <c r="BU81" s="159">
        <v>3.502883773682929</v>
      </c>
      <c r="BV81" s="159">
        <v>1.6230218225696706</v>
      </c>
      <c r="BW81" s="159">
        <v>1.0324886093800072</v>
      </c>
      <c r="BX81" s="159">
        <v>0</v>
      </c>
      <c r="BY81" s="159">
        <v>0</v>
      </c>
      <c r="BZ81" s="159">
        <v>0</v>
      </c>
      <c r="CA81" s="159">
        <v>0</v>
      </c>
      <c r="CB81" s="159">
        <v>0</v>
      </c>
      <c r="CC81" s="159">
        <v>0</v>
      </c>
      <c r="CD81" s="159">
        <v>0</v>
      </c>
      <c r="CE81" s="160">
        <v>0</v>
      </c>
    </row>
    <row r="82" spans="1:83" x14ac:dyDescent="0.35">
      <c r="A82" s="153"/>
      <c r="B82" s="73" t="s">
        <v>361</v>
      </c>
      <c r="C82" s="232" t="s">
        <v>251</v>
      </c>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v>0</v>
      </c>
      <c r="AI82" s="159">
        <v>3.4947915469995673E-3</v>
      </c>
      <c r="AJ82" s="159">
        <v>0.10284810249900471</v>
      </c>
      <c r="AK82" s="159">
        <v>0.3621795682771215</v>
      </c>
      <c r="AL82" s="159">
        <v>0.7840214650841093</v>
      </c>
      <c r="AM82" s="159">
        <v>1.5534908312869269</v>
      </c>
      <c r="AN82" s="159">
        <v>2.5869478200960687</v>
      </c>
      <c r="AO82" s="159">
        <v>4.5692543593807873</v>
      </c>
      <c r="AP82" s="159">
        <v>6.0937828042076916</v>
      </c>
      <c r="AQ82" s="159">
        <v>8.0793706996357013</v>
      </c>
      <c r="AR82" s="159">
        <v>10.562656630274727</v>
      </c>
      <c r="AS82" s="159">
        <v>16.462131148248272</v>
      </c>
      <c r="AT82" s="159">
        <v>19.543515295660452</v>
      </c>
      <c r="AU82" s="159">
        <v>29.957554117375079</v>
      </c>
      <c r="AV82" s="159">
        <v>37.056656885067561</v>
      </c>
      <c r="AW82" s="159">
        <v>42.379968997276258</v>
      </c>
      <c r="AX82" s="159">
        <v>43.661020802055653</v>
      </c>
      <c r="AY82" s="159">
        <v>49.756101696889964</v>
      </c>
      <c r="AZ82" s="159">
        <v>50.069167107567175</v>
      </c>
      <c r="BA82" s="159">
        <v>47.912875692155595</v>
      </c>
      <c r="BB82" s="159">
        <v>49.328282027152611</v>
      </c>
      <c r="BC82" s="159">
        <v>49.975818357591052</v>
      </c>
      <c r="BD82" s="159">
        <v>48.458304201605102</v>
      </c>
      <c r="BE82" s="159">
        <v>49.904981588846411</v>
      </c>
      <c r="BF82" s="159">
        <v>50.568267953461877</v>
      </c>
      <c r="BG82" s="159">
        <v>53.57762799165647</v>
      </c>
      <c r="BH82" s="159">
        <v>52.260906333449327</v>
      </c>
      <c r="BI82" s="159">
        <v>47.542921242415609</v>
      </c>
      <c r="BJ82" s="159">
        <v>42.588637343228363</v>
      </c>
      <c r="BK82" s="159">
        <v>36.921469201610741</v>
      </c>
      <c r="BL82" s="159">
        <v>28.898663787659547</v>
      </c>
      <c r="BM82" s="159">
        <v>22.145209453381536</v>
      </c>
      <c r="BN82" s="159">
        <v>17.615531014262853</v>
      </c>
      <c r="BO82" s="159">
        <v>11.106119222442164</v>
      </c>
      <c r="BP82" s="159">
        <v>9.2432380167851971</v>
      </c>
      <c r="BQ82" s="159">
        <v>5.3607896598722258</v>
      </c>
      <c r="BR82" s="159">
        <v>3.9635623192205403</v>
      </c>
      <c r="BS82" s="159">
        <v>1.6256275794447572</v>
      </c>
      <c r="BT82" s="159">
        <v>1.8615330067379154</v>
      </c>
      <c r="BU82" s="159">
        <v>0.37804940376675139</v>
      </c>
      <c r="BV82" s="159">
        <v>0.21973341896170537</v>
      </c>
      <c r="BW82" s="159">
        <v>0.14091765009076038</v>
      </c>
      <c r="BX82" s="159">
        <v>0</v>
      </c>
      <c r="BY82" s="159">
        <v>0</v>
      </c>
      <c r="BZ82" s="159">
        <v>0</v>
      </c>
      <c r="CA82" s="159">
        <v>0</v>
      </c>
      <c r="CB82" s="159">
        <v>0</v>
      </c>
      <c r="CC82" s="159">
        <v>0</v>
      </c>
      <c r="CD82" s="159">
        <v>0</v>
      </c>
      <c r="CE82" s="160">
        <v>0</v>
      </c>
    </row>
    <row r="83" spans="1:83" x14ac:dyDescent="0.35">
      <c r="A83" s="153"/>
      <c r="B83" s="53" t="s">
        <v>252</v>
      </c>
      <c r="C83" s="232" t="s">
        <v>248</v>
      </c>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v>0</v>
      </c>
      <c r="AI83" s="159">
        <v>0</v>
      </c>
      <c r="AJ83" s="159">
        <v>0</v>
      </c>
      <c r="AK83" s="159">
        <v>0</v>
      </c>
      <c r="AL83" s="159">
        <v>0</v>
      </c>
      <c r="AM83" s="159">
        <v>0</v>
      </c>
      <c r="AN83" s="159">
        <v>0</v>
      </c>
      <c r="AO83" s="159">
        <v>0</v>
      </c>
      <c r="AP83" s="159">
        <v>0</v>
      </c>
      <c r="AQ83" s="159">
        <v>0</v>
      </c>
      <c r="AR83" s="159">
        <v>0</v>
      </c>
      <c r="AS83" s="159">
        <v>0</v>
      </c>
      <c r="AT83" s="159">
        <v>0</v>
      </c>
      <c r="AU83" s="159">
        <v>30.279456081531354</v>
      </c>
      <c r="AV83" s="159">
        <v>34.682081730606519</v>
      </c>
      <c r="AW83" s="159">
        <v>42.841008045125015</v>
      </c>
      <c r="AX83" s="159">
        <v>50.278204164397856</v>
      </c>
      <c r="AY83" s="159">
        <v>57.596138536538575</v>
      </c>
      <c r="AZ83" s="159">
        <v>64.883850671585506</v>
      </c>
      <c r="BA83" s="159">
        <v>65.081466420132074</v>
      </c>
      <c r="BB83" s="159">
        <v>66.945438272590224</v>
      </c>
      <c r="BC83" s="159">
        <v>66.034843027853441</v>
      </c>
      <c r="BD83" s="159">
        <v>97.373056339531075</v>
      </c>
      <c r="BE83" s="159">
        <v>102.01441411456079</v>
      </c>
      <c r="BF83" s="159">
        <v>74.591963732415905</v>
      </c>
      <c r="BG83" s="159">
        <v>57.530894550596813</v>
      </c>
      <c r="BH83" s="159">
        <v>59.263895553404055</v>
      </c>
      <c r="BI83" s="159">
        <v>53.486041434810467</v>
      </c>
      <c r="BJ83" s="159">
        <v>57.186597596880553</v>
      </c>
      <c r="BK83" s="159">
        <v>63.073353367440532</v>
      </c>
      <c r="BL83" s="159">
        <v>64.212472806900053</v>
      </c>
      <c r="BM83" s="159">
        <v>66.065595507598715</v>
      </c>
      <c r="BN83" s="159">
        <v>60.946472472678444</v>
      </c>
      <c r="BO83" s="159">
        <v>54.476335189363617</v>
      </c>
      <c r="BP83" s="159">
        <v>57.979595241950705</v>
      </c>
      <c r="BQ83" s="159">
        <v>58.648065068944625</v>
      </c>
      <c r="BR83" s="159">
        <v>55.875272447331248</v>
      </c>
      <c r="BS83" s="159">
        <v>51.880649781114236</v>
      </c>
      <c r="BT83" s="159">
        <v>48.860553424881751</v>
      </c>
      <c r="BU83" s="159">
        <v>46.303091997656011</v>
      </c>
      <c r="BV83" s="159">
        <v>34.714012380500456</v>
      </c>
      <c r="BW83" s="159">
        <v>31.244242807583326</v>
      </c>
      <c r="BX83" s="159">
        <v>29.514341777196165</v>
      </c>
      <c r="BY83" s="159">
        <v>32.927166532722751</v>
      </c>
      <c r="BZ83" s="159">
        <v>33.1103720688495</v>
      </c>
      <c r="CA83" s="159">
        <v>38.279916346547715</v>
      </c>
      <c r="CB83" s="159">
        <v>41.99866027752897</v>
      </c>
      <c r="CC83" s="159">
        <v>43.564620866290227</v>
      </c>
      <c r="CD83" s="159">
        <v>41.984725664223539</v>
      </c>
      <c r="CE83" s="160">
        <v>38.380860107104468</v>
      </c>
    </row>
    <row r="84" spans="1:83" ht="26.25" customHeight="1" x14ac:dyDescent="0.35">
      <c r="A84" s="153"/>
      <c r="B84" s="53" t="s">
        <v>377</v>
      </c>
      <c r="C84" s="232" t="s">
        <v>251</v>
      </c>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v>577.17631099389951</v>
      </c>
      <c r="AI84" s="159">
        <v>493.06769252322039</v>
      </c>
      <c r="AJ84" s="159">
        <v>421.79592333218716</v>
      </c>
      <c r="AK84" s="159">
        <v>392.18864052544092</v>
      </c>
      <c r="AL84" s="159">
        <v>368.09246367363284</v>
      </c>
      <c r="AM84" s="159">
        <v>353.52160271071352</v>
      </c>
      <c r="AN84" s="159">
        <v>339.93834844320054</v>
      </c>
      <c r="AO84" s="159">
        <v>320.86257753291022</v>
      </c>
      <c r="AP84" s="159">
        <v>312.16340297745836</v>
      </c>
      <c r="AQ84" s="159">
        <v>295.03993936194621</v>
      </c>
      <c r="AR84" s="159">
        <v>280.55765934652942</v>
      </c>
      <c r="AS84" s="159">
        <v>266.32069946499422</v>
      </c>
      <c r="AT84" s="159">
        <v>246.27242439265893</v>
      </c>
      <c r="AU84" s="159">
        <v>235.82970768543987</v>
      </c>
      <c r="AV84" s="159">
        <v>230.45145919128015</v>
      </c>
      <c r="AW84" s="159">
        <v>237.56151325884352</v>
      </c>
      <c r="AX84" s="159">
        <v>235.95427205293325</v>
      </c>
      <c r="AY84" s="159">
        <v>229.53655090351882</v>
      </c>
      <c r="AZ84" s="159">
        <v>228.27739433560282</v>
      </c>
      <c r="BA84" s="159">
        <v>218.61265092713862</v>
      </c>
      <c r="BB84" s="159">
        <v>216.83047322541285</v>
      </c>
      <c r="BC84" s="159">
        <v>203.40218896119669</v>
      </c>
      <c r="BD84" s="159">
        <v>202.2073236160729</v>
      </c>
      <c r="BE84" s="159">
        <v>200.09949475095272</v>
      </c>
      <c r="BF84" s="159">
        <v>195.42410616103669</v>
      </c>
      <c r="BG84" s="159">
        <v>194.43945340644842</v>
      </c>
      <c r="BH84" s="159">
        <v>189.79350493340624</v>
      </c>
      <c r="BI84" s="159">
        <v>185.98881725884638</v>
      </c>
      <c r="BJ84" s="159">
        <v>183.48221437842849</v>
      </c>
      <c r="BK84" s="159">
        <v>181.26370884083568</v>
      </c>
      <c r="BL84" s="159">
        <v>1130.954342824861</v>
      </c>
      <c r="BM84" s="159">
        <v>164.43335098000537</v>
      </c>
      <c r="BN84" s="159">
        <v>163.27833208904295</v>
      </c>
      <c r="BO84" s="159">
        <v>161.6984426823708</v>
      </c>
      <c r="BP84" s="159">
        <v>159.0837951140881</v>
      </c>
      <c r="BQ84" s="159">
        <v>154.66288428269343</v>
      </c>
      <c r="BR84" s="159">
        <v>155.5615313628513</v>
      </c>
      <c r="BS84" s="159">
        <v>158.01838697490817</v>
      </c>
      <c r="BT84" s="159">
        <v>153.44442111097084</v>
      </c>
      <c r="BU84" s="159">
        <v>150.48573937457536</v>
      </c>
      <c r="BV84" s="159">
        <v>147.43662804302392</v>
      </c>
      <c r="BW84" s="159">
        <v>141.81313149794713</v>
      </c>
      <c r="BX84" s="159">
        <v>132.04770208391275</v>
      </c>
      <c r="BY84" s="159">
        <v>134.46821770876264</v>
      </c>
      <c r="BZ84" s="159">
        <v>129.40241498180384</v>
      </c>
      <c r="CA84" s="159">
        <v>128.32380374828983</v>
      </c>
      <c r="CB84" s="159">
        <v>128.21235618061888</v>
      </c>
      <c r="CC84" s="159">
        <v>128.84190024019048</v>
      </c>
      <c r="CD84" s="159">
        <v>126.49415367286159</v>
      </c>
      <c r="CE84" s="160">
        <v>123.64838976724165</v>
      </c>
    </row>
    <row r="85" spans="1:83" x14ac:dyDescent="0.35">
      <c r="A85" s="153"/>
      <c r="B85" s="53" t="s">
        <v>256</v>
      </c>
      <c r="C85" s="232" t="s">
        <v>257</v>
      </c>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v>0</v>
      </c>
      <c r="AI85" s="159">
        <v>0</v>
      </c>
      <c r="AJ85" s="159">
        <v>0</v>
      </c>
      <c r="AK85" s="159">
        <v>0</v>
      </c>
      <c r="AL85" s="159">
        <v>0</v>
      </c>
      <c r="AM85" s="159">
        <v>0</v>
      </c>
      <c r="AN85" s="159">
        <v>0</v>
      </c>
      <c r="AO85" s="159">
        <v>0</v>
      </c>
      <c r="AP85" s="159">
        <v>0</v>
      </c>
      <c r="AQ85" s="159">
        <v>0</v>
      </c>
      <c r="AR85" s="159">
        <v>0</v>
      </c>
      <c r="AS85" s="159">
        <v>0</v>
      </c>
      <c r="AT85" s="159">
        <v>0</v>
      </c>
      <c r="AU85" s="159">
        <v>0</v>
      </c>
      <c r="AV85" s="159">
        <v>0</v>
      </c>
      <c r="AW85" s="159">
        <v>0</v>
      </c>
      <c r="AX85" s="159">
        <v>0</v>
      </c>
      <c r="AY85" s="159">
        <v>0</v>
      </c>
      <c r="AZ85" s="159">
        <v>0</v>
      </c>
      <c r="BA85" s="159">
        <v>0</v>
      </c>
      <c r="BB85" s="159">
        <v>0</v>
      </c>
      <c r="BC85" s="159">
        <v>0</v>
      </c>
      <c r="BD85" s="159">
        <v>0</v>
      </c>
      <c r="BE85" s="159">
        <v>0</v>
      </c>
      <c r="BF85" s="159">
        <v>0</v>
      </c>
      <c r="BG85" s="159">
        <v>0</v>
      </c>
      <c r="BH85" s="159">
        <v>0</v>
      </c>
      <c r="BI85" s="159">
        <v>0</v>
      </c>
      <c r="BJ85" s="159">
        <v>3.4775577619148779</v>
      </c>
      <c r="BK85" s="159">
        <v>3.9591140224394934</v>
      </c>
      <c r="BL85" s="159">
        <v>199.90183040986298</v>
      </c>
      <c r="BM85" s="159">
        <v>263.02770111998439</v>
      </c>
      <c r="BN85" s="159">
        <v>355.95132371536744</v>
      </c>
      <c r="BO85" s="159">
        <v>102.1080657331689</v>
      </c>
      <c r="BP85" s="159">
        <v>107.92935271970931</v>
      </c>
      <c r="BQ85" s="159">
        <v>6.1280569592210297</v>
      </c>
      <c r="BR85" s="159">
        <v>7.6713090177409589</v>
      </c>
      <c r="BS85" s="159">
        <v>2.3210481631191175</v>
      </c>
      <c r="BT85" s="159">
        <v>1.8919526692912056</v>
      </c>
      <c r="BU85" s="159">
        <v>64.581067436027183</v>
      </c>
      <c r="BV85" s="159">
        <v>23.564111620661951</v>
      </c>
      <c r="BW85" s="159">
        <v>11.711186421238713</v>
      </c>
      <c r="BX85" s="159">
        <v>45.900456673983228</v>
      </c>
      <c r="BY85" s="159">
        <v>3.3041111145591078</v>
      </c>
      <c r="BZ85" s="159">
        <v>56.225429386925306</v>
      </c>
      <c r="CA85" s="159">
        <v>18.911596363362527</v>
      </c>
      <c r="CB85" s="159">
        <v>13.871905611860438</v>
      </c>
      <c r="CC85" s="159">
        <v>12.853713955860519</v>
      </c>
      <c r="CD85" s="159">
        <v>12.701639700968498</v>
      </c>
      <c r="CE85" s="160">
        <v>12.495187993859224</v>
      </c>
    </row>
    <row r="86" spans="1:83" x14ac:dyDescent="0.35">
      <c r="A86" s="153"/>
      <c r="B86" s="53" t="s">
        <v>25</v>
      </c>
      <c r="C86" s="232" t="s">
        <v>257</v>
      </c>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v>1136.6790624232174</v>
      </c>
      <c r="AI86" s="159">
        <v>1115.7806727270442</v>
      </c>
      <c r="AJ86" s="159">
        <v>1255.2593591895973</v>
      </c>
      <c r="AK86" s="159">
        <v>1692.2142698585949</v>
      </c>
      <c r="AL86" s="159">
        <v>1918.558216451323</v>
      </c>
      <c r="AM86" s="159">
        <v>2059.0518242458538</v>
      </c>
      <c r="AN86" s="159">
        <v>2161.3531990225492</v>
      </c>
      <c r="AO86" s="159">
        <v>2232.4215929346747</v>
      </c>
      <c r="AP86" s="159">
        <v>2350.2942909525523</v>
      </c>
      <c r="AQ86" s="159">
        <v>2311.2060082732587</v>
      </c>
      <c r="AR86" s="159">
        <v>1956.8742304011612</v>
      </c>
      <c r="AS86" s="159">
        <v>2226.3773491372808</v>
      </c>
      <c r="AT86" s="159">
        <v>2547.1690831880283</v>
      </c>
      <c r="AU86" s="159">
        <v>1382.7632033838727</v>
      </c>
      <c r="AV86" s="159">
        <v>1449.8581982259082</v>
      </c>
      <c r="AW86" s="159">
        <v>1831.9335761609111</v>
      </c>
      <c r="AX86" s="159">
        <v>1862.3924235172256</v>
      </c>
      <c r="AY86" s="159">
        <v>1832.7266045347385</v>
      </c>
      <c r="AZ86" s="159">
        <v>1837.2111689696058</v>
      </c>
      <c r="BA86" s="159">
        <v>1914.6214316950625</v>
      </c>
      <c r="BB86" s="159">
        <v>1960.135210585097</v>
      </c>
      <c r="BC86" s="159">
        <v>2002.9137534696724</v>
      </c>
      <c r="BD86" s="159">
        <v>2089.6252974222994</v>
      </c>
      <c r="BE86" s="159">
        <v>2247.5541864991551</v>
      </c>
      <c r="BF86" s="159">
        <v>2329.8317601029366</v>
      </c>
      <c r="BG86" s="159">
        <v>2563.1678526488495</v>
      </c>
      <c r="BH86" s="159">
        <v>2821.1406277928436</v>
      </c>
      <c r="BI86" s="159">
        <v>2767.6073910393861</v>
      </c>
      <c r="BJ86" s="159">
        <v>2921.4318451391855</v>
      </c>
      <c r="BK86" s="159">
        <v>2914.6890102750599</v>
      </c>
      <c r="BL86" s="159">
        <v>2972.7937313235734</v>
      </c>
      <c r="BM86" s="159">
        <v>3037.8798201577174</v>
      </c>
      <c r="BN86" s="159">
        <v>3032.4219740006101</v>
      </c>
      <c r="BO86" s="159">
        <v>2919.4620826107389</v>
      </c>
      <c r="BP86" s="159">
        <v>2753.0688259146987</v>
      </c>
      <c r="BQ86" s="159">
        <v>0</v>
      </c>
      <c r="BR86" s="159">
        <v>0</v>
      </c>
      <c r="BS86" s="159">
        <v>0</v>
      </c>
      <c r="BT86" s="159">
        <v>0</v>
      </c>
      <c r="BU86" s="159">
        <v>0</v>
      </c>
      <c r="BV86" s="159">
        <v>0</v>
      </c>
      <c r="BW86" s="159">
        <v>0</v>
      </c>
      <c r="BX86" s="159">
        <v>0</v>
      </c>
      <c r="BY86" s="159">
        <v>0</v>
      </c>
      <c r="BZ86" s="159">
        <v>0</v>
      </c>
      <c r="CA86" s="159">
        <v>0</v>
      </c>
      <c r="CB86" s="159">
        <v>0</v>
      </c>
      <c r="CC86" s="159">
        <v>0</v>
      </c>
      <c r="CD86" s="159">
        <v>0</v>
      </c>
      <c r="CE86" s="160">
        <v>0</v>
      </c>
    </row>
    <row r="87" spans="1:83" x14ac:dyDescent="0.35">
      <c r="A87" s="153"/>
      <c r="B87" s="53" t="s">
        <v>258</v>
      </c>
      <c r="C87" s="232" t="s">
        <v>251</v>
      </c>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v>96.196051832316584</v>
      </c>
      <c r="AI87" s="159">
        <v>82.177948753870069</v>
      </c>
      <c r="AJ87" s="159">
        <v>68.864640544030564</v>
      </c>
      <c r="AK87" s="159">
        <v>66.011949395371246</v>
      </c>
      <c r="AL87" s="159">
        <v>61.34874394560547</v>
      </c>
      <c r="AM87" s="159">
        <v>58.348225690117765</v>
      </c>
      <c r="AN87" s="159">
        <v>55.037637366994367</v>
      </c>
      <c r="AO87" s="159">
        <v>55.005013291356036</v>
      </c>
      <c r="AP87" s="159">
        <v>52.513469659759352</v>
      </c>
      <c r="AQ87" s="159">
        <v>7.1912538491210816</v>
      </c>
      <c r="AR87" s="159">
        <v>0</v>
      </c>
      <c r="AS87" s="159">
        <v>0</v>
      </c>
      <c r="AT87" s="159">
        <v>0</v>
      </c>
      <c r="AU87" s="159">
        <v>0</v>
      </c>
      <c r="AV87" s="159">
        <v>0</v>
      </c>
      <c r="AW87" s="159">
        <v>0</v>
      </c>
      <c r="AX87" s="159">
        <v>0</v>
      </c>
      <c r="AY87" s="159">
        <v>0</v>
      </c>
      <c r="AZ87" s="159">
        <v>0</v>
      </c>
      <c r="BA87" s="159">
        <v>0</v>
      </c>
      <c r="BB87" s="159">
        <v>0</v>
      </c>
      <c r="BC87" s="159">
        <v>0</v>
      </c>
      <c r="BD87" s="159">
        <v>0</v>
      </c>
      <c r="BE87" s="159">
        <v>0</v>
      </c>
      <c r="BF87" s="159">
        <v>0</v>
      </c>
      <c r="BG87" s="159">
        <v>0</v>
      </c>
      <c r="BH87" s="159">
        <v>0</v>
      </c>
      <c r="BI87" s="159">
        <v>0</v>
      </c>
      <c r="BJ87" s="159">
        <v>0</v>
      </c>
      <c r="BK87" s="159">
        <v>0</v>
      </c>
      <c r="BL87" s="159">
        <v>0</v>
      </c>
      <c r="BM87" s="159">
        <v>0</v>
      </c>
      <c r="BN87" s="159">
        <v>0</v>
      </c>
      <c r="BO87" s="159">
        <v>0</v>
      </c>
      <c r="BP87" s="159">
        <v>0</v>
      </c>
      <c r="BQ87" s="159">
        <v>0</v>
      </c>
      <c r="BR87" s="159">
        <v>0</v>
      </c>
      <c r="BS87" s="159">
        <v>0</v>
      </c>
      <c r="BT87" s="159">
        <v>0</v>
      </c>
      <c r="BU87" s="159">
        <v>0</v>
      </c>
      <c r="BV87" s="159">
        <v>0</v>
      </c>
      <c r="BW87" s="159">
        <v>0</v>
      </c>
      <c r="BX87" s="159">
        <v>0</v>
      </c>
      <c r="BY87" s="159">
        <v>0</v>
      </c>
      <c r="BZ87" s="159">
        <v>0</v>
      </c>
      <c r="CA87" s="159">
        <v>0</v>
      </c>
      <c r="CB87" s="159">
        <v>0</v>
      </c>
      <c r="CC87" s="159">
        <v>0</v>
      </c>
      <c r="CD87" s="159">
        <v>0</v>
      </c>
      <c r="CE87" s="160">
        <v>0</v>
      </c>
    </row>
    <row r="88" spans="1:83" x14ac:dyDescent="0.35">
      <c r="A88" s="153"/>
      <c r="B88" s="53" t="s">
        <v>259</v>
      </c>
      <c r="C88" s="232" t="s">
        <v>248</v>
      </c>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v>0</v>
      </c>
      <c r="AI88" s="159">
        <v>0</v>
      </c>
      <c r="AJ88" s="159">
        <v>0</v>
      </c>
      <c r="AK88" s="159">
        <v>0</v>
      </c>
      <c r="AL88" s="159">
        <v>0</v>
      </c>
      <c r="AM88" s="159">
        <v>0</v>
      </c>
      <c r="AN88" s="159">
        <v>0</v>
      </c>
      <c r="AO88" s="159">
        <v>0</v>
      </c>
      <c r="AP88" s="159">
        <v>0</v>
      </c>
      <c r="AQ88" s="159">
        <v>0</v>
      </c>
      <c r="AR88" s="159">
        <v>0</v>
      </c>
      <c r="AS88" s="159">
        <v>0</v>
      </c>
      <c r="AT88" s="159">
        <v>0</v>
      </c>
      <c r="AU88" s="159">
        <v>0</v>
      </c>
      <c r="AV88" s="159">
        <v>1012.0333073243028</v>
      </c>
      <c r="AW88" s="159">
        <v>1381.9365363231659</v>
      </c>
      <c r="AX88" s="159">
        <v>1570.6029627817372</v>
      </c>
      <c r="AY88" s="159">
        <v>1863.1859560171904</v>
      </c>
      <c r="AZ88" s="159">
        <v>2152.1246754320673</v>
      </c>
      <c r="BA88" s="159">
        <v>2435.68833365926</v>
      </c>
      <c r="BB88" s="159">
        <v>2665.114383492702</v>
      </c>
      <c r="BC88" s="159">
        <v>2900.1196646501771</v>
      </c>
      <c r="BD88" s="159">
        <v>3139.4117582741324</v>
      </c>
      <c r="BE88" s="159">
        <v>3405.5183151633169</v>
      </c>
      <c r="BF88" s="159">
        <v>3556.9913078726008</v>
      </c>
      <c r="BG88" s="159">
        <v>3814.7679054695182</v>
      </c>
      <c r="BH88" s="159">
        <v>4024.9537828206026</v>
      </c>
      <c r="BI88" s="159">
        <v>4241.3434283358047</v>
      </c>
      <c r="BJ88" s="159">
        <v>4460.5312478358264</v>
      </c>
      <c r="BK88" s="159">
        <v>4783.9106405731718</v>
      </c>
      <c r="BL88" s="159">
        <v>4975.1152866918555</v>
      </c>
      <c r="BM88" s="159">
        <v>5410.7508492693332</v>
      </c>
      <c r="BN88" s="159">
        <v>5603.596656971753</v>
      </c>
      <c r="BO88" s="159">
        <v>5703.8850057410018</v>
      </c>
      <c r="BP88" s="159">
        <v>5953.1507882809228</v>
      </c>
      <c r="BQ88" s="159">
        <v>6022.1446256010349</v>
      </c>
      <c r="BR88" s="159">
        <v>6255.2141565597349</v>
      </c>
      <c r="BS88" s="159">
        <v>5903.9725644880009</v>
      </c>
      <c r="BT88" s="159">
        <v>5435.6540545410262</v>
      </c>
      <c r="BU88" s="159">
        <v>4587.4537340771067</v>
      </c>
      <c r="BV88" s="159">
        <v>4135.0829038108313</v>
      </c>
      <c r="BW88" s="159">
        <v>3785.7507234976806</v>
      </c>
      <c r="BX88" s="159">
        <v>2896.8044789789715</v>
      </c>
      <c r="BY88" s="159">
        <v>2651.8039176489642</v>
      </c>
      <c r="BZ88" s="159">
        <v>2410.7809556083776</v>
      </c>
      <c r="CA88" s="159">
        <v>2396.4431714660964</v>
      </c>
      <c r="CB88" s="159">
        <v>2296.8955995266806</v>
      </c>
      <c r="CC88" s="159">
        <v>2031.9075370465157</v>
      </c>
      <c r="CD88" s="159">
        <v>1754.3980543742009</v>
      </c>
      <c r="CE88" s="160">
        <v>1548.0433150761726</v>
      </c>
    </row>
    <row r="89" spans="1:83" ht="25.5" customHeight="1" x14ac:dyDescent="0.35">
      <c r="A89" s="153"/>
      <c r="B89" s="53" t="s">
        <v>266</v>
      </c>
      <c r="C89" s="232" t="s">
        <v>248</v>
      </c>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v>0</v>
      </c>
      <c r="BA89" s="159">
        <v>0</v>
      </c>
      <c r="BB89" s="159">
        <v>0</v>
      </c>
      <c r="BC89" s="159">
        <v>0</v>
      </c>
      <c r="BD89" s="159">
        <v>0</v>
      </c>
      <c r="BE89" s="159">
        <v>0</v>
      </c>
      <c r="BF89" s="159">
        <v>0</v>
      </c>
      <c r="BG89" s="159">
        <v>0</v>
      </c>
      <c r="BH89" s="159">
        <v>0</v>
      </c>
      <c r="BI89" s="159">
        <v>4.5043348815827784</v>
      </c>
      <c r="BJ89" s="159">
        <v>10.204632857010056</v>
      </c>
      <c r="BK89" s="159">
        <v>19.22181625623551</v>
      </c>
      <c r="BL89" s="159">
        <v>52.965559624354448</v>
      </c>
      <c r="BM89" s="159">
        <v>46.32543934802267</v>
      </c>
      <c r="BN89" s="159">
        <v>61.059721660693107</v>
      </c>
      <c r="BO89" s="159">
        <v>97.183363428608146</v>
      </c>
      <c r="BP89" s="159">
        <v>142.91531822995066</v>
      </c>
      <c r="BQ89" s="159">
        <v>201.6544032618942</v>
      </c>
      <c r="BR89" s="159">
        <v>234.59543909473038</v>
      </c>
      <c r="BS89" s="159">
        <v>258.65989499782091</v>
      </c>
      <c r="BT89" s="159">
        <v>236.36214598399877</v>
      </c>
      <c r="BU89" s="159">
        <v>259.97142025964547</v>
      </c>
      <c r="BV89" s="159">
        <v>248.4000752353235</v>
      </c>
      <c r="BW89" s="159">
        <v>242.65784268335824</v>
      </c>
      <c r="BX89" s="159">
        <v>235.52124815799414</v>
      </c>
      <c r="BY89" s="159">
        <v>262.93497834064607</v>
      </c>
      <c r="BZ89" s="159">
        <v>239.21413436435685</v>
      </c>
      <c r="CA89" s="159">
        <v>238.82587718511252</v>
      </c>
      <c r="CB89" s="159">
        <v>240.30245987703168</v>
      </c>
      <c r="CC89" s="159">
        <v>243.12807216108473</v>
      </c>
      <c r="CD89" s="159">
        <v>243.24764658241125</v>
      </c>
      <c r="CE89" s="160">
        <v>241.97419299983531</v>
      </c>
    </row>
    <row r="90" spans="1:83" x14ac:dyDescent="0.35">
      <c r="A90" s="153"/>
      <c r="B90" s="53" t="s">
        <v>267</v>
      </c>
      <c r="C90" s="232" t="s">
        <v>257</v>
      </c>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c r="AN90" s="159"/>
      <c r="AO90" s="159"/>
      <c r="AP90" s="159"/>
      <c r="AQ90" s="159"/>
      <c r="AR90" s="159"/>
      <c r="AS90" s="159"/>
      <c r="AT90" s="159"/>
      <c r="AU90" s="159"/>
      <c r="AV90" s="159"/>
      <c r="AW90" s="159"/>
      <c r="AX90" s="159"/>
      <c r="AY90" s="159"/>
      <c r="AZ90" s="159">
        <v>0</v>
      </c>
      <c r="BA90" s="159">
        <v>0</v>
      </c>
      <c r="BB90" s="159">
        <v>0</v>
      </c>
      <c r="BC90" s="159">
        <v>0</v>
      </c>
      <c r="BD90" s="159">
        <v>0</v>
      </c>
      <c r="BE90" s="159">
        <v>0</v>
      </c>
      <c r="BF90" s="159">
        <v>0</v>
      </c>
      <c r="BG90" s="159">
        <v>0</v>
      </c>
      <c r="BH90" s="159">
        <v>0</v>
      </c>
      <c r="BI90" s="159">
        <v>0</v>
      </c>
      <c r="BJ90" s="159">
        <v>33.518623988902974</v>
      </c>
      <c r="BK90" s="159">
        <v>31.895765405449549</v>
      </c>
      <c r="BL90" s="159">
        <v>32.463397825394424</v>
      </c>
      <c r="BM90" s="159">
        <v>29.996856977421022</v>
      </c>
      <c r="BN90" s="159">
        <v>27.1335484856383</v>
      </c>
      <c r="BO90" s="159">
        <v>27.952549731506245</v>
      </c>
      <c r="BP90" s="159">
        <v>23.896184445041115</v>
      </c>
      <c r="BQ90" s="159">
        <v>22.600350220935493</v>
      </c>
      <c r="BR90" s="159">
        <v>20.89886594816268</v>
      </c>
      <c r="BS90" s="159">
        <v>17.710653363906449</v>
      </c>
      <c r="BT90" s="159">
        <v>15.8761698155398</v>
      </c>
      <c r="BU90" s="159">
        <v>13.693572705677727</v>
      </c>
      <c r="BV90" s="159">
        <v>14.633076631780412</v>
      </c>
      <c r="BW90" s="159">
        <v>11.023071498548006</v>
      </c>
      <c r="BX90" s="159">
        <v>15.904148334957618</v>
      </c>
      <c r="BY90" s="159">
        <v>12.53184987072439</v>
      </c>
      <c r="BZ90" s="159">
        <v>10.715197705936346</v>
      </c>
      <c r="CA90" s="159">
        <v>11.166373772465143</v>
      </c>
      <c r="CB90" s="159">
        <v>11.291920787676068</v>
      </c>
      <c r="CC90" s="159">
        <v>11.035588425114243</v>
      </c>
      <c r="CD90" s="159">
        <v>11.825586345822508</v>
      </c>
      <c r="CE90" s="160">
        <v>11.924038874994348</v>
      </c>
    </row>
    <row r="91" spans="1:83" x14ac:dyDescent="0.35">
      <c r="A91" s="153"/>
      <c r="B91" s="53" t="s">
        <v>395</v>
      </c>
      <c r="C91" s="232" t="s">
        <v>257</v>
      </c>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v>1929.5700897318736</v>
      </c>
      <c r="AI91" s="159">
        <v>1811.8087516295768</v>
      </c>
      <c r="AJ91" s="159">
        <v>1959.8585462098295</v>
      </c>
      <c r="AK91" s="159">
        <v>2859.5037937445923</v>
      </c>
      <c r="AL91" s="159">
        <v>3415.1737571724939</v>
      </c>
      <c r="AM91" s="159">
        <v>3840.9834675960547</v>
      </c>
      <c r="AN91" s="159">
        <v>4080.5623800106946</v>
      </c>
      <c r="AO91" s="159">
        <v>4319.2866568801774</v>
      </c>
      <c r="AP91" s="159">
        <v>4429.7781251185988</v>
      </c>
      <c r="AQ91" s="159">
        <v>4336.8434665085388</v>
      </c>
      <c r="AR91" s="159">
        <v>4684.2370110722995</v>
      </c>
      <c r="AS91" s="159">
        <v>4862.690204946628</v>
      </c>
      <c r="AT91" s="159">
        <v>5092.7731959596558</v>
      </c>
      <c r="AU91" s="159">
        <v>5307.8970651588515</v>
      </c>
      <c r="AV91" s="159">
        <v>5621.2958770198611</v>
      </c>
      <c r="AW91" s="159">
        <v>6205.1851812204077</v>
      </c>
      <c r="AX91" s="159">
        <v>6510.4183873082138</v>
      </c>
      <c r="AY91" s="159">
        <v>6681.8028209777349</v>
      </c>
      <c r="AZ91" s="159">
        <v>6659.2958381224726</v>
      </c>
      <c r="BA91" s="159">
        <v>6718.2197128762127</v>
      </c>
      <c r="BB91" s="159">
        <v>6712.7080359430302</v>
      </c>
      <c r="BC91" s="159">
        <v>6879.7357906538391</v>
      </c>
      <c r="BD91" s="159">
        <v>7151.4879634573253</v>
      </c>
      <c r="BE91" s="159">
        <v>7425.991263935075</v>
      </c>
      <c r="BF91" s="159">
        <v>7787.7955202499061</v>
      </c>
      <c r="BG91" s="159">
        <v>7057.4869285537579</v>
      </c>
      <c r="BH91" s="159">
        <v>7017.5847472137693</v>
      </c>
      <c r="BI91" s="159">
        <v>6852.5024500845257</v>
      </c>
      <c r="BJ91" s="159">
        <v>7087.0867740257763</v>
      </c>
      <c r="BK91" s="159">
        <v>7011.9589709158327</v>
      </c>
      <c r="BL91" s="159">
        <v>7565.1471031593728</v>
      </c>
      <c r="BM91" s="159">
        <v>7815.8860460618025</v>
      </c>
      <c r="BN91" s="159">
        <v>7936.5162415338455</v>
      </c>
      <c r="BO91" s="159">
        <v>8181.9137663409965</v>
      </c>
      <c r="BP91" s="159">
        <v>8281.6050851397649</v>
      </c>
      <c r="BQ91" s="159">
        <v>8260.5229730447663</v>
      </c>
      <c r="BR91" s="159">
        <v>8213.0179499043825</v>
      </c>
      <c r="BS91" s="159">
        <v>8085.492882985247</v>
      </c>
      <c r="BT91" s="159">
        <v>7682.272029134956</v>
      </c>
      <c r="BU91" s="159">
        <v>7268.3666246840694</v>
      </c>
      <c r="BV91" s="159">
        <v>6843.2678537419142</v>
      </c>
      <c r="BW91" s="159">
        <v>6589.9189075609183</v>
      </c>
      <c r="BX91" s="159">
        <v>6203.133162403702</v>
      </c>
      <c r="BY91" s="159">
        <v>6182.3421816399159</v>
      </c>
      <c r="BZ91" s="159">
        <v>5762.2923972651015</v>
      </c>
      <c r="CA91" s="159">
        <v>5937.5092564712786</v>
      </c>
      <c r="CB91" s="159">
        <v>5953.358528794799</v>
      </c>
      <c r="CC91" s="159">
        <v>5772.9985889531927</v>
      </c>
      <c r="CD91" s="159">
        <v>5604.3278892121143</v>
      </c>
      <c r="CE91" s="160">
        <v>5640.0594314038844</v>
      </c>
    </row>
    <row r="92" spans="1:83" x14ac:dyDescent="0.35">
      <c r="A92" s="153"/>
      <c r="B92" s="53" t="s">
        <v>366</v>
      </c>
      <c r="C92" s="232"/>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v>427.59205023492643</v>
      </c>
      <c r="AI92" s="159">
        <v>428.07226340169427</v>
      </c>
      <c r="AJ92" s="159">
        <v>406.17271101205785</v>
      </c>
      <c r="AK92" s="159">
        <v>429.71018129814735</v>
      </c>
      <c r="AL92" s="159">
        <v>464.1362539595882</v>
      </c>
      <c r="AM92" s="159">
        <v>526.8051238842047</v>
      </c>
      <c r="AN92" s="159">
        <v>619.35825604245963</v>
      </c>
      <c r="AO92" s="159">
        <v>732.30480485281691</v>
      </c>
      <c r="AP92" s="159">
        <v>910.09593453969126</v>
      </c>
      <c r="AQ92" s="159">
        <v>1077.0397135667165</v>
      </c>
      <c r="AR92" s="159">
        <v>1236.2838310863553</v>
      </c>
      <c r="AS92" s="159">
        <v>1413.8593543776992</v>
      </c>
      <c r="AT92" s="159">
        <v>1617.578558654207</v>
      </c>
      <c r="AU92" s="159">
        <v>1931.5647943297618</v>
      </c>
      <c r="AV92" s="159">
        <v>2114.6294447546388</v>
      </c>
      <c r="AW92" s="159">
        <v>2282.9206045753185</v>
      </c>
      <c r="AX92" s="159">
        <v>2388.4425572027935</v>
      </c>
      <c r="AY92" s="159">
        <v>1981.6904882931528</v>
      </c>
      <c r="AZ92" s="159">
        <v>1542.2042430704466</v>
      </c>
      <c r="BA92" s="159">
        <v>1184.6010979993539</v>
      </c>
      <c r="BB92" s="159">
        <v>750.69603339427306</v>
      </c>
      <c r="BC92" s="159">
        <v>276.63794192038603</v>
      </c>
      <c r="BD92" s="159">
        <v>5.2420721409523106</v>
      </c>
      <c r="BE92" s="159">
        <v>0</v>
      </c>
      <c r="BF92" s="159">
        <v>0</v>
      </c>
      <c r="BG92" s="159">
        <v>0</v>
      </c>
      <c r="BH92" s="159">
        <v>0</v>
      </c>
      <c r="BI92" s="159">
        <v>0</v>
      </c>
      <c r="BJ92" s="159">
        <v>0</v>
      </c>
      <c r="BK92" s="159">
        <v>0</v>
      </c>
      <c r="BL92" s="159">
        <v>0</v>
      </c>
      <c r="BM92" s="159">
        <v>0</v>
      </c>
      <c r="BN92" s="159">
        <v>0</v>
      </c>
      <c r="BO92" s="159">
        <v>0</v>
      </c>
      <c r="BP92" s="159">
        <v>0</v>
      </c>
      <c r="BQ92" s="159">
        <v>0</v>
      </c>
      <c r="BR92" s="159">
        <v>0</v>
      </c>
      <c r="BS92" s="159">
        <v>0</v>
      </c>
      <c r="BT92" s="159">
        <v>0</v>
      </c>
      <c r="BU92" s="159">
        <v>0</v>
      </c>
      <c r="BV92" s="159">
        <v>0</v>
      </c>
      <c r="BW92" s="159">
        <v>0</v>
      </c>
      <c r="BX92" s="159">
        <v>0</v>
      </c>
      <c r="BY92" s="159">
        <v>0</v>
      </c>
      <c r="BZ92" s="159">
        <v>0</v>
      </c>
      <c r="CA92" s="159">
        <v>0</v>
      </c>
      <c r="CB92" s="159">
        <v>0</v>
      </c>
      <c r="CC92" s="159">
        <v>0</v>
      </c>
      <c r="CD92" s="159">
        <v>0</v>
      </c>
      <c r="CE92" s="160">
        <v>0</v>
      </c>
    </row>
    <row r="93" spans="1:83" x14ac:dyDescent="0.35">
      <c r="A93" s="153"/>
      <c r="B93" s="73" t="s">
        <v>360</v>
      </c>
      <c r="C93" s="232" t="s">
        <v>257</v>
      </c>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v>427.59205023492643</v>
      </c>
      <c r="AI93" s="159">
        <v>427.54548663610711</v>
      </c>
      <c r="AJ93" s="159">
        <v>404.71359631197089</v>
      </c>
      <c r="AK93" s="159">
        <v>426.28411756964965</v>
      </c>
      <c r="AL93" s="159">
        <v>457.50535615632839</v>
      </c>
      <c r="AM93" s="159">
        <v>518.65185303852968</v>
      </c>
      <c r="AN93" s="159">
        <v>606.81315313437074</v>
      </c>
      <c r="AO93" s="159">
        <v>714.92777146729384</v>
      </c>
      <c r="AP93" s="159">
        <v>881.04755979870583</v>
      </c>
      <c r="AQ93" s="159">
        <v>1035.0592573213594</v>
      </c>
      <c r="AR93" s="159">
        <v>1180.7926791947089</v>
      </c>
      <c r="AS93" s="159">
        <v>1339.8490844575463</v>
      </c>
      <c r="AT93" s="159">
        <v>1520.4274177112916</v>
      </c>
      <c r="AU93" s="159">
        <v>1800.2048217530019</v>
      </c>
      <c r="AV93" s="159">
        <v>1957.5200046179677</v>
      </c>
      <c r="AW93" s="159">
        <v>2092.6161309136069</v>
      </c>
      <c r="AX93" s="159">
        <v>2166.3608195734528</v>
      </c>
      <c r="AY93" s="159">
        <v>1767.9260051256047</v>
      </c>
      <c r="AZ93" s="159">
        <v>1362.4545980154539</v>
      </c>
      <c r="BA93" s="159">
        <v>1045.0824382589967</v>
      </c>
      <c r="BB93" s="159">
        <v>656.66484372487241</v>
      </c>
      <c r="BC93" s="159">
        <v>241.77814139310465</v>
      </c>
      <c r="BD93" s="159">
        <v>5.2420721409523106</v>
      </c>
      <c r="BE93" s="159">
        <v>0</v>
      </c>
      <c r="BF93" s="159">
        <v>0</v>
      </c>
      <c r="BG93" s="159">
        <v>0</v>
      </c>
      <c r="BH93" s="159">
        <v>0</v>
      </c>
      <c r="BI93" s="159">
        <v>0</v>
      </c>
      <c r="BJ93" s="159">
        <v>0</v>
      </c>
      <c r="BK93" s="159">
        <v>0</v>
      </c>
      <c r="BL93" s="159">
        <v>0</v>
      </c>
      <c r="BM93" s="159">
        <v>0</v>
      </c>
      <c r="BN93" s="159">
        <v>0</v>
      </c>
      <c r="BO93" s="159">
        <v>0</v>
      </c>
      <c r="BP93" s="159">
        <v>0</v>
      </c>
      <c r="BQ93" s="159">
        <v>0</v>
      </c>
      <c r="BR93" s="159">
        <v>0</v>
      </c>
      <c r="BS93" s="159">
        <v>0</v>
      </c>
      <c r="BT93" s="159">
        <v>0</v>
      </c>
      <c r="BU93" s="159">
        <v>0</v>
      </c>
      <c r="BV93" s="159">
        <v>0</v>
      </c>
      <c r="BW93" s="159">
        <v>0</v>
      </c>
      <c r="BX93" s="159">
        <v>0</v>
      </c>
      <c r="BY93" s="159">
        <v>0</v>
      </c>
      <c r="BZ93" s="159">
        <v>0</v>
      </c>
      <c r="CA93" s="159">
        <v>0</v>
      </c>
      <c r="CB93" s="159">
        <v>0</v>
      </c>
      <c r="CC93" s="159">
        <v>0</v>
      </c>
      <c r="CD93" s="159">
        <v>0</v>
      </c>
      <c r="CE93" s="160">
        <v>0</v>
      </c>
    </row>
    <row r="94" spans="1:83" s="108" customFormat="1" x14ac:dyDescent="0.35">
      <c r="A94" s="171"/>
      <c r="B94" s="73" t="s">
        <v>361</v>
      </c>
      <c r="C94" s="232" t="s">
        <v>257</v>
      </c>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159">
        <v>0</v>
      </c>
      <c r="AI94" s="159">
        <v>0.52677676558714792</v>
      </c>
      <c r="AJ94" s="159">
        <v>1.4591147000869424</v>
      </c>
      <c r="AK94" s="159">
        <v>3.4260637284977498</v>
      </c>
      <c r="AL94" s="159">
        <v>6.6308978032597734</v>
      </c>
      <c r="AM94" s="159">
        <v>8.153270845674994</v>
      </c>
      <c r="AN94" s="159">
        <v>12.545102908088896</v>
      </c>
      <c r="AO94" s="159">
        <v>17.377033385523077</v>
      </c>
      <c r="AP94" s="159">
        <v>29.048374740985459</v>
      </c>
      <c r="AQ94" s="159">
        <v>41.980456245357324</v>
      </c>
      <c r="AR94" s="159">
        <v>55.491151891646432</v>
      </c>
      <c r="AS94" s="159">
        <v>74.010269920152965</v>
      </c>
      <c r="AT94" s="159">
        <v>97.15114094291539</v>
      </c>
      <c r="AU94" s="159">
        <v>131.3599725767601</v>
      </c>
      <c r="AV94" s="159">
        <v>157.10944013667137</v>
      </c>
      <c r="AW94" s="159">
        <v>190.30447366171197</v>
      </c>
      <c r="AX94" s="159">
        <v>222.08173762934086</v>
      </c>
      <c r="AY94" s="159">
        <v>213.76448316754801</v>
      </c>
      <c r="AZ94" s="159">
        <v>179.74964505499261</v>
      </c>
      <c r="BA94" s="159">
        <v>139.51865974035729</v>
      </c>
      <c r="BB94" s="159">
        <v>94.031189669400604</v>
      </c>
      <c r="BC94" s="159">
        <v>34.859800527281408</v>
      </c>
      <c r="BD94" s="159">
        <v>0</v>
      </c>
      <c r="BE94" s="159">
        <v>0</v>
      </c>
      <c r="BF94" s="159">
        <v>0</v>
      </c>
      <c r="BG94" s="159">
        <v>0</v>
      </c>
      <c r="BH94" s="159">
        <v>0</v>
      </c>
      <c r="BI94" s="159">
        <v>0</v>
      </c>
      <c r="BJ94" s="159">
        <v>0</v>
      </c>
      <c r="BK94" s="159">
        <v>0</v>
      </c>
      <c r="BL94" s="159">
        <v>0</v>
      </c>
      <c r="BM94" s="159">
        <v>0</v>
      </c>
      <c r="BN94" s="159">
        <v>0</v>
      </c>
      <c r="BO94" s="159">
        <v>0</v>
      </c>
      <c r="BP94" s="159">
        <v>0</v>
      </c>
      <c r="BQ94" s="159">
        <v>0</v>
      </c>
      <c r="BR94" s="159">
        <v>0</v>
      </c>
      <c r="BS94" s="159">
        <v>0</v>
      </c>
      <c r="BT94" s="159">
        <v>0</v>
      </c>
      <c r="BU94" s="159">
        <v>0</v>
      </c>
      <c r="BV94" s="159">
        <v>0</v>
      </c>
      <c r="BW94" s="159">
        <v>0</v>
      </c>
      <c r="BX94" s="159">
        <v>0</v>
      </c>
      <c r="BY94" s="159">
        <v>0</v>
      </c>
      <c r="BZ94" s="159">
        <v>0</v>
      </c>
      <c r="CA94" s="159">
        <v>0</v>
      </c>
      <c r="CB94" s="159">
        <v>0</v>
      </c>
      <c r="CC94" s="159">
        <v>0</v>
      </c>
      <c r="CD94" s="159">
        <v>0</v>
      </c>
      <c r="CE94" s="160">
        <v>0</v>
      </c>
    </row>
    <row r="95" spans="1:83" ht="25.5" customHeight="1" x14ac:dyDescent="0.35">
      <c r="A95" s="153"/>
      <c r="B95" s="53" t="s">
        <v>353</v>
      </c>
      <c r="C95" s="232"/>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v>3356.0218318130442</v>
      </c>
      <c r="AI95" s="159">
        <v>3188.9268319873627</v>
      </c>
      <c r="AJ95" s="159">
        <v>3118.6332169199977</v>
      </c>
      <c r="AK95" s="159">
        <v>3576.5952552268573</v>
      </c>
      <c r="AL95" s="159">
        <v>3377.2195094696776</v>
      </c>
      <c r="AM95" s="159">
        <v>3364.2187270535674</v>
      </c>
      <c r="AN95" s="159">
        <v>3830.0458127983052</v>
      </c>
      <c r="AO95" s="159">
        <v>4171.1817560656364</v>
      </c>
      <c r="AP95" s="159">
        <v>4235.4502157229599</v>
      </c>
      <c r="AQ95" s="159">
        <v>4309.2795033421198</v>
      </c>
      <c r="AR95" s="159">
        <v>4719.5501593154031</v>
      </c>
      <c r="AS95" s="159">
        <v>4819.5353641894653</v>
      </c>
      <c r="AT95" s="159">
        <v>4992.4768531790132</v>
      </c>
      <c r="AU95" s="159">
        <v>5620.8237318277106</v>
      </c>
      <c r="AV95" s="159">
        <v>7385.8299458166994</v>
      </c>
      <c r="AW95" s="159">
        <v>7580.1889076964189</v>
      </c>
      <c r="AX95" s="159">
        <v>7511.8364161841237</v>
      </c>
      <c r="AY95" s="159">
        <v>7100.0877571972023</v>
      </c>
      <c r="AZ95" s="159">
        <v>6681.2608455372838</v>
      </c>
      <c r="BA95" s="159">
        <v>6600.0188503883892</v>
      </c>
      <c r="BB95" s="159">
        <v>6214.4916871360829</v>
      </c>
      <c r="BC95" s="159">
        <v>6412.7840650410499</v>
      </c>
      <c r="BD95" s="159">
        <v>6853.2070356925105</v>
      </c>
      <c r="BE95" s="159">
        <v>7355.1258536875112</v>
      </c>
      <c r="BF95" s="159">
        <v>7172.7752818549234</v>
      </c>
      <c r="BG95" s="159">
        <v>3927.4817627336229</v>
      </c>
      <c r="BH95" s="159">
        <v>0</v>
      </c>
      <c r="BI95" s="159">
        <v>0</v>
      </c>
      <c r="BJ95" s="159">
        <v>0</v>
      </c>
      <c r="BK95" s="159">
        <v>0</v>
      </c>
      <c r="BL95" s="159">
        <v>0</v>
      </c>
      <c r="BM95" s="159">
        <v>0</v>
      </c>
      <c r="BN95" s="159">
        <v>0</v>
      </c>
      <c r="BO95" s="159">
        <v>0</v>
      </c>
      <c r="BP95" s="159">
        <v>0</v>
      </c>
      <c r="BQ95" s="159">
        <v>0</v>
      </c>
      <c r="BR95" s="159">
        <v>0</v>
      </c>
      <c r="BS95" s="159">
        <v>0</v>
      </c>
      <c r="BT95" s="159">
        <v>0</v>
      </c>
      <c r="BU95" s="159">
        <v>0</v>
      </c>
      <c r="BV95" s="159">
        <v>0</v>
      </c>
      <c r="BW95" s="159">
        <v>0</v>
      </c>
      <c r="BX95" s="159">
        <v>0</v>
      </c>
      <c r="BY95" s="159">
        <v>0</v>
      </c>
      <c r="BZ95" s="159">
        <v>0</v>
      </c>
      <c r="CA95" s="159">
        <v>0</v>
      </c>
      <c r="CB95" s="159">
        <v>0</v>
      </c>
      <c r="CC95" s="159">
        <v>0</v>
      </c>
      <c r="CD95" s="159">
        <v>0</v>
      </c>
      <c r="CE95" s="160">
        <v>0</v>
      </c>
    </row>
    <row r="96" spans="1:83" x14ac:dyDescent="0.35">
      <c r="A96" s="153"/>
      <c r="B96" s="73" t="s">
        <v>367</v>
      </c>
      <c r="C96" s="232" t="s">
        <v>257</v>
      </c>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v>0</v>
      </c>
      <c r="AI96" s="159">
        <v>40.682471883450425</v>
      </c>
      <c r="AJ96" s="159">
        <v>61.365012406885022</v>
      </c>
      <c r="AK96" s="159">
        <v>70.741374146171353</v>
      </c>
      <c r="AL96" s="159">
        <v>111.47908104752932</v>
      </c>
      <c r="AM96" s="159">
        <v>282.73794103887741</v>
      </c>
      <c r="AN96" s="159">
        <v>512.87658921062166</v>
      </c>
      <c r="AO96" s="159">
        <v>842.32760121311537</v>
      </c>
      <c r="AP96" s="159">
        <v>1155.4209345998206</v>
      </c>
      <c r="AQ96" s="159">
        <v>1465.5193991580229</v>
      </c>
      <c r="AR96" s="159">
        <v>1790.0376539690828</v>
      </c>
      <c r="AS96" s="159">
        <v>2081.2353658208681</v>
      </c>
      <c r="AT96" s="159">
        <v>2219.8208558214101</v>
      </c>
      <c r="AU96" s="159">
        <v>2650.5832407580001</v>
      </c>
      <c r="AV96" s="159">
        <v>3101.8988759907174</v>
      </c>
      <c r="AW96" s="159">
        <v>3297.1008052624493</v>
      </c>
      <c r="AX96" s="159">
        <v>3259.6349428042872</v>
      </c>
      <c r="AY96" s="159">
        <v>2772.8923929017733</v>
      </c>
      <c r="AZ96" s="159">
        <v>2523.060032652319</v>
      </c>
      <c r="BA96" s="159">
        <v>2305.5139307423324</v>
      </c>
      <c r="BB96" s="159">
        <v>2059.6323431388259</v>
      </c>
      <c r="BC96" s="159">
        <v>1915.097577514907</v>
      </c>
      <c r="BD96" s="159">
        <v>1832.0344417494971</v>
      </c>
      <c r="BE96" s="159">
        <v>1760.4642952209194</v>
      </c>
      <c r="BF96" s="159">
        <v>989.87130341276327</v>
      </c>
      <c r="BG96" s="159">
        <v>380.31973054762722</v>
      </c>
      <c r="BH96" s="159">
        <v>0</v>
      </c>
      <c r="BI96" s="159">
        <v>0</v>
      </c>
      <c r="BJ96" s="159">
        <v>0</v>
      </c>
      <c r="BK96" s="159">
        <v>0</v>
      </c>
      <c r="BL96" s="159">
        <v>0</v>
      </c>
      <c r="BM96" s="159">
        <v>0</v>
      </c>
      <c r="BN96" s="159">
        <v>0</v>
      </c>
      <c r="BO96" s="159">
        <v>0</v>
      </c>
      <c r="BP96" s="159">
        <v>0</v>
      </c>
      <c r="BQ96" s="159">
        <v>0</v>
      </c>
      <c r="BR96" s="159">
        <v>0</v>
      </c>
      <c r="BS96" s="159">
        <v>0</v>
      </c>
      <c r="BT96" s="159">
        <v>0</v>
      </c>
      <c r="BU96" s="159">
        <v>0</v>
      </c>
      <c r="BV96" s="159">
        <v>0</v>
      </c>
      <c r="BW96" s="159">
        <v>0</v>
      </c>
      <c r="BX96" s="159">
        <v>0</v>
      </c>
      <c r="BY96" s="159">
        <v>0</v>
      </c>
      <c r="BZ96" s="159">
        <v>0</v>
      </c>
      <c r="CA96" s="159">
        <v>0</v>
      </c>
      <c r="CB96" s="159">
        <v>0</v>
      </c>
      <c r="CC96" s="159">
        <v>0</v>
      </c>
      <c r="CD96" s="159">
        <v>0</v>
      </c>
      <c r="CE96" s="160">
        <v>0</v>
      </c>
    </row>
    <row r="97" spans="1:83" x14ac:dyDescent="0.35">
      <c r="A97" s="153"/>
      <c r="B97" s="73" t="s">
        <v>368</v>
      </c>
      <c r="C97" s="232" t="s">
        <v>257</v>
      </c>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v>3356.0218318130442</v>
      </c>
      <c r="AI97" s="159">
        <v>3148.2443601039122</v>
      </c>
      <c r="AJ97" s="159">
        <v>3057.2682045131132</v>
      </c>
      <c r="AK97" s="159">
        <v>3505.8538810806858</v>
      </c>
      <c r="AL97" s="159">
        <v>3265.7404284221484</v>
      </c>
      <c r="AM97" s="159">
        <v>3081.4807860146898</v>
      </c>
      <c r="AN97" s="159">
        <v>3317.169223587684</v>
      </c>
      <c r="AO97" s="159">
        <v>3328.8541548525209</v>
      </c>
      <c r="AP97" s="159">
        <v>3080.0292811231393</v>
      </c>
      <c r="AQ97" s="159">
        <v>2843.7601041840971</v>
      </c>
      <c r="AR97" s="159">
        <v>2929.5125053463203</v>
      </c>
      <c r="AS97" s="159">
        <v>2738.2999983685977</v>
      </c>
      <c r="AT97" s="159">
        <v>2772.6559973576032</v>
      </c>
      <c r="AU97" s="159">
        <v>2970.240491069711</v>
      </c>
      <c r="AV97" s="159">
        <v>4283.9310698259815</v>
      </c>
      <c r="AW97" s="159">
        <v>4283.0881024339697</v>
      </c>
      <c r="AX97" s="159">
        <v>4252.2014733798369</v>
      </c>
      <c r="AY97" s="159">
        <v>4327.1953642954286</v>
      </c>
      <c r="AZ97" s="159">
        <v>4158.2008128849648</v>
      </c>
      <c r="BA97" s="159">
        <v>4294.5049196460559</v>
      </c>
      <c r="BB97" s="159">
        <v>4154.8593439972574</v>
      </c>
      <c r="BC97" s="159">
        <v>4497.6864875261426</v>
      </c>
      <c r="BD97" s="159">
        <v>5021.1725939430135</v>
      </c>
      <c r="BE97" s="159">
        <v>5594.6615584665915</v>
      </c>
      <c r="BF97" s="159">
        <v>6182.9039784421602</v>
      </c>
      <c r="BG97" s="159">
        <v>3547.1620321859959</v>
      </c>
      <c r="BH97" s="159">
        <v>0</v>
      </c>
      <c r="BI97" s="159">
        <v>0</v>
      </c>
      <c r="BJ97" s="159">
        <v>0</v>
      </c>
      <c r="BK97" s="159">
        <v>0</v>
      </c>
      <c r="BL97" s="159">
        <v>0</v>
      </c>
      <c r="BM97" s="159">
        <v>0</v>
      </c>
      <c r="BN97" s="159">
        <v>0</v>
      </c>
      <c r="BO97" s="159">
        <v>0</v>
      </c>
      <c r="BP97" s="159">
        <v>0</v>
      </c>
      <c r="BQ97" s="159">
        <v>0</v>
      </c>
      <c r="BR97" s="159">
        <v>0</v>
      </c>
      <c r="BS97" s="159">
        <v>0</v>
      </c>
      <c r="BT97" s="159">
        <v>0</v>
      </c>
      <c r="BU97" s="159">
        <v>0</v>
      </c>
      <c r="BV97" s="159">
        <v>0</v>
      </c>
      <c r="BW97" s="159">
        <v>0</v>
      </c>
      <c r="BX97" s="159">
        <v>0</v>
      </c>
      <c r="BY97" s="159">
        <v>0</v>
      </c>
      <c r="BZ97" s="159">
        <v>0</v>
      </c>
      <c r="CA97" s="159">
        <v>0</v>
      </c>
      <c r="CB97" s="159">
        <v>0</v>
      </c>
      <c r="CC97" s="159">
        <v>0</v>
      </c>
      <c r="CD97" s="159">
        <v>0</v>
      </c>
      <c r="CE97" s="160">
        <v>0</v>
      </c>
    </row>
    <row r="98" spans="1:83" x14ac:dyDescent="0.35">
      <c r="A98" s="153"/>
      <c r="B98" s="53" t="s">
        <v>30</v>
      </c>
      <c r="C98" s="232" t="s">
        <v>248</v>
      </c>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v>548.69325862947778</v>
      </c>
      <c r="AI98" s="159">
        <v>533.13302219292825</v>
      </c>
      <c r="AJ98" s="159">
        <v>524.0653840033815</v>
      </c>
      <c r="AK98" s="159">
        <v>534.99576436365612</v>
      </c>
      <c r="AL98" s="159">
        <v>581.64013672080398</v>
      </c>
      <c r="AM98" s="159">
        <v>565.29996267773481</v>
      </c>
      <c r="AN98" s="159">
        <v>521.12033596755509</v>
      </c>
      <c r="AO98" s="159">
        <v>509.72698314236976</v>
      </c>
      <c r="AP98" s="159">
        <v>601.52750056848402</v>
      </c>
      <c r="AQ98" s="159">
        <v>571.50199636159925</v>
      </c>
      <c r="AR98" s="159">
        <v>544.09413987129312</v>
      </c>
      <c r="AS98" s="159">
        <v>511.90590122374471</v>
      </c>
      <c r="AT98" s="159">
        <v>516.61811904717308</v>
      </c>
      <c r="AU98" s="159">
        <v>532.19254976551633</v>
      </c>
      <c r="AV98" s="159">
        <v>536.51619082202922</v>
      </c>
      <c r="AW98" s="159">
        <v>552.67270610558296</v>
      </c>
      <c r="AX98" s="159">
        <v>546.06646848123444</v>
      </c>
      <c r="AY98" s="159">
        <v>544.32605707188975</v>
      </c>
      <c r="AZ98" s="159">
        <v>503.97596615635922</v>
      </c>
      <c r="BA98" s="159">
        <v>506.69296960765695</v>
      </c>
      <c r="BB98" s="159">
        <v>502.60813813624782</v>
      </c>
      <c r="BC98" s="159">
        <v>495.21241948747945</v>
      </c>
      <c r="BD98" s="159">
        <v>514.20750255008761</v>
      </c>
      <c r="BE98" s="159">
        <v>520.71875486358215</v>
      </c>
      <c r="BF98" s="159">
        <v>525.36222187035855</v>
      </c>
      <c r="BG98" s="159">
        <v>491.80140000961535</v>
      </c>
      <c r="BH98" s="159">
        <v>509.4238802823379</v>
      </c>
      <c r="BI98" s="159">
        <v>496.28499672076765</v>
      </c>
      <c r="BJ98" s="159">
        <v>496.58035605480745</v>
      </c>
      <c r="BK98" s="159">
        <v>529.39984362182599</v>
      </c>
      <c r="BL98" s="159">
        <v>638.31539083535063</v>
      </c>
      <c r="BM98" s="159">
        <v>660.65678765602411</v>
      </c>
      <c r="BN98" s="159">
        <v>646.85202443877392</v>
      </c>
      <c r="BO98" s="159">
        <v>648.57781758198621</v>
      </c>
      <c r="BP98" s="159">
        <v>664.95258062849859</v>
      </c>
      <c r="BQ98" s="159">
        <v>663.936516717833</v>
      </c>
      <c r="BR98" s="159">
        <v>674.19809612256529</v>
      </c>
      <c r="BS98" s="159">
        <v>675.05700849219625</v>
      </c>
      <c r="BT98" s="159">
        <v>613.85651400893903</v>
      </c>
      <c r="BU98" s="159">
        <v>597.83707568834927</v>
      </c>
      <c r="BV98" s="159">
        <v>594.07090978830672</v>
      </c>
      <c r="BW98" s="159">
        <v>573.90517747460513</v>
      </c>
      <c r="BX98" s="159">
        <v>468.96675457511566</v>
      </c>
      <c r="BY98" s="159">
        <v>467.9501816665782</v>
      </c>
      <c r="BZ98" s="159">
        <v>444.46017705823999</v>
      </c>
      <c r="CA98" s="159">
        <v>469.58506488253425</v>
      </c>
      <c r="CB98" s="159">
        <v>475.49788141023606</v>
      </c>
      <c r="CC98" s="159">
        <v>463.21838367802121</v>
      </c>
      <c r="CD98" s="159">
        <v>442.42366501850495</v>
      </c>
      <c r="CE98" s="160">
        <v>419.32092019168635</v>
      </c>
    </row>
    <row r="99" spans="1:83" x14ac:dyDescent="0.35">
      <c r="A99" s="153"/>
      <c r="B99" s="53" t="s">
        <v>282</v>
      </c>
      <c r="C99" s="232" t="s">
        <v>248</v>
      </c>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c r="AN99" s="159"/>
      <c r="AO99" s="159"/>
      <c r="AP99" s="159"/>
      <c r="AQ99" s="159"/>
      <c r="AR99" s="159"/>
      <c r="AS99" s="159"/>
      <c r="AT99" s="159"/>
      <c r="AU99" s="159"/>
      <c r="AV99" s="159"/>
      <c r="AW99" s="159"/>
      <c r="AX99" s="159"/>
      <c r="AY99" s="159"/>
      <c r="AZ99" s="159"/>
      <c r="BA99" s="159"/>
      <c r="BB99" s="159"/>
      <c r="BC99" s="159"/>
      <c r="BD99" s="159"/>
      <c r="BE99" s="159"/>
      <c r="BF99" s="159"/>
      <c r="BG99" s="159"/>
      <c r="BH99" s="159"/>
      <c r="BI99" s="159"/>
      <c r="BJ99" s="159"/>
      <c r="BK99" s="159"/>
      <c r="BL99" s="159">
        <v>7.5747531488191058</v>
      </c>
      <c r="BM99" s="159">
        <v>9.5497969711295863</v>
      </c>
      <c r="BN99" s="159">
        <v>12.338014844672951</v>
      </c>
      <c r="BO99" s="159">
        <v>12.470662312990566</v>
      </c>
      <c r="BP99" s="159">
        <v>12.121952338057339</v>
      </c>
      <c r="BQ99" s="159">
        <v>11.634318985219048</v>
      </c>
      <c r="BR99" s="159">
        <v>46.860741528481007</v>
      </c>
      <c r="BS99" s="159">
        <v>54.247552889896568</v>
      </c>
      <c r="BT99" s="159">
        <v>50.104865096547371</v>
      </c>
      <c r="BU99" s="159">
        <v>58.056318822736657</v>
      </c>
      <c r="BV99" s="159">
        <v>48.126922466757463</v>
      </c>
      <c r="BW99" s="159">
        <v>50.168426451858494</v>
      </c>
      <c r="BX99" s="159">
        <v>45.060224317353757</v>
      </c>
      <c r="BY99" s="159">
        <v>45.43868783360756</v>
      </c>
      <c r="BZ99" s="159">
        <v>43.588381538940737</v>
      </c>
      <c r="CA99" s="159">
        <v>43.080980613302692</v>
      </c>
      <c r="CB99" s="159">
        <v>42.676101917864699</v>
      </c>
      <c r="CC99" s="159">
        <v>41.953338227619497</v>
      </c>
      <c r="CD99" s="159">
        <v>41.105056909714691</v>
      </c>
      <c r="CE99" s="160">
        <v>40.12695638731072</v>
      </c>
    </row>
    <row r="100" spans="1:83" ht="25.5" customHeight="1" x14ac:dyDescent="0.35">
      <c r="A100" s="153"/>
      <c r="B100" s="53" t="s">
        <v>283</v>
      </c>
      <c r="C100" s="232" t="s">
        <v>248</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v>0</v>
      </c>
      <c r="AI100" s="159">
        <v>12.861157857049607</v>
      </c>
      <c r="AJ100" s="159">
        <v>63.702187190228358</v>
      </c>
      <c r="AK100" s="159">
        <v>114.79867807748082</v>
      </c>
      <c r="AL100" s="159">
        <v>176.01577098378831</v>
      </c>
      <c r="AM100" s="159">
        <v>242.96839890223586</v>
      </c>
      <c r="AN100" s="159">
        <v>297.13330988086295</v>
      </c>
      <c r="AO100" s="159">
        <v>366.85175418722224</v>
      </c>
      <c r="AP100" s="159">
        <v>461.49609195343629</v>
      </c>
      <c r="AQ100" s="159">
        <v>535.72976484957621</v>
      </c>
      <c r="AR100" s="159">
        <v>595.80396326237303</v>
      </c>
      <c r="AS100" s="159">
        <v>655.02167079926471</v>
      </c>
      <c r="AT100" s="159">
        <v>718.49086240613269</v>
      </c>
      <c r="AU100" s="159">
        <v>830.39613540140977</v>
      </c>
      <c r="AV100" s="159">
        <v>51.838141634759523</v>
      </c>
      <c r="AW100" s="159">
        <v>0</v>
      </c>
      <c r="AX100" s="159">
        <v>0</v>
      </c>
      <c r="AY100" s="159">
        <v>0</v>
      </c>
      <c r="AZ100" s="159">
        <v>0</v>
      </c>
      <c r="BA100" s="159">
        <v>0</v>
      </c>
      <c r="BB100" s="159">
        <v>0</v>
      </c>
      <c r="BC100" s="159">
        <v>0</v>
      </c>
      <c r="BD100" s="159">
        <v>0</v>
      </c>
      <c r="BE100" s="159">
        <v>0</v>
      </c>
      <c r="BF100" s="159">
        <v>0</v>
      </c>
      <c r="BG100" s="159">
        <v>0</v>
      </c>
      <c r="BH100" s="159">
        <v>0</v>
      </c>
      <c r="BI100" s="159">
        <v>0</v>
      </c>
      <c r="BJ100" s="159">
        <v>0</v>
      </c>
      <c r="BK100" s="159">
        <v>0</v>
      </c>
      <c r="BL100" s="159">
        <v>0</v>
      </c>
      <c r="BM100" s="159">
        <v>0</v>
      </c>
      <c r="BN100" s="159">
        <v>0</v>
      </c>
      <c r="BO100" s="159">
        <v>0</v>
      </c>
      <c r="BP100" s="159">
        <v>0</v>
      </c>
      <c r="BQ100" s="159">
        <v>0</v>
      </c>
      <c r="BR100" s="159">
        <v>0</v>
      </c>
      <c r="BS100" s="159">
        <v>0</v>
      </c>
      <c r="BT100" s="159">
        <v>0</v>
      </c>
      <c r="BU100" s="159">
        <v>0</v>
      </c>
      <c r="BV100" s="159">
        <v>0</v>
      </c>
      <c r="BW100" s="159">
        <v>0</v>
      </c>
      <c r="BX100" s="159">
        <v>0</v>
      </c>
      <c r="BY100" s="159">
        <v>0</v>
      </c>
      <c r="BZ100" s="159">
        <v>0</v>
      </c>
      <c r="CA100" s="159">
        <v>0</v>
      </c>
      <c r="CB100" s="159">
        <v>0</v>
      </c>
      <c r="CC100" s="159">
        <v>0</v>
      </c>
      <c r="CD100" s="159">
        <v>0</v>
      </c>
      <c r="CE100" s="160">
        <v>0</v>
      </c>
    </row>
    <row r="101" spans="1:83" x14ac:dyDescent="0.35">
      <c r="A101" s="153"/>
      <c r="B101" s="53" t="s">
        <v>378</v>
      </c>
      <c r="C101" s="158" t="s">
        <v>248</v>
      </c>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v>0</v>
      </c>
      <c r="AI101" s="159">
        <v>0</v>
      </c>
      <c r="AJ101" s="159">
        <v>0</v>
      </c>
      <c r="AK101" s="159">
        <v>0</v>
      </c>
      <c r="AL101" s="159">
        <v>0</v>
      </c>
      <c r="AM101" s="159">
        <v>0</v>
      </c>
      <c r="AN101" s="159">
        <v>0</v>
      </c>
      <c r="AO101" s="159">
        <v>0</v>
      </c>
      <c r="AP101" s="159">
        <v>0</v>
      </c>
      <c r="AQ101" s="159">
        <v>0</v>
      </c>
      <c r="AR101" s="159">
        <v>0</v>
      </c>
      <c r="AS101" s="159">
        <v>0</v>
      </c>
      <c r="AT101" s="159">
        <v>0</v>
      </c>
      <c r="AU101" s="159">
        <v>0</v>
      </c>
      <c r="AV101" s="159">
        <v>0</v>
      </c>
      <c r="AW101" s="159">
        <v>0</v>
      </c>
      <c r="AX101" s="159">
        <v>0</v>
      </c>
      <c r="AY101" s="159">
        <v>0</v>
      </c>
      <c r="AZ101" s="159">
        <v>0</v>
      </c>
      <c r="BA101" s="159">
        <v>0</v>
      </c>
      <c r="BB101" s="159">
        <v>0</v>
      </c>
      <c r="BC101" s="159">
        <v>0</v>
      </c>
      <c r="BD101" s="159">
        <v>0</v>
      </c>
      <c r="BE101" s="159">
        <v>0</v>
      </c>
      <c r="BF101" s="159">
        <v>0</v>
      </c>
      <c r="BG101" s="159">
        <v>0</v>
      </c>
      <c r="BH101" s="159">
        <v>0</v>
      </c>
      <c r="BI101" s="159">
        <v>1318.3564406868334</v>
      </c>
      <c r="BJ101" s="159">
        <v>0</v>
      </c>
      <c r="BK101" s="159">
        <v>0</v>
      </c>
      <c r="BL101" s="159">
        <v>0</v>
      </c>
      <c r="BM101" s="159">
        <v>0</v>
      </c>
      <c r="BN101" s="159">
        <v>0</v>
      </c>
      <c r="BO101" s="159">
        <v>0</v>
      </c>
      <c r="BP101" s="159">
        <v>0</v>
      </c>
      <c r="BQ101" s="159">
        <v>0</v>
      </c>
      <c r="BR101" s="159">
        <v>0</v>
      </c>
      <c r="BS101" s="159">
        <v>0</v>
      </c>
      <c r="BT101" s="159">
        <v>0</v>
      </c>
      <c r="BU101" s="159">
        <v>0</v>
      </c>
      <c r="BV101" s="159">
        <v>0</v>
      </c>
      <c r="BW101" s="159">
        <v>0</v>
      </c>
      <c r="BX101" s="159">
        <v>0</v>
      </c>
      <c r="BY101" s="159">
        <v>0</v>
      </c>
      <c r="BZ101" s="159">
        <v>0</v>
      </c>
      <c r="CA101" s="159">
        <v>0</v>
      </c>
      <c r="CB101" s="159">
        <v>0</v>
      </c>
      <c r="CC101" s="159">
        <v>0</v>
      </c>
      <c r="CD101" s="159">
        <v>0</v>
      </c>
      <c r="CE101" s="160">
        <v>0</v>
      </c>
    </row>
    <row r="102" spans="1:83" x14ac:dyDescent="0.35">
      <c r="A102" s="153"/>
      <c r="B102" s="75" t="s">
        <v>379</v>
      </c>
      <c r="C102" s="158" t="s">
        <v>248</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v>0</v>
      </c>
      <c r="AI102" s="159">
        <v>0</v>
      </c>
      <c r="AJ102" s="159">
        <v>0</v>
      </c>
      <c r="AK102" s="159">
        <v>0</v>
      </c>
      <c r="AL102" s="159">
        <v>0</v>
      </c>
      <c r="AM102" s="159">
        <v>0</v>
      </c>
      <c r="AN102" s="159">
        <v>0</v>
      </c>
      <c r="AO102" s="159">
        <v>0</v>
      </c>
      <c r="AP102" s="159">
        <v>0</v>
      </c>
      <c r="AQ102" s="159">
        <v>0</v>
      </c>
      <c r="AR102" s="159">
        <v>0</v>
      </c>
      <c r="AS102" s="159">
        <v>0</v>
      </c>
      <c r="AT102" s="159">
        <v>0</v>
      </c>
      <c r="AU102" s="159">
        <v>0</v>
      </c>
      <c r="AV102" s="159">
        <v>0</v>
      </c>
      <c r="AW102" s="159">
        <v>0</v>
      </c>
      <c r="AX102" s="159">
        <v>0</v>
      </c>
      <c r="AY102" s="159">
        <v>0</v>
      </c>
      <c r="AZ102" s="159">
        <v>0</v>
      </c>
      <c r="BA102" s="159">
        <v>0</v>
      </c>
      <c r="BB102" s="159">
        <v>0</v>
      </c>
      <c r="BC102" s="159">
        <v>0</v>
      </c>
      <c r="BD102" s="159">
        <v>0</v>
      </c>
      <c r="BE102" s="159">
        <v>0</v>
      </c>
      <c r="BF102" s="159">
        <v>0</v>
      </c>
      <c r="BG102" s="159">
        <v>0</v>
      </c>
      <c r="BH102" s="159">
        <v>790.78235640452442</v>
      </c>
      <c r="BI102" s="159">
        <v>381.30740777442281</v>
      </c>
      <c r="BJ102" s="159">
        <v>0</v>
      </c>
      <c r="BK102" s="159">
        <v>0</v>
      </c>
      <c r="BL102" s="159">
        <v>0</v>
      </c>
      <c r="BM102" s="159">
        <v>0</v>
      </c>
      <c r="BN102" s="159">
        <v>0</v>
      </c>
      <c r="BO102" s="159">
        <v>0</v>
      </c>
      <c r="BP102" s="159">
        <v>0</v>
      </c>
      <c r="BQ102" s="159">
        <v>0</v>
      </c>
      <c r="BR102" s="159">
        <v>0</v>
      </c>
      <c r="BS102" s="159">
        <v>0</v>
      </c>
      <c r="BT102" s="159">
        <v>0</v>
      </c>
      <c r="BU102" s="159">
        <v>0</v>
      </c>
      <c r="BV102" s="159">
        <v>0</v>
      </c>
      <c r="BW102" s="159">
        <v>0</v>
      </c>
      <c r="BX102" s="159">
        <v>0</v>
      </c>
      <c r="BY102" s="159">
        <v>0</v>
      </c>
      <c r="BZ102" s="159">
        <v>0</v>
      </c>
      <c r="CA102" s="159">
        <v>0</v>
      </c>
      <c r="CB102" s="159">
        <v>0</v>
      </c>
      <c r="CC102" s="159">
        <v>0</v>
      </c>
      <c r="CD102" s="159">
        <v>0</v>
      </c>
      <c r="CE102" s="160">
        <v>0</v>
      </c>
    </row>
    <row r="103" spans="1:83" x14ac:dyDescent="0.35">
      <c r="A103" s="153"/>
      <c r="B103" s="53" t="s">
        <v>380</v>
      </c>
      <c r="C103" s="158" t="s">
        <v>248</v>
      </c>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v>0</v>
      </c>
      <c r="AI103" s="159">
        <v>0</v>
      </c>
      <c r="AJ103" s="159">
        <v>0</v>
      </c>
      <c r="AK103" s="159">
        <v>0</v>
      </c>
      <c r="AL103" s="159">
        <v>0</v>
      </c>
      <c r="AM103" s="159">
        <v>0</v>
      </c>
      <c r="AN103" s="159">
        <v>0</v>
      </c>
      <c r="AO103" s="159">
        <v>0</v>
      </c>
      <c r="AP103" s="159">
        <v>0</v>
      </c>
      <c r="AQ103" s="159">
        <v>0</v>
      </c>
      <c r="AR103" s="159">
        <v>0</v>
      </c>
      <c r="AS103" s="159">
        <v>0</v>
      </c>
      <c r="AT103" s="159">
        <v>0</v>
      </c>
      <c r="AU103" s="159">
        <v>0</v>
      </c>
      <c r="AV103" s="159">
        <v>0</v>
      </c>
      <c r="AW103" s="159">
        <v>0</v>
      </c>
      <c r="AX103" s="159">
        <v>0</v>
      </c>
      <c r="AY103" s="159">
        <v>0</v>
      </c>
      <c r="AZ103" s="159">
        <v>0</v>
      </c>
      <c r="BA103" s="159">
        <v>0</v>
      </c>
      <c r="BB103" s="159">
        <v>0</v>
      </c>
      <c r="BC103" s="159">
        <v>0</v>
      </c>
      <c r="BD103" s="159">
        <v>519.28299782015358</v>
      </c>
      <c r="BE103" s="159">
        <v>607.86087308359595</v>
      </c>
      <c r="BF103" s="159">
        <v>609.79133887496812</v>
      </c>
      <c r="BG103" s="159">
        <v>654.66189041163489</v>
      </c>
      <c r="BH103" s="159">
        <v>671.8997101488751</v>
      </c>
      <c r="BI103" s="159">
        <v>691.52500980507489</v>
      </c>
      <c r="BJ103" s="159">
        <v>711.178357461357</v>
      </c>
      <c r="BK103" s="159">
        <v>725.94245067120073</v>
      </c>
      <c r="BL103" s="159">
        <v>725.26430727705883</v>
      </c>
      <c r="BM103" s="159">
        <v>744.43178668173402</v>
      </c>
      <c r="BN103" s="159">
        <v>771.28543108423298</v>
      </c>
      <c r="BO103" s="159">
        <v>769.71971149503315</v>
      </c>
      <c r="BP103" s="159">
        <v>767.96523743571186</v>
      </c>
      <c r="BQ103" s="159">
        <v>765.44896455381547</v>
      </c>
      <c r="BR103" s="159">
        <v>764.03564209268666</v>
      </c>
      <c r="BS103" s="159">
        <v>770.15130799103338</v>
      </c>
      <c r="BT103" s="159">
        <v>761.6997041690064</v>
      </c>
      <c r="BU103" s="159">
        <v>781.68068304904693</v>
      </c>
      <c r="BV103" s="159">
        <v>548.91810704115494</v>
      </c>
      <c r="BW103" s="159">
        <v>289.27672065436576</v>
      </c>
      <c r="BX103" s="159">
        <v>0</v>
      </c>
      <c r="BY103" s="159">
        <v>0</v>
      </c>
      <c r="BZ103" s="159">
        <v>0</v>
      </c>
      <c r="CA103" s="159">
        <v>0</v>
      </c>
      <c r="CB103" s="159">
        <v>0</v>
      </c>
      <c r="CC103" s="159">
        <v>0</v>
      </c>
      <c r="CD103" s="159">
        <v>0</v>
      </c>
      <c r="CE103" s="160">
        <v>0</v>
      </c>
    </row>
    <row r="104" spans="1:83" x14ac:dyDescent="0.35">
      <c r="A104" s="153"/>
      <c r="B104" s="75" t="s">
        <v>33</v>
      </c>
      <c r="C104" s="232" t="s">
        <v>257</v>
      </c>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v>0</v>
      </c>
      <c r="AI104" s="159">
        <v>0</v>
      </c>
      <c r="AJ104" s="159">
        <v>0</v>
      </c>
      <c r="AK104" s="159">
        <v>0</v>
      </c>
      <c r="AL104" s="159">
        <v>0</v>
      </c>
      <c r="AM104" s="159">
        <v>0</v>
      </c>
      <c r="AN104" s="159">
        <v>0</v>
      </c>
      <c r="AO104" s="159">
        <v>0</v>
      </c>
      <c r="AP104" s="159">
        <v>0</v>
      </c>
      <c r="AQ104" s="159">
        <v>0</v>
      </c>
      <c r="AR104" s="159">
        <v>0</v>
      </c>
      <c r="AS104" s="159">
        <v>0</v>
      </c>
      <c r="AT104" s="159">
        <v>0</v>
      </c>
      <c r="AU104" s="159">
        <v>0</v>
      </c>
      <c r="AV104" s="159">
        <v>0</v>
      </c>
      <c r="AW104" s="159">
        <v>0</v>
      </c>
      <c r="AX104" s="159">
        <v>0</v>
      </c>
      <c r="AY104" s="159">
        <v>0</v>
      </c>
      <c r="AZ104" s="159">
        <v>0</v>
      </c>
      <c r="BA104" s="159">
        <v>0</v>
      </c>
      <c r="BB104" s="159">
        <v>0</v>
      </c>
      <c r="BC104" s="159">
        <v>0</v>
      </c>
      <c r="BD104" s="159">
        <v>0</v>
      </c>
      <c r="BE104" s="159">
        <v>0</v>
      </c>
      <c r="BF104" s="159">
        <v>0</v>
      </c>
      <c r="BG104" s="159">
        <v>3713.3401002404289</v>
      </c>
      <c r="BH104" s="159">
        <v>9211.7557797949376</v>
      </c>
      <c r="BI104" s="159">
        <v>9648.6985434317685</v>
      </c>
      <c r="BJ104" s="159">
        <v>10012.995186937462</v>
      </c>
      <c r="BK104" s="159">
        <v>10491.906036088043</v>
      </c>
      <c r="BL104" s="159">
        <v>10588.177343139234</v>
      </c>
      <c r="BM104" s="159">
        <v>11025.61465180027</v>
      </c>
      <c r="BN104" s="159">
        <v>10995.83697814852</v>
      </c>
      <c r="BO104" s="159">
        <v>10555.27111076164</v>
      </c>
      <c r="BP104" s="159">
        <v>9678.0374968618507</v>
      </c>
      <c r="BQ104" s="159">
        <v>8888.4703020453471</v>
      </c>
      <c r="BR104" s="159">
        <v>8210.5520634410532</v>
      </c>
      <c r="BS104" s="159">
        <v>7529.5939914735272</v>
      </c>
      <c r="BT104" s="159">
        <v>6876.6918406177083</v>
      </c>
      <c r="BU104" s="159">
        <v>6408.1988362754655</v>
      </c>
      <c r="BV104" s="159">
        <v>6028.5719609296666</v>
      </c>
      <c r="BW104" s="159">
        <v>5785.4677441000631</v>
      </c>
      <c r="BX104" s="159">
        <v>5455.2704933306586</v>
      </c>
      <c r="BY104" s="159">
        <v>5238.0364107492787</v>
      </c>
      <c r="BZ104" s="159">
        <v>5020.2262196631027</v>
      </c>
      <c r="CA104" s="159">
        <v>5437.2020516073735</v>
      </c>
      <c r="CB104" s="159">
        <v>5633.8645417787129</v>
      </c>
      <c r="CC104" s="159">
        <v>5462.2954350441778</v>
      </c>
      <c r="CD104" s="159">
        <v>5173.5410592310582</v>
      </c>
      <c r="CE104" s="160">
        <v>4838.8975720923818</v>
      </c>
    </row>
    <row r="105" spans="1:83" ht="25.5" customHeight="1" x14ac:dyDescent="0.35">
      <c r="A105" s="153"/>
      <c r="B105" s="168" t="s">
        <v>289</v>
      </c>
      <c r="C105" s="232" t="s">
        <v>248</v>
      </c>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v>0</v>
      </c>
      <c r="AI105" s="159">
        <v>0</v>
      </c>
      <c r="AJ105" s="159">
        <v>0</v>
      </c>
      <c r="AK105" s="159">
        <v>0</v>
      </c>
      <c r="AL105" s="159">
        <v>0</v>
      </c>
      <c r="AM105" s="159">
        <v>0</v>
      </c>
      <c r="AN105" s="159">
        <v>0</v>
      </c>
      <c r="AO105" s="159">
        <v>0</v>
      </c>
      <c r="AP105" s="159">
        <v>0</v>
      </c>
      <c r="AQ105" s="159">
        <v>0</v>
      </c>
      <c r="AR105" s="159">
        <v>0</v>
      </c>
      <c r="AS105" s="159">
        <v>0</v>
      </c>
      <c r="AT105" s="159">
        <v>0</v>
      </c>
      <c r="AU105" s="159">
        <v>0</v>
      </c>
      <c r="AV105" s="159">
        <v>0</v>
      </c>
      <c r="AW105" s="159">
        <v>0</v>
      </c>
      <c r="AX105" s="159">
        <v>0</v>
      </c>
      <c r="AY105" s="159">
        <v>0</v>
      </c>
      <c r="AZ105" s="159">
        <v>0</v>
      </c>
      <c r="BA105" s="159">
        <v>0</v>
      </c>
      <c r="BB105" s="159">
        <v>0</v>
      </c>
      <c r="BC105" s="159">
        <v>0</v>
      </c>
      <c r="BD105" s="159">
        <v>0</v>
      </c>
      <c r="BE105" s="159">
        <v>0</v>
      </c>
      <c r="BF105" s="159">
        <v>0</v>
      </c>
      <c r="BG105" s="159">
        <v>0</v>
      </c>
      <c r="BH105" s="159">
        <v>0</v>
      </c>
      <c r="BI105" s="159">
        <v>0</v>
      </c>
      <c r="BJ105" s="159">
        <v>0</v>
      </c>
      <c r="BK105" s="159">
        <v>0</v>
      </c>
      <c r="BL105" s="159">
        <v>0</v>
      </c>
      <c r="BM105" s="159">
        <v>0</v>
      </c>
      <c r="BN105" s="159">
        <v>0</v>
      </c>
      <c r="BO105" s="159">
        <v>0</v>
      </c>
      <c r="BP105" s="159">
        <v>0</v>
      </c>
      <c r="BQ105" s="159">
        <v>18.766303225578781</v>
      </c>
      <c r="BR105" s="159">
        <v>160.29146535266025</v>
      </c>
      <c r="BS105" s="159">
        <v>155.05460947709457</v>
      </c>
      <c r="BT105" s="159">
        <v>520.38377686252738</v>
      </c>
      <c r="BU105" s="159">
        <v>1086.6434623926687</v>
      </c>
      <c r="BV105" s="159">
        <v>1310.8618346890978</v>
      </c>
      <c r="BW105" s="159">
        <v>1778.3655996007751</v>
      </c>
      <c r="BX105" s="159">
        <v>2036.8241306880132</v>
      </c>
      <c r="BY105" s="159">
        <v>2435.0990493460949</v>
      </c>
      <c r="BZ105" s="159">
        <v>2921.4963920665518</v>
      </c>
      <c r="CA105" s="159">
        <v>3755.1650440346552</v>
      </c>
      <c r="CB105" s="159">
        <v>4476.4337177170746</v>
      </c>
      <c r="CC105" s="159">
        <v>5134.1366162101795</v>
      </c>
      <c r="CD105" s="159">
        <v>5629.5334377726731</v>
      </c>
      <c r="CE105" s="160">
        <v>5926.8479429507161</v>
      </c>
    </row>
    <row r="106" spans="1:83" x14ac:dyDescent="0.35">
      <c r="A106" s="153"/>
      <c r="B106" s="53" t="s">
        <v>290</v>
      </c>
      <c r="C106" s="232" t="s">
        <v>248</v>
      </c>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c r="AO106" s="159"/>
      <c r="AP106" s="159"/>
      <c r="AQ106" s="159"/>
      <c r="AR106" s="159"/>
      <c r="AS106" s="159"/>
      <c r="AT106" s="159"/>
      <c r="AU106" s="159"/>
      <c r="AV106" s="159"/>
      <c r="AW106" s="159"/>
      <c r="AX106" s="159">
        <v>6.6152541947770986</v>
      </c>
      <c r="AY106" s="159">
        <v>7.6314309654812389</v>
      </c>
      <c r="AZ106" s="159">
        <v>9.6874214182260108</v>
      </c>
      <c r="BA106" s="159">
        <v>8.8092050100605821</v>
      </c>
      <c r="BB106" s="159">
        <v>14.459300708889755</v>
      </c>
      <c r="BC106" s="159">
        <v>18.180057048062892</v>
      </c>
      <c r="BD106" s="159">
        <v>20.180742642499943</v>
      </c>
      <c r="BE106" s="159">
        <v>23.982254472411238</v>
      </c>
      <c r="BF106" s="159">
        <v>32.093098769198406</v>
      </c>
      <c r="BG106" s="159">
        <v>30.742588572776292</v>
      </c>
      <c r="BH106" s="159">
        <v>31.84915834623618</v>
      </c>
      <c r="BI106" s="159">
        <v>69.874245573033093</v>
      </c>
      <c r="BJ106" s="159">
        <v>47.626479348359787</v>
      </c>
      <c r="BK106" s="159">
        <v>39.078732699190567</v>
      </c>
      <c r="BL106" s="159">
        <v>43.369553066223702</v>
      </c>
      <c r="BM106" s="159">
        <v>47.75379176060634</v>
      </c>
      <c r="BN106" s="159">
        <v>50.987735714726576</v>
      </c>
      <c r="BO106" s="159">
        <v>49.41023513211865</v>
      </c>
      <c r="BP106" s="159">
        <v>54.144191269876501</v>
      </c>
      <c r="BQ106" s="159">
        <v>57.382217349053839</v>
      </c>
      <c r="BR106" s="159">
        <v>55.922128216585428</v>
      </c>
      <c r="BS106" s="159">
        <v>57.045943140022175</v>
      </c>
      <c r="BT106" s="159">
        <v>51.163177754638106</v>
      </c>
      <c r="BU106" s="159">
        <v>49.053669976534614</v>
      </c>
      <c r="BV106" s="159">
        <v>52.537681765181546</v>
      </c>
      <c r="BW106" s="159">
        <v>47.762979556002385</v>
      </c>
      <c r="BX106" s="159">
        <v>37.128257724500394</v>
      </c>
      <c r="BY106" s="159">
        <v>39.53800068661787</v>
      </c>
      <c r="BZ106" s="159">
        <v>36.272545280260978</v>
      </c>
      <c r="CA106" s="159">
        <v>38.482477742994448</v>
      </c>
      <c r="CB106" s="159">
        <v>38.935471699513599</v>
      </c>
      <c r="CC106" s="159">
        <v>37.296888489918331</v>
      </c>
      <c r="CD106" s="159">
        <v>35.442098879132729</v>
      </c>
      <c r="CE106" s="160">
        <v>33.62096934412039</v>
      </c>
    </row>
    <row r="107" spans="1:83" x14ac:dyDescent="0.35">
      <c r="A107" s="153"/>
      <c r="B107" s="75" t="s">
        <v>292</v>
      </c>
      <c r="C107" s="232" t="s">
        <v>251</v>
      </c>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v>0</v>
      </c>
      <c r="AI107" s="159">
        <v>0</v>
      </c>
      <c r="AJ107" s="159">
        <v>0</v>
      </c>
      <c r="AK107" s="159">
        <v>0</v>
      </c>
      <c r="AL107" s="159">
        <v>0</v>
      </c>
      <c r="AM107" s="159">
        <v>0</v>
      </c>
      <c r="AN107" s="159">
        <v>0</v>
      </c>
      <c r="AO107" s="159">
        <v>0</v>
      </c>
      <c r="AP107" s="159">
        <v>0</v>
      </c>
      <c r="AQ107" s="159">
        <v>259.99084899531351</v>
      </c>
      <c r="AR107" s="159">
        <v>8.1438938914900838</v>
      </c>
      <c r="AS107" s="159">
        <v>0</v>
      </c>
      <c r="AT107" s="159">
        <v>0</v>
      </c>
      <c r="AU107" s="159">
        <v>0</v>
      </c>
      <c r="AV107" s="159">
        <v>0</v>
      </c>
      <c r="AW107" s="159">
        <v>0</v>
      </c>
      <c r="AX107" s="159">
        <v>0</v>
      </c>
      <c r="AY107" s="159">
        <v>0</v>
      </c>
      <c r="AZ107" s="159">
        <v>0</v>
      </c>
      <c r="BA107" s="159">
        <v>0</v>
      </c>
      <c r="BB107" s="159">
        <v>0</v>
      </c>
      <c r="BC107" s="159">
        <v>0</v>
      </c>
      <c r="BD107" s="159">
        <v>0</v>
      </c>
      <c r="BE107" s="159">
        <v>0</v>
      </c>
      <c r="BF107" s="159">
        <v>0</v>
      </c>
      <c r="BG107" s="159">
        <v>0</v>
      </c>
      <c r="BH107" s="159">
        <v>0</v>
      </c>
      <c r="BI107" s="159">
        <v>0</v>
      </c>
      <c r="BJ107" s="159">
        <v>0</v>
      </c>
      <c r="BK107" s="159">
        <v>0</v>
      </c>
      <c r="BL107" s="159">
        <v>0</v>
      </c>
      <c r="BM107" s="159">
        <v>0</v>
      </c>
      <c r="BN107" s="159">
        <v>0</v>
      </c>
      <c r="BO107" s="159">
        <v>0</v>
      </c>
      <c r="BP107" s="159">
        <v>0</v>
      </c>
      <c r="BQ107" s="159">
        <v>0</v>
      </c>
      <c r="BR107" s="159">
        <v>0</v>
      </c>
      <c r="BS107" s="159">
        <v>0</v>
      </c>
      <c r="BT107" s="159">
        <v>0</v>
      </c>
      <c r="BU107" s="159">
        <v>0</v>
      </c>
      <c r="BV107" s="159">
        <v>0</v>
      </c>
      <c r="BW107" s="159">
        <v>0</v>
      </c>
      <c r="BX107" s="159">
        <v>0</v>
      </c>
      <c r="BY107" s="159">
        <v>0</v>
      </c>
      <c r="BZ107" s="159">
        <v>0</v>
      </c>
      <c r="CA107" s="159">
        <v>0</v>
      </c>
      <c r="CB107" s="159">
        <v>0</v>
      </c>
      <c r="CC107" s="159">
        <v>0</v>
      </c>
      <c r="CD107" s="159">
        <v>0</v>
      </c>
      <c r="CE107" s="160">
        <v>0</v>
      </c>
    </row>
    <row r="108" spans="1:83" s="108" customFormat="1" x14ac:dyDescent="0.35">
      <c r="A108" s="171"/>
      <c r="B108" s="75" t="s">
        <v>293</v>
      </c>
      <c r="C108" s="232" t="s">
        <v>248</v>
      </c>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c r="AG108" s="159"/>
      <c r="AH108" s="159">
        <v>23.666543002562623</v>
      </c>
      <c r="AI108" s="159">
        <v>28.352729252370779</v>
      </c>
      <c r="AJ108" s="159">
        <v>36.236423900432321</v>
      </c>
      <c r="AK108" s="159">
        <v>44.301279936683727</v>
      </c>
      <c r="AL108" s="159">
        <v>51.463653863804751</v>
      </c>
      <c r="AM108" s="159">
        <v>60.053585960424599</v>
      </c>
      <c r="AN108" s="159">
        <v>75.39236479363511</v>
      </c>
      <c r="AO108" s="159">
        <v>82.757604319957096</v>
      </c>
      <c r="AP108" s="159">
        <v>89.708216865664326</v>
      </c>
      <c r="AQ108" s="159">
        <v>93.589030643519109</v>
      </c>
      <c r="AR108" s="159">
        <v>99.9081567422718</v>
      </c>
      <c r="AS108" s="159">
        <v>105.90768210904783</v>
      </c>
      <c r="AT108" s="159">
        <v>125.03735374443471</v>
      </c>
      <c r="AU108" s="159">
        <v>160.55719337956384</v>
      </c>
      <c r="AV108" s="159">
        <v>185.11541257542197</v>
      </c>
      <c r="AW108" s="159">
        <v>202.07093768981673</v>
      </c>
      <c r="AX108" s="159">
        <v>205.42357208478893</v>
      </c>
      <c r="AY108" s="159">
        <v>205.25464833015852</v>
      </c>
      <c r="AZ108" s="159">
        <v>185.85473041470135</v>
      </c>
      <c r="BA108" s="159">
        <v>241.88151887425849</v>
      </c>
      <c r="BB108" s="159">
        <v>251.27578509743049</v>
      </c>
      <c r="BC108" s="159">
        <v>248.26131612558709</v>
      </c>
      <c r="BD108" s="159">
        <v>277.14991787501822</v>
      </c>
      <c r="BE108" s="159">
        <v>275.6250163378939</v>
      </c>
      <c r="BF108" s="159">
        <v>264.84339796096333</v>
      </c>
      <c r="BG108" s="159">
        <v>270.06837787530668</v>
      </c>
      <c r="BH108" s="159">
        <v>191.74983679745174</v>
      </c>
      <c r="BI108" s="159">
        <v>192.57616639980913</v>
      </c>
      <c r="BJ108" s="159">
        <v>197.04573715276899</v>
      </c>
      <c r="BK108" s="159">
        <v>285.90482229834873</v>
      </c>
      <c r="BL108" s="159">
        <v>241.27217142745067</v>
      </c>
      <c r="BM108" s="159">
        <v>248.53545461492749</v>
      </c>
      <c r="BN108" s="159">
        <v>226.77639557586431</v>
      </c>
      <c r="BO108" s="159">
        <v>221.95844205409043</v>
      </c>
      <c r="BP108" s="159">
        <v>205.47870830184172</v>
      </c>
      <c r="BQ108" s="159">
        <v>182.62172767458924</v>
      </c>
      <c r="BR108" s="159">
        <v>172.68548052229693</v>
      </c>
      <c r="BS108" s="159">
        <v>158.79628568557928</v>
      </c>
      <c r="BT108" s="159">
        <v>146.02551169414383</v>
      </c>
      <c r="BU108" s="159">
        <v>125.33365058971087</v>
      </c>
      <c r="BV108" s="159">
        <v>112.54626995776052</v>
      </c>
      <c r="BW108" s="159">
        <v>101.44630146003929</v>
      </c>
      <c r="BX108" s="159">
        <v>77.340452901199271</v>
      </c>
      <c r="BY108" s="159">
        <v>67.459924922007318</v>
      </c>
      <c r="BZ108" s="159">
        <v>58.460782992274027</v>
      </c>
      <c r="CA108" s="159">
        <v>57.207205958165559</v>
      </c>
      <c r="CB108" s="159">
        <v>52.051312095208232</v>
      </c>
      <c r="CC108" s="159">
        <v>44.609886856958894</v>
      </c>
      <c r="CD108" s="159">
        <v>36.779382566284887</v>
      </c>
      <c r="CE108" s="160">
        <v>29.221098657379564</v>
      </c>
    </row>
    <row r="109" spans="1:83" s="108" customFormat="1" x14ac:dyDescent="0.35">
      <c r="A109" s="171"/>
      <c r="B109" s="53" t="s">
        <v>394</v>
      </c>
      <c r="C109" s="232" t="s">
        <v>257</v>
      </c>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v>0</v>
      </c>
      <c r="AI109" s="159">
        <v>0</v>
      </c>
      <c r="AJ109" s="159">
        <v>0</v>
      </c>
      <c r="AK109" s="159">
        <v>0</v>
      </c>
      <c r="AL109" s="159">
        <v>0</v>
      </c>
      <c r="AM109" s="159">
        <v>0</v>
      </c>
      <c r="AN109" s="159">
        <v>0</v>
      </c>
      <c r="AO109" s="159">
        <v>0</v>
      </c>
      <c r="AP109" s="159">
        <v>0</v>
      </c>
      <c r="AQ109" s="159">
        <v>14.44832804006629</v>
      </c>
      <c r="AR109" s="159">
        <v>70.75477065129688</v>
      </c>
      <c r="AS109" s="159">
        <v>56.536154561217892</v>
      </c>
      <c r="AT109" s="159">
        <v>61.423113605703016</v>
      </c>
      <c r="AU109" s="159">
        <v>78.387118120838281</v>
      </c>
      <c r="AV109" s="159">
        <v>78.47882199894174</v>
      </c>
      <c r="AW109" s="159">
        <v>78.221402689886148</v>
      </c>
      <c r="AX109" s="159">
        <v>57.598828829271248</v>
      </c>
      <c r="AY109" s="159">
        <v>95.37913839394399</v>
      </c>
      <c r="AZ109" s="159">
        <v>72.593539026281391</v>
      </c>
      <c r="BA109" s="159">
        <v>38.485957060260645</v>
      </c>
      <c r="BB109" s="159">
        <v>38.515262852195633</v>
      </c>
      <c r="BC109" s="159">
        <v>38.232019814504696</v>
      </c>
      <c r="BD109" s="159">
        <v>60.6141467308233</v>
      </c>
      <c r="BE109" s="159">
        <v>46.618492150099328</v>
      </c>
      <c r="BF109" s="159">
        <v>47.47663927332863</v>
      </c>
      <c r="BG109" s="159">
        <v>48.302008750290028</v>
      </c>
      <c r="BH109" s="159">
        <v>50.236631686958575</v>
      </c>
      <c r="BI109" s="159">
        <v>61.353095174878341</v>
      </c>
      <c r="BJ109" s="159">
        <v>0</v>
      </c>
      <c r="BK109" s="159">
        <v>0</v>
      </c>
      <c r="BL109" s="159">
        <v>0</v>
      </c>
      <c r="BM109" s="159">
        <v>0</v>
      </c>
      <c r="BN109" s="159">
        <v>0</v>
      </c>
      <c r="BO109" s="159">
        <v>0</v>
      </c>
      <c r="BP109" s="159">
        <v>0</v>
      </c>
      <c r="BQ109" s="159">
        <v>0</v>
      </c>
      <c r="BR109" s="159">
        <v>0</v>
      </c>
      <c r="BS109" s="159">
        <v>0</v>
      </c>
      <c r="BT109" s="159">
        <v>0</v>
      </c>
      <c r="BU109" s="159">
        <v>0</v>
      </c>
      <c r="BV109" s="159">
        <v>0</v>
      </c>
      <c r="BW109" s="159">
        <v>0</v>
      </c>
      <c r="BX109" s="159">
        <v>0</v>
      </c>
      <c r="BY109" s="159">
        <v>0</v>
      </c>
      <c r="BZ109" s="159">
        <v>0</v>
      </c>
      <c r="CA109" s="159">
        <v>0</v>
      </c>
      <c r="CB109" s="159">
        <v>0</v>
      </c>
      <c r="CC109" s="159">
        <v>0</v>
      </c>
      <c r="CD109" s="159">
        <v>0</v>
      </c>
      <c r="CE109" s="160">
        <v>0</v>
      </c>
    </row>
    <row r="110" spans="1:83" x14ac:dyDescent="0.35">
      <c r="A110" s="153"/>
      <c r="B110" s="75" t="s">
        <v>295</v>
      </c>
      <c r="C110" s="232" t="s">
        <v>257</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v>0</v>
      </c>
      <c r="AI110" s="159">
        <v>0</v>
      </c>
      <c r="AJ110" s="159">
        <v>0</v>
      </c>
      <c r="AK110" s="159">
        <v>0</v>
      </c>
      <c r="AL110" s="159">
        <v>0</v>
      </c>
      <c r="AM110" s="159">
        <v>0</v>
      </c>
      <c r="AN110" s="159">
        <v>0</v>
      </c>
      <c r="AO110" s="159">
        <v>0</v>
      </c>
      <c r="AP110" s="159">
        <v>0</v>
      </c>
      <c r="AQ110" s="159">
        <v>0</v>
      </c>
      <c r="AR110" s="159">
        <v>0</v>
      </c>
      <c r="AS110" s="159">
        <v>0</v>
      </c>
      <c r="AT110" s="159">
        <v>0</v>
      </c>
      <c r="AU110" s="159">
        <v>0</v>
      </c>
      <c r="AV110" s="159">
        <v>0</v>
      </c>
      <c r="AW110" s="159">
        <v>0</v>
      </c>
      <c r="AX110" s="159">
        <v>0</v>
      </c>
      <c r="AY110" s="159">
        <v>0</v>
      </c>
      <c r="AZ110" s="159">
        <v>0</v>
      </c>
      <c r="BA110" s="159">
        <v>0</v>
      </c>
      <c r="BB110" s="159">
        <v>0</v>
      </c>
      <c r="BC110" s="159">
        <v>0</v>
      </c>
      <c r="BD110" s="159">
        <v>0</v>
      </c>
      <c r="BE110" s="159">
        <v>0</v>
      </c>
      <c r="BF110" s="159">
        <v>0</v>
      </c>
      <c r="BG110" s="159">
        <v>0</v>
      </c>
      <c r="BH110" s="159">
        <v>0</v>
      </c>
      <c r="BI110" s="159">
        <v>0</v>
      </c>
      <c r="BJ110" s="159">
        <v>29.085211039542095</v>
      </c>
      <c r="BK110" s="159">
        <v>24.962071720328709</v>
      </c>
      <c r="BL110" s="159">
        <v>20.401422363813463</v>
      </c>
      <c r="BM110" s="159">
        <v>20.812939530344877</v>
      </c>
      <c r="BN110" s="159">
        <v>20.617916332753612</v>
      </c>
      <c r="BO110" s="159">
        <v>12.936810819728642</v>
      </c>
      <c r="BP110" s="159">
        <v>10.364886628275782</v>
      </c>
      <c r="BQ110" s="159">
        <v>0.70955040273750891</v>
      </c>
      <c r="BR110" s="159">
        <v>0</v>
      </c>
      <c r="BS110" s="159">
        <v>0</v>
      </c>
      <c r="BT110" s="159">
        <v>0</v>
      </c>
      <c r="BU110" s="159">
        <v>0</v>
      </c>
      <c r="BV110" s="159">
        <v>0</v>
      </c>
      <c r="BW110" s="159">
        <v>0</v>
      </c>
      <c r="BX110" s="159">
        <v>0</v>
      </c>
      <c r="BY110" s="159">
        <v>0</v>
      </c>
      <c r="BZ110" s="159">
        <v>0</v>
      </c>
      <c r="CA110" s="159">
        <v>0</v>
      </c>
      <c r="CB110" s="159">
        <v>0</v>
      </c>
      <c r="CC110" s="159">
        <v>0</v>
      </c>
      <c r="CD110" s="159">
        <v>0</v>
      </c>
      <c r="CE110" s="160">
        <v>0</v>
      </c>
    </row>
    <row r="111" spans="1:83" ht="25.5" customHeight="1" x14ac:dyDescent="0.35">
      <c r="A111" s="153"/>
      <c r="B111" s="75" t="s">
        <v>35</v>
      </c>
      <c r="C111" s="232"/>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v>45626.989834715656</v>
      </c>
      <c r="AI111" s="159">
        <v>45464.950148078613</v>
      </c>
      <c r="AJ111" s="159">
        <v>45467.878919196177</v>
      </c>
      <c r="AK111" s="159">
        <v>47237.37437615831</v>
      </c>
      <c r="AL111" s="159">
        <v>49039.298910401929</v>
      </c>
      <c r="AM111" s="159">
        <v>50296.170544881512</v>
      </c>
      <c r="AN111" s="159">
        <v>49556.536186857811</v>
      </c>
      <c r="AO111" s="159">
        <v>50803.24144271078</v>
      </c>
      <c r="AP111" s="159">
        <v>51977.986892223802</v>
      </c>
      <c r="AQ111" s="159">
        <v>51523.196857429131</v>
      </c>
      <c r="AR111" s="159">
        <v>49609.080459636614</v>
      </c>
      <c r="AS111" s="159">
        <v>49297.711578424067</v>
      </c>
      <c r="AT111" s="159">
        <v>49831.07565255084</v>
      </c>
      <c r="AU111" s="159">
        <v>52764.564046443629</v>
      </c>
      <c r="AV111" s="159">
        <v>53536.748857593324</v>
      </c>
      <c r="AW111" s="159">
        <v>54909.245385538568</v>
      </c>
      <c r="AX111" s="159">
        <v>55071.954813454642</v>
      </c>
      <c r="AY111" s="159">
        <v>55449.926433432942</v>
      </c>
      <c r="AZ111" s="159">
        <v>56840.006247672289</v>
      </c>
      <c r="BA111" s="159">
        <v>59566.329669396961</v>
      </c>
      <c r="BB111" s="159">
        <v>62048.42132435344</v>
      </c>
      <c r="BC111" s="159">
        <v>65062.054283429003</v>
      </c>
      <c r="BD111" s="159">
        <v>65857.695692485562</v>
      </c>
      <c r="BE111" s="159">
        <v>69822.055805707467</v>
      </c>
      <c r="BF111" s="159">
        <v>72242.762318851863</v>
      </c>
      <c r="BG111" s="159">
        <v>73923.921202960453</v>
      </c>
      <c r="BH111" s="159">
        <v>75293.790334728503</v>
      </c>
      <c r="BI111" s="159">
        <v>77207.997457377467</v>
      </c>
      <c r="BJ111" s="159">
        <v>78230.839134336813</v>
      </c>
      <c r="BK111" s="159">
        <v>82022.247176710545</v>
      </c>
      <c r="BL111" s="159">
        <v>84647.417506115438</v>
      </c>
      <c r="BM111" s="159">
        <v>90734.185823967782</v>
      </c>
      <c r="BN111" s="159">
        <v>93166.85475133374</v>
      </c>
      <c r="BO111" s="159">
        <v>97201.187049586923</v>
      </c>
      <c r="BP111" s="159">
        <v>102836.82592775313</v>
      </c>
      <c r="BQ111" s="159">
        <v>104909.65422746149</v>
      </c>
      <c r="BR111" s="159">
        <v>108019.17562367507</v>
      </c>
      <c r="BS111" s="159">
        <v>110698.511682171</v>
      </c>
      <c r="BT111" s="159">
        <v>111156.98963344448</v>
      </c>
      <c r="BU111" s="159">
        <v>111984.22718974487</v>
      </c>
      <c r="BV111" s="159">
        <v>113470.48568618383</v>
      </c>
      <c r="BW111" s="159">
        <v>112942.51452310859</v>
      </c>
      <c r="BX111" s="159">
        <v>109743.9205671856</v>
      </c>
      <c r="BY111" s="159">
        <v>112898.50615017589</v>
      </c>
      <c r="BZ111" s="159">
        <v>112508.89580083612</v>
      </c>
      <c r="CA111" s="159">
        <v>124309.28935265668</v>
      </c>
      <c r="CB111" s="159">
        <v>132578.23868074757</v>
      </c>
      <c r="CC111" s="159">
        <v>136948.1571172828</v>
      </c>
      <c r="CD111" s="159">
        <v>139203.76244985024</v>
      </c>
      <c r="CE111" s="160">
        <v>139588.3859809273</v>
      </c>
    </row>
    <row r="112" spans="1:83" x14ac:dyDescent="0.35">
      <c r="A112" s="153"/>
      <c r="B112" s="73" t="s">
        <v>254</v>
      </c>
      <c r="C112" s="232" t="s">
        <v>251</v>
      </c>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v>45404.536464853423</v>
      </c>
      <c r="AI112" s="159">
        <v>45280.049763382405</v>
      </c>
      <c r="AJ112" s="159">
        <v>45304.325397904104</v>
      </c>
      <c r="AK112" s="159">
        <v>47085.935198133629</v>
      </c>
      <c r="AL112" s="159">
        <v>48894.948924647557</v>
      </c>
      <c r="AM112" s="159">
        <v>50155.44835351123</v>
      </c>
      <c r="AN112" s="159">
        <v>49430.273371721763</v>
      </c>
      <c r="AO112" s="159">
        <v>50677.95224576936</v>
      </c>
      <c r="AP112" s="159">
        <v>51870.042537923189</v>
      </c>
      <c r="AQ112" s="159">
        <v>51420.749063905263</v>
      </c>
      <c r="AR112" s="159">
        <v>49516.09232606586</v>
      </c>
      <c r="AS112" s="159">
        <v>49215.501707507967</v>
      </c>
      <c r="AT112" s="159">
        <v>49752.544384974899</v>
      </c>
      <c r="AU112" s="159">
        <v>52690.632617142292</v>
      </c>
      <c r="AV112" s="159">
        <v>53465.553350758462</v>
      </c>
      <c r="AW112" s="159">
        <v>54838.873364402185</v>
      </c>
      <c r="AX112" s="159">
        <v>55005.561160130375</v>
      </c>
      <c r="AY112" s="159">
        <v>55383.798745912718</v>
      </c>
      <c r="AZ112" s="159">
        <v>56787.247251399524</v>
      </c>
      <c r="BA112" s="159">
        <v>59514.465851778834</v>
      </c>
      <c r="BB112" s="159">
        <v>61998.264344041847</v>
      </c>
      <c r="BC112" s="159">
        <v>65014.419195014794</v>
      </c>
      <c r="BD112" s="159">
        <v>65810.879092946576</v>
      </c>
      <c r="BE112" s="159">
        <v>69774.419261918141</v>
      </c>
      <c r="BF112" s="159">
        <v>72195.773788211329</v>
      </c>
      <c r="BG112" s="159">
        <v>73876.715188965434</v>
      </c>
      <c r="BH112" s="159">
        <v>75247.062083020035</v>
      </c>
      <c r="BI112" s="159">
        <v>77162.169215581365</v>
      </c>
      <c r="BJ112" s="159">
        <v>78181.143739704014</v>
      </c>
      <c r="BK112" s="159">
        <v>81965.859002050114</v>
      </c>
      <c r="BL112" s="159">
        <v>84585.544879818466</v>
      </c>
      <c r="BM112" s="159">
        <v>90669.512948526666</v>
      </c>
      <c r="BN112" s="159">
        <v>93089.345600279747</v>
      </c>
      <c r="BO112" s="159">
        <v>97119.171101384898</v>
      </c>
      <c r="BP112" s="159">
        <v>102740.15431364039</v>
      </c>
      <c r="BQ112" s="159">
        <v>104788.91202333817</v>
      </c>
      <c r="BR112" s="159">
        <v>107909.16211795477</v>
      </c>
      <c r="BS112" s="159">
        <v>110583.44378428732</v>
      </c>
      <c r="BT112" s="159">
        <v>111036.49029723894</v>
      </c>
      <c r="BU112" s="159">
        <v>111859.32381871168</v>
      </c>
      <c r="BV112" s="159">
        <v>113337.80225704369</v>
      </c>
      <c r="BW112" s="159">
        <v>112806.86174840585</v>
      </c>
      <c r="BX112" s="159">
        <v>109452.82498587637</v>
      </c>
      <c r="BY112" s="159">
        <v>112747.43192903303</v>
      </c>
      <c r="BZ112" s="159">
        <v>112340.66631419564</v>
      </c>
      <c r="CA112" s="159">
        <v>124114.36923238869</v>
      </c>
      <c r="CB112" s="159">
        <v>132390.40932958756</v>
      </c>
      <c r="CC112" s="159">
        <v>136762.16001974832</v>
      </c>
      <c r="CD112" s="159">
        <v>139015.98887873002</v>
      </c>
      <c r="CE112" s="160">
        <v>139398.69508915936</v>
      </c>
    </row>
    <row r="113" spans="1:83" x14ac:dyDescent="0.35">
      <c r="A113" s="153"/>
      <c r="B113" s="201" t="s">
        <v>360</v>
      </c>
      <c r="C113" s="232"/>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v>45404.536464853423</v>
      </c>
      <c r="AI113" s="159">
        <v>45274.913641585292</v>
      </c>
      <c r="AJ113" s="159">
        <v>45269.893077632092</v>
      </c>
      <c r="AK113" s="159">
        <v>47012.157137044691</v>
      </c>
      <c r="AL113" s="159">
        <v>48750.598938893192</v>
      </c>
      <c r="AM113" s="159">
        <v>49949.513439310816</v>
      </c>
      <c r="AN113" s="159">
        <v>49148.610168725972</v>
      </c>
      <c r="AO113" s="159">
        <v>50247.079641653741</v>
      </c>
      <c r="AP113" s="159">
        <v>51230.857337469541</v>
      </c>
      <c r="AQ113" s="159">
        <v>50614.435240837789</v>
      </c>
      <c r="AR113" s="159">
        <v>48536.727311450653</v>
      </c>
      <c r="AS113" s="159">
        <v>47964.493511858585</v>
      </c>
      <c r="AT113" s="159">
        <v>48160.279043370574</v>
      </c>
      <c r="AU113" s="159">
        <v>50437.964244774623</v>
      </c>
      <c r="AV113" s="159">
        <v>50779.657710070758</v>
      </c>
      <c r="AW113" s="159">
        <v>51653.487699818019</v>
      </c>
      <c r="AX113" s="159">
        <v>51397.195460123614</v>
      </c>
      <c r="AY113" s="159">
        <v>51276.331271202893</v>
      </c>
      <c r="AZ113" s="159">
        <v>51896.253122245929</v>
      </c>
      <c r="BA113" s="159">
        <v>53900.06526751809</v>
      </c>
      <c r="BB113" s="159">
        <v>55619.063268120197</v>
      </c>
      <c r="BC113" s="159">
        <v>57446.54575745749</v>
      </c>
      <c r="BD113" s="159">
        <v>55899.61253237402</v>
      </c>
      <c r="BE113" s="159">
        <v>58994.58227847801</v>
      </c>
      <c r="BF113" s="159">
        <v>60709.231921848121</v>
      </c>
      <c r="BG113" s="159">
        <v>61205.864772917084</v>
      </c>
      <c r="BH113" s="159">
        <v>61754.508632838304</v>
      </c>
      <c r="BI113" s="159">
        <v>62730.898959243706</v>
      </c>
      <c r="BJ113" s="159">
        <v>62873.819470945105</v>
      </c>
      <c r="BK113" s="159">
        <v>65190.300678346372</v>
      </c>
      <c r="BL113" s="159">
        <v>66420.055038938168</v>
      </c>
      <c r="BM113" s="159">
        <v>70325.129488773775</v>
      </c>
      <c r="BN113" s="159">
        <v>72171.282265303162</v>
      </c>
      <c r="BO113" s="159">
        <v>75192.039803627355</v>
      </c>
      <c r="BP113" s="159">
        <v>78801.49295301862</v>
      </c>
      <c r="BQ113" s="159">
        <v>80144.884782221081</v>
      </c>
      <c r="BR113" s="159">
        <v>82235.028571268442</v>
      </c>
      <c r="BS113" s="159">
        <v>84345.090831699446</v>
      </c>
      <c r="BT113" s="159">
        <v>83672.615841703242</v>
      </c>
      <c r="BU113" s="159">
        <v>81462.050312377949</v>
      </c>
      <c r="BV113" s="159">
        <v>79257.430193310822</v>
      </c>
      <c r="BW113" s="159">
        <v>76355.881314196144</v>
      </c>
      <c r="BX113" s="159">
        <v>71678.677276553382</v>
      </c>
      <c r="BY113" s="159">
        <v>69748.692499646553</v>
      </c>
      <c r="BZ113" s="159">
        <v>64895.49789358936</v>
      </c>
      <c r="CA113" s="159">
        <v>66616.983515470594</v>
      </c>
      <c r="CB113" s="159">
        <v>66001.289118545057</v>
      </c>
      <c r="CC113" s="159">
        <v>63247.568802627997</v>
      </c>
      <c r="CD113" s="159">
        <v>60627.661161134434</v>
      </c>
      <c r="CE113" s="160">
        <v>57910.010651625627</v>
      </c>
    </row>
    <row r="114" spans="1:83" x14ac:dyDescent="0.35">
      <c r="A114" s="153"/>
      <c r="B114" s="201" t="s">
        <v>381</v>
      </c>
      <c r="C114" s="232"/>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c r="AG114" s="159"/>
      <c r="AH114" s="159">
        <v>0</v>
      </c>
      <c r="AI114" s="159">
        <v>5.1361217971168793</v>
      </c>
      <c r="AJ114" s="159">
        <v>34.432320272015282</v>
      </c>
      <c r="AK114" s="159">
        <v>73.778061088944341</v>
      </c>
      <c r="AL114" s="159">
        <v>144.3499857543658</v>
      </c>
      <c r="AM114" s="159">
        <v>205.93491420041565</v>
      </c>
      <c r="AN114" s="159">
        <v>281.66320299579473</v>
      </c>
      <c r="AO114" s="159">
        <v>430.87260411562227</v>
      </c>
      <c r="AP114" s="159">
        <v>639.18520045364744</v>
      </c>
      <c r="AQ114" s="159">
        <v>806.31382306747958</v>
      </c>
      <c r="AR114" s="159">
        <v>979.36501461520834</v>
      </c>
      <c r="AS114" s="159">
        <v>1251.0081956493773</v>
      </c>
      <c r="AT114" s="159">
        <v>1592.2653416043242</v>
      </c>
      <c r="AU114" s="159">
        <v>2252.6683723676715</v>
      </c>
      <c r="AV114" s="159">
        <v>2685.8956406877096</v>
      </c>
      <c r="AW114" s="159">
        <v>3185.3856645841661</v>
      </c>
      <c r="AX114" s="159">
        <v>3608.3657000067647</v>
      </c>
      <c r="AY114" s="159">
        <v>4107.4674747098206</v>
      </c>
      <c r="AZ114" s="159">
        <v>4890.9941291535952</v>
      </c>
      <c r="BA114" s="159">
        <v>5614.4005842607476</v>
      </c>
      <c r="BB114" s="159">
        <v>6379.2010759216491</v>
      </c>
      <c r="BC114" s="159">
        <v>7567.8734375573058</v>
      </c>
      <c r="BD114" s="159">
        <v>8042.0899599038212</v>
      </c>
      <c r="BE114" s="159">
        <v>8873.6297657550422</v>
      </c>
      <c r="BF114" s="159">
        <v>9556.3389486571778</v>
      </c>
      <c r="BG114" s="159">
        <v>10567.962454588642</v>
      </c>
      <c r="BH114" s="159">
        <v>11359.595253427609</v>
      </c>
      <c r="BI114" s="159">
        <v>12253.805565249864</v>
      </c>
      <c r="BJ114" s="159">
        <v>13050.23957440855</v>
      </c>
      <c r="BK114" s="159">
        <v>14277.904112546405</v>
      </c>
      <c r="BL114" s="159">
        <v>15355.864279419042</v>
      </c>
      <c r="BM114" s="159">
        <v>17220.51914623936</v>
      </c>
      <c r="BN114" s="159">
        <v>17442.45273477563</v>
      </c>
      <c r="BO114" s="159">
        <v>18570.345577525546</v>
      </c>
      <c r="BP114" s="159">
        <v>20316.204402644977</v>
      </c>
      <c r="BQ114" s="159">
        <v>21034.471251596675</v>
      </c>
      <c r="BR114" s="159">
        <v>22015.827971939729</v>
      </c>
      <c r="BS114" s="159">
        <v>22574.740315963736</v>
      </c>
      <c r="BT114" s="159">
        <v>22011.38348727304</v>
      </c>
      <c r="BU114" s="159">
        <v>21470.626553334838</v>
      </c>
      <c r="BV114" s="159">
        <v>21363.463882721808</v>
      </c>
      <c r="BW114" s="159">
        <v>20953.313060001899</v>
      </c>
      <c r="BX114" s="159">
        <v>19604.619151050909</v>
      </c>
      <c r="BY114" s="159">
        <v>18891.827310515811</v>
      </c>
      <c r="BZ114" s="159">
        <v>17765.212321342722</v>
      </c>
      <c r="CA114" s="159">
        <v>19162.888033411717</v>
      </c>
      <c r="CB114" s="159">
        <v>19320.873374736144</v>
      </c>
      <c r="CC114" s="159">
        <v>18375.505329099837</v>
      </c>
      <c r="CD114" s="159">
        <v>17244.579380243387</v>
      </c>
      <c r="CE114" s="160">
        <v>16251.03780965968</v>
      </c>
    </row>
    <row r="115" spans="1:83" x14ac:dyDescent="0.35">
      <c r="A115" s="153"/>
      <c r="B115" s="201" t="s">
        <v>382</v>
      </c>
      <c r="C115" s="232"/>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c r="AH115" s="159">
        <v>0</v>
      </c>
      <c r="AI115" s="159">
        <v>0</v>
      </c>
      <c r="AJ115" s="159">
        <v>0</v>
      </c>
      <c r="AK115" s="159">
        <v>0</v>
      </c>
      <c r="AL115" s="159">
        <v>0</v>
      </c>
      <c r="AM115" s="159">
        <v>0</v>
      </c>
      <c r="AN115" s="159">
        <v>0</v>
      </c>
      <c r="AO115" s="159">
        <v>0</v>
      </c>
      <c r="AP115" s="159">
        <v>0</v>
      </c>
      <c r="AQ115" s="159">
        <v>0</v>
      </c>
      <c r="AR115" s="159">
        <v>0</v>
      </c>
      <c r="AS115" s="159">
        <v>0</v>
      </c>
      <c r="AT115" s="159">
        <v>0</v>
      </c>
      <c r="AU115" s="159">
        <v>0</v>
      </c>
      <c r="AV115" s="159">
        <v>0</v>
      </c>
      <c r="AW115" s="159">
        <v>0</v>
      </c>
      <c r="AX115" s="159">
        <v>0</v>
      </c>
      <c r="AY115" s="159">
        <v>0</v>
      </c>
      <c r="AZ115" s="159">
        <v>0</v>
      </c>
      <c r="BA115" s="159">
        <v>0</v>
      </c>
      <c r="BB115" s="159">
        <v>0</v>
      </c>
      <c r="BC115" s="159">
        <v>0</v>
      </c>
      <c r="BD115" s="159">
        <v>1869.1766006687174</v>
      </c>
      <c r="BE115" s="159">
        <v>1906.2072176850802</v>
      </c>
      <c r="BF115" s="159">
        <v>1930.2029177060408</v>
      </c>
      <c r="BG115" s="159">
        <v>2102.8879614597031</v>
      </c>
      <c r="BH115" s="159">
        <v>2132.9581967541303</v>
      </c>
      <c r="BI115" s="159">
        <v>2177.4646910877868</v>
      </c>
      <c r="BJ115" s="159">
        <v>2197.3071871522166</v>
      </c>
      <c r="BK115" s="159">
        <v>2271.7120327453276</v>
      </c>
      <c r="BL115" s="159">
        <v>2331.3060393771834</v>
      </c>
      <c r="BM115" s="159">
        <v>2446.3900367283118</v>
      </c>
      <c r="BN115" s="159">
        <v>2456.7251480078321</v>
      </c>
      <c r="BO115" s="159">
        <v>2528.0226567846998</v>
      </c>
      <c r="BP115" s="159">
        <v>2651.6088836669924</v>
      </c>
      <c r="BQ115" s="159">
        <v>2676.7227890396775</v>
      </c>
      <c r="BR115" s="159">
        <v>2727.8880938570119</v>
      </c>
      <c r="BS115" s="159">
        <v>2734.1550763149407</v>
      </c>
      <c r="BT115" s="159">
        <v>2618.6482874823905</v>
      </c>
      <c r="BU115" s="159">
        <v>2504.5619393816528</v>
      </c>
      <c r="BV115" s="159">
        <v>2429.7427835013791</v>
      </c>
      <c r="BW115" s="159">
        <v>2332.0810858705518</v>
      </c>
      <c r="BX115" s="159">
        <v>2139.0669909525609</v>
      </c>
      <c r="BY115" s="159">
        <v>2033.0802888579037</v>
      </c>
      <c r="BZ115" s="159">
        <v>1876.7938133156536</v>
      </c>
      <c r="CA115" s="159">
        <v>1914.6779540445148</v>
      </c>
      <c r="CB115" s="159">
        <v>1873.9399582070034</v>
      </c>
      <c r="CC115" s="159">
        <v>1766.3739740494859</v>
      </c>
      <c r="CD115" s="159">
        <v>1648.0866861042439</v>
      </c>
      <c r="CE115" s="160">
        <v>1542.3106419187141</v>
      </c>
    </row>
    <row r="116" spans="1:83" x14ac:dyDescent="0.35">
      <c r="A116" s="153"/>
      <c r="B116" s="201" t="s">
        <v>383</v>
      </c>
      <c r="C116" s="232"/>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v>0</v>
      </c>
      <c r="AI116" s="159">
        <v>0</v>
      </c>
      <c r="AJ116" s="159">
        <v>0</v>
      </c>
      <c r="AK116" s="159">
        <v>0</v>
      </c>
      <c r="AL116" s="159">
        <v>0</v>
      </c>
      <c r="AM116" s="159">
        <v>0</v>
      </c>
      <c r="AN116" s="159">
        <v>0</v>
      </c>
      <c r="AO116" s="159">
        <v>0</v>
      </c>
      <c r="AP116" s="159">
        <v>0</v>
      </c>
      <c r="AQ116" s="159">
        <v>0</v>
      </c>
      <c r="AR116" s="159">
        <v>0</v>
      </c>
      <c r="AS116" s="159">
        <v>0</v>
      </c>
      <c r="AT116" s="159">
        <v>0</v>
      </c>
      <c r="AU116" s="159">
        <v>0</v>
      </c>
      <c r="AV116" s="159">
        <v>0</v>
      </c>
      <c r="AW116" s="159">
        <v>0</v>
      </c>
      <c r="AX116" s="159">
        <v>0</v>
      </c>
      <c r="AY116" s="159">
        <v>0</v>
      </c>
      <c r="AZ116" s="159">
        <v>0</v>
      </c>
      <c r="BA116" s="159">
        <v>0</v>
      </c>
      <c r="BB116" s="159">
        <v>0</v>
      </c>
      <c r="BC116" s="159">
        <v>0</v>
      </c>
      <c r="BD116" s="159">
        <v>0</v>
      </c>
      <c r="BE116" s="159">
        <v>0</v>
      </c>
      <c r="BF116" s="159">
        <v>0</v>
      </c>
      <c r="BG116" s="159">
        <v>0</v>
      </c>
      <c r="BH116" s="159">
        <v>0</v>
      </c>
      <c r="BI116" s="159">
        <v>0</v>
      </c>
      <c r="BJ116" s="159">
        <v>59.777507198149834</v>
      </c>
      <c r="BK116" s="159">
        <v>225.94217841200407</v>
      </c>
      <c r="BL116" s="159">
        <v>478.31952208406778</v>
      </c>
      <c r="BM116" s="159">
        <v>677.47427678521115</v>
      </c>
      <c r="BN116" s="159">
        <v>1018.8854521931236</v>
      </c>
      <c r="BO116" s="159">
        <v>828.76306344730881</v>
      </c>
      <c r="BP116" s="159">
        <v>970.84807430981277</v>
      </c>
      <c r="BQ116" s="159">
        <v>932.83320048073699</v>
      </c>
      <c r="BR116" s="159">
        <v>930.41748088956433</v>
      </c>
      <c r="BS116" s="159">
        <v>929.45756030920211</v>
      </c>
      <c r="BT116" s="159">
        <v>1023.5299468898534</v>
      </c>
      <c r="BU116" s="159">
        <v>923.80132615244247</v>
      </c>
      <c r="BV116" s="159">
        <v>886.41283984942527</v>
      </c>
      <c r="BW116" s="159">
        <v>744.45669739361881</v>
      </c>
      <c r="BX116" s="159">
        <v>561.88042411426761</v>
      </c>
      <c r="BY116" s="159">
        <v>357.19223260325509</v>
      </c>
      <c r="BZ116" s="159">
        <v>425.24951523368935</v>
      </c>
      <c r="CA116" s="159">
        <v>185.73667938337573</v>
      </c>
      <c r="CB116" s="159">
        <v>122.36000330189775</v>
      </c>
      <c r="CC116" s="159">
        <v>80.844168072390516</v>
      </c>
      <c r="CD116" s="159">
        <v>59.164836778295644</v>
      </c>
      <c r="CE116" s="160">
        <v>41.288384648563849</v>
      </c>
    </row>
    <row r="117" spans="1:83" x14ac:dyDescent="0.35">
      <c r="A117" s="153"/>
      <c r="B117" s="242" t="s">
        <v>384</v>
      </c>
      <c r="C117" s="232"/>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59"/>
      <c r="AM117" s="159"/>
      <c r="AN117" s="159"/>
      <c r="AO117" s="159"/>
      <c r="AP117" s="159"/>
      <c r="AQ117" s="159"/>
      <c r="AR117" s="159"/>
      <c r="AS117" s="159"/>
      <c r="AT117" s="159"/>
      <c r="AU117" s="159"/>
      <c r="AV117" s="159"/>
      <c r="AW117" s="159"/>
      <c r="AX117" s="159"/>
      <c r="AY117" s="159"/>
      <c r="AZ117" s="159"/>
      <c r="BA117" s="159"/>
      <c r="BB117" s="159"/>
      <c r="BC117" s="159"/>
      <c r="BD117" s="159"/>
      <c r="BE117" s="159"/>
      <c r="BF117" s="159"/>
      <c r="BG117" s="159"/>
      <c r="BH117" s="159"/>
      <c r="BI117" s="159"/>
      <c r="BJ117" s="159"/>
      <c r="BK117" s="159"/>
      <c r="BL117" s="159"/>
      <c r="BM117" s="159"/>
      <c r="BN117" s="159"/>
      <c r="BO117" s="159"/>
      <c r="BP117" s="159"/>
      <c r="BQ117" s="159"/>
      <c r="BR117" s="159"/>
      <c r="BS117" s="159"/>
      <c r="BT117" s="159">
        <v>1634.340046137778</v>
      </c>
      <c r="BU117" s="159">
        <v>5266.7233015213114</v>
      </c>
      <c r="BV117" s="159">
        <v>9017.9489833030129</v>
      </c>
      <c r="BW117" s="159">
        <v>11942.872668901429</v>
      </c>
      <c r="BX117" s="159">
        <v>14920.776755827099</v>
      </c>
      <c r="BY117" s="159">
        <v>21029.147603617363</v>
      </c>
      <c r="BZ117" s="159">
        <v>26568.321746637092</v>
      </c>
      <c r="CA117" s="159">
        <v>35236.073172608922</v>
      </c>
      <c r="CB117" s="159">
        <v>43909.960948859691</v>
      </c>
      <c r="CC117" s="159">
        <v>52017.414462797096</v>
      </c>
      <c r="CD117" s="159">
        <v>58106.046816788476</v>
      </c>
      <c r="CE117" s="160">
        <v>62293.647910467495</v>
      </c>
    </row>
    <row r="118" spans="1:83" x14ac:dyDescent="0.35">
      <c r="A118" s="153"/>
      <c r="B118" s="242" t="s">
        <v>385</v>
      </c>
      <c r="C118" s="232"/>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c r="BB118" s="159"/>
      <c r="BC118" s="159"/>
      <c r="BD118" s="159"/>
      <c r="BE118" s="159"/>
      <c r="BF118" s="159"/>
      <c r="BG118" s="159"/>
      <c r="BH118" s="159"/>
      <c r="BI118" s="159"/>
      <c r="BJ118" s="159"/>
      <c r="BK118" s="159"/>
      <c r="BL118" s="159"/>
      <c r="BM118" s="159"/>
      <c r="BN118" s="159"/>
      <c r="BO118" s="159"/>
      <c r="BP118" s="159"/>
      <c r="BQ118" s="159"/>
      <c r="BR118" s="159"/>
      <c r="BS118" s="159"/>
      <c r="BT118" s="159">
        <v>75.972687752638535</v>
      </c>
      <c r="BU118" s="159">
        <v>231.56038594347416</v>
      </c>
      <c r="BV118" s="159">
        <v>382.80357435723488</v>
      </c>
      <c r="BW118" s="159">
        <v>478.25692204222582</v>
      </c>
      <c r="BX118" s="159">
        <v>547.80438737815052</v>
      </c>
      <c r="BY118" s="159">
        <v>687.49199379214178</v>
      </c>
      <c r="BZ118" s="159">
        <v>809.5910240771401</v>
      </c>
      <c r="CA118" s="159">
        <v>998.00987746957799</v>
      </c>
      <c r="CB118" s="159">
        <v>1161.9859259377788</v>
      </c>
      <c r="CC118" s="159">
        <v>1274.4532831014926</v>
      </c>
      <c r="CD118" s="159">
        <v>1330.449997681194</v>
      </c>
      <c r="CE118" s="160">
        <v>1360.3996908392655</v>
      </c>
    </row>
    <row r="119" spans="1:83" x14ac:dyDescent="0.35">
      <c r="A119" s="153"/>
      <c r="B119" s="73" t="s">
        <v>386</v>
      </c>
      <c r="C119" s="232" t="s">
        <v>248</v>
      </c>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c r="AG119" s="159"/>
      <c r="AH119" s="159">
        <v>222.45336986223208</v>
      </c>
      <c r="AI119" s="159">
        <v>184.90038469620765</v>
      </c>
      <c r="AJ119" s="159">
        <v>163.55352129207259</v>
      </c>
      <c r="AK119" s="159">
        <v>151.43917802467521</v>
      </c>
      <c r="AL119" s="159">
        <v>144.3499857543658</v>
      </c>
      <c r="AM119" s="159">
        <v>140.72219137028404</v>
      </c>
      <c r="AN119" s="159">
        <v>126.2628151360459</v>
      </c>
      <c r="AO119" s="159">
        <v>125.28919694142208</v>
      </c>
      <c r="AP119" s="159">
        <v>107.94435430061644</v>
      </c>
      <c r="AQ119" s="159">
        <v>102.44779352386682</v>
      </c>
      <c r="AR119" s="159">
        <v>92.988133570752922</v>
      </c>
      <c r="AS119" s="159">
        <v>82.209870916100414</v>
      </c>
      <c r="AT119" s="159">
        <v>78.531267575935871</v>
      </c>
      <c r="AU119" s="159">
        <v>73.931429301338</v>
      </c>
      <c r="AV119" s="159">
        <v>71.195506834856261</v>
      </c>
      <c r="AW119" s="159">
        <v>70.372021136378663</v>
      </c>
      <c r="AX119" s="159">
        <v>66.393653324265614</v>
      </c>
      <c r="AY119" s="159">
        <v>66.12768752021988</v>
      </c>
      <c r="AZ119" s="159">
        <v>52.75899627276808</v>
      </c>
      <c r="BA119" s="159">
        <v>51.86381761811991</v>
      </c>
      <c r="BB119" s="159">
        <v>50.156980311592328</v>
      </c>
      <c r="BC119" s="159">
        <v>47.635088414203985</v>
      </c>
      <c r="BD119" s="159">
        <v>46.816599538991404</v>
      </c>
      <c r="BE119" s="159">
        <v>47.636543789336656</v>
      </c>
      <c r="BF119" s="159">
        <v>46.988530640527188</v>
      </c>
      <c r="BG119" s="159">
        <v>47.206013995015667</v>
      </c>
      <c r="BH119" s="159">
        <v>46.728251708475177</v>
      </c>
      <c r="BI119" s="159">
        <v>45.828241796095696</v>
      </c>
      <c r="BJ119" s="159">
        <v>49.69539463279623</v>
      </c>
      <c r="BK119" s="159">
        <v>56.388174660437208</v>
      </c>
      <c r="BL119" s="159">
        <v>61.872626296984691</v>
      </c>
      <c r="BM119" s="159">
        <v>64.672875441107294</v>
      </c>
      <c r="BN119" s="159">
        <v>77.509151053988077</v>
      </c>
      <c r="BO119" s="159">
        <v>82.015948202034522</v>
      </c>
      <c r="BP119" s="159">
        <v>96.671614112723887</v>
      </c>
      <c r="BQ119" s="159">
        <v>120.74220412332548</v>
      </c>
      <c r="BR119" s="159">
        <v>110.01350572030547</v>
      </c>
      <c r="BS119" s="159">
        <v>115.06789788367323</v>
      </c>
      <c r="BT119" s="159">
        <v>120.4993362055291</v>
      </c>
      <c r="BU119" s="159">
        <v>124.9033710331923</v>
      </c>
      <c r="BV119" s="159">
        <v>132.68342914014048</v>
      </c>
      <c r="BW119" s="159">
        <v>135.65277470273082</v>
      </c>
      <c r="BX119" s="159">
        <v>291.09558130921351</v>
      </c>
      <c r="BY119" s="159">
        <v>151.07422114285382</v>
      </c>
      <c r="BZ119" s="159">
        <v>168.22948664046737</v>
      </c>
      <c r="CA119" s="159">
        <v>194.9201202679825</v>
      </c>
      <c r="CB119" s="159">
        <v>187.8293511599945</v>
      </c>
      <c r="CC119" s="159">
        <v>185.99709753446737</v>
      </c>
      <c r="CD119" s="159">
        <v>187.77357112022426</v>
      </c>
      <c r="CE119" s="160">
        <v>189.69089176792889</v>
      </c>
    </row>
    <row r="120" spans="1:83" ht="26.25" customHeight="1" x14ac:dyDescent="0.35">
      <c r="A120" s="153"/>
      <c r="B120" s="75" t="s">
        <v>387</v>
      </c>
      <c r="C120" s="232" t="s">
        <v>251</v>
      </c>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c r="AG120" s="159"/>
      <c r="AH120" s="159">
        <v>0</v>
      </c>
      <c r="AI120" s="159">
        <v>0</v>
      </c>
      <c r="AJ120" s="159">
        <v>0</v>
      </c>
      <c r="AK120" s="159">
        <v>0</v>
      </c>
      <c r="AL120" s="159">
        <v>0</v>
      </c>
      <c r="AM120" s="159">
        <v>0</v>
      </c>
      <c r="AN120" s="159">
        <v>0</v>
      </c>
      <c r="AO120" s="159">
        <v>0</v>
      </c>
      <c r="AP120" s="159">
        <v>0</v>
      </c>
      <c r="AQ120" s="159">
        <v>0</v>
      </c>
      <c r="AR120" s="159">
        <v>0</v>
      </c>
      <c r="AS120" s="159">
        <v>0</v>
      </c>
      <c r="AT120" s="159">
        <v>0</v>
      </c>
      <c r="AU120" s="159">
        <v>0</v>
      </c>
      <c r="AV120" s="159">
        <v>0</v>
      </c>
      <c r="AW120" s="159">
        <v>0</v>
      </c>
      <c r="AX120" s="159">
        <v>0</v>
      </c>
      <c r="AY120" s="159">
        <v>0</v>
      </c>
      <c r="AZ120" s="159">
        <v>0</v>
      </c>
      <c r="BA120" s="159">
        <v>0</v>
      </c>
      <c r="BB120" s="159">
        <v>0</v>
      </c>
      <c r="BC120" s="159">
        <v>0</v>
      </c>
      <c r="BD120" s="159">
        <v>0</v>
      </c>
      <c r="BE120" s="159">
        <v>0</v>
      </c>
      <c r="BF120" s="159">
        <v>0</v>
      </c>
      <c r="BG120" s="159">
        <v>0</v>
      </c>
      <c r="BH120" s="159">
        <v>0</v>
      </c>
      <c r="BI120" s="159">
        <v>0</v>
      </c>
      <c r="BJ120" s="159">
        <v>0</v>
      </c>
      <c r="BK120" s="159">
        <v>0</v>
      </c>
      <c r="BL120" s="159">
        <v>13.525454200113936</v>
      </c>
      <c r="BM120" s="159">
        <v>0.3410389474897686</v>
      </c>
      <c r="BN120" s="159">
        <v>-2.3656552360506171</v>
      </c>
      <c r="BO120" s="159">
        <v>6.7673924353802217</v>
      </c>
      <c r="BP120" s="159">
        <v>2.6302337133508673</v>
      </c>
      <c r="BQ120" s="159">
        <v>3.213340764470964</v>
      </c>
      <c r="BR120" s="159">
        <v>2.2494609545299955</v>
      </c>
      <c r="BS120" s="159">
        <v>3.4064014673802347</v>
      </c>
      <c r="BT120" s="159">
        <v>2.3601146949066254</v>
      </c>
      <c r="BU120" s="159">
        <v>3.8971492355080044</v>
      </c>
      <c r="BV120" s="159">
        <v>3.3655083888914747</v>
      </c>
      <c r="BW120" s="159">
        <v>3.7744197579784098</v>
      </c>
      <c r="BX120" s="159">
        <v>1.8638846580832478</v>
      </c>
      <c r="BY120" s="159">
        <v>1.3666946467925436</v>
      </c>
      <c r="BZ120" s="159">
        <v>1.5595541420052603</v>
      </c>
      <c r="CA120" s="159">
        <v>1.5211504876681212</v>
      </c>
      <c r="CB120" s="159">
        <v>1.4976448316620325</v>
      </c>
      <c r="CC120" s="159">
        <v>1.4833502926040625</v>
      </c>
      <c r="CD120" s="159">
        <v>1.4658005485171579</v>
      </c>
      <c r="CE120" s="160">
        <v>1.4419755123291136</v>
      </c>
    </row>
    <row r="121" spans="1:83" x14ac:dyDescent="0.35">
      <c r="A121" s="153"/>
      <c r="B121" s="53" t="s">
        <v>300</v>
      </c>
      <c r="C121" s="232" t="s">
        <v>257</v>
      </c>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c r="AG121" s="159"/>
      <c r="AH121" s="159">
        <v>0</v>
      </c>
      <c r="AI121" s="159">
        <v>0</v>
      </c>
      <c r="AJ121" s="159">
        <v>0</v>
      </c>
      <c r="AK121" s="159">
        <v>0</v>
      </c>
      <c r="AL121" s="159">
        <v>0</v>
      </c>
      <c r="AM121" s="159">
        <v>0</v>
      </c>
      <c r="AN121" s="159">
        <v>0</v>
      </c>
      <c r="AO121" s="159">
        <v>0</v>
      </c>
      <c r="AP121" s="159">
        <v>0</v>
      </c>
      <c r="AQ121" s="159">
        <v>0</v>
      </c>
      <c r="AR121" s="159">
        <v>0</v>
      </c>
      <c r="AS121" s="159">
        <v>0</v>
      </c>
      <c r="AT121" s="159">
        <v>0</v>
      </c>
      <c r="AU121" s="159">
        <v>0</v>
      </c>
      <c r="AV121" s="159">
        <v>0</v>
      </c>
      <c r="AW121" s="159">
        <v>0</v>
      </c>
      <c r="AX121" s="159">
        <v>0</v>
      </c>
      <c r="AY121" s="159">
        <v>0</v>
      </c>
      <c r="AZ121" s="159">
        <v>0</v>
      </c>
      <c r="BA121" s="159">
        <v>0</v>
      </c>
      <c r="BB121" s="159">
        <v>0</v>
      </c>
      <c r="BC121" s="159">
        <v>0</v>
      </c>
      <c r="BD121" s="159">
        <v>0</v>
      </c>
      <c r="BE121" s="159">
        <v>0</v>
      </c>
      <c r="BF121" s="159">
        <v>0</v>
      </c>
      <c r="BG121" s="159">
        <v>0</v>
      </c>
      <c r="BH121" s="159">
        <v>0</v>
      </c>
      <c r="BI121" s="159">
        <v>0</v>
      </c>
      <c r="BJ121" s="159">
        <v>0</v>
      </c>
      <c r="BK121" s="159">
        <v>0</v>
      </c>
      <c r="BL121" s="159">
        <v>0</v>
      </c>
      <c r="BM121" s="159">
        <v>0</v>
      </c>
      <c r="BN121" s="159">
        <v>0</v>
      </c>
      <c r="BO121" s="159">
        <v>0</v>
      </c>
      <c r="BP121" s="159">
        <v>0</v>
      </c>
      <c r="BQ121" s="159">
        <v>0</v>
      </c>
      <c r="BR121" s="159">
        <v>0</v>
      </c>
      <c r="BS121" s="159">
        <v>0</v>
      </c>
      <c r="BT121" s="159">
        <v>0</v>
      </c>
      <c r="BU121" s="159">
        <v>0</v>
      </c>
      <c r="BV121" s="159">
        <v>7.4181772105268626</v>
      </c>
      <c r="BW121" s="159">
        <v>8.3001631406295218</v>
      </c>
      <c r="BX121" s="159">
        <v>0.47573420462922517</v>
      </c>
      <c r="BY121" s="159">
        <v>4.3092717216967875</v>
      </c>
      <c r="BZ121" s="159">
        <v>0.40434360920667434</v>
      </c>
      <c r="CA121" s="159">
        <v>0.52514071038200105</v>
      </c>
      <c r="CB121" s="159">
        <v>0.74399258834394144</v>
      </c>
      <c r="CC121" s="159">
        <v>0.99604811325104481</v>
      </c>
      <c r="CD121" s="159">
        <v>1.2584145230816153</v>
      </c>
      <c r="CE121" s="160">
        <v>1.5465566499079357</v>
      </c>
    </row>
    <row r="122" spans="1:83" x14ac:dyDescent="0.35">
      <c r="A122" s="153"/>
      <c r="B122" s="75" t="s">
        <v>301</v>
      </c>
      <c r="C122" s="232" t="s">
        <v>257</v>
      </c>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c r="AG122" s="159"/>
      <c r="AH122" s="159">
        <v>0</v>
      </c>
      <c r="AI122" s="159">
        <v>0</v>
      </c>
      <c r="AJ122" s="159">
        <v>0</v>
      </c>
      <c r="AK122" s="159">
        <v>0</v>
      </c>
      <c r="AL122" s="159">
        <v>0</v>
      </c>
      <c r="AM122" s="159">
        <v>0</v>
      </c>
      <c r="AN122" s="159">
        <v>0</v>
      </c>
      <c r="AO122" s="159">
        <v>0</v>
      </c>
      <c r="AP122" s="159">
        <v>0</v>
      </c>
      <c r="AQ122" s="159">
        <v>0</v>
      </c>
      <c r="AR122" s="159">
        <v>0</v>
      </c>
      <c r="AS122" s="159">
        <v>0</v>
      </c>
      <c r="AT122" s="159">
        <v>0</v>
      </c>
      <c r="AU122" s="159">
        <v>0</v>
      </c>
      <c r="AV122" s="159">
        <v>0</v>
      </c>
      <c r="AW122" s="159">
        <v>0</v>
      </c>
      <c r="AX122" s="159">
        <v>0</v>
      </c>
      <c r="AY122" s="159">
        <v>0</v>
      </c>
      <c r="AZ122" s="159">
        <v>0</v>
      </c>
      <c r="BA122" s="159">
        <v>0</v>
      </c>
      <c r="BB122" s="159">
        <v>0</v>
      </c>
      <c r="BC122" s="159">
        <v>0</v>
      </c>
      <c r="BD122" s="159">
        <v>0</v>
      </c>
      <c r="BE122" s="159">
        <v>0</v>
      </c>
      <c r="BF122" s="159">
        <v>0</v>
      </c>
      <c r="BG122" s="159">
        <v>0</v>
      </c>
      <c r="BH122" s="159">
        <v>0</v>
      </c>
      <c r="BI122" s="159">
        <v>0</v>
      </c>
      <c r="BJ122" s="159">
        <v>0.35019675916809567</v>
      </c>
      <c r="BK122" s="159">
        <v>0</v>
      </c>
      <c r="BL122" s="159">
        <v>0</v>
      </c>
      <c r="BM122" s="159">
        <v>0</v>
      </c>
      <c r="BN122" s="159">
        <v>0</v>
      </c>
      <c r="BO122" s="159">
        <v>0</v>
      </c>
      <c r="BP122" s="159">
        <v>0</v>
      </c>
      <c r="BQ122" s="159">
        <v>0</v>
      </c>
      <c r="BR122" s="159">
        <v>0</v>
      </c>
      <c r="BS122" s="159">
        <v>6.1934184088358558E-3</v>
      </c>
      <c r="BT122" s="159">
        <v>9.1032406629385724E-3</v>
      </c>
      <c r="BU122" s="159">
        <v>4.178496028566259E-3</v>
      </c>
      <c r="BV122" s="159">
        <v>4.6916077524900707E-3</v>
      </c>
      <c r="BW122" s="159">
        <v>4.8300421882585967E-3</v>
      </c>
      <c r="BX122" s="159">
        <v>2.3821775847060276E-3</v>
      </c>
      <c r="BY122" s="159">
        <v>2.2057875801096351E-3</v>
      </c>
      <c r="BZ122" s="159">
        <v>2.207563980391119E-3</v>
      </c>
      <c r="CA122" s="159">
        <v>2.4911992734537591E-3</v>
      </c>
      <c r="CB122" s="159">
        <v>2.4834648510878112E-3</v>
      </c>
      <c r="CC122" s="159">
        <v>2.402791489737616E-3</v>
      </c>
      <c r="CD122" s="159">
        <v>2.2818627842582711E-3</v>
      </c>
      <c r="CE122" s="160">
        <v>2.1488605972527441E-3</v>
      </c>
    </row>
    <row r="123" spans="1:83" x14ac:dyDescent="0.35">
      <c r="A123" s="153"/>
      <c r="B123" s="53" t="s">
        <v>372</v>
      </c>
      <c r="C123" s="232" t="s">
        <v>248</v>
      </c>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c r="AG123" s="159"/>
      <c r="AH123" s="159">
        <v>1463.9355657971519</v>
      </c>
      <c r="AI123" s="159">
        <v>1216.3671807240021</v>
      </c>
      <c r="AJ123" s="159">
        <v>1181.4934216537965</v>
      </c>
      <c r="AK123" s="159">
        <v>1235.7281604579625</v>
      </c>
      <c r="AL123" s="159">
        <v>1235.3471780858627</v>
      </c>
      <c r="AM123" s="159">
        <v>1211.3331910668348</v>
      </c>
      <c r="AN123" s="159">
        <v>1252.7051890939981</v>
      </c>
      <c r="AO123" s="159">
        <v>1323.399228951524</v>
      </c>
      <c r="AP123" s="159">
        <v>1318.3681602981451</v>
      </c>
      <c r="AQ123" s="159">
        <v>1295.6692723992924</v>
      </c>
      <c r="AR123" s="159">
        <v>1261.2147835488202</v>
      </c>
      <c r="AS123" s="159">
        <v>1246.1573543376935</v>
      </c>
      <c r="AT123" s="159">
        <v>1491.0457634896429</v>
      </c>
      <c r="AU123" s="159">
        <v>1663.3746465241884</v>
      </c>
      <c r="AV123" s="159">
        <v>1916.5900012850748</v>
      </c>
      <c r="AW123" s="159">
        <v>2037.2489655170496</v>
      </c>
      <c r="AX123" s="159">
        <v>1772.9189671367926</v>
      </c>
      <c r="AY123" s="159">
        <v>1873.0667233375491</v>
      </c>
      <c r="AZ123" s="159">
        <v>1982.6643321067118</v>
      </c>
      <c r="BA123" s="159">
        <v>1903.8725102106973</v>
      </c>
      <c r="BB123" s="159">
        <v>1827.8218318420527</v>
      </c>
      <c r="BC123" s="159">
        <v>1790.6975868757306</v>
      </c>
      <c r="BD123" s="159">
        <v>2015.4851702651629</v>
      </c>
      <c r="BE123" s="159">
        <v>1751.5378915108688</v>
      </c>
      <c r="BF123" s="159">
        <v>0</v>
      </c>
      <c r="BG123" s="159">
        <v>0</v>
      </c>
      <c r="BH123" s="159">
        <v>0</v>
      </c>
      <c r="BI123" s="159">
        <v>0</v>
      </c>
      <c r="BJ123" s="159">
        <v>0</v>
      </c>
      <c r="BK123" s="159">
        <v>0</v>
      </c>
      <c r="BL123" s="159">
        <v>0</v>
      </c>
      <c r="BM123" s="159">
        <v>0</v>
      </c>
      <c r="BN123" s="159">
        <v>0</v>
      </c>
      <c r="BO123" s="159">
        <v>0</v>
      </c>
      <c r="BP123" s="159">
        <v>0</v>
      </c>
      <c r="BQ123" s="159">
        <v>0</v>
      </c>
      <c r="BR123" s="159">
        <v>0</v>
      </c>
      <c r="BS123" s="159">
        <v>0</v>
      </c>
      <c r="BT123" s="159">
        <v>0</v>
      </c>
      <c r="BU123" s="159">
        <v>0</v>
      </c>
      <c r="BV123" s="159">
        <v>0</v>
      </c>
      <c r="BW123" s="159">
        <v>0</v>
      </c>
      <c r="BX123" s="159">
        <v>0</v>
      </c>
      <c r="BY123" s="159">
        <v>0</v>
      </c>
      <c r="BZ123" s="159">
        <v>0</v>
      </c>
      <c r="CA123" s="159">
        <v>0</v>
      </c>
      <c r="CB123" s="159">
        <v>0</v>
      </c>
      <c r="CC123" s="159">
        <v>0</v>
      </c>
      <c r="CD123" s="159">
        <v>0</v>
      </c>
      <c r="CE123" s="160">
        <v>0</v>
      </c>
    </row>
    <row r="124" spans="1:83" x14ac:dyDescent="0.35">
      <c r="A124" s="153"/>
      <c r="B124" s="53" t="s">
        <v>388</v>
      </c>
      <c r="C124" s="232" t="s">
        <v>248</v>
      </c>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c r="AG124" s="159"/>
      <c r="AH124" s="159">
        <v>0</v>
      </c>
      <c r="AI124" s="159">
        <v>0</v>
      </c>
      <c r="AJ124" s="159">
        <v>0</v>
      </c>
      <c r="AK124" s="159">
        <v>0</v>
      </c>
      <c r="AL124" s="159">
        <v>0</v>
      </c>
      <c r="AM124" s="159">
        <v>0</v>
      </c>
      <c r="AN124" s="159">
        <v>0</v>
      </c>
      <c r="AO124" s="159">
        <v>0</v>
      </c>
      <c r="AP124" s="159">
        <v>0</v>
      </c>
      <c r="AQ124" s="159">
        <v>0</v>
      </c>
      <c r="AR124" s="159">
        <v>0</v>
      </c>
      <c r="AS124" s="159">
        <v>0</v>
      </c>
      <c r="AT124" s="159">
        <v>0</v>
      </c>
      <c r="AU124" s="159">
        <v>0</v>
      </c>
      <c r="AV124" s="159">
        <v>0</v>
      </c>
      <c r="AW124" s="159">
        <v>0</v>
      </c>
      <c r="AX124" s="159">
        <v>0</v>
      </c>
      <c r="AY124" s="159">
        <v>0</v>
      </c>
      <c r="AZ124" s="159">
        <v>0</v>
      </c>
      <c r="BA124" s="159">
        <v>338.10888727963544</v>
      </c>
      <c r="BB124" s="159">
        <v>338.83323231898549</v>
      </c>
      <c r="BC124" s="159">
        <v>1307.1397336584885</v>
      </c>
      <c r="BD124" s="159">
        <v>2973.342752872687</v>
      </c>
      <c r="BE124" s="159">
        <v>2799.0428512926092</v>
      </c>
      <c r="BF124" s="159">
        <v>2776.9443409726355</v>
      </c>
      <c r="BG124" s="159">
        <v>3044.9252737613142</v>
      </c>
      <c r="BH124" s="159">
        <v>3027.5932729424894</v>
      </c>
      <c r="BI124" s="159">
        <v>2975.4840461906751</v>
      </c>
      <c r="BJ124" s="159">
        <v>2937.5099876329959</v>
      </c>
      <c r="BK124" s="159">
        <v>2948.3541453034827</v>
      </c>
      <c r="BL124" s="159">
        <v>3712.0931255120586</v>
      </c>
      <c r="BM124" s="159">
        <v>3709.3643847980047</v>
      </c>
      <c r="BN124" s="159">
        <v>3681.4166153681231</v>
      </c>
      <c r="BO124" s="159">
        <v>2817.3583245057657</v>
      </c>
      <c r="BP124" s="159">
        <v>2762.738441963791</v>
      </c>
      <c r="BQ124" s="159">
        <v>2701.4106347691227</v>
      </c>
      <c r="BR124" s="159">
        <v>2643.0589486392491</v>
      </c>
      <c r="BS124" s="159">
        <v>2567.9930390609602</v>
      </c>
      <c r="BT124" s="159">
        <v>2486.7850927597897</v>
      </c>
      <c r="BU124" s="159">
        <v>2414.605646147862</v>
      </c>
      <c r="BV124" s="159">
        <v>2340.3883498499326</v>
      </c>
      <c r="BW124" s="159">
        <v>2256.1109104914808</v>
      </c>
      <c r="BX124" s="159">
        <v>2105.9901913043304</v>
      </c>
      <c r="BY124" s="159">
        <v>2135.8219943353088</v>
      </c>
      <c r="BZ124" s="159">
        <v>2052.6641460935984</v>
      </c>
      <c r="CA124" s="159">
        <v>2037.0389226406048</v>
      </c>
      <c r="CB124" s="159">
        <v>2033.6273967193781</v>
      </c>
      <c r="CC124" s="159">
        <v>2081.0373600803223</v>
      </c>
      <c r="CD124" s="159">
        <v>2075.2864779870101</v>
      </c>
      <c r="CE124" s="160">
        <v>2023.2823255361295</v>
      </c>
    </row>
    <row r="125" spans="1:83" ht="24.75" customHeight="1" x14ac:dyDescent="0.35">
      <c r="A125" s="153"/>
      <c r="B125" s="108" t="s">
        <v>389</v>
      </c>
      <c r="C125" s="163"/>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f t="shared" ref="AH125:BM125" si="10">SUM(AH79:AH124)-AH112-AH111-AH95-AH92-AH80</f>
        <v>56170.117833074793</v>
      </c>
      <c r="AI125" s="127">
        <f t="shared" si="10"/>
        <v>55309.896797781992</v>
      </c>
      <c r="AJ125" s="127">
        <f t="shared" si="10"/>
        <v>55496.949043292145</v>
      </c>
      <c r="AK125" s="127">
        <f t="shared" si="10"/>
        <v>59276.739159987083</v>
      </c>
      <c r="AL125" s="127">
        <f t="shared" si="10"/>
        <v>61869.020755363941</v>
      </c>
      <c r="AM125" s="127">
        <f t="shared" si="10"/>
        <v>63946.632973772998</v>
      </c>
      <c r="AN125" s="127">
        <f t="shared" si="10"/>
        <v>64267.418047447631</v>
      </c>
      <c r="AO125" s="127">
        <f t="shared" si="10"/>
        <v>66566.785033628068</v>
      </c>
      <c r="AP125" s="127">
        <f t="shared" si="10"/>
        <v>68503.64863407849</v>
      </c>
      <c r="AQ125" s="127">
        <f t="shared" si="10"/>
        <v>68542.406014315042</v>
      </c>
      <c r="AR125" s="127">
        <f t="shared" si="10"/>
        <v>67068.039181264889</v>
      </c>
      <c r="AS125" s="127">
        <f t="shared" si="10"/>
        <v>67618.694471881405</v>
      </c>
      <c r="AT125" s="127">
        <f t="shared" si="10"/>
        <v>69563.146248037359</v>
      </c>
      <c r="AU125" s="127">
        <f t="shared" si="10"/>
        <v>73293.602861661435</v>
      </c>
      <c r="AV125" s="127">
        <f t="shared" si="10"/>
        <v>77579.951093446347</v>
      </c>
      <c r="AW125" s="127">
        <f t="shared" si="10"/>
        <v>81160.199033343728</v>
      </c>
      <c r="AX125" s="127">
        <f t="shared" si="10"/>
        <v>81858.049786656818</v>
      </c>
      <c r="AY125" s="127">
        <f t="shared" si="10"/>
        <v>82282.323281856952</v>
      </c>
      <c r="AZ125" s="127">
        <f t="shared" si="10"/>
        <v>83275.842464934118</v>
      </c>
      <c r="BA125" s="127">
        <f t="shared" si="10"/>
        <v>86459.973510241893</v>
      </c>
      <c r="BB125" s="127">
        <f t="shared" si="10"/>
        <v>88513.86097787357</v>
      </c>
      <c r="BC125" s="127">
        <f t="shared" si="10"/>
        <v>92781.99784258919</v>
      </c>
      <c r="BD125" s="127">
        <f t="shared" si="10"/>
        <v>97003.452422525908</v>
      </c>
      <c r="BE125" s="127">
        <f t="shared" si="10"/>
        <v>101994.57837492137</v>
      </c>
      <c r="BF125" s="127">
        <f t="shared" si="10"/>
        <v>103120.1017949354</v>
      </c>
      <c r="BG125" s="127">
        <f t="shared" si="10"/>
        <v>105481.88872539072</v>
      </c>
      <c r="BH125" s="127">
        <f t="shared" si="10"/>
        <v>109742.48522557957</v>
      </c>
      <c r="BI125" s="127">
        <f t="shared" si="10"/>
        <v>113206.08102702678</v>
      </c>
      <c r="BJ125" s="127">
        <f t="shared" si="10"/>
        <v>113612.59904402649</v>
      </c>
      <c r="BK125" s="127">
        <f t="shared" si="10"/>
        <v>118519.737742789</v>
      </c>
      <c r="BL125" s="127">
        <f t="shared" si="10"/>
        <v>124228.81897833207</v>
      </c>
      <c r="BM125" s="127">
        <f t="shared" si="10"/>
        <v>131031.30997052415</v>
      </c>
      <c r="BN125" s="127">
        <f t="shared" ref="BN125:CE125" si="11">SUM(BN79:BN124)-BN112-BN111-BN95-BN92-BN80</f>
        <v>133852.84308255592</v>
      </c>
      <c r="BO125" s="127">
        <f t="shared" si="11"/>
        <v>136592.54889768807</v>
      </c>
      <c r="BP125" s="127">
        <f t="shared" si="11"/>
        <v>141566.86924204347</v>
      </c>
      <c r="BQ125" s="127">
        <f t="shared" si="11"/>
        <v>139718.96146889412</v>
      </c>
      <c r="BR125" s="127">
        <f t="shared" si="11"/>
        <v>142476.55182150443</v>
      </c>
      <c r="BS125" s="127">
        <f t="shared" si="11"/>
        <v>143956.17253890639</v>
      </c>
      <c r="BT125" s="127">
        <f t="shared" si="11"/>
        <v>142901.12180730823</v>
      </c>
      <c r="BU125" s="127">
        <f t="shared" si="11"/>
        <v>142505.48424134092</v>
      </c>
      <c r="BV125" s="127">
        <f t="shared" si="11"/>
        <v>142623.10192941662</v>
      </c>
      <c r="BW125" s="127">
        <f t="shared" si="11"/>
        <v>141406.80702432504</v>
      </c>
      <c r="BX125" s="127">
        <f t="shared" si="11"/>
        <v>135273.68912837596</v>
      </c>
      <c r="BY125" s="127">
        <f t="shared" si="11"/>
        <v>138364.33749005263</v>
      </c>
      <c r="BZ125" s="127">
        <f t="shared" si="11"/>
        <v>137538.9204915365</v>
      </c>
      <c r="CA125" s="127">
        <f t="shared" si="11"/>
        <v>151604.31365625194</v>
      </c>
      <c r="CB125" s="127">
        <f t="shared" si="11"/>
        <v>161333.2012800558</v>
      </c>
      <c r="CC125" s="127">
        <f t="shared" si="11"/>
        <v>165873.62039322988</v>
      </c>
      <c r="CD125" s="127">
        <f t="shared" si="11"/>
        <v>167841.52373106949</v>
      </c>
      <c r="CE125" s="128">
        <f t="shared" si="11"/>
        <v>167949.7006104998</v>
      </c>
    </row>
    <row r="126" spans="1:83" x14ac:dyDescent="0.35">
      <c r="A126" s="153"/>
      <c r="B126" s="233" t="s">
        <v>357</v>
      </c>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f t="shared" ref="AH126:BM126" si="12">AH125-AH96-AH123-AH86-AH103</f>
        <v>53569.503204854424</v>
      </c>
      <c r="AI126" s="127">
        <f t="shared" si="12"/>
        <v>52937.066472447499</v>
      </c>
      <c r="AJ126" s="127">
        <f t="shared" si="12"/>
        <v>52998.831250041861</v>
      </c>
      <c r="AK126" s="127">
        <f t="shared" si="12"/>
        <v>56278.055355524353</v>
      </c>
      <c r="AL126" s="127">
        <f t="shared" si="12"/>
        <v>58603.636279779224</v>
      </c>
      <c r="AM126" s="127">
        <f t="shared" si="12"/>
        <v>60393.510017421431</v>
      </c>
      <c r="AN126" s="127">
        <f t="shared" si="12"/>
        <v>60340.483070120463</v>
      </c>
      <c r="AO126" s="127">
        <f t="shared" si="12"/>
        <v>62168.63661052876</v>
      </c>
      <c r="AP126" s="127">
        <f t="shared" si="12"/>
        <v>63679.565248227977</v>
      </c>
      <c r="AQ126" s="127">
        <f t="shared" si="12"/>
        <v>63470.011334484479</v>
      </c>
      <c r="AR126" s="127">
        <f t="shared" si="12"/>
        <v>62059.912513345822</v>
      </c>
      <c r="AS126" s="127">
        <f t="shared" si="12"/>
        <v>62064.924402585559</v>
      </c>
      <c r="AT126" s="127">
        <f t="shared" si="12"/>
        <v>63305.110545538279</v>
      </c>
      <c r="AU126" s="127">
        <f t="shared" si="12"/>
        <v>67596.881770995373</v>
      </c>
      <c r="AV126" s="127">
        <f t="shared" si="12"/>
        <v>71111.604017944643</v>
      </c>
      <c r="AW126" s="127">
        <f t="shared" si="12"/>
        <v>73993.915686403314</v>
      </c>
      <c r="AX126" s="127">
        <f t="shared" si="12"/>
        <v>74963.103453198506</v>
      </c>
      <c r="AY126" s="127">
        <f t="shared" si="12"/>
        <v>75803.637561082898</v>
      </c>
      <c r="AZ126" s="127">
        <f t="shared" si="12"/>
        <v>76932.906931205493</v>
      </c>
      <c r="BA126" s="127">
        <f t="shared" si="12"/>
        <v>80335.965637593792</v>
      </c>
      <c r="BB126" s="127">
        <f t="shared" si="12"/>
        <v>82666.271592307588</v>
      </c>
      <c r="BC126" s="127">
        <f t="shared" si="12"/>
        <v>87073.288924728869</v>
      </c>
      <c r="BD126" s="127">
        <f t="shared" si="12"/>
        <v>90547.0245152688</v>
      </c>
      <c r="BE126" s="127">
        <f t="shared" si="12"/>
        <v>95627.161128606822</v>
      </c>
      <c r="BF126" s="127">
        <f t="shared" si="12"/>
        <v>99190.607392544727</v>
      </c>
      <c r="BG126" s="127">
        <f t="shared" si="12"/>
        <v>101883.73925178261</v>
      </c>
      <c r="BH126" s="127">
        <f t="shared" si="12"/>
        <v>106249.44488763784</v>
      </c>
      <c r="BI126" s="127">
        <f t="shared" si="12"/>
        <v>109746.94862618232</v>
      </c>
      <c r="BJ126" s="127">
        <f t="shared" si="12"/>
        <v>109979.98884142595</v>
      </c>
      <c r="BK126" s="127">
        <f t="shared" si="12"/>
        <v>114879.10628184275</v>
      </c>
      <c r="BL126" s="127">
        <f t="shared" si="12"/>
        <v>120530.76093973144</v>
      </c>
      <c r="BM126" s="127">
        <f t="shared" si="12"/>
        <v>127248.9983636847</v>
      </c>
      <c r="BN126" s="127">
        <f t="shared" ref="BN126:CE126" si="13">BN125-BN96-BN123-BN86-BN103</f>
        <v>130049.13567747107</v>
      </c>
      <c r="BO126" s="127">
        <f t="shared" si="13"/>
        <v>132903.36710358231</v>
      </c>
      <c r="BP126" s="127">
        <f t="shared" si="13"/>
        <v>138045.83517869306</v>
      </c>
      <c r="BQ126" s="127">
        <f t="shared" si="13"/>
        <v>138953.51250434029</v>
      </c>
      <c r="BR126" s="127">
        <f t="shared" si="13"/>
        <v>141712.51617941173</v>
      </c>
      <c r="BS126" s="127">
        <f t="shared" si="13"/>
        <v>143186.02123091536</v>
      </c>
      <c r="BT126" s="127">
        <f t="shared" si="13"/>
        <v>142139.42210313922</v>
      </c>
      <c r="BU126" s="127">
        <f t="shared" si="13"/>
        <v>141723.80355829187</v>
      </c>
      <c r="BV126" s="127">
        <f t="shared" si="13"/>
        <v>142074.18382237546</v>
      </c>
      <c r="BW126" s="127">
        <f t="shared" si="13"/>
        <v>141117.53030367068</v>
      </c>
      <c r="BX126" s="127">
        <f t="shared" si="13"/>
        <v>135273.68912837596</v>
      </c>
      <c r="BY126" s="127">
        <f t="shared" si="13"/>
        <v>138364.33749005263</v>
      </c>
      <c r="BZ126" s="127">
        <f t="shared" si="13"/>
        <v>137538.9204915365</v>
      </c>
      <c r="CA126" s="127">
        <f t="shared" si="13"/>
        <v>151604.31365625194</v>
      </c>
      <c r="CB126" s="127">
        <f t="shared" si="13"/>
        <v>161333.2012800558</v>
      </c>
      <c r="CC126" s="127">
        <f t="shared" si="13"/>
        <v>165873.62039322988</v>
      </c>
      <c r="CD126" s="127">
        <f t="shared" si="13"/>
        <v>167841.52373106949</v>
      </c>
      <c r="CE126" s="128">
        <f t="shared" si="13"/>
        <v>167949.7006104998</v>
      </c>
    </row>
    <row r="127" spans="1:83" x14ac:dyDescent="0.35">
      <c r="A127" s="153"/>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8"/>
    </row>
    <row r="128" spans="1:83" s="108" customFormat="1" ht="26.25" customHeight="1" x14ac:dyDescent="0.35">
      <c r="A128" s="171"/>
      <c r="B128" s="108" t="s">
        <v>311</v>
      </c>
      <c r="C128" s="243"/>
      <c r="D128" s="238"/>
      <c r="E128" s="238"/>
      <c r="F128" s="238"/>
      <c r="G128" s="238"/>
      <c r="H128" s="238"/>
      <c r="I128" s="238"/>
      <c r="J128" s="238"/>
      <c r="K128" s="238"/>
      <c r="L128" s="238"/>
      <c r="M128" s="238"/>
      <c r="N128" s="238"/>
      <c r="O128" s="238"/>
      <c r="P128" s="238"/>
      <c r="Q128" s="238"/>
      <c r="R128" s="238"/>
      <c r="S128" s="238"/>
      <c r="T128" s="238"/>
      <c r="U128" s="238"/>
      <c r="V128" s="238"/>
      <c r="W128" s="238"/>
      <c r="X128" s="238"/>
      <c r="Y128" s="238"/>
      <c r="Z128" s="238"/>
      <c r="AA128" s="238"/>
      <c r="AB128" s="238"/>
      <c r="AC128" s="238"/>
      <c r="AD128" s="238"/>
      <c r="AE128" s="238"/>
      <c r="AF128" s="238"/>
      <c r="AG128" s="238"/>
      <c r="AH128" s="238">
        <f t="shared" ref="AH128:BM128" si="14">SUM(AH16,AH75,AH125)</f>
        <v>95432.495670897537</v>
      </c>
      <c r="AI128" s="238">
        <f t="shared" si="14"/>
        <v>96441.267151771463</v>
      </c>
      <c r="AJ128" s="238">
        <f t="shared" si="14"/>
        <v>97521.197332817363</v>
      </c>
      <c r="AK128" s="238">
        <f t="shared" si="14"/>
        <v>107554.0845916062</v>
      </c>
      <c r="AL128" s="238">
        <f t="shared" si="14"/>
        <v>114137.75026095568</v>
      </c>
      <c r="AM128" s="238">
        <f t="shared" si="14"/>
        <v>121268.41241039896</v>
      </c>
      <c r="AN128" s="238">
        <f t="shared" si="14"/>
        <v>123838.11583430256</v>
      </c>
      <c r="AO128" s="238">
        <f t="shared" si="14"/>
        <v>127636.26085856429</v>
      </c>
      <c r="AP128" s="238">
        <f t="shared" si="14"/>
        <v>131043.44836502481</v>
      </c>
      <c r="AQ128" s="238">
        <f t="shared" si="14"/>
        <v>128771.81941979227</v>
      </c>
      <c r="AR128" s="238">
        <f t="shared" si="14"/>
        <v>121792.26906998757</v>
      </c>
      <c r="AS128" s="238">
        <f t="shared" si="14"/>
        <v>119640.41173960842</v>
      </c>
      <c r="AT128" s="238">
        <f t="shared" si="14"/>
        <v>123792.22788356226</v>
      </c>
      <c r="AU128" s="238">
        <f t="shared" si="14"/>
        <v>136770.85131917452</v>
      </c>
      <c r="AV128" s="238">
        <f t="shared" si="14"/>
        <v>150666.22907147705</v>
      </c>
      <c r="AW128" s="238">
        <f t="shared" si="14"/>
        <v>160407.5136034842</v>
      </c>
      <c r="AX128" s="238">
        <f t="shared" si="14"/>
        <v>162391.70242041847</v>
      </c>
      <c r="AY128" s="238">
        <f t="shared" si="14"/>
        <v>163975.99800461362</v>
      </c>
      <c r="AZ128" s="238">
        <f t="shared" si="14"/>
        <v>163677.92994152656</v>
      </c>
      <c r="BA128" s="238">
        <f t="shared" si="14"/>
        <v>165555.93492254126</v>
      </c>
      <c r="BB128" s="238">
        <f t="shared" si="14"/>
        <v>166548.56675920484</v>
      </c>
      <c r="BC128" s="238">
        <f t="shared" si="14"/>
        <v>170473.24909949669</v>
      </c>
      <c r="BD128" s="238">
        <f t="shared" si="14"/>
        <v>172311.60395622108</v>
      </c>
      <c r="BE128" s="238">
        <f t="shared" si="14"/>
        <v>177724.40008514439</v>
      </c>
      <c r="BF128" s="238">
        <f t="shared" si="14"/>
        <v>179604.1275948713</v>
      </c>
      <c r="BG128" s="238">
        <f t="shared" si="14"/>
        <v>168158.91344444529</v>
      </c>
      <c r="BH128" s="238">
        <f t="shared" si="14"/>
        <v>171398.97599449725</v>
      </c>
      <c r="BI128" s="238">
        <f t="shared" si="14"/>
        <v>173871.8300834824</v>
      </c>
      <c r="BJ128" s="238">
        <f t="shared" si="14"/>
        <v>173790.57796877646</v>
      </c>
      <c r="BK128" s="238">
        <f t="shared" si="14"/>
        <v>179788.09833348368</v>
      </c>
      <c r="BL128" s="238">
        <f t="shared" si="14"/>
        <v>186597.62625922635</v>
      </c>
      <c r="BM128" s="238">
        <f t="shared" si="14"/>
        <v>200745.26186388943</v>
      </c>
      <c r="BN128" s="238">
        <f t="shared" ref="BN128:CE128" si="15">SUM(BN16,BN75,BN125)</f>
        <v>204599.1955081452</v>
      </c>
      <c r="BO128" s="238">
        <f t="shared" si="15"/>
        <v>208375.39846964856</v>
      </c>
      <c r="BP128" s="238">
        <f t="shared" si="15"/>
        <v>214609.22288665216</v>
      </c>
      <c r="BQ128" s="238">
        <f t="shared" si="15"/>
        <v>207183.01454250608</v>
      </c>
      <c r="BR128" s="238">
        <f t="shared" si="15"/>
        <v>210114.69259143478</v>
      </c>
      <c r="BS128" s="238">
        <f t="shared" si="15"/>
        <v>212805.24478007341</v>
      </c>
      <c r="BT128" s="238">
        <f t="shared" si="15"/>
        <v>210985.65948840196</v>
      </c>
      <c r="BU128" s="238">
        <f t="shared" si="15"/>
        <v>212557.39912888012</v>
      </c>
      <c r="BV128" s="238">
        <f t="shared" si="15"/>
        <v>215495.72444537276</v>
      </c>
      <c r="BW128" s="238">
        <f t="shared" si="15"/>
        <v>219970.06026659292</v>
      </c>
      <c r="BX128" s="238">
        <f t="shared" si="15"/>
        <v>229338.20837821253</v>
      </c>
      <c r="BY128" s="238">
        <f t="shared" si="15"/>
        <v>234198.58330901954</v>
      </c>
      <c r="BZ128" s="238">
        <f t="shared" si="15"/>
        <v>231378.78488262929</v>
      </c>
      <c r="CA128" s="238">
        <f t="shared" si="15"/>
        <v>255801.52188002289</v>
      </c>
      <c r="CB128" s="238">
        <f t="shared" si="15"/>
        <v>276316.03067199746</v>
      </c>
      <c r="CC128" s="238">
        <f t="shared" si="15"/>
        <v>286543.090315693</v>
      </c>
      <c r="CD128" s="238">
        <f t="shared" si="15"/>
        <v>289937.68952818209</v>
      </c>
      <c r="CE128" s="239">
        <f t="shared" si="15"/>
        <v>292121.44206933264</v>
      </c>
    </row>
    <row r="129" spans="1:83" x14ac:dyDescent="0.35">
      <c r="A129" s="153"/>
      <c r="B129" s="233" t="s">
        <v>357</v>
      </c>
      <c r="AH129" s="238">
        <f t="shared" ref="AH129:BM129" si="16">AH17+AH76+AH126</f>
        <v>78372.689444230287</v>
      </c>
      <c r="AI129" s="238">
        <f t="shared" si="16"/>
        <v>75942.591827662676</v>
      </c>
      <c r="AJ129" s="238">
        <f t="shared" si="16"/>
        <v>78213.765923816682</v>
      </c>
      <c r="AK129" s="238">
        <f t="shared" si="16"/>
        <v>86302.257672192805</v>
      </c>
      <c r="AL129" s="238">
        <f t="shared" si="16"/>
        <v>91660.773615666796</v>
      </c>
      <c r="AM129" s="238">
        <f t="shared" si="16"/>
        <v>97417.845581929912</v>
      </c>
      <c r="AN129" s="238">
        <f t="shared" si="16"/>
        <v>99094.584267355996</v>
      </c>
      <c r="AO129" s="238">
        <f t="shared" si="16"/>
        <v>102232.74639798189</v>
      </c>
      <c r="AP129" s="238">
        <f t="shared" si="16"/>
        <v>105386.02187077285</v>
      </c>
      <c r="AQ129" s="238">
        <f t="shared" si="16"/>
        <v>103393.88008343818</v>
      </c>
      <c r="AR129" s="238">
        <f t="shared" si="16"/>
        <v>97944.592735836603</v>
      </c>
      <c r="AS129" s="238">
        <f t="shared" si="16"/>
        <v>95799.707817058341</v>
      </c>
      <c r="AT129" s="238">
        <f t="shared" si="16"/>
        <v>99406.071313003398</v>
      </c>
      <c r="AU129" s="238">
        <f t="shared" si="16"/>
        <v>111753.99276130373</v>
      </c>
      <c r="AV129" s="238">
        <f t="shared" si="16"/>
        <v>122107.10186233316</v>
      </c>
      <c r="AW129" s="238">
        <f t="shared" si="16"/>
        <v>129658.61105388834</v>
      </c>
      <c r="AX129" s="238">
        <f t="shared" si="16"/>
        <v>131680.51199320206</v>
      </c>
      <c r="AY129" s="238">
        <f t="shared" si="16"/>
        <v>133339.12520742149</v>
      </c>
      <c r="AZ129" s="238">
        <f t="shared" si="16"/>
        <v>132995.10170248465</v>
      </c>
      <c r="BA129" s="238">
        <f t="shared" si="16"/>
        <v>134619.95690495759</v>
      </c>
      <c r="BB129" s="238">
        <f t="shared" si="16"/>
        <v>135759.90628944762</v>
      </c>
      <c r="BC129" s="238">
        <f t="shared" si="16"/>
        <v>138991.09482284565</v>
      </c>
      <c r="BD129" s="238">
        <f t="shared" si="16"/>
        <v>142131.87254658484</v>
      </c>
      <c r="BE129" s="238">
        <f t="shared" si="16"/>
        <v>147343.89341200772</v>
      </c>
      <c r="BF129" s="238">
        <f t="shared" si="16"/>
        <v>152159.47086316021</v>
      </c>
      <c r="BG129" s="238">
        <f t="shared" si="16"/>
        <v>155520.3302509127</v>
      </c>
      <c r="BH129" s="238">
        <f t="shared" si="16"/>
        <v>159961.33117971767</v>
      </c>
      <c r="BI129" s="238">
        <f t="shared" si="16"/>
        <v>163684.84712487139</v>
      </c>
      <c r="BJ129" s="238">
        <f t="shared" si="16"/>
        <v>164327.83166449316</v>
      </c>
      <c r="BK129" s="238">
        <f t="shared" si="16"/>
        <v>170853.05916962569</v>
      </c>
      <c r="BL129" s="238">
        <f t="shared" si="16"/>
        <v>178051.29817232015</v>
      </c>
      <c r="BM129" s="238">
        <f t="shared" si="16"/>
        <v>192439.65178327725</v>
      </c>
      <c r="BN129" s="238">
        <f t="shared" ref="BN129:CE129" si="17">BN17+BN76+BN126</f>
        <v>196413.00806219567</v>
      </c>
      <c r="BO129" s="238">
        <f t="shared" si="17"/>
        <v>200567.08195589919</v>
      </c>
      <c r="BP129" s="238">
        <f t="shared" si="17"/>
        <v>207135.42541288497</v>
      </c>
      <c r="BQ129" s="238">
        <f t="shared" si="17"/>
        <v>206200.23055765129</v>
      </c>
      <c r="BR129" s="238">
        <f t="shared" si="17"/>
        <v>209201.46616882901</v>
      </c>
      <c r="BS129" s="238">
        <f t="shared" si="17"/>
        <v>211935.72031759418</v>
      </c>
      <c r="BT129" s="238">
        <f t="shared" si="17"/>
        <v>210152.13598113885</v>
      </c>
      <c r="BU129" s="238">
        <f t="shared" si="17"/>
        <v>211724.85086539577</v>
      </c>
      <c r="BV129" s="238">
        <f t="shared" si="17"/>
        <v>214908.47427673775</v>
      </c>
      <c r="BW129" s="238">
        <f t="shared" si="17"/>
        <v>219660.59844035027</v>
      </c>
      <c r="BX129" s="238">
        <f t="shared" si="17"/>
        <v>229326.61412102572</v>
      </c>
      <c r="BY129" s="238">
        <f t="shared" si="17"/>
        <v>234191.48623000353</v>
      </c>
      <c r="BZ129" s="238">
        <f t="shared" si="17"/>
        <v>231374.76554376277</v>
      </c>
      <c r="CA129" s="238">
        <f t="shared" si="17"/>
        <v>255799.25967221311</v>
      </c>
      <c r="CB129" s="238">
        <f t="shared" si="17"/>
        <v>276314.72732405015</v>
      </c>
      <c r="CC129" s="238">
        <f t="shared" si="17"/>
        <v>286542.60512820445</v>
      </c>
      <c r="CD129" s="238">
        <f t="shared" si="17"/>
        <v>289937.68952818209</v>
      </c>
      <c r="CE129" s="239">
        <f t="shared" si="17"/>
        <v>292121.44206933264</v>
      </c>
    </row>
    <row r="130" spans="1:83" x14ac:dyDescent="0.35">
      <c r="A130" s="153"/>
      <c r="B130" s="233"/>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T130" s="238"/>
      <c r="BU130" s="238"/>
      <c r="BV130" s="238"/>
      <c r="BW130" s="238"/>
      <c r="BX130" s="238"/>
      <c r="BY130" s="238"/>
      <c r="BZ130" s="238"/>
      <c r="CA130" s="238"/>
      <c r="CB130" s="238"/>
      <c r="CC130" s="238"/>
      <c r="CD130" s="238"/>
      <c r="CE130" s="239"/>
    </row>
    <row r="131" spans="1:83" x14ac:dyDescent="0.35">
      <c r="A131" s="153"/>
      <c r="B131" s="233"/>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T131" s="238"/>
      <c r="BU131" s="238"/>
      <c r="BV131" s="238"/>
      <c r="BW131" s="238"/>
      <c r="BX131" s="238"/>
      <c r="BY131" s="238"/>
      <c r="BZ131" s="238"/>
      <c r="CA131" s="238"/>
      <c r="CB131" s="238"/>
      <c r="CC131" s="238"/>
      <c r="CD131" s="238"/>
      <c r="CE131" s="239"/>
    </row>
    <row r="132" spans="1:83" s="108" customFormat="1" x14ac:dyDescent="0.35">
      <c r="A132" s="171"/>
      <c r="B132" s="240" t="s">
        <v>312</v>
      </c>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56">
        <f t="shared" ref="AH132:BM132" si="18">SUM(AH133:AH135)</f>
        <v>62460.576835142034</v>
      </c>
      <c r="AI132" s="56">
        <f t="shared" si="18"/>
        <v>60881.813628782489</v>
      </c>
      <c r="AJ132" s="56">
        <f t="shared" si="18"/>
        <v>62127.224943001696</v>
      </c>
      <c r="AK132" s="56">
        <f t="shared" si="18"/>
        <v>65050.260563063348</v>
      </c>
      <c r="AL132" s="56">
        <f t="shared" si="18"/>
        <v>65251.194760715443</v>
      </c>
      <c r="AM132" s="56">
        <f t="shared" si="18"/>
        <v>67424.852065112951</v>
      </c>
      <c r="AN132" s="56">
        <f t="shared" si="18"/>
        <v>66924.772825581284</v>
      </c>
      <c r="AO132" s="56">
        <f t="shared" si="18"/>
        <v>67865.058437611646</v>
      </c>
      <c r="AP132" s="56">
        <f t="shared" si="18"/>
        <v>69859.383876106935</v>
      </c>
      <c r="AQ132" s="56">
        <f t="shared" si="18"/>
        <v>68978.362985873799</v>
      </c>
      <c r="AR132" s="56">
        <f t="shared" si="18"/>
        <v>65773.770281806967</v>
      </c>
      <c r="AS132" s="56">
        <f t="shared" si="18"/>
        <v>64457.873916933328</v>
      </c>
      <c r="AT132" s="56">
        <f t="shared" si="18"/>
        <v>65251.253303014208</v>
      </c>
      <c r="AU132" s="56">
        <f t="shared" si="18"/>
        <v>70787.162156387523</v>
      </c>
      <c r="AV132" s="56">
        <f t="shared" si="18"/>
        <v>72601.006912659621</v>
      </c>
      <c r="AW132" s="56">
        <f t="shared" si="18"/>
        <v>74651.905404575344</v>
      </c>
      <c r="AX132" s="56">
        <f t="shared" si="18"/>
        <v>73819.155643029371</v>
      </c>
      <c r="AY132" s="56">
        <f t="shared" si="18"/>
        <v>73252.815650109653</v>
      </c>
      <c r="AZ132" s="56">
        <f t="shared" si="18"/>
        <v>73285.346812198535</v>
      </c>
      <c r="BA132" s="56">
        <f t="shared" si="18"/>
        <v>75290.202152644764</v>
      </c>
      <c r="BB132" s="56">
        <f t="shared" si="18"/>
        <v>77705.781467514287</v>
      </c>
      <c r="BC132" s="56">
        <f t="shared" si="18"/>
        <v>80416.306855913746</v>
      </c>
      <c r="BD132" s="56">
        <f t="shared" si="18"/>
        <v>81237.988046723302</v>
      </c>
      <c r="BE132" s="56">
        <f t="shared" si="18"/>
        <v>85098.365623684353</v>
      </c>
      <c r="BF132" s="56">
        <f t="shared" si="18"/>
        <v>87417.236464241098</v>
      </c>
      <c r="BG132" s="56">
        <f t="shared" si="18"/>
        <v>89140.60804713743</v>
      </c>
      <c r="BH132" s="56">
        <f t="shared" si="18"/>
        <v>90115.525219278541</v>
      </c>
      <c r="BI132" s="56">
        <f t="shared" si="18"/>
        <v>91460.231031685835</v>
      </c>
      <c r="BJ132" s="56">
        <f t="shared" si="18"/>
        <v>92030.067471259914</v>
      </c>
      <c r="BK132" s="56">
        <f t="shared" si="18"/>
        <v>96004.908278784831</v>
      </c>
      <c r="BL132" s="56">
        <f t="shared" si="18"/>
        <v>99886.223624955775</v>
      </c>
      <c r="BM132" s="56">
        <f t="shared" si="18"/>
        <v>105544.1438538762</v>
      </c>
      <c r="BN132" s="56">
        <f t="shared" ref="BN132:CE132" si="19">SUM(BN133:BN135)</f>
        <v>107188.5162718269</v>
      </c>
      <c r="BO132" s="56">
        <f t="shared" si="19"/>
        <v>110770.40896522359</v>
      </c>
      <c r="BP132" s="56">
        <f t="shared" si="19"/>
        <v>115183.93103335798</v>
      </c>
      <c r="BQ132" s="56">
        <f t="shared" si="19"/>
        <v>115702.30062898087</v>
      </c>
      <c r="BR132" s="56">
        <f t="shared" si="19"/>
        <v>118014.00563105127</v>
      </c>
      <c r="BS132" s="56">
        <f t="shared" si="19"/>
        <v>120888.88536881669</v>
      </c>
      <c r="BT132" s="56">
        <f t="shared" si="19"/>
        <v>121208.24851016357</v>
      </c>
      <c r="BU132" s="56">
        <f t="shared" si="19"/>
        <v>121780.03770341187</v>
      </c>
      <c r="BV132" s="56">
        <f t="shared" si="19"/>
        <v>122889.00366063842</v>
      </c>
      <c r="BW132" s="56">
        <f t="shared" si="19"/>
        <v>122172.35510275551</v>
      </c>
      <c r="BX132" s="56">
        <f t="shared" si="19"/>
        <v>118838.76393386764</v>
      </c>
      <c r="BY132" s="56">
        <f t="shared" si="19"/>
        <v>121662.7692713201</v>
      </c>
      <c r="BZ132" s="56">
        <f t="shared" si="19"/>
        <v>120701.31182890103</v>
      </c>
      <c r="CA132" s="56">
        <f t="shared" si="19"/>
        <v>133013.60208929901</v>
      </c>
      <c r="CB132" s="56">
        <f t="shared" si="19"/>
        <v>141317.81505175881</v>
      </c>
      <c r="CC132" s="56">
        <f t="shared" si="19"/>
        <v>145496.38331141009</v>
      </c>
      <c r="CD132" s="56">
        <f t="shared" si="19"/>
        <v>147615.66307016552</v>
      </c>
      <c r="CE132" s="57">
        <f t="shared" si="19"/>
        <v>147959.39687902792</v>
      </c>
    </row>
    <row r="133" spans="1:83" x14ac:dyDescent="0.35">
      <c r="A133" s="153"/>
      <c r="B133" s="168" t="s">
        <v>390</v>
      </c>
      <c r="AH133" s="159">
        <f t="shared" ref="AH133:BM133" si="20">SUMIF($C$6:$C$15,"(C)",AH$6:AH$15)</f>
        <v>12.024506479039573</v>
      </c>
      <c r="AI133" s="159">
        <f t="shared" si="20"/>
        <v>10.272243594233759</v>
      </c>
      <c r="AJ133" s="159">
        <f t="shared" si="20"/>
        <v>8.6080800680038205</v>
      </c>
      <c r="AK133" s="159">
        <f t="shared" si="20"/>
        <v>7.7661116935730883</v>
      </c>
      <c r="AL133" s="159">
        <f t="shared" si="20"/>
        <v>7.2174992877182902</v>
      </c>
      <c r="AM133" s="159">
        <f t="shared" si="20"/>
        <v>6.8644971400138548</v>
      </c>
      <c r="AN133" s="159">
        <f t="shared" si="20"/>
        <v>6.4750161608228671</v>
      </c>
      <c r="AO133" s="159">
        <f t="shared" si="20"/>
        <v>3.0558340717420021</v>
      </c>
      <c r="AP133" s="159">
        <f t="shared" si="20"/>
        <v>5.8348299621954833</v>
      </c>
      <c r="AQ133" s="159">
        <f t="shared" si="20"/>
        <v>3.9540866639722507</v>
      </c>
      <c r="AR133" s="159">
        <f t="shared" si="20"/>
        <v>3.4799445452890621</v>
      </c>
      <c r="AS133" s="159">
        <f t="shared" si="20"/>
        <v>3.2220048908488144</v>
      </c>
      <c r="AT133" s="159">
        <f t="shared" si="20"/>
        <v>3.399536576803051</v>
      </c>
      <c r="AU133" s="159">
        <f t="shared" si="20"/>
        <v>3.0344065988356084</v>
      </c>
      <c r="AV133" s="159">
        <f t="shared" si="20"/>
        <v>4.0040215305582514</v>
      </c>
      <c r="AW133" s="159">
        <f t="shared" si="20"/>
        <v>1.9458060370618444</v>
      </c>
      <c r="AX133" s="159">
        <f t="shared" si="20"/>
        <v>1.9135823531319349</v>
      </c>
      <c r="AY133" s="159">
        <f t="shared" si="20"/>
        <v>3.1811530460460777</v>
      </c>
      <c r="AZ133" s="159">
        <f t="shared" si="20"/>
        <v>2.6552551193965028</v>
      </c>
      <c r="BA133" s="159">
        <f t="shared" si="20"/>
        <v>2.7880149538585131</v>
      </c>
      <c r="BB133" s="159">
        <f t="shared" si="20"/>
        <v>3.0969059768484906</v>
      </c>
      <c r="BC133" s="159">
        <f t="shared" si="20"/>
        <v>2.338984902803888</v>
      </c>
      <c r="BD133" s="159">
        <f t="shared" si="20"/>
        <v>2.4680573114989479</v>
      </c>
      <c r="BE133" s="159">
        <f t="shared" si="20"/>
        <v>2.6922455373977106</v>
      </c>
      <c r="BF133" s="159">
        <f t="shared" si="20"/>
        <v>2.6064857628852152</v>
      </c>
      <c r="BG133" s="159">
        <f t="shared" si="20"/>
        <v>0</v>
      </c>
      <c r="BH133" s="159">
        <f t="shared" si="20"/>
        <v>0</v>
      </c>
      <c r="BI133" s="159">
        <f t="shared" si="20"/>
        <v>0</v>
      </c>
      <c r="BJ133" s="159">
        <f t="shared" si="20"/>
        <v>0</v>
      </c>
      <c r="BK133" s="159">
        <f t="shared" si="20"/>
        <v>0</v>
      </c>
      <c r="BL133" s="159">
        <f t="shared" si="20"/>
        <v>0</v>
      </c>
      <c r="BM133" s="159">
        <f t="shared" si="20"/>
        <v>0</v>
      </c>
      <c r="BN133" s="159">
        <f t="shared" ref="BN133:CE133" si="21">SUMIF($C$6:$C$15,"(C)",BN$6:BN$15)</f>
        <v>0</v>
      </c>
      <c r="BO133" s="159">
        <f t="shared" si="21"/>
        <v>0</v>
      </c>
      <c r="BP133" s="159">
        <f t="shared" si="21"/>
        <v>0</v>
      </c>
      <c r="BQ133" s="159">
        <f t="shared" si="21"/>
        <v>0</v>
      </c>
      <c r="BR133" s="159">
        <f t="shared" si="21"/>
        <v>0</v>
      </c>
      <c r="BS133" s="159">
        <f t="shared" si="21"/>
        <v>0</v>
      </c>
      <c r="BT133" s="159">
        <f t="shared" si="21"/>
        <v>0</v>
      </c>
      <c r="BU133" s="159">
        <f t="shared" si="21"/>
        <v>0</v>
      </c>
      <c r="BV133" s="159">
        <f t="shared" si="21"/>
        <v>0</v>
      </c>
      <c r="BW133" s="159">
        <f t="shared" si="21"/>
        <v>0</v>
      </c>
      <c r="BX133" s="159">
        <f t="shared" si="21"/>
        <v>0</v>
      </c>
      <c r="BY133" s="159">
        <f t="shared" si="21"/>
        <v>0</v>
      </c>
      <c r="BZ133" s="159">
        <f t="shared" si="21"/>
        <v>0</v>
      </c>
      <c r="CA133" s="159">
        <f t="shared" si="21"/>
        <v>0</v>
      </c>
      <c r="CB133" s="159">
        <f t="shared" si="21"/>
        <v>0</v>
      </c>
      <c r="CC133" s="159">
        <f t="shared" si="21"/>
        <v>0</v>
      </c>
      <c r="CD133" s="159">
        <f t="shared" si="21"/>
        <v>0</v>
      </c>
      <c r="CE133" s="160">
        <f t="shared" si="21"/>
        <v>0</v>
      </c>
    </row>
    <row r="134" spans="1:83" x14ac:dyDescent="0.35">
      <c r="A134" s="153"/>
      <c r="B134" s="168" t="s">
        <v>391</v>
      </c>
      <c r="AH134" s="159">
        <f t="shared" ref="AH134:BM134" si="22">SUMIF($C$20:$C$74,"(C)",AH$20:AH$74)</f>
        <v>15938.941944508786</v>
      </c>
      <c r="AI134" s="159">
        <f t="shared" si="22"/>
        <v>14649.989711991013</v>
      </c>
      <c r="AJ134" s="159">
        <f t="shared" si="22"/>
        <v>15974.080772315683</v>
      </c>
      <c r="AK134" s="159">
        <f t="shared" si="22"/>
        <v>17155.44859131426</v>
      </c>
      <c r="AL134" s="159">
        <f t="shared" si="22"/>
        <v>15608.97722722113</v>
      </c>
      <c r="AM134" s="159">
        <f t="shared" si="22"/>
        <v>16526.207404881894</v>
      </c>
      <c r="AN134" s="159">
        <f t="shared" si="22"/>
        <v>16786.976121622443</v>
      </c>
      <c r="AO134" s="159">
        <f t="shared" si="22"/>
        <v>16502.860812130544</v>
      </c>
      <c r="AP134" s="159">
        <f t="shared" si="22"/>
        <v>17325.511164524061</v>
      </c>
      <c r="AQ134" s="159">
        <f t="shared" si="22"/>
        <v>16703.726141653387</v>
      </c>
      <c r="AR134" s="159">
        <f t="shared" si="22"/>
        <v>15688.017732328099</v>
      </c>
      <c r="AS134" s="159">
        <f t="shared" si="22"/>
        <v>14682.321443097413</v>
      </c>
      <c r="AT134" s="159">
        <f t="shared" si="22"/>
        <v>14998.895746566799</v>
      </c>
      <c r="AU134" s="159">
        <f t="shared" si="22"/>
        <v>17554.446050756771</v>
      </c>
      <c r="AV134" s="159">
        <f t="shared" si="22"/>
        <v>18585.186399287042</v>
      </c>
      <c r="AW134" s="159">
        <f t="shared" si="22"/>
        <v>19248.97126546369</v>
      </c>
      <c r="AX134" s="159">
        <f t="shared" si="22"/>
        <v>18263.933609238749</v>
      </c>
      <c r="AY134" s="159">
        <f t="shared" si="22"/>
        <v>17331.947927171812</v>
      </c>
      <c r="AZ134" s="159">
        <f t="shared" si="22"/>
        <v>15998.518033847595</v>
      </c>
      <c r="BA134" s="159">
        <f t="shared" si="22"/>
        <v>15306.940268092014</v>
      </c>
      <c r="BB134" s="159">
        <f t="shared" si="22"/>
        <v>15253.170494809936</v>
      </c>
      <c r="BC134" s="159">
        <f t="shared" si="22"/>
        <v>14973.903050017512</v>
      </c>
      <c r="BD134" s="159">
        <f t="shared" si="22"/>
        <v>15018.502838368977</v>
      </c>
      <c r="BE134" s="159">
        <f t="shared" si="22"/>
        <v>14914.230615288445</v>
      </c>
      <c r="BF134" s="159">
        <f t="shared" si="22"/>
        <v>14813.061267520678</v>
      </c>
      <c r="BG134" s="159">
        <f t="shared" si="22"/>
        <v>14875.328807915959</v>
      </c>
      <c r="BH134" s="159">
        <f t="shared" si="22"/>
        <v>14495.788476541622</v>
      </c>
      <c r="BI134" s="159">
        <f t="shared" si="22"/>
        <v>13946.762639134615</v>
      </c>
      <c r="BJ134" s="159">
        <f t="shared" si="22"/>
        <v>13521.99584053746</v>
      </c>
      <c r="BK134" s="159">
        <f t="shared" si="22"/>
        <v>13745.366911123572</v>
      </c>
      <c r="BL134" s="159">
        <f t="shared" si="22"/>
        <v>14066.311869183415</v>
      </c>
      <c r="BM134" s="159">
        <f t="shared" si="22"/>
        <v>14640.026756920824</v>
      </c>
      <c r="BN134" s="159">
        <f t="shared" ref="BN134:CE134" si="23">SUMIF($C$20:$C$74,"(C)",BN$20:BN$74)</f>
        <v>13871.24146259587</v>
      </c>
      <c r="BO134" s="159">
        <f t="shared" si="23"/>
        <v>13433.816896956625</v>
      </c>
      <c r="BP134" s="159">
        <f t="shared" si="23"/>
        <v>12245.625171019336</v>
      </c>
      <c r="BQ134" s="159">
        <f t="shared" si="23"/>
        <v>10732.149180839175</v>
      </c>
      <c r="BR134" s="159">
        <f t="shared" si="23"/>
        <v>9931.6900571544702</v>
      </c>
      <c r="BS134" s="159">
        <f t="shared" si="23"/>
        <v>10135.572172916794</v>
      </c>
      <c r="BT134" s="159">
        <f t="shared" si="23"/>
        <v>10010.056258996485</v>
      </c>
      <c r="BU134" s="159">
        <f t="shared" si="23"/>
        <v>9762.4500629126505</v>
      </c>
      <c r="BV134" s="159">
        <f t="shared" si="23"/>
        <v>9398.5565119212933</v>
      </c>
      <c r="BW134" s="159">
        <f t="shared" si="23"/>
        <v>9218.732396834268</v>
      </c>
      <c r="BX134" s="159">
        <f t="shared" si="23"/>
        <v>9252.0273612492547</v>
      </c>
      <c r="BY134" s="159">
        <f t="shared" si="23"/>
        <v>8779.5024299315137</v>
      </c>
      <c r="BZ134" s="159">
        <f t="shared" si="23"/>
        <v>8229.6835455815944</v>
      </c>
      <c r="CA134" s="159">
        <f t="shared" si="23"/>
        <v>8769.3879026743398</v>
      </c>
      <c r="CB134" s="159">
        <f t="shared" si="23"/>
        <v>8797.6957211589506</v>
      </c>
      <c r="CC134" s="159">
        <f t="shared" si="23"/>
        <v>8603.8980411289795</v>
      </c>
      <c r="CD134" s="159">
        <f t="shared" si="23"/>
        <v>8471.7142372141116</v>
      </c>
      <c r="CE134" s="160">
        <f t="shared" si="23"/>
        <v>8435.6114245889876</v>
      </c>
    </row>
    <row r="135" spans="1:83" x14ac:dyDescent="0.35">
      <c r="A135" s="153"/>
      <c r="B135" s="75" t="s">
        <v>392</v>
      </c>
      <c r="AH135" s="159">
        <f t="shared" ref="AH135:BM135" si="24">SUMIF($C$79:$C$124,"(C)",AH$79:AH$124)</f>
        <v>46509.610384154206</v>
      </c>
      <c r="AI135" s="159">
        <f t="shared" si="24"/>
        <v>46221.551673197246</v>
      </c>
      <c r="AJ135" s="159">
        <f t="shared" si="24"/>
        <v>46144.536090618007</v>
      </c>
      <c r="AK135" s="159">
        <f t="shared" si="24"/>
        <v>47887.045860055514</v>
      </c>
      <c r="AL135" s="159">
        <f t="shared" si="24"/>
        <v>49635.000034206598</v>
      </c>
      <c r="AM135" s="159">
        <f t="shared" si="24"/>
        <v>50891.78016309104</v>
      </c>
      <c r="AN135" s="159">
        <f t="shared" si="24"/>
        <v>50131.321687798008</v>
      </c>
      <c r="AO135" s="159">
        <f t="shared" si="24"/>
        <v>51359.141791409354</v>
      </c>
      <c r="AP135" s="159">
        <f t="shared" si="24"/>
        <v>52528.037881620672</v>
      </c>
      <c r="AQ135" s="159">
        <f t="shared" si="24"/>
        <v>52270.682757556438</v>
      </c>
      <c r="AR135" s="159">
        <f t="shared" si="24"/>
        <v>50082.272604933576</v>
      </c>
      <c r="AS135" s="159">
        <f t="shared" si="24"/>
        <v>49772.330468945067</v>
      </c>
      <c r="AT135" s="159">
        <f t="shared" si="24"/>
        <v>50248.958019870603</v>
      </c>
      <c r="AU135" s="159">
        <f t="shared" si="24"/>
        <v>53229.681699031913</v>
      </c>
      <c r="AV135" s="159">
        <f t="shared" si="24"/>
        <v>54011.816491842015</v>
      </c>
      <c r="AW135" s="159">
        <f t="shared" si="24"/>
        <v>55400.988333074594</v>
      </c>
      <c r="AX135" s="159">
        <f t="shared" si="24"/>
        <v>55553.308451437493</v>
      </c>
      <c r="AY135" s="159">
        <f t="shared" si="24"/>
        <v>55917.686569891797</v>
      </c>
      <c r="AZ135" s="159">
        <f t="shared" si="24"/>
        <v>57284.173523231548</v>
      </c>
      <c r="BA135" s="159">
        <f t="shared" si="24"/>
        <v>59980.473869598893</v>
      </c>
      <c r="BB135" s="159">
        <f t="shared" si="24"/>
        <v>62449.514066727497</v>
      </c>
      <c r="BC135" s="159">
        <f t="shared" si="24"/>
        <v>65440.06482099343</v>
      </c>
      <c r="BD135" s="159">
        <f t="shared" si="24"/>
        <v>66217.017151042819</v>
      </c>
      <c r="BE135" s="159">
        <f t="shared" si="24"/>
        <v>70181.442762858511</v>
      </c>
      <c r="BF135" s="159">
        <f t="shared" si="24"/>
        <v>72601.568710957537</v>
      </c>
      <c r="BG135" s="159">
        <f t="shared" si="24"/>
        <v>74265.279239221476</v>
      </c>
      <c r="BH135" s="159">
        <f t="shared" si="24"/>
        <v>75619.736742736917</v>
      </c>
      <c r="BI135" s="159">
        <f t="shared" si="24"/>
        <v>77513.468392551222</v>
      </c>
      <c r="BJ135" s="159">
        <f t="shared" si="24"/>
        <v>78508.07163072245</v>
      </c>
      <c r="BK135" s="159">
        <f t="shared" si="24"/>
        <v>82259.541367661266</v>
      </c>
      <c r="BL135" s="159">
        <f t="shared" si="24"/>
        <v>85819.911755772366</v>
      </c>
      <c r="BM135" s="159">
        <f t="shared" si="24"/>
        <v>90904.117096955379</v>
      </c>
      <c r="BN135" s="159">
        <f t="shared" ref="BN135:CE135" si="25">SUMIF($C$79:$C$124,"(C)",BN$79:BN$124)</f>
        <v>93317.274809231021</v>
      </c>
      <c r="BO135" s="159">
        <f t="shared" si="25"/>
        <v>97336.592068266953</v>
      </c>
      <c r="BP135" s="159">
        <f t="shared" si="25"/>
        <v>102938.30586233865</v>
      </c>
      <c r="BQ135" s="159">
        <f t="shared" si="25"/>
        <v>104970.1514481417</v>
      </c>
      <c r="BR135" s="159">
        <f t="shared" si="25"/>
        <v>108082.31557389681</v>
      </c>
      <c r="BS135" s="159">
        <f t="shared" si="25"/>
        <v>110753.31319589989</v>
      </c>
      <c r="BT135" s="159">
        <f t="shared" si="25"/>
        <v>111198.19225116709</v>
      </c>
      <c r="BU135" s="159">
        <f t="shared" si="25"/>
        <v>112017.58764049922</v>
      </c>
      <c r="BV135" s="159">
        <f t="shared" si="25"/>
        <v>113490.44714871712</v>
      </c>
      <c r="BW135" s="159">
        <f t="shared" si="25"/>
        <v>112953.62270592124</v>
      </c>
      <c r="BX135" s="159">
        <f t="shared" si="25"/>
        <v>109586.73657261838</v>
      </c>
      <c r="BY135" s="159">
        <f t="shared" si="25"/>
        <v>112883.26684138858</v>
      </c>
      <c r="BZ135" s="159">
        <f t="shared" si="25"/>
        <v>112471.62828331944</v>
      </c>
      <c r="CA135" s="159">
        <f t="shared" si="25"/>
        <v>124244.21418662465</v>
      </c>
      <c r="CB135" s="159">
        <f t="shared" si="25"/>
        <v>132520.11933059985</v>
      </c>
      <c r="CC135" s="159">
        <f t="shared" si="25"/>
        <v>136892.48527028112</v>
      </c>
      <c r="CD135" s="159">
        <f t="shared" si="25"/>
        <v>139143.9488329514</v>
      </c>
      <c r="CE135" s="160">
        <f t="shared" si="25"/>
        <v>139523.78545443894</v>
      </c>
    </row>
    <row r="136" spans="1:83" s="108" customFormat="1" ht="24.75" customHeight="1" x14ac:dyDescent="0.35">
      <c r="A136" s="171"/>
      <c r="B136" s="240" t="s">
        <v>313</v>
      </c>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56">
        <f t="shared" ref="AH136:BM136" si="26">SUM(AH137:AH139)</f>
        <v>16612.577771022188</v>
      </c>
      <c r="AI136" s="56">
        <f t="shared" si="26"/>
        <v>15528.270346925319</v>
      </c>
      <c r="AJ136" s="56">
        <f t="shared" si="26"/>
        <v>16890.646041239372</v>
      </c>
      <c r="AK136" s="56">
        <f t="shared" si="26"/>
        <v>23173.739039888631</v>
      </c>
      <c r="AL136" s="56">
        <f t="shared" si="26"/>
        <v>29034.60718439244</v>
      </c>
      <c r="AM136" s="56">
        <f t="shared" si="26"/>
        <v>32958.121861879663</v>
      </c>
      <c r="AN136" s="56">
        <f t="shared" si="26"/>
        <v>35529.407887118941</v>
      </c>
      <c r="AO136" s="56">
        <f t="shared" si="26"/>
        <v>38111.267170400984</v>
      </c>
      <c r="AP136" s="56">
        <f t="shared" si="26"/>
        <v>39349.955725483531</v>
      </c>
      <c r="AQ136" s="56">
        <f t="shared" si="26"/>
        <v>38030.626675693828</v>
      </c>
      <c r="AR136" s="56">
        <f t="shared" si="26"/>
        <v>35345.901086508355</v>
      </c>
      <c r="AS136" s="56">
        <f t="shared" si="26"/>
        <v>35180.167387711888</v>
      </c>
      <c r="AT136" s="56">
        <f t="shared" si="26"/>
        <v>38435.670945937018</v>
      </c>
      <c r="AU136" s="56">
        <f t="shared" si="26"/>
        <v>43797.357006750361</v>
      </c>
      <c r="AV136" s="56">
        <f t="shared" si="26"/>
        <v>53218.909196393877</v>
      </c>
      <c r="AW136" s="56">
        <f t="shared" si="26"/>
        <v>58380.40747115438</v>
      </c>
      <c r="AX136" s="56">
        <f t="shared" si="26"/>
        <v>60445.010262761578</v>
      </c>
      <c r="AY136" s="56">
        <f t="shared" si="26"/>
        <v>60922.104524718452</v>
      </c>
      <c r="AZ136" s="56">
        <f t="shared" si="26"/>
        <v>59115.477574636061</v>
      </c>
      <c r="BA136" s="56">
        <f t="shared" si="26"/>
        <v>57300.343258110355</v>
      </c>
      <c r="BB136" s="56">
        <f t="shared" si="26"/>
        <v>55147.777775525552</v>
      </c>
      <c r="BC136" s="56">
        <f t="shared" si="26"/>
        <v>53160.388069930152</v>
      </c>
      <c r="BD136" s="56">
        <f t="shared" si="26"/>
        <v>50431.411895627112</v>
      </c>
      <c r="BE136" s="56">
        <f t="shared" si="26"/>
        <v>51495.272396092849</v>
      </c>
      <c r="BF136" s="56">
        <f t="shared" si="26"/>
        <v>52586.200668459918</v>
      </c>
      <c r="BG136" s="56">
        <f t="shared" si="26"/>
        <v>53016.158636954191</v>
      </c>
      <c r="BH136" s="56">
        <f t="shared" si="26"/>
        <v>54042.931880333577</v>
      </c>
      <c r="BI136" s="56">
        <f t="shared" si="26"/>
        <v>53626.78163394599</v>
      </c>
      <c r="BJ136" s="56">
        <f t="shared" si="26"/>
        <v>54189.860898818064</v>
      </c>
      <c r="BK136" s="56">
        <f t="shared" si="26"/>
        <v>55109.105011980282</v>
      </c>
      <c r="BL136" s="56">
        <f t="shared" si="26"/>
        <v>56308.744814490274</v>
      </c>
      <c r="BM136" s="56">
        <f t="shared" si="26"/>
        <v>63335.886640492259</v>
      </c>
      <c r="BN136" s="56">
        <f t="shared" ref="BN136:CE136" si="27">SUM(BN137:BN139)</f>
        <v>65057.059036693368</v>
      </c>
      <c r="BO136" s="56">
        <f t="shared" si="27"/>
        <v>65464.533188403002</v>
      </c>
      <c r="BP136" s="56">
        <f t="shared" si="27"/>
        <v>66238.457499507465</v>
      </c>
      <c r="BQ136" s="56">
        <f t="shared" si="27"/>
        <v>58281.266035286833</v>
      </c>
      <c r="BR136" s="56">
        <f t="shared" si="27"/>
        <v>57234.343740367534</v>
      </c>
      <c r="BS136" s="56">
        <f t="shared" si="27"/>
        <v>56243.245449730486</v>
      </c>
      <c r="BT136" s="56">
        <f t="shared" si="27"/>
        <v>54536.950977606706</v>
      </c>
      <c r="BU136" s="56">
        <f t="shared" si="27"/>
        <v>54386.43288900645</v>
      </c>
      <c r="BV136" s="56">
        <f t="shared" si="27"/>
        <v>56040.399376547663</v>
      </c>
      <c r="BW136" s="56">
        <f t="shared" si="27"/>
        <v>60982.695743286036</v>
      </c>
      <c r="BX136" s="56">
        <f t="shared" si="27"/>
        <v>76876.72561309232</v>
      </c>
      <c r="BY136" s="56">
        <f t="shared" si="27"/>
        <v>77323.579552671785</v>
      </c>
      <c r="BZ136" s="56">
        <f t="shared" si="27"/>
        <v>73859.756672115735</v>
      </c>
      <c r="CA136" s="56">
        <f t="shared" si="27"/>
        <v>80248.706703843127</v>
      </c>
      <c r="CB136" s="56">
        <f t="shared" si="27"/>
        <v>88291.531333355597</v>
      </c>
      <c r="CC136" s="56">
        <f t="shared" si="27"/>
        <v>91934.02649878824</v>
      </c>
      <c r="CD136" s="56">
        <f t="shared" si="27"/>
        <v>91288.260852576728</v>
      </c>
      <c r="CE136" s="57">
        <f t="shared" si="27"/>
        <v>91120.24018753448</v>
      </c>
    </row>
    <row r="137" spans="1:83" x14ac:dyDescent="0.35">
      <c r="A137" s="153"/>
      <c r="B137" s="168" t="s">
        <v>390</v>
      </c>
      <c r="AH137" s="159">
        <f t="shared" ref="AH137:BM137" si="28">SUMIF($C$6:$C$15,"(IR)",AH$6:AH$15)</f>
        <v>1815.8100863196032</v>
      </c>
      <c r="AI137" s="159">
        <f t="shared" si="28"/>
        <v>1634.3847445984882</v>
      </c>
      <c r="AJ137" s="159">
        <f t="shared" si="28"/>
        <v>1810.2924720418794</v>
      </c>
      <c r="AK137" s="159">
        <f t="shared" si="28"/>
        <v>2340.0113332707147</v>
      </c>
      <c r="AL137" s="159">
        <f t="shared" si="28"/>
        <v>2920.0367366236878</v>
      </c>
      <c r="AM137" s="159">
        <f t="shared" si="28"/>
        <v>3268.8610720936658</v>
      </c>
      <c r="AN137" s="159">
        <f t="shared" si="28"/>
        <v>3533.9492375318569</v>
      </c>
      <c r="AO137" s="159">
        <f t="shared" si="28"/>
        <v>3804.6426513903543</v>
      </c>
      <c r="AP137" s="159">
        <f t="shared" si="28"/>
        <v>3897.3361814397313</v>
      </c>
      <c r="AQ137" s="159">
        <f t="shared" si="28"/>
        <v>3839.4662335613966</v>
      </c>
      <c r="AR137" s="159">
        <f t="shared" si="28"/>
        <v>3956.2785531797417</v>
      </c>
      <c r="AS137" s="159">
        <f t="shared" si="28"/>
        <v>3955.5258899796136</v>
      </c>
      <c r="AT137" s="159">
        <f t="shared" si="28"/>
        <v>4147.1714878355669</v>
      </c>
      <c r="AU137" s="159">
        <f t="shared" si="28"/>
        <v>5072.3390136049184</v>
      </c>
      <c r="AV137" s="159">
        <f t="shared" si="28"/>
        <v>6217.3012670006692</v>
      </c>
      <c r="AW137" s="159">
        <f t="shared" si="28"/>
        <v>6835.5545761202047</v>
      </c>
      <c r="AX137" s="159">
        <f t="shared" si="28"/>
        <v>6763.8854215884494</v>
      </c>
      <c r="AY137" s="159">
        <f t="shared" si="28"/>
        <v>6685.2046552917673</v>
      </c>
      <c r="AZ137" s="159">
        <f t="shared" si="28"/>
        <v>6521.4786627266258</v>
      </c>
      <c r="BA137" s="159">
        <f t="shared" si="28"/>
        <v>6407.826382809425</v>
      </c>
      <c r="BB137" s="159">
        <f t="shared" si="28"/>
        <v>6339.5930917967862</v>
      </c>
      <c r="BC137" s="159">
        <f t="shared" si="28"/>
        <v>6249.9502107561484</v>
      </c>
      <c r="BD137" s="159">
        <f t="shared" si="28"/>
        <v>5524.783057364978</v>
      </c>
      <c r="BE137" s="159">
        <f t="shared" si="28"/>
        <v>6011.0410536148083</v>
      </c>
      <c r="BF137" s="159">
        <f t="shared" si="28"/>
        <v>6423.3108572562514</v>
      </c>
      <c r="BG137" s="159">
        <f t="shared" si="28"/>
        <v>6372.0378305659124</v>
      </c>
      <c r="BH137" s="159">
        <f t="shared" si="28"/>
        <v>5277.9010279242011</v>
      </c>
      <c r="BI137" s="159">
        <f t="shared" si="28"/>
        <v>3828.8701758424436</v>
      </c>
      <c r="BJ137" s="159">
        <f t="shared" si="28"/>
        <v>3006.3207176509345</v>
      </c>
      <c r="BK137" s="159">
        <f t="shared" si="28"/>
        <v>2474.4812772213581</v>
      </c>
      <c r="BL137" s="159">
        <f t="shared" si="28"/>
        <v>2000.8396066566843</v>
      </c>
      <c r="BM137" s="159">
        <f t="shared" si="28"/>
        <v>1189.4816932652682</v>
      </c>
      <c r="BN137" s="159">
        <f t="shared" ref="BN137:CE137" si="29">SUMIF($C$6:$C$15,"(IR)",BN$6:BN$15)</f>
        <v>844.77654085493191</v>
      </c>
      <c r="BO137" s="159">
        <f t="shared" si="29"/>
        <v>591.27495461725664</v>
      </c>
      <c r="BP137" s="159">
        <f t="shared" si="29"/>
        <v>376.60733757555431</v>
      </c>
      <c r="BQ137" s="159">
        <f t="shared" si="29"/>
        <v>217.33502030093757</v>
      </c>
      <c r="BR137" s="159">
        <f t="shared" si="29"/>
        <v>149.19078051306408</v>
      </c>
      <c r="BS137" s="159">
        <f t="shared" si="29"/>
        <v>99.373154488203241</v>
      </c>
      <c r="BT137" s="159">
        <f t="shared" si="29"/>
        <v>71.823803094082933</v>
      </c>
      <c r="BU137" s="159">
        <f t="shared" si="29"/>
        <v>50.867580435321976</v>
      </c>
      <c r="BV137" s="159">
        <f t="shared" si="29"/>
        <v>38.33206159384865</v>
      </c>
      <c r="BW137" s="159">
        <f t="shared" si="29"/>
        <v>20.185105588299166</v>
      </c>
      <c r="BX137" s="159">
        <f t="shared" si="29"/>
        <v>11.594257186771209</v>
      </c>
      <c r="BY137" s="159">
        <f t="shared" si="29"/>
        <v>7.0970790160060737</v>
      </c>
      <c r="BZ137" s="159">
        <f t="shared" si="29"/>
        <v>4.0193388665057963</v>
      </c>
      <c r="CA137" s="159">
        <f t="shared" si="29"/>
        <v>2.2622078097713514</v>
      </c>
      <c r="CB137" s="159">
        <f t="shared" si="29"/>
        <v>1.303347947324015</v>
      </c>
      <c r="CC137" s="159">
        <f t="shared" si="29"/>
        <v>0.48518748853300192</v>
      </c>
      <c r="CD137" s="159">
        <f t="shared" si="29"/>
        <v>0</v>
      </c>
      <c r="CE137" s="160">
        <f t="shared" si="29"/>
        <v>0</v>
      </c>
    </row>
    <row r="138" spans="1:83" x14ac:dyDescent="0.35">
      <c r="A138" s="153"/>
      <c r="B138" s="168" t="s">
        <v>391</v>
      </c>
      <c r="AH138" s="159">
        <f t="shared" ref="AH138:BM138" si="30">SUMIF($C$20:$C$74,"(IR)",AH$20:AH$74)</f>
        <v>7946.9046504995267</v>
      </c>
      <c r="AI138" s="159">
        <f t="shared" si="30"/>
        <v>7349.2970825811535</v>
      </c>
      <c r="AJ138" s="159">
        <f t="shared" si="30"/>
        <v>8340.4297358660115</v>
      </c>
      <c r="AK138" s="159">
        <f t="shared" si="30"/>
        <v>12275.704206489725</v>
      </c>
      <c r="AL138" s="159">
        <f t="shared" si="30"/>
        <v>16939.482710715671</v>
      </c>
      <c r="AM138" s="159">
        <f t="shared" si="30"/>
        <v>19898.201647006317</v>
      </c>
      <c r="AN138" s="159">
        <f t="shared" si="30"/>
        <v>21304.13900171308</v>
      </c>
      <c r="AO138" s="159">
        <f t="shared" si="30"/>
        <v>22851.429708277326</v>
      </c>
      <c r="AP138" s="159">
        <f t="shared" si="30"/>
        <v>23527.000977709999</v>
      </c>
      <c r="AQ138" s="159">
        <f t="shared" si="30"/>
        <v>22142.343422401729</v>
      </c>
      <c r="AR138" s="159">
        <f t="shared" si="30"/>
        <v>18721.922530802101</v>
      </c>
      <c r="AS138" s="159">
        <f t="shared" si="30"/>
        <v>17845.643070519978</v>
      </c>
      <c r="AT138" s="159">
        <f t="shared" si="30"/>
        <v>19977.078653514844</v>
      </c>
      <c r="AU138" s="159">
        <f t="shared" si="30"/>
        <v>24403.582080324406</v>
      </c>
      <c r="AV138" s="159">
        <f t="shared" si="30"/>
        <v>30351.51564157716</v>
      </c>
      <c r="AW138" s="159">
        <f t="shared" si="30"/>
        <v>33566.403222691224</v>
      </c>
      <c r="AX138" s="159">
        <f t="shared" si="30"/>
        <v>35350.436228131497</v>
      </c>
      <c r="AY138" s="159">
        <f t="shared" si="30"/>
        <v>36545.213060029921</v>
      </c>
      <c r="AZ138" s="159">
        <f t="shared" si="30"/>
        <v>35801.433277183343</v>
      </c>
      <c r="BA138" s="159">
        <f t="shared" si="30"/>
        <v>34436.569825281651</v>
      </c>
      <c r="BB138" s="159">
        <f t="shared" si="30"/>
        <v>33131.638453818086</v>
      </c>
      <c r="BC138" s="159">
        <f t="shared" si="30"/>
        <v>31300.134288274556</v>
      </c>
      <c r="BD138" s="159">
        <f t="shared" si="30"/>
        <v>28746.452322818219</v>
      </c>
      <c r="BE138" s="159">
        <f t="shared" si="30"/>
        <v>28408.941546206199</v>
      </c>
      <c r="BF138" s="159">
        <f t="shared" si="30"/>
        <v>28825.010609722569</v>
      </c>
      <c r="BG138" s="159">
        <f t="shared" si="30"/>
        <v>29334.34215346133</v>
      </c>
      <c r="BH138" s="159">
        <f t="shared" si="30"/>
        <v>29664.313065920869</v>
      </c>
      <c r="BI138" s="159">
        <f t="shared" si="30"/>
        <v>30467.749978372987</v>
      </c>
      <c r="BJ138" s="159">
        <f t="shared" si="30"/>
        <v>31095.594785515179</v>
      </c>
      <c r="BK138" s="159">
        <f t="shared" si="30"/>
        <v>32155.252766331771</v>
      </c>
      <c r="BL138" s="159">
        <f t="shared" si="30"/>
        <v>32929.020379612331</v>
      </c>
      <c r="BM138" s="159">
        <f t="shared" si="30"/>
        <v>39953.186931579447</v>
      </c>
      <c r="BN138" s="159">
        <f t="shared" ref="BN138:CE138" si="31">SUMIF($C$20:$C$74,"(IR)",BN$20:BN$74)</f>
        <v>41843.804513621704</v>
      </c>
      <c r="BO138" s="159">
        <f t="shared" si="31"/>
        <v>43073.613847787965</v>
      </c>
      <c r="BP138" s="159">
        <f t="shared" si="31"/>
        <v>45006.948330222578</v>
      </c>
      <c r="BQ138" s="159">
        <f t="shared" si="31"/>
        <v>40885.499782312887</v>
      </c>
      <c r="BR138" s="159">
        <f t="shared" si="31"/>
        <v>40633.01277154313</v>
      </c>
      <c r="BS138" s="159">
        <f t="shared" si="31"/>
        <v>40508.747525838073</v>
      </c>
      <c r="BT138" s="159">
        <f t="shared" si="31"/>
        <v>39888.386079034462</v>
      </c>
      <c r="BU138" s="159">
        <f t="shared" si="31"/>
        <v>40580.721028973865</v>
      </c>
      <c r="BV138" s="159">
        <f t="shared" si="31"/>
        <v>43084.607443211513</v>
      </c>
      <c r="BW138" s="159">
        <f t="shared" si="31"/>
        <v>48556.084734934149</v>
      </c>
      <c r="BX138" s="159">
        <f t="shared" si="31"/>
        <v>65144.44497878004</v>
      </c>
      <c r="BY138" s="159">
        <f t="shared" si="31"/>
        <v>65875.956442772032</v>
      </c>
      <c r="BZ138" s="159">
        <f t="shared" si="31"/>
        <v>63005.871538054977</v>
      </c>
      <c r="CA138" s="159">
        <f t="shared" si="31"/>
        <v>68841.127585909213</v>
      </c>
      <c r="CB138" s="159">
        <f t="shared" si="31"/>
        <v>76677.094612382032</v>
      </c>
      <c r="CC138" s="159">
        <f t="shared" si="31"/>
        <v>80673.359534016621</v>
      </c>
      <c r="CD138" s="159">
        <f t="shared" si="31"/>
        <v>80484.6039817009</v>
      </c>
      <c r="CE138" s="160">
        <f t="shared" si="31"/>
        <v>80615.31525165886</v>
      </c>
    </row>
    <row r="139" spans="1:83" x14ac:dyDescent="0.35">
      <c r="A139" s="153"/>
      <c r="B139" s="75" t="s">
        <v>392</v>
      </c>
      <c r="AH139" s="159">
        <f t="shared" ref="AH139:BM139" si="32">SUMIF($C$79:$C$124,"(IR)",AH$79:AH$124)</f>
        <v>6849.863034203061</v>
      </c>
      <c r="AI139" s="159">
        <f t="shared" si="32"/>
        <v>6544.5885197456773</v>
      </c>
      <c r="AJ139" s="159">
        <f t="shared" si="32"/>
        <v>6739.9238333314825</v>
      </c>
      <c r="AK139" s="159">
        <f t="shared" si="32"/>
        <v>8558.0235001281908</v>
      </c>
      <c r="AL139" s="159">
        <f t="shared" si="32"/>
        <v>9175.0877370530834</v>
      </c>
      <c r="AM139" s="159">
        <f t="shared" si="32"/>
        <v>9791.0591427796808</v>
      </c>
      <c r="AN139" s="159">
        <f t="shared" si="32"/>
        <v>10691.319647874008</v>
      </c>
      <c r="AO139" s="159">
        <f t="shared" si="32"/>
        <v>11455.194810733305</v>
      </c>
      <c r="AP139" s="159">
        <f t="shared" si="32"/>
        <v>11925.618566333802</v>
      </c>
      <c r="AQ139" s="159">
        <f t="shared" si="32"/>
        <v>12048.817019730701</v>
      </c>
      <c r="AR139" s="159">
        <f t="shared" si="32"/>
        <v>12667.700002526515</v>
      </c>
      <c r="AS139" s="159">
        <f t="shared" si="32"/>
        <v>13378.998427212293</v>
      </c>
      <c r="AT139" s="159">
        <f t="shared" si="32"/>
        <v>14311.420804586607</v>
      </c>
      <c r="AU139" s="159">
        <f t="shared" si="32"/>
        <v>14321.435912821036</v>
      </c>
      <c r="AV139" s="159">
        <f t="shared" si="32"/>
        <v>16650.092287816049</v>
      </c>
      <c r="AW139" s="159">
        <f t="shared" si="32"/>
        <v>17978.449672342944</v>
      </c>
      <c r="AX139" s="159">
        <f t="shared" si="32"/>
        <v>18330.688613041631</v>
      </c>
      <c r="AY139" s="159">
        <f t="shared" si="32"/>
        <v>17691.686809396768</v>
      </c>
      <c r="AZ139" s="159">
        <f t="shared" si="32"/>
        <v>16792.565634726088</v>
      </c>
      <c r="BA139" s="159">
        <f t="shared" si="32"/>
        <v>16455.947050019277</v>
      </c>
      <c r="BB139" s="159">
        <f t="shared" si="32"/>
        <v>15676.54622991068</v>
      </c>
      <c r="BC139" s="159">
        <f t="shared" si="32"/>
        <v>15610.303570899452</v>
      </c>
      <c r="BD139" s="159">
        <f t="shared" si="32"/>
        <v>16160.176515443913</v>
      </c>
      <c r="BE139" s="159">
        <f t="shared" si="32"/>
        <v>17075.289796271842</v>
      </c>
      <c r="BF139" s="159">
        <f t="shared" si="32"/>
        <v>17337.879201481097</v>
      </c>
      <c r="BG139" s="159">
        <f t="shared" si="32"/>
        <v>17309.778652926947</v>
      </c>
      <c r="BH139" s="159">
        <f t="shared" si="32"/>
        <v>19100.717786488509</v>
      </c>
      <c r="BI139" s="159">
        <f t="shared" si="32"/>
        <v>19330.161479730559</v>
      </c>
      <c r="BJ139" s="159">
        <f t="shared" si="32"/>
        <v>20087.945395651954</v>
      </c>
      <c r="BK139" s="159">
        <f t="shared" si="32"/>
        <v>20479.370968427153</v>
      </c>
      <c r="BL139" s="159">
        <f t="shared" si="32"/>
        <v>21378.884828221253</v>
      </c>
      <c r="BM139" s="159">
        <f t="shared" si="32"/>
        <v>22193.218015647541</v>
      </c>
      <c r="BN139" s="159">
        <f t="shared" ref="BN139:CE139" si="33">SUMIF($C$79:$C$124,"(IR)",BN$79:BN$124)</f>
        <v>22368.477982216733</v>
      </c>
      <c r="BO139" s="159">
        <f t="shared" si="33"/>
        <v>21799.644385997781</v>
      </c>
      <c r="BP139" s="159">
        <f t="shared" si="33"/>
        <v>20854.90183170934</v>
      </c>
      <c r="BQ139" s="159">
        <f t="shared" si="33"/>
        <v>17178.431232673007</v>
      </c>
      <c r="BR139" s="159">
        <f t="shared" si="33"/>
        <v>16452.140188311339</v>
      </c>
      <c r="BS139" s="159">
        <f t="shared" si="33"/>
        <v>15635.124769404209</v>
      </c>
      <c r="BT139" s="159">
        <f t="shared" si="33"/>
        <v>14576.741095478159</v>
      </c>
      <c r="BU139" s="159">
        <f t="shared" si="33"/>
        <v>13754.844279597268</v>
      </c>
      <c r="BV139" s="159">
        <f t="shared" si="33"/>
        <v>12917.459871742301</v>
      </c>
      <c r="BW139" s="159">
        <f t="shared" si="33"/>
        <v>12406.425902763585</v>
      </c>
      <c r="BX139" s="159">
        <f t="shared" si="33"/>
        <v>11720.686377125514</v>
      </c>
      <c r="BY139" s="159">
        <f t="shared" si="33"/>
        <v>11440.526030883753</v>
      </c>
      <c r="BZ139" s="159">
        <f t="shared" si="33"/>
        <v>10849.865795194253</v>
      </c>
      <c r="CA139" s="159">
        <f t="shared" si="33"/>
        <v>11405.316910124136</v>
      </c>
      <c r="CB139" s="159">
        <f t="shared" si="33"/>
        <v>11613.133373026243</v>
      </c>
      <c r="CC139" s="159">
        <f t="shared" si="33"/>
        <v>11260.181777283085</v>
      </c>
      <c r="CD139" s="159">
        <f t="shared" si="33"/>
        <v>10803.65687087583</v>
      </c>
      <c r="CE139" s="160">
        <f t="shared" si="33"/>
        <v>10504.924935875626</v>
      </c>
    </row>
    <row r="140" spans="1:83" s="108" customFormat="1" ht="24.75" customHeight="1" x14ac:dyDescent="0.35">
      <c r="A140" s="171"/>
      <c r="B140" s="240" t="s">
        <v>314</v>
      </c>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56">
        <f t="shared" ref="AH140:BM140" si="34">SUM(AH141:AH143)</f>
        <v>16359.341064733338</v>
      </c>
      <c r="AI140" s="56">
        <f t="shared" si="34"/>
        <v>20031.183176063656</v>
      </c>
      <c r="AJ140" s="56">
        <f t="shared" si="34"/>
        <v>18503.326348576251</v>
      </c>
      <c r="AK140" s="56">
        <f t="shared" si="34"/>
        <v>19330.08498865422</v>
      </c>
      <c r="AL140" s="56">
        <f t="shared" si="34"/>
        <v>19851.948315847789</v>
      </c>
      <c r="AM140" s="56">
        <f t="shared" si="34"/>
        <v>20885.438483406357</v>
      </c>
      <c r="AN140" s="56">
        <f t="shared" si="34"/>
        <v>21383.935121602342</v>
      </c>
      <c r="AO140" s="56">
        <f t="shared" si="34"/>
        <v>21659.935250551614</v>
      </c>
      <c r="AP140" s="56">
        <f t="shared" si="34"/>
        <v>21834.108763434364</v>
      </c>
      <c r="AQ140" s="56">
        <f t="shared" si="34"/>
        <v>21762.829758224645</v>
      </c>
      <c r="AR140" s="56">
        <f t="shared" si="34"/>
        <v>20672.597701672272</v>
      </c>
      <c r="AS140" s="56">
        <f t="shared" si="34"/>
        <v>20002.370434963217</v>
      </c>
      <c r="AT140" s="56">
        <f t="shared" si="34"/>
        <v>20105.303634611046</v>
      </c>
      <c r="AU140" s="56">
        <f t="shared" si="34"/>
        <v>22186.332156036631</v>
      </c>
      <c r="AV140" s="56">
        <f t="shared" si="34"/>
        <v>24846.312962423581</v>
      </c>
      <c r="AW140" s="56">
        <f t="shared" si="34"/>
        <v>27375.200727754527</v>
      </c>
      <c r="AX140" s="56">
        <f t="shared" si="34"/>
        <v>28127.536514627471</v>
      </c>
      <c r="AY140" s="56">
        <f t="shared" si="34"/>
        <v>29801.077829785543</v>
      </c>
      <c r="AZ140" s="56">
        <f t="shared" si="34"/>
        <v>31277.10555469196</v>
      </c>
      <c r="BA140" s="56">
        <f t="shared" si="34"/>
        <v>32965.389511786125</v>
      </c>
      <c r="BB140" s="56">
        <f t="shared" si="34"/>
        <v>33695.007516165017</v>
      </c>
      <c r="BC140" s="56">
        <f t="shared" si="34"/>
        <v>36896.554173652759</v>
      </c>
      <c r="BD140" s="56">
        <f t="shared" si="34"/>
        <v>40642.204013870745</v>
      </c>
      <c r="BE140" s="56">
        <f t="shared" si="34"/>
        <v>41130.76206536722</v>
      </c>
      <c r="BF140" s="56">
        <f t="shared" si="34"/>
        <v>39600.690462170227</v>
      </c>
      <c r="BG140" s="56">
        <f t="shared" si="34"/>
        <v>26002.146760353597</v>
      </c>
      <c r="BH140" s="56">
        <f t="shared" si="34"/>
        <v>27240.518894885157</v>
      </c>
      <c r="BI140" s="56">
        <f t="shared" si="34"/>
        <v>28784.817417850616</v>
      </c>
      <c r="BJ140" s="56">
        <f t="shared" si="34"/>
        <v>27570.649598698503</v>
      </c>
      <c r="BK140" s="56">
        <f t="shared" si="34"/>
        <v>28674.085042718583</v>
      </c>
      <c r="BL140" s="56">
        <f t="shared" si="34"/>
        <v>30402.657819780237</v>
      </c>
      <c r="BM140" s="56">
        <f t="shared" si="34"/>
        <v>31865.23136952101</v>
      </c>
      <c r="BN140" s="56">
        <f t="shared" ref="BN140:CE140" si="35">SUM(BN141:BN143)</f>
        <v>32353.620199624944</v>
      </c>
      <c r="BO140" s="56">
        <f t="shared" si="35"/>
        <v>32140.456316021999</v>
      </c>
      <c r="BP140" s="56">
        <f t="shared" si="35"/>
        <v>33186.834353786566</v>
      </c>
      <c r="BQ140" s="56">
        <f t="shared" si="35"/>
        <v>33199.447878238374</v>
      </c>
      <c r="BR140" s="56">
        <f t="shared" si="35"/>
        <v>34866.34322001598</v>
      </c>
      <c r="BS140" s="56">
        <f t="shared" si="35"/>
        <v>35673.113961526222</v>
      </c>
      <c r="BT140" s="56">
        <f t="shared" si="35"/>
        <v>35240.460000631581</v>
      </c>
      <c r="BU140" s="56">
        <f t="shared" si="35"/>
        <v>36390.92853646187</v>
      </c>
      <c r="BV140" s="56">
        <f t="shared" si="35"/>
        <v>36566.32140818669</v>
      </c>
      <c r="BW140" s="56">
        <f t="shared" si="35"/>
        <v>36815.009420551331</v>
      </c>
      <c r="BX140" s="56">
        <f t="shared" si="35"/>
        <v>33622.718831252547</v>
      </c>
      <c r="BY140" s="56">
        <f t="shared" si="35"/>
        <v>35212.234485027599</v>
      </c>
      <c r="BZ140" s="56">
        <f t="shared" si="35"/>
        <v>36817.716381612561</v>
      </c>
      <c r="CA140" s="56">
        <f t="shared" si="35"/>
        <v>42539.213086880758</v>
      </c>
      <c r="CB140" s="56">
        <f t="shared" si="35"/>
        <v>46706.684286883101</v>
      </c>
      <c r="CC140" s="56">
        <f t="shared" si="35"/>
        <v>49112.680505494674</v>
      </c>
      <c r="CD140" s="56">
        <f t="shared" si="35"/>
        <v>51033.765605439919</v>
      </c>
      <c r="CE140" s="57">
        <f t="shared" si="35"/>
        <v>53041.80500277027</v>
      </c>
    </row>
    <row r="141" spans="1:83" x14ac:dyDescent="0.35">
      <c r="A141" s="153"/>
      <c r="B141" s="168" t="s">
        <v>390</v>
      </c>
      <c r="AH141" s="159">
        <f t="shared" ref="AH141:BM141" si="36">SUMIF($C$6:$C$15,"(NC / NIR)",AH$6:AH$15)</f>
        <v>11039.771599901984</v>
      </c>
      <c r="AI141" s="159">
        <f t="shared" si="36"/>
        <v>14767.325152282941</v>
      </c>
      <c r="AJ141" s="159">
        <f t="shared" si="36"/>
        <v>13166.055198991235</v>
      </c>
      <c r="AK141" s="159">
        <f t="shared" si="36"/>
        <v>13630.855636998465</v>
      </c>
      <c r="AL141" s="159">
        <f t="shared" si="36"/>
        <v>13795.743009096859</v>
      </c>
      <c r="AM141" s="159">
        <f t="shared" si="36"/>
        <v>14324.994884181899</v>
      </c>
      <c r="AN141" s="159">
        <f t="shared" si="36"/>
        <v>14504.149144688936</v>
      </c>
      <c r="AO141" s="159">
        <f t="shared" si="36"/>
        <v>14349.206519150175</v>
      </c>
      <c r="AP141" s="159">
        <f t="shared" si="36"/>
        <v>13892.712712327599</v>
      </c>
      <c r="AQ141" s="159">
        <f t="shared" si="36"/>
        <v>13432.837239509854</v>
      </c>
      <c r="AR141" s="159">
        <f t="shared" si="36"/>
        <v>12389.348953287836</v>
      </c>
      <c r="AS141" s="159">
        <f t="shared" si="36"/>
        <v>11572.815612310524</v>
      </c>
      <c r="AT141" s="159">
        <f t="shared" si="36"/>
        <v>10895.45209322626</v>
      </c>
      <c r="AU141" s="159">
        <f t="shared" si="36"/>
        <v>11594.370858947806</v>
      </c>
      <c r="AV141" s="159">
        <f t="shared" si="36"/>
        <v>12385.685393864966</v>
      </c>
      <c r="AW141" s="159">
        <f t="shared" si="36"/>
        <v>12952.518674072102</v>
      </c>
      <c r="AX141" s="159">
        <f t="shared" si="36"/>
        <v>12952.745122084709</v>
      </c>
      <c r="AY141" s="159">
        <f t="shared" si="36"/>
        <v>13086.196355742357</v>
      </c>
      <c r="AZ141" s="159">
        <f t="shared" si="36"/>
        <v>13107.024811340278</v>
      </c>
      <c r="BA141" s="159">
        <f t="shared" si="36"/>
        <v>13437.978033372638</v>
      </c>
      <c r="BB141" s="159">
        <f t="shared" si="36"/>
        <v>13634.632978312649</v>
      </c>
      <c r="BC141" s="159">
        <f t="shared" si="36"/>
        <v>15231.410318645023</v>
      </c>
      <c r="BD141" s="159">
        <f t="shared" si="36"/>
        <v>15854.227323929492</v>
      </c>
      <c r="BE141" s="159">
        <f t="shared" si="36"/>
        <v>15781.586594074877</v>
      </c>
      <c r="BF141" s="159">
        <f t="shared" si="36"/>
        <v>15807.267091440073</v>
      </c>
      <c r="BG141" s="159">
        <f t="shared" si="36"/>
        <v>1262.1384963267806</v>
      </c>
      <c r="BH141" s="159">
        <f t="shared" si="36"/>
        <v>1299.9408667494681</v>
      </c>
      <c r="BI141" s="159">
        <f t="shared" si="36"/>
        <v>1387.7327216154342</v>
      </c>
      <c r="BJ141" s="159">
        <f t="shared" si="36"/>
        <v>1418.5604075167848</v>
      </c>
      <c r="BK141" s="159">
        <f t="shared" si="36"/>
        <v>1481.1533481072693</v>
      </c>
      <c r="BL141" s="159">
        <f t="shared" si="36"/>
        <v>1520.1087111236211</v>
      </c>
      <c r="BM141" s="159">
        <f t="shared" si="36"/>
        <v>1617.301644330528</v>
      </c>
      <c r="BN141" s="159">
        <f t="shared" ref="BN141:CE141" si="37">SUMIF($C$6:$C$15,"(NC / NIR)",BN$6:BN$15)</f>
        <v>1627.9931942874978</v>
      </c>
      <c r="BO141" s="159">
        <f t="shared" si="37"/>
        <v>1723.4135619645401</v>
      </c>
      <c r="BP141" s="159">
        <f t="shared" si="37"/>
        <v>1791.8844991488402</v>
      </c>
      <c r="BQ141" s="159">
        <f t="shared" si="37"/>
        <v>1847.2299812286922</v>
      </c>
      <c r="BR141" s="159">
        <f t="shared" si="37"/>
        <v>2144.2619251197075</v>
      </c>
      <c r="BS141" s="159">
        <f t="shared" si="37"/>
        <v>2272.9214937873144</v>
      </c>
      <c r="BT141" s="159">
        <f t="shared" si="37"/>
        <v>2302.7703243724031</v>
      </c>
      <c r="BU141" s="159">
        <f t="shared" si="37"/>
        <v>2346.4547679923803</v>
      </c>
      <c r="BV141" s="159">
        <f t="shared" si="37"/>
        <v>2479.8939798329593</v>
      </c>
      <c r="BW141" s="159">
        <f t="shared" si="37"/>
        <v>2628.6832610486076</v>
      </c>
      <c r="BX141" s="159">
        <f t="shared" si="37"/>
        <v>2417.1242066319573</v>
      </c>
      <c r="BY141" s="159">
        <f t="shared" si="37"/>
        <v>2648.5180456583003</v>
      </c>
      <c r="BZ141" s="159">
        <f t="shared" si="37"/>
        <v>2908.8378294999457</v>
      </c>
      <c r="CA141" s="159">
        <f t="shared" si="37"/>
        <v>3561.5970285235062</v>
      </c>
      <c r="CB141" s="159">
        <f t="shared" si="37"/>
        <v>4100.3129690576634</v>
      </c>
      <c r="CC141" s="159">
        <f t="shared" si="37"/>
        <v>4451.8959293674288</v>
      </c>
      <c r="CD141" s="159">
        <f t="shared" si="37"/>
        <v>4720.300895912239</v>
      </c>
      <c r="CE141" s="160">
        <f t="shared" si="37"/>
        <v>4977.4476608352697</v>
      </c>
    </row>
    <row r="142" spans="1:83" x14ac:dyDescent="0.35">
      <c r="A142" s="153"/>
      <c r="B142" s="168" t="s">
        <v>391</v>
      </c>
      <c r="AH142" s="159">
        <f t="shared" ref="AH142:BM142" si="38">SUMIF($C$20:$C$74,"(NC / NIR)",AH$20:AH$74)</f>
        <v>2508.9250501138235</v>
      </c>
      <c r="AI142" s="159">
        <f t="shared" si="38"/>
        <v>2720.1014189416246</v>
      </c>
      <c r="AJ142" s="159">
        <f t="shared" si="38"/>
        <v>2724.7820302423997</v>
      </c>
      <c r="AK142" s="159">
        <f t="shared" si="38"/>
        <v>2867.5595518523928</v>
      </c>
      <c r="AL142" s="159">
        <f t="shared" si="38"/>
        <v>2997.2723226466774</v>
      </c>
      <c r="AM142" s="159">
        <f t="shared" si="38"/>
        <v>3296.6499313221748</v>
      </c>
      <c r="AN142" s="159">
        <f t="shared" si="38"/>
        <v>3435.0092651377881</v>
      </c>
      <c r="AO142" s="159">
        <f t="shared" si="38"/>
        <v>3558.2802999160776</v>
      </c>
      <c r="AP142" s="159">
        <f t="shared" si="38"/>
        <v>3891.4038649827476</v>
      </c>
      <c r="AQ142" s="159">
        <f t="shared" si="38"/>
        <v>4107.0862816868739</v>
      </c>
      <c r="AR142" s="159">
        <f t="shared" si="38"/>
        <v>3965.1821745796292</v>
      </c>
      <c r="AS142" s="159">
        <f t="shared" si="38"/>
        <v>3962.1892469286472</v>
      </c>
      <c r="AT142" s="159">
        <f t="shared" si="38"/>
        <v>4207.0841178046312</v>
      </c>
      <c r="AU142" s="159">
        <f t="shared" si="38"/>
        <v>4849.4760472803619</v>
      </c>
      <c r="AV142" s="159">
        <f t="shared" si="38"/>
        <v>5542.5852547703389</v>
      </c>
      <c r="AW142" s="159">
        <f t="shared" si="38"/>
        <v>6641.9210257562108</v>
      </c>
      <c r="AX142" s="159">
        <f t="shared" si="38"/>
        <v>7200.7386703650745</v>
      </c>
      <c r="AY142" s="159">
        <f t="shared" si="38"/>
        <v>8041.9315714747627</v>
      </c>
      <c r="AZ142" s="159">
        <f t="shared" si="38"/>
        <v>8970.9774363752131</v>
      </c>
      <c r="BA142" s="159">
        <f t="shared" si="38"/>
        <v>9503.8588877897873</v>
      </c>
      <c r="BB142" s="159">
        <f t="shared" si="38"/>
        <v>9672.5738566169894</v>
      </c>
      <c r="BC142" s="159">
        <f t="shared" si="38"/>
        <v>9933.5144043114469</v>
      </c>
      <c r="BD142" s="159">
        <f t="shared" si="38"/>
        <v>10161.717933902051</v>
      </c>
      <c r="BE142" s="159">
        <f t="shared" si="38"/>
        <v>10611.329655501326</v>
      </c>
      <c r="BF142" s="159">
        <f t="shared" si="38"/>
        <v>10612.769488233444</v>
      </c>
      <c r="BG142" s="159">
        <f t="shared" si="38"/>
        <v>10833.177430784559</v>
      </c>
      <c r="BH142" s="159">
        <f t="shared" si="38"/>
        <v>10918.547331781523</v>
      </c>
      <c r="BI142" s="159">
        <f t="shared" si="38"/>
        <v>11034.63354149014</v>
      </c>
      <c r="BJ142" s="159">
        <f t="shared" si="38"/>
        <v>11135.50717352963</v>
      </c>
      <c r="BK142" s="159">
        <f t="shared" si="38"/>
        <v>11412.106287910701</v>
      </c>
      <c r="BL142" s="159">
        <f t="shared" si="38"/>
        <v>11852.526714318232</v>
      </c>
      <c r="BM142" s="159">
        <f t="shared" si="38"/>
        <v>12313.954867269227</v>
      </c>
      <c r="BN142" s="159">
        <f t="shared" ref="BN142:CE142" si="39">SUMIF($C$20:$C$74,"(NC / NIR)",BN$20:BN$74)</f>
        <v>12558.536714229262</v>
      </c>
      <c r="BO142" s="159">
        <f t="shared" si="39"/>
        <v>12960.730310634122</v>
      </c>
      <c r="BP142" s="159">
        <f t="shared" si="39"/>
        <v>13621.288306642369</v>
      </c>
      <c r="BQ142" s="159">
        <f t="shared" si="39"/>
        <v>13781.839108930275</v>
      </c>
      <c r="BR142" s="159">
        <f t="shared" si="39"/>
        <v>14779.985235600039</v>
      </c>
      <c r="BS142" s="159">
        <f t="shared" si="39"/>
        <v>15832.457894136634</v>
      </c>
      <c r="BT142" s="159">
        <f t="shared" si="39"/>
        <v>15811.50121559628</v>
      </c>
      <c r="BU142" s="159">
        <f t="shared" si="39"/>
        <v>17311.42144722501</v>
      </c>
      <c r="BV142" s="159">
        <f t="shared" si="39"/>
        <v>17871.232519396548</v>
      </c>
      <c r="BW142" s="159">
        <f t="shared" si="39"/>
        <v>18139.567743862572</v>
      </c>
      <c r="BX142" s="159">
        <f t="shared" si="39"/>
        <v>17239.328445988522</v>
      </c>
      <c r="BY142" s="159">
        <f t="shared" si="39"/>
        <v>18523.171821589032</v>
      </c>
      <c r="BZ142" s="159">
        <f t="shared" si="39"/>
        <v>19691.45213908983</v>
      </c>
      <c r="CA142" s="159">
        <f t="shared" si="39"/>
        <v>23022.833498854077</v>
      </c>
      <c r="CB142" s="159">
        <f t="shared" si="39"/>
        <v>25406.422741395749</v>
      </c>
      <c r="CC142" s="159">
        <f t="shared" si="39"/>
        <v>26939.831230461583</v>
      </c>
      <c r="CD142" s="159">
        <f t="shared" si="39"/>
        <v>28419.546682285356</v>
      </c>
      <c r="CE142" s="160">
        <f t="shared" si="39"/>
        <v>30143.367121749721</v>
      </c>
    </row>
    <row r="143" spans="1:83" x14ac:dyDescent="0.35">
      <c r="A143" s="153"/>
      <c r="B143" s="168" t="s">
        <v>392</v>
      </c>
      <c r="AH143" s="159">
        <f t="shared" ref="AH143:BM143" si="40">SUMIF($C$79:$C$124,"(NC / NIR)",AH$79:AH$124)</f>
        <v>2810.6444147175316</v>
      </c>
      <c r="AI143" s="159">
        <f t="shared" si="40"/>
        <v>2543.7566048390918</v>
      </c>
      <c r="AJ143" s="159">
        <f t="shared" si="40"/>
        <v>2612.4891193426174</v>
      </c>
      <c r="AK143" s="159">
        <f t="shared" si="40"/>
        <v>2831.6697998033633</v>
      </c>
      <c r="AL143" s="159">
        <f t="shared" si="40"/>
        <v>3058.9329841042513</v>
      </c>
      <c r="AM143" s="159">
        <f t="shared" si="40"/>
        <v>3263.793667902281</v>
      </c>
      <c r="AN143" s="159">
        <f t="shared" si="40"/>
        <v>3444.7767117756193</v>
      </c>
      <c r="AO143" s="159">
        <f t="shared" si="40"/>
        <v>3752.4484314853626</v>
      </c>
      <c r="AP143" s="159">
        <f t="shared" si="40"/>
        <v>4049.9921861240191</v>
      </c>
      <c r="AQ143" s="159">
        <f t="shared" si="40"/>
        <v>4222.9062370279153</v>
      </c>
      <c r="AR143" s="159">
        <f t="shared" si="40"/>
        <v>4318.0665738048074</v>
      </c>
      <c r="AS143" s="159">
        <f t="shared" si="40"/>
        <v>4467.3655757240467</v>
      </c>
      <c r="AT143" s="159">
        <f t="shared" si="40"/>
        <v>5002.7674235801533</v>
      </c>
      <c r="AU143" s="159">
        <f t="shared" si="40"/>
        <v>5742.4852498084638</v>
      </c>
      <c r="AV143" s="159">
        <f t="shared" si="40"/>
        <v>6918.0423137882754</v>
      </c>
      <c r="AW143" s="159">
        <f t="shared" si="40"/>
        <v>7780.7610279262144</v>
      </c>
      <c r="AX143" s="159">
        <f t="shared" si="40"/>
        <v>7974.0527221776865</v>
      </c>
      <c r="AY143" s="159">
        <f t="shared" si="40"/>
        <v>8672.9499025684254</v>
      </c>
      <c r="AZ143" s="159">
        <f t="shared" si="40"/>
        <v>9199.1033069764671</v>
      </c>
      <c r="BA143" s="159">
        <f t="shared" si="40"/>
        <v>10023.552590623698</v>
      </c>
      <c r="BB143" s="159">
        <f t="shared" si="40"/>
        <v>10387.800681235378</v>
      </c>
      <c r="BC143" s="159">
        <f t="shared" si="40"/>
        <v>11731.629450696288</v>
      </c>
      <c r="BD143" s="159">
        <f t="shared" si="40"/>
        <v>14626.258756039202</v>
      </c>
      <c r="BE143" s="159">
        <f t="shared" si="40"/>
        <v>14737.845815791021</v>
      </c>
      <c r="BF143" s="159">
        <f t="shared" si="40"/>
        <v>13180.653882496714</v>
      </c>
      <c r="BG143" s="159">
        <f t="shared" si="40"/>
        <v>13906.830833242257</v>
      </c>
      <c r="BH143" s="159">
        <f t="shared" si="40"/>
        <v>15022.030696354166</v>
      </c>
      <c r="BI143" s="159">
        <f t="shared" si="40"/>
        <v>16362.451154745042</v>
      </c>
      <c r="BJ143" s="159">
        <f t="shared" si="40"/>
        <v>15016.58201765209</v>
      </c>
      <c r="BK143" s="159">
        <f t="shared" si="40"/>
        <v>15780.825406700613</v>
      </c>
      <c r="BL143" s="159">
        <f t="shared" si="40"/>
        <v>17030.022394338383</v>
      </c>
      <c r="BM143" s="159">
        <f t="shared" si="40"/>
        <v>17933.974857921257</v>
      </c>
      <c r="BN143" s="159">
        <f t="shared" ref="BN143:CE143" si="41">SUMIF($C$79:$C$124,"(NC / NIR)",BN$79:BN$124)</f>
        <v>18167.090291108187</v>
      </c>
      <c r="BO143" s="159">
        <f t="shared" si="41"/>
        <v>17456.312443423336</v>
      </c>
      <c r="BP143" s="159">
        <f t="shared" si="41"/>
        <v>17773.661547995354</v>
      </c>
      <c r="BQ143" s="159">
        <f t="shared" si="41"/>
        <v>17570.378788079404</v>
      </c>
      <c r="BR143" s="159">
        <f t="shared" si="41"/>
        <v>17942.096059296233</v>
      </c>
      <c r="BS143" s="159">
        <f t="shared" si="41"/>
        <v>17567.734573602273</v>
      </c>
      <c r="BT143" s="159">
        <f t="shared" si="41"/>
        <v>17126.188460662899</v>
      </c>
      <c r="BU143" s="159">
        <f t="shared" si="41"/>
        <v>16733.052321244475</v>
      </c>
      <c r="BV143" s="159">
        <f t="shared" si="41"/>
        <v>16215.194908957186</v>
      </c>
      <c r="BW143" s="159">
        <f t="shared" si="41"/>
        <v>16046.758415640152</v>
      </c>
      <c r="BX143" s="159">
        <f t="shared" si="41"/>
        <v>13966.266178632068</v>
      </c>
      <c r="BY143" s="159">
        <f t="shared" si="41"/>
        <v>14040.544617780262</v>
      </c>
      <c r="BZ143" s="159">
        <f t="shared" si="41"/>
        <v>14217.426413022788</v>
      </c>
      <c r="CA143" s="159">
        <f t="shared" si="41"/>
        <v>15954.782559503174</v>
      </c>
      <c r="CB143" s="159">
        <f t="shared" si="41"/>
        <v>17199.948576429688</v>
      </c>
      <c r="CC143" s="159">
        <f t="shared" si="41"/>
        <v>17720.953345665665</v>
      </c>
      <c r="CD143" s="159">
        <f t="shared" si="41"/>
        <v>17893.918027242325</v>
      </c>
      <c r="CE143" s="160">
        <f t="shared" si="41"/>
        <v>17920.990220185282</v>
      </c>
    </row>
    <row r="144" spans="1:83" ht="27" customHeight="1" x14ac:dyDescent="0.35">
      <c r="A144" s="153"/>
      <c r="B144" s="108" t="s">
        <v>333</v>
      </c>
      <c r="AH144" s="159"/>
      <c r="AI144" s="159"/>
      <c r="AJ144" s="159"/>
      <c r="AK144" s="159"/>
      <c r="AL144" s="159"/>
      <c r="AM144" s="159"/>
      <c r="AN144" s="159"/>
      <c r="AO144" s="159"/>
      <c r="AP144" s="159"/>
      <c r="AQ144" s="159"/>
      <c r="AR144" s="159"/>
      <c r="AS144" s="159"/>
      <c r="AT144" s="159"/>
      <c r="AU144" s="159"/>
      <c r="AV144" s="159"/>
      <c r="AW144" s="159"/>
      <c r="AX144" s="159"/>
      <c r="AY144" s="159"/>
      <c r="AZ144" s="159"/>
      <c r="BA144" s="159"/>
      <c r="BB144" s="159"/>
      <c r="BC144" s="159"/>
      <c r="BD144" s="159"/>
      <c r="BE144" s="159"/>
      <c r="BF144" s="159"/>
      <c r="BG144" s="159"/>
      <c r="BH144" s="159"/>
      <c r="BI144" s="159"/>
      <c r="BJ144" s="159"/>
      <c r="BK144" s="159"/>
      <c r="BL144" s="159"/>
      <c r="BM144" s="159"/>
      <c r="BN144" s="159"/>
      <c r="BO144" s="159"/>
      <c r="BP144" s="159"/>
      <c r="BQ144" s="159"/>
      <c r="BR144" s="159"/>
      <c r="BS144" s="159"/>
      <c r="BT144" s="159"/>
      <c r="BU144" s="159"/>
      <c r="BV144" s="159"/>
      <c r="BW144" s="159"/>
      <c r="BX144" s="159"/>
      <c r="BY144" s="159"/>
      <c r="BZ144" s="159"/>
      <c r="CA144" s="159"/>
      <c r="CB144" s="159"/>
      <c r="CC144" s="159"/>
      <c r="CD144" s="159"/>
      <c r="CE144" s="160"/>
    </row>
    <row r="145" spans="1:83" x14ac:dyDescent="0.35">
      <c r="A145" s="153"/>
      <c r="B145" s="53" t="s">
        <v>334</v>
      </c>
      <c r="CE145" s="132"/>
    </row>
    <row r="146" spans="1:83" x14ac:dyDescent="0.35">
      <c r="A146" s="153"/>
      <c r="B146" s="53" t="s">
        <v>335</v>
      </c>
      <c r="CE146" s="132"/>
    </row>
    <row r="147" spans="1:83" ht="27" customHeight="1" thickBot="1" x14ac:dyDescent="0.4">
      <c r="A147" s="202"/>
      <c r="B147" s="88" t="s">
        <v>336</v>
      </c>
      <c r="C147" s="123"/>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c r="AA147" s="130"/>
      <c r="AB147" s="130"/>
      <c r="AC147" s="130"/>
      <c r="AD147" s="130"/>
      <c r="AE147" s="130"/>
      <c r="AF147" s="130"/>
      <c r="AG147" s="130"/>
      <c r="AH147" s="130"/>
      <c r="AI147" s="130"/>
      <c r="AJ147" s="130"/>
      <c r="AK147" s="130"/>
      <c r="AL147" s="130"/>
      <c r="AM147" s="130"/>
      <c r="AN147" s="130"/>
      <c r="AO147" s="130"/>
      <c r="AP147" s="130"/>
      <c r="AQ147" s="130"/>
      <c r="AR147" s="130"/>
      <c r="AS147" s="130"/>
      <c r="AT147" s="130"/>
      <c r="AU147" s="130"/>
      <c r="AV147" s="130"/>
      <c r="AW147" s="130"/>
      <c r="AX147" s="130"/>
      <c r="AY147" s="130"/>
      <c r="AZ147" s="130"/>
      <c r="BA147" s="130"/>
      <c r="BB147" s="130"/>
      <c r="BC147" s="130"/>
      <c r="BD147" s="130"/>
      <c r="BE147" s="130"/>
      <c r="BF147" s="130"/>
      <c r="BG147" s="130"/>
      <c r="BH147" s="130"/>
      <c r="BI147" s="130"/>
      <c r="BJ147" s="130"/>
      <c r="BK147" s="130"/>
      <c r="BL147" s="130"/>
      <c r="BM147" s="130"/>
      <c r="BN147" s="130"/>
      <c r="BO147" s="130"/>
      <c r="BP147" s="130"/>
      <c r="BQ147" s="130"/>
      <c r="BR147" s="130"/>
      <c r="BS147" s="130"/>
      <c r="BT147" s="130"/>
      <c r="BU147" s="130"/>
      <c r="BV147" s="130"/>
      <c r="BW147" s="130"/>
      <c r="BX147" s="123"/>
      <c r="BY147" s="123"/>
      <c r="BZ147" s="123"/>
      <c r="CA147" s="123"/>
      <c r="CB147" s="123"/>
      <c r="CC147" s="123"/>
      <c r="CD147" s="123"/>
      <c r="CE147" s="136"/>
    </row>
  </sheetData>
  <hyperlinks>
    <hyperlink ref="A1" location="Contents!A1" display="Contents page" xr:uid="{00000000-0004-0000-0900-000000000000}"/>
    <hyperlink ref="B1" location="Notes!A1" display="Information relating to this table can be found in the 'Notes' tab" xr:uid="{00000000-0004-0000-09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9C9C9"/>
  </sheetPr>
  <dimension ref="A1:CE88"/>
  <sheetViews>
    <sheetView zoomScale="70" zoomScaleNormal="70" workbookViewId="0">
      <pane xSplit="3" ySplit="4" topLeftCell="BY5" activePane="bottomRight" state="frozen"/>
      <selection pane="topRight" activeCell="D1" sqref="D1"/>
      <selection pane="bottomLeft" activeCell="A5" sqref="A5"/>
      <selection pane="bottomRight"/>
    </sheetView>
  </sheetViews>
  <sheetFormatPr defaultColWidth="9" defaultRowHeight="15.5" x14ac:dyDescent="0.35"/>
  <cols>
    <col min="1" max="1" width="23" style="215" bestFit="1" customWidth="1"/>
    <col min="2" max="2" width="75.81640625" style="207" customWidth="1"/>
    <col min="3" max="3" width="25.81640625" style="207" customWidth="1"/>
    <col min="4" max="75" width="12.81640625" style="229" customWidth="1"/>
    <col min="76" max="83" width="12.81640625" style="207" customWidth="1"/>
    <col min="84" max="84" width="9" style="207" customWidth="1"/>
    <col min="85" max="16384" width="9" style="207"/>
  </cols>
  <sheetData>
    <row r="1" spans="1:83" s="204" customFormat="1" ht="25.5" customHeight="1" thickBot="1" x14ac:dyDescent="0.3">
      <c r="A1" s="45" t="s">
        <v>46</v>
      </c>
      <c r="B1" s="46" t="s">
        <v>114</v>
      </c>
      <c r="C1" s="110"/>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03"/>
      <c r="BL1" s="203"/>
      <c r="BM1" s="203"/>
      <c r="BN1" s="203"/>
      <c r="BO1" s="203"/>
      <c r="BP1" s="203"/>
      <c r="BQ1" s="203"/>
      <c r="BR1" s="203"/>
      <c r="BS1" s="203"/>
      <c r="BT1" s="203"/>
      <c r="BU1" s="203"/>
      <c r="BV1" s="203"/>
      <c r="BW1" s="203"/>
      <c r="BX1" s="203"/>
    </row>
    <row r="2" spans="1:83" ht="33" customHeight="1" x14ac:dyDescent="0.35">
      <c r="A2" s="48" t="s">
        <v>47</v>
      </c>
      <c r="B2" s="205" t="s">
        <v>396</v>
      </c>
      <c r="C2" s="244"/>
      <c r="D2" s="51"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83" s="210" customFormat="1" x14ac:dyDescent="0.35">
      <c r="A3" s="112">
        <v>2023</v>
      </c>
      <c r="B3" s="208" t="s">
        <v>338</v>
      </c>
      <c r="C3" s="208"/>
      <c r="D3" s="56" t="s">
        <v>150</v>
      </c>
      <c r="E3" s="56" t="s">
        <v>150</v>
      </c>
      <c r="F3" s="56" t="s">
        <v>150</v>
      </c>
      <c r="G3" s="56" t="s">
        <v>150</v>
      </c>
      <c r="H3" s="56" t="s">
        <v>150</v>
      </c>
      <c r="I3" s="56" t="s">
        <v>150</v>
      </c>
      <c r="J3" s="56" t="s">
        <v>150</v>
      </c>
      <c r="K3" s="56" t="s">
        <v>150</v>
      </c>
      <c r="L3" s="56" t="s">
        <v>150</v>
      </c>
      <c r="M3" s="56" t="s">
        <v>150</v>
      </c>
      <c r="N3" s="56" t="s">
        <v>150</v>
      </c>
      <c r="O3" s="56" t="s">
        <v>150</v>
      </c>
      <c r="P3" s="56" t="s">
        <v>150</v>
      </c>
      <c r="Q3" s="56" t="s">
        <v>150</v>
      </c>
      <c r="R3" s="56" t="s">
        <v>150</v>
      </c>
      <c r="S3" s="56" t="s">
        <v>150</v>
      </c>
      <c r="T3" s="56" t="s">
        <v>150</v>
      </c>
      <c r="U3" s="56" t="s">
        <v>150</v>
      </c>
      <c r="V3" s="56" t="s">
        <v>150</v>
      </c>
      <c r="W3" s="56" t="s">
        <v>150</v>
      </c>
      <c r="X3" s="56" t="s">
        <v>150</v>
      </c>
      <c r="Y3" s="56" t="s">
        <v>150</v>
      </c>
      <c r="Z3" s="56" t="s">
        <v>150</v>
      </c>
      <c r="AA3" s="56" t="s">
        <v>150</v>
      </c>
      <c r="AB3" s="56" t="s">
        <v>150</v>
      </c>
      <c r="AC3" s="56" t="s">
        <v>150</v>
      </c>
      <c r="AD3" s="56" t="s">
        <v>150</v>
      </c>
      <c r="AE3" s="56" t="s">
        <v>150</v>
      </c>
      <c r="AF3" s="56" t="s">
        <v>150</v>
      </c>
      <c r="AG3" s="56" t="s">
        <v>150</v>
      </c>
      <c r="AH3" s="56" t="s">
        <v>150</v>
      </c>
      <c r="AI3" s="56" t="s">
        <v>150</v>
      </c>
      <c r="AJ3" s="56" t="s">
        <v>150</v>
      </c>
      <c r="AK3" s="56" t="s">
        <v>150</v>
      </c>
      <c r="AL3" s="56" t="s">
        <v>150</v>
      </c>
      <c r="AM3" s="56" t="s">
        <v>150</v>
      </c>
      <c r="AN3" s="56" t="s">
        <v>150</v>
      </c>
      <c r="AO3" s="56" t="s">
        <v>150</v>
      </c>
      <c r="AP3" s="56" t="s">
        <v>150</v>
      </c>
      <c r="AQ3" s="56" t="s">
        <v>150</v>
      </c>
      <c r="AR3" s="56" t="s">
        <v>150</v>
      </c>
      <c r="AS3" s="56" t="s">
        <v>150</v>
      </c>
      <c r="AT3" s="56" t="s">
        <v>150</v>
      </c>
      <c r="AU3" s="56" t="s">
        <v>150</v>
      </c>
      <c r="AV3" s="56" t="s">
        <v>150</v>
      </c>
      <c r="AW3" s="56" t="s">
        <v>150</v>
      </c>
      <c r="AX3" s="56" t="s">
        <v>150</v>
      </c>
      <c r="AY3" s="56" t="s">
        <v>150</v>
      </c>
      <c r="AZ3" s="56" t="s">
        <v>150</v>
      </c>
      <c r="BA3" s="56" t="s">
        <v>150</v>
      </c>
      <c r="BB3" s="56" t="s">
        <v>150</v>
      </c>
      <c r="BC3" s="56" t="s">
        <v>150</v>
      </c>
      <c r="BD3" s="56" t="s">
        <v>150</v>
      </c>
      <c r="BE3" s="56" t="s">
        <v>150</v>
      </c>
      <c r="BF3" s="56" t="s">
        <v>150</v>
      </c>
      <c r="BG3" s="56" t="s">
        <v>150</v>
      </c>
      <c r="BH3" s="56" t="s">
        <v>150</v>
      </c>
      <c r="BI3" s="56" t="s">
        <v>150</v>
      </c>
      <c r="BJ3" s="56" t="s">
        <v>150</v>
      </c>
      <c r="BK3" s="56" t="s">
        <v>150</v>
      </c>
      <c r="BL3" s="56" t="s">
        <v>150</v>
      </c>
      <c r="BM3" s="56" t="s">
        <v>150</v>
      </c>
      <c r="BN3" s="56" t="s">
        <v>150</v>
      </c>
      <c r="BO3" s="56" t="s">
        <v>150</v>
      </c>
      <c r="BP3" s="56" t="s">
        <v>150</v>
      </c>
      <c r="BQ3" s="56" t="s">
        <v>150</v>
      </c>
      <c r="BR3" s="56" t="s">
        <v>150</v>
      </c>
      <c r="BS3" s="56" t="s">
        <v>150</v>
      </c>
      <c r="BT3" s="56" t="s">
        <v>150</v>
      </c>
      <c r="BU3" s="56" t="s">
        <v>150</v>
      </c>
      <c r="BV3" s="56" t="s">
        <v>150</v>
      </c>
      <c r="BW3" s="56" t="s">
        <v>150</v>
      </c>
      <c r="BX3" s="56" t="s">
        <v>150</v>
      </c>
      <c r="BY3" s="56" t="s">
        <v>150</v>
      </c>
      <c r="BZ3" s="56" t="s">
        <v>151</v>
      </c>
      <c r="CA3" s="56" t="s">
        <v>151</v>
      </c>
      <c r="CB3" s="56" t="s">
        <v>151</v>
      </c>
      <c r="CC3" s="56" t="s">
        <v>151</v>
      </c>
      <c r="CD3" s="56" t="s">
        <v>151</v>
      </c>
      <c r="CE3" s="57" t="s">
        <v>151</v>
      </c>
    </row>
    <row r="4" spans="1:83" x14ac:dyDescent="0.35">
      <c r="A4" s="114"/>
      <c r="B4" s="211"/>
      <c r="C4" s="211"/>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4"/>
    </row>
    <row r="5" spans="1:83" ht="27" customHeight="1" x14ac:dyDescent="0.35">
      <c r="B5" s="228" t="s">
        <v>397</v>
      </c>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17"/>
      <c r="BK5" s="217"/>
      <c r="BL5" s="217"/>
      <c r="BM5" s="217"/>
      <c r="BN5" s="217"/>
      <c r="BO5" s="217"/>
      <c r="BP5" s="217"/>
      <c r="BQ5" s="217"/>
      <c r="BR5" s="217"/>
      <c r="BS5" s="217"/>
      <c r="BT5" s="217"/>
      <c r="BU5" s="217"/>
      <c r="BV5" s="217"/>
      <c r="BW5" s="217"/>
      <c r="BX5" s="217"/>
      <c r="BY5" s="217"/>
      <c r="BZ5" s="217"/>
      <c r="CA5" s="217"/>
      <c r="CB5" s="217"/>
      <c r="CC5" s="217"/>
      <c r="CD5" s="217"/>
      <c r="CE5" s="218"/>
    </row>
    <row r="6" spans="1:83" x14ac:dyDescent="0.35">
      <c r="B6" s="207" t="s">
        <v>398</v>
      </c>
      <c r="D6" s="159">
        <v>0</v>
      </c>
      <c r="E6" s="159">
        <v>0</v>
      </c>
      <c r="F6" s="159">
        <v>0</v>
      </c>
      <c r="G6" s="159">
        <v>0</v>
      </c>
      <c r="H6" s="159">
        <v>0</v>
      </c>
      <c r="I6" s="159">
        <v>0</v>
      </c>
      <c r="J6" s="159">
        <v>0</v>
      </c>
      <c r="K6" s="159">
        <v>0</v>
      </c>
      <c r="L6" s="159">
        <v>0</v>
      </c>
      <c r="M6" s="159">
        <v>0</v>
      </c>
      <c r="N6" s="159">
        <v>0</v>
      </c>
      <c r="O6" s="159">
        <v>0</v>
      </c>
      <c r="P6" s="159">
        <v>0</v>
      </c>
      <c r="Q6" s="159">
        <v>0</v>
      </c>
      <c r="R6" s="159">
        <v>0</v>
      </c>
      <c r="S6" s="159">
        <v>0</v>
      </c>
      <c r="T6" s="159">
        <v>0</v>
      </c>
      <c r="U6" s="159">
        <v>0</v>
      </c>
      <c r="V6" s="159">
        <v>0</v>
      </c>
      <c r="W6" s="159">
        <v>0</v>
      </c>
      <c r="X6" s="159">
        <v>0</v>
      </c>
      <c r="Y6" s="159">
        <v>0</v>
      </c>
      <c r="Z6" s="159">
        <v>0</v>
      </c>
      <c r="AA6" s="159">
        <v>0</v>
      </c>
      <c r="AB6" s="159">
        <v>0</v>
      </c>
      <c r="AC6" s="159">
        <v>30</v>
      </c>
      <c r="AD6" s="159">
        <v>35</v>
      </c>
      <c r="AE6" s="159">
        <v>39</v>
      </c>
      <c r="AF6" s="159">
        <v>41</v>
      </c>
      <c r="AG6" s="159">
        <v>45</v>
      </c>
      <c r="AH6" s="159">
        <v>46</v>
      </c>
      <c r="AI6" s="159">
        <v>47</v>
      </c>
      <c r="AJ6" s="159">
        <v>49</v>
      </c>
      <c r="AK6" s="159">
        <v>50</v>
      </c>
      <c r="AL6" s="159">
        <v>53</v>
      </c>
      <c r="AM6" s="159">
        <v>54</v>
      </c>
      <c r="AN6" s="159">
        <v>58</v>
      </c>
      <c r="AO6" s="159">
        <v>61</v>
      </c>
      <c r="AP6" s="159">
        <v>64</v>
      </c>
      <c r="AQ6" s="159">
        <v>68</v>
      </c>
      <c r="AR6" s="159">
        <v>72</v>
      </c>
      <c r="AS6" s="159">
        <v>74</v>
      </c>
      <c r="AT6" s="159">
        <v>80</v>
      </c>
      <c r="AU6" s="159">
        <v>90</v>
      </c>
      <c r="AV6" s="159">
        <v>0</v>
      </c>
      <c r="AW6" s="159">
        <v>0</v>
      </c>
      <c r="AX6" s="159">
        <v>0</v>
      </c>
      <c r="AY6" s="159">
        <v>0</v>
      </c>
      <c r="AZ6" s="159">
        <v>0</v>
      </c>
      <c r="BA6" s="159">
        <v>0</v>
      </c>
      <c r="BB6" s="159">
        <v>0</v>
      </c>
      <c r="BC6" s="159">
        <v>0</v>
      </c>
      <c r="BD6" s="159">
        <v>0</v>
      </c>
      <c r="BE6" s="159">
        <v>0</v>
      </c>
      <c r="BF6" s="159">
        <v>0</v>
      </c>
      <c r="BG6" s="159">
        <v>0</v>
      </c>
      <c r="BH6" s="159">
        <v>0</v>
      </c>
      <c r="BI6" s="159">
        <v>0</v>
      </c>
      <c r="BJ6" s="159">
        <v>0</v>
      </c>
      <c r="BK6" s="159">
        <v>0</v>
      </c>
      <c r="BL6" s="159">
        <v>0</v>
      </c>
      <c r="BM6" s="159">
        <v>0</v>
      </c>
      <c r="BN6" s="159">
        <v>0</v>
      </c>
      <c r="BO6" s="159">
        <v>0</v>
      </c>
      <c r="BP6" s="159">
        <v>0</v>
      </c>
      <c r="BQ6" s="159">
        <v>0</v>
      </c>
      <c r="BR6" s="159">
        <v>0</v>
      </c>
      <c r="BS6" s="159">
        <v>0</v>
      </c>
      <c r="BT6" s="159">
        <v>0</v>
      </c>
      <c r="BU6" s="159">
        <v>0</v>
      </c>
      <c r="BV6" s="159">
        <v>0</v>
      </c>
      <c r="BW6" s="159">
        <v>0</v>
      </c>
      <c r="BX6" s="159">
        <v>0</v>
      </c>
      <c r="BY6" s="159">
        <v>0</v>
      </c>
      <c r="BZ6" s="159">
        <v>0</v>
      </c>
      <c r="CA6" s="159">
        <v>0</v>
      </c>
      <c r="CB6" s="159">
        <v>0</v>
      </c>
      <c r="CC6" s="159">
        <v>0</v>
      </c>
      <c r="CD6" s="159">
        <v>0</v>
      </c>
      <c r="CE6" s="160">
        <v>0</v>
      </c>
    </row>
    <row r="7" spans="1:83" x14ac:dyDescent="0.35">
      <c r="B7" s="207" t="s">
        <v>351</v>
      </c>
      <c r="D7" s="159">
        <v>0</v>
      </c>
      <c r="E7" s="159">
        <v>0</v>
      </c>
      <c r="F7" s="159">
        <v>0</v>
      </c>
      <c r="G7" s="159">
        <v>0</v>
      </c>
      <c r="H7" s="159">
        <v>0</v>
      </c>
      <c r="I7" s="159">
        <v>0</v>
      </c>
      <c r="J7" s="159">
        <v>0</v>
      </c>
      <c r="K7" s="159">
        <v>0</v>
      </c>
      <c r="L7" s="159">
        <v>0</v>
      </c>
      <c r="M7" s="159">
        <v>0</v>
      </c>
      <c r="N7" s="159">
        <v>0</v>
      </c>
      <c r="O7" s="159">
        <v>0</v>
      </c>
      <c r="P7" s="159">
        <v>0</v>
      </c>
      <c r="Q7" s="159">
        <v>0</v>
      </c>
      <c r="R7" s="159">
        <v>0</v>
      </c>
      <c r="S7" s="159">
        <v>0</v>
      </c>
      <c r="T7" s="159">
        <v>0</v>
      </c>
      <c r="U7" s="159">
        <v>0</v>
      </c>
      <c r="V7" s="159">
        <v>0</v>
      </c>
      <c r="W7" s="159">
        <v>0</v>
      </c>
      <c r="X7" s="159">
        <v>0</v>
      </c>
      <c r="Y7" s="159">
        <v>0</v>
      </c>
      <c r="Z7" s="159">
        <v>0</v>
      </c>
      <c r="AA7" s="159">
        <v>0</v>
      </c>
      <c r="AB7" s="159">
        <v>0</v>
      </c>
      <c r="AC7" s="159">
        <v>0</v>
      </c>
      <c r="AD7" s="159">
        <v>0</v>
      </c>
      <c r="AE7" s="159">
        <v>0</v>
      </c>
      <c r="AF7" s="159">
        <v>0</v>
      </c>
      <c r="AG7" s="159">
        <v>0</v>
      </c>
      <c r="AH7" s="159">
        <v>7244</v>
      </c>
      <c r="AI7" s="159">
        <v>7250</v>
      </c>
      <c r="AJ7" s="159">
        <v>7230</v>
      </c>
      <c r="AK7" s="159">
        <v>7174</v>
      </c>
      <c r="AL7" s="159">
        <v>7091</v>
      </c>
      <c r="AM7" s="159">
        <v>6983</v>
      </c>
      <c r="AN7" s="159">
        <v>6924</v>
      </c>
      <c r="AO7" s="159">
        <v>6868</v>
      </c>
      <c r="AP7" s="159">
        <v>6816</v>
      </c>
      <c r="AQ7" s="159">
        <v>6768</v>
      </c>
      <c r="AR7" s="159">
        <v>6752</v>
      </c>
      <c r="AS7" s="159">
        <v>6745</v>
      </c>
      <c r="AT7" s="159">
        <v>6780</v>
      </c>
      <c r="AU7" s="159">
        <v>6854</v>
      </c>
      <c r="AV7" s="159">
        <v>6795</v>
      </c>
      <c r="AW7" s="159">
        <v>6849</v>
      </c>
      <c r="AX7" s="159">
        <v>6905</v>
      </c>
      <c r="AY7" s="159">
        <v>6943</v>
      </c>
      <c r="AZ7" s="159">
        <v>6970</v>
      </c>
      <c r="BA7" s="159">
        <v>7008</v>
      </c>
      <c r="BB7" s="159">
        <v>7021</v>
      </c>
      <c r="BC7" s="159">
        <v>7025</v>
      </c>
      <c r="BD7" s="159">
        <v>7012</v>
      </c>
      <c r="BE7" s="159">
        <v>6991</v>
      </c>
      <c r="BF7" s="159">
        <v>7042</v>
      </c>
      <c r="BG7" s="159">
        <v>0</v>
      </c>
      <c r="BH7" s="159">
        <v>0</v>
      </c>
      <c r="BI7" s="159">
        <v>0</v>
      </c>
      <c r="BJ7" s="159">
        <v>0</v>
      </c>
      <c r="BK7" s="159">
        <v>0</v>
      </c>
      <c r="BL7" s="159">
        <v>0</v>
      </c>
      <c r="BM7" s="159">
        <v>0</v>
      </c>
      <c r="BN7" s="159">
        <v>0</v>
      </c>
      <c r="BO7" s="159">
        <v>0</v>
      </c>
      <c r="BP7" s="159">
        <v>0</v>
      </c>
      <c r="BQ7" s="159">
        <v>0</v>
      </c>
      <c r="BR7" s="159">
        <v>0</v>
      </c>
      <c r="BS7" s="159">
        <v>0</v>
      </c>
      <c r="BT7" s="159">
        <v>0</v>
      </c>
      <c r="BU7" s="159">
        <v>0</v>
      </c>
      <c r="BV7" s="159">
        <v>0</v>
      </c>
      <c r="BW7" s="159">
        <v>0</v>
      </c>
      <c r="BX7" s="159">
        <v>0</v>
      </c>
      <c r="BY7" s="159">
        <v>0</v>
      </c>
      <c r="BZ7" s="159">
        <v>0</v>
      </c>
      <c r="CA7" s="159">
        <v>0</v>
      </c>
      <c r="CB7" s="159">
        <v>0</v>
      </c>
      <c r="CC7" s="159">
        <v>0</v>
      </c>
      <c r="CD7" s="159">
        <v>0</v>
      </c>
      <c r="CE7" s="160">
        <v>0</v>
      </c>
    </row>
    <row r="8" spans="1:83" x14ac:dyDescent="0.35">
      <c r="B8" s="219" t="s">
        <v>341</v>
      </c>
      <c r="D8" s="159">
        <v>0</v>
      </c>
      <c r="E8" s="159">
        <v>0</v>
      </c>
      <c r="F8" s="159">
        <v>0</v>
      </c>
      <c r="G8" s="159">
        <v>0</v>
      </c>
      <c r="H8" s="159">
        <v>0</v>
      </c>
      <c r="I8" s="159">
        <v>0</v>
      </c>
      <c r="J8" s="159">
        <v>0</v>
      </c>
      <c r="K8" s="159">
        <v>0</v>
      </c>
      <c r="L8" s="159">
        <v>0</v>
      </c>
      <c r="M8" s="159">
        <v>0</v>
      </c>
      <c r="N8" s="159">
        <v>0</v>
      </c>
      <c r="O8" s="159">
        <v>0</v>
      </c>
      <c r="P8" s="159">
        <v>0</v>
      </c>
      <c r="Q8" s="159">
        <v>0</v>
      </c>
      <c r="R8" s="159">
        <v>0</v>
      </c>
      <c r="S8" s="159">
        <v>0</v>
      </c>
      <c r="T8" s="159">
        <v>0</v>
      </c>
      <c r="U8" s="159">
        <v>0</v>
      </c>
      <c r="V8" s="159">
        <v>0</v>
      </c>
      <c r="W8" s="159">
        <v>0</v>
      </c>
      <c r="X8" s="159">
        <v>0</v>
      </c>
      <c r="Y8" s="159">
        <v>0</v>
      </c>
      <c r="Z8" s="159">
        <v>0</v>
      </c>
      <c r="AA8" s="159">
        <v>0</v>
      </c>
      <c r="AB8" s="159">
        <v>0</v>
      </c>
      <c r="AC8" s="159">
        <v>0</v>
      </c>
      <c r="AD8" s="159">
        <v>0</v>
      </c>
      <c r="AE8" s="159">
        <v>0</v>
      </c>
      <c r="AF8" s="159">
        <v>0</v>
      </c>
      <c r="AG8" s="159">
        <v>0</v>
      </c>
      <c r="AH8" s="159">
        <v>13589</v>
      </c>
      <c r="AI8" s="159">
        <v>13438</v>
      </c>
      <c r="AJ8" s="159">
        <v>13273</v>
      </c>
      <c r="AK8" s="159">
        <v>13079</v>
      </c>
      <c r="AL8" s="159">
        <v>12856</v>
      </c>
      <c r="AM8" s="159">
        <v>12584</v>
      </c>
      <c r="AN8" s="159">
        <v>12449</v>
      </c>
      <c r="AO8" s="159">
        <v>12325</v>
      </c>
      <c r="AP8" s="159">
        <v>12217</v>
      </c>
      <c r="AQ8" s="159">
        <v>12141</v>
      </c>
      <c r="AR8" s="159">
        <v>12124</v>
      </c>
      <c r="AS8" s="159">
        <v>12137</v>
      </c>
      <c r="AT8" s="159">
        <v>12227</v>
      </c>
      <c r="AU8" s="159">
        <v>12405</v>
      </c>
      <c r="AV8" s="159">
        <v>12285</v>
      </c>
      <c r="AW8" s="159">
        <v>12414</v>
      </c>
      <c r="AX8" s="159">
        <v>12543</v>
      </c>
      <c r="AY8" s="159">
        <v>12579</v>
      </c>
      <c r="AZ8" s="159">
        <v>12625</v>
      </c>
      <c r="BA8" s="159">
        <v>12729</v>
      </c>
      <c r="BB8" s="159">
        <v>12716</v>
      </c>
      <c r="BC8" s="159">
        <v>12689</v>
      </c>
      <c r="BD8" s="159">
        <v>12656</v>
      </c>
      <c r="BE8" s="159">
        <v>12600</v>
      </c>
      <c r="BF8" s="159">
        <v>12622</v>
      </c>
      <c r="BG8" s="159">
        <v>0</v>
      </c>
      <c r="BH8" s="159">
        <v>0</v>
      </c>
      <c r="BI8" s="159">
        <v>0</v>
      </c>
      <c r="BJ8" s="159">
        <v>0</v>
      </c>
      <c r="BK8" s="159">
        <v>0</v>
      </c>
      <c r="BL8" s="159">
        <v>0</v>
      </c>
      <c r="BM8" s="159">
        <v>0</v>
      </c>
      <c r="BN8" s="159">
        <v>0</v>
      </c>
      <c r="BO8" s="159">
        <v>0</v>
      </c>
      <c r="BP8" s="159">
        <v>0</v>
      </c>
      <c r="BQ8" s="159">
        <v>0</v>
      </c>
      <c r="BR8" s="159">
        <v>0</v>
      </c>
      <c r="BS8" s="159">
        <v>0</v>
      </c>
      <c r="BT8" s="159">
        <v>0</v>
      </c>
      <c r="BU8" s="159">
        <v>0</v>
      </c>
      <c r="BV8" s="159">
        <v>0</v>
      </c>
      <c r="BW8" s="159">
        <v>0</v>
      </c>
      <c r="BX8" s="159">
        <v>0</v>
      </c>
      <c r="BY8" s="159">
        <v>0</v>
      </c>
      <c r="BZ8" s="159">
        <v>0</v>
      </c>
      <c r="CA8" s="159">
        <v>0</v>
      </c>
      <c r="CB8" s="159">
        <v>0</v>
      </c>
      <c r="CC8" s="159">
        <v>0</v>
      </c>
      <c r="CD8" s="159">
        <v>0</v>
      </c>
      <c r="CE8" s="160">
        <v>0</v>
      </c>
    </row>
    <row r="9" spans="1:83" x14ac:dyDescent="0.35">
      <c r="B9" s="207" t="s">
        <v>259</v>
      </c>
      <c r="D9" s="159">
        <v>0</v>
      </c>
      <c r="E9" s="159">
        <v>0</v>
      </c>
      <c r="F9" s="159">
        <v>0</v>
      </c>
      <c r="G9" s="159">
        <v>0</v>
      </c>
      <c r="H9" s="159">
        <v>0</v>
      </c>
      <c r="I9" s="159">
        <v>0</v>
      </c>
      <c r="J9" s="159">
        <v>0</v>
      </c>
      <c r="K9" s="159">
        <v>0</v>
      </c>
      <c r="L9" s="159">
        <v>0</v>
      </c>
      <c r="M9" s="159">
        <v>0</v>
      </c>
      <c r="N9" s="159">
        <v>0</v>
      </c>
      <c r="O9" s="159">
        <v>0</v>
      </c>
      <c r="P9" s="159">
        <v>0</v>
      </c>
      <c r="Q9" s="159">
        <v>0</v>
      </c>
      <c r="R9" s="159">
        <v>0</v>
      </c>
      <c r="S9" s="159">
        <v>0</v>
      </c>
      <c r="T9" s="159">
        <v>0</v>
      </c>
      <c r="U9" s="159">
        <v>0</v>
      </c>
      <c r="V9" s="159">
        <v>0</v>
      </c>
      <c r="W9" s="159">
        <v>0</v>
      </c>
      <c r="X9" s="159">
        <v>0</v>
      </c>
      <c r="Y9" s="159">
        <v>0</v>
      </c>
      <c r="Z9" s="159">
        <v>0</v>
      </c>
      <c r="AA9" s="159">
        <v>0</v>
      </c>
      <c r="AB9" s="159">
        <v>0</v>
      </c>
      <c r="AC9" s="159">
        <v>0</v>
      </c>
      <c r="AD9" s="159">
        <v>0</v>
      </c>
      <c r="AE9" s="159">
        <v>0</v>
      </c>
      <c r="AF9" s="159">
        <v>0</v>
      </c>
      <c r="AG9" s="159">
        <v>0</v>
      </c>
      <c r="AH9" s="159">
        <v>0</v>
      </c>
      <c r="AI9" s="159">
        <v>0</v>
      </c>
      <c r="AJ9" s="159">
        <v>0</v>
      </c>
      <c r="AK9" s="159">
        <v>0</v>
      </c>
      <c r="AL9" s="159">
        <v>0</v>
      </c>
      <c r="AM9" s="159">
        <v>0</v>
      </c>
      <c r="AN9" s="159">
        <v>0</v>
      </c>
      <c r="AO9" s="159">
        <v>0</v>
      </c>
      <c r="AP9" s="159">
        <v>0</v>
      </c>
      <c r="AQ9" s="159">
        <v>0</v>
      </c>
      <c r="AR9" s="159">
        <v>0</v>
      </c>
      <c r="AS9" s="159">
        <v>0</v>
      </c>
      <c r="AT9" s="159">
        <v>0</v>
      </c>
      <c r="AU9" s="159">
        <v>0</v>
      </c>
      <c r="AV9" s="159">
        <v>106</v>
      </c>
      <c r="AW9" s="159">
        <v>129</v>
      </c>
      <c r="AX9" s="159">
        <v>147</v>
      </c>
      <c r="AY9" s="159">
        <v>166</v>
      </c>
      <c r="AZ9" s="159">
        <v>181</v>
      </c>
      <c r="BA9" s="159">
        <v>197</v>
      </c>
      <c r="BB9" s="159">
        <v>207</v>
      </c>
      <c r="BC9" s="159">
        <v>216</v>
      </c>
      <c r="BD9" s="159">
        <v>227</v>
      </c>
      <c r="BE9" s="159">
        <v>239</v>
      </c>
      <c r="BF9" s="159">
        <v>258</v>
      </c>
      <c r="BG9" s="159">
        <v>270</v>
      </c>
      <c r="BH9" s="159">
        <v>279</v>
      </c>
      <c r="BI9" s="159">
        <v>286</v>
      </c>
      <c r="BJ9" s="159">
        <v>292</v>
      </c>
      <c r="BK9" s="159">
        <v>300</v>
      </c>
      <c r="BL9" s="159">
        <v>310</v>
      </c>
      <c r="BM9" s="159">
        <v>322</v>
      </c>
      <c r="BN9" s="159">
        <v>331</v>
      </c>
      <c r="BO9" s="159">
        <v>339</v>
      </c>
      <c r="BP9" s="159">
        <v>350</v>
      </c>
      <c r="BQ9" s="159">
        <v>362</v>
      </c>
      <c r="BR9" s="159">
        <v>381</v>
      </c>
      <c r="BS9" s="159">
        <v>406</v>
      </c>
      <c r="BT9" s="159">
        <v>426</v>
      </c>
      <c r="BU9" s="159">
        <v>450</v>
      </c>
      <c r="BV9" s="159">
        <v>474</v>
      </c>
      <c r="BW9" s="159">
        <v>506</v>
      </c>
      <c r="BX9" s="159">
        <v>494</v>
      </c>
      <c r="BY9" s="159">
        <v>529</v>
      </c>
      <c r="BZ9" s="159">
        <v>582</v>
      </c>
      <c r="CA9" s="159">
        <v>645</v>
      </c>
      <c r="CB9" s="159">
        <v>711</v>
      </c>
      <c r="CC9" s="159">
        <v>770</v>
      </c>
      <c r="CD9" s="159">
        <v>820</v>
      </c>
      <c r="CE9" s="160">
        <v>863</v>
      </c>
    </row>
    <row r="10" spans="1:83" x14ac:dyDescent="0.35">
      <c r="B10" s="219" t="s">
        <v>339</v>
      </c>
      <c r="D10" s="217">
        <v>0</v>
      </c>
      <c r="E10" s="217">
        <v>0</v>
      </c>
      <c r="F10" s="217">
        <v>0</v>
      </c>
      <c r="G10" s="217">
        <v>0</v>
      </c>
      <c r="H10" s="217">
        <v>0</v>
      </c>
      <c r="I10" s="217">
        <v>0</v>
      </c>
      <c r="J10" s="217">
        <v>0</v>
      </c>
      <c r="K10" s="217">
        <v>0</v>
      </c>
      <c r="L10" s="217">
        <v>0</v>
      </c>
      <c r="M10" s="217">
        <v>0</v>
      </c>
      <c r="N10" s="217">
        <v>0</v>
      </c>
      <c r="O10" s="217">
        <v>0</v>
      </c>
      <c r="P10" s="217">
        <v>0</v>
      </c>
      <c r="Q10" s="217">
        <v>0</v>
      </c>
      <c r="R10" s="217">
        <v>0</v>
      </c>
      <c r="S10" s="217">
        <v>0</v>
      </c>
      <c r="T10" s="217">
        <v>0</v>
      </c>
      <c r="U10" s="217">
        <v>0</v>
      </c>
      <c r="V10" s="217">
        <v>0</v>
      </c>
      <c r="W10" s="217">
        <v>0</v>
      </c>
      <c r="X10" s="217">
        <v>0</v>
      </c>
      <c r="Y10" s="217">
        <v>0</v>
      </c>
      <c r="Z10" s="217">
        <v>0</v>
      </c>
      <c r="AA10" s="217">
        <v>0</v>
      </c>
      <c r="AB10" s="217">
        <v>0</v>
      </c>
      <c r="AC10" s="217">
        <v>0</v>
      </c>
      <c r="AD10" s="217">
        <v>0</v>
      </c>
      <c r="AE10" s="217">
        <v>0</v>
      </c>
      <c r="AF10" s="217">
        <v>0</v>
      </c>
      <c r="AG10" s="217">
        <v>0</v>
      </c>
      <c r="AH10" s="217">
        <v>0</v>
      </c>
      <c r="AI10" s="217">
        <v>0</v>
      </c>
      <c r="AJ10" s="217">
        <v>0</v>
      </c>
      <c r="AK10" s="217">
        <v>0</v>
      </c>
      <c r="AL10" s="217">
        <v>0</v>
      </c>
      <c r="AM10" s="217">
        <v>0</v>
      </c>
      <c r="AN10" s="217">
        <v>0</v>
      </c>
      <c r="AO10" s="217">
        <v>0</v>
      </c>
      <c r="AP10" s="217">
        <v>0</v>
      </c>
      <c r="AQ10" s="217">
        <v>0</v>
      </c>
      <c r="AR10" s="217">
        <v>0</v>
      </c>
      <c r="AS10" s="217">
        <v>0</v>
      </c>
      <c r="AT10" s="217">
        <v>0</v>
      </c>
      <c r="AU10" s="217">
        <v>0</v>
      </c>
      <c r="AV10" s="217">
        <v>99</v>
      </c>
      <c r="AW10" s="217">
        <v>128</v>
      </c>
      <c r="AX10" s="217">
        <v>145</v>
      </c>
      <c r="AY10" s="217">
        <v>164</v>
      </c>
      <c r="AZ10" s="217">
        <v>181</v>
      </c>
      <c r="BA10" s="217">
        <v>197</v>
      </c>
      <c r="BB10" s="217">
        <v>207</v>
      </c>
      <c r="BC10" s="217">
        <v>216</v>
      </c>
      <c r="BD10" s="217">
        <v>226</v>
      </c>
      <c r="BE10" s="217">
        <v>239</v>
      </c>
      <c r="BF10" s="217">
        <v>258</v>
      </c>
      <c r="BG10" s="217">
        <v>270</v>
      </c>
      <c r="BH10" s="217">
        <v>279</v>
      </c>
      <c r="BI10" s="217">
        <v>286</v>
      </c>
      <c r="BJ10" s="217">
        <v>292</v>
      </c>
      <c r="BK10" s="217">
        <v>300</v>
      </c>
      <c r="BL10" s="217">
        <v>310</v>
      </c>
      <c r="BM10" s="217">
        <v>322</v>
      </c>
      <c r="BN10" s="217">
        <v>331</v>
      </c>
      <c r="BO10" s="217">
        <v>339</v>
      </c>
      <c r="BP10" s="217">
        <v>350</v>
      </c>
      <c r="BQ10" s="217">
        <v>362</v>
      </c>
      <c r="BR10" s="217">
        <v>381</v>
      </c>
      <c r="BS10" s="217">
        <v>406</v>
      </c>
      <c r="BT10" s="217">
        <v>426</v>
      </c>
      <c r="BU10" s="217">
        <v>449</v>
      </c>
      <c r="BV10" s="217">
        <v>473</v>
      </c>
      <c r="BW10" s="217">
        <v>506</v>
      </c>
      <c r="BX10" s="217">
        <v>494</v>
      </c>
      <c r="BY10" s="217">
        <v>529</v>
      </c>
      <c r="BZ10" s="217">
        <v>582</v>
      </c>
      <c r="CA10" s="217">
        <v>645</v>
      </c>
      <c r="CB10" s="217">
        <v>711</v>
      </c>
      <c r="CC10" s="217">
        <v>769</v>
      </c>
      <c r="CD10" s="217">
        <v>819</v>
      </c>
      <c r="CE10" s="218">
        <v>862</v>
      </c>
    </row>
    <row r="11" spans="1:83" x14ac:dyDescent="0.35">
      <c r="B11" s="219" t="s">
        <v>340</v>
      </c>
      <c r="D11" s="217">
        <v>0</v>
      </c>
      <c r="E11" s="217">
        <v>0</v>
      </c>
      <c r="F11" s="217">
        <v>0</v>
      </c>
      <c r="G11" s="217">
        <v>0</v>
      </c>
      <c r="H11" s="217">
        <v>0</v>
      </c>
      <c r="I11" s="217">
        <v>0</v>
      </c>
      <c r="J11" s="217">
        <v>0</v>
      </c>
      <c r="K11" s="217">
        <v>0</v>
      </c>
      <c r="L11" s="217">
        <v>0</v>
      </c>
      <c r="M11" s="217">
        <v>0</v>
      </c>
      <c r="N11" s="217">
        <v>0</v>
      </c>
      <c r="O11" s="217">
        <v>0</v>
      </c>
      <c r="P11" s="217">
        <v>0</v>
      </c>
      <c r="Q11" s="217">
        <v>0</v>
      </c>
      <c r="R11" s="217">
        <v>0</v>
      </c>
      <c r="S11" s="217">
        <v>0</v>
      </c>
      <c r="T11" s="217">
        <v>0</v>
      </c>
      <c r="U11" s="217">
        <v>0</v>
      </c>
      <c r="V11" s="217">
        <v>0</v>
      </c>
      <c r="W11" s="217">
        <v>0</v>
      </c>
      <c r="X11" s="217">
        <v>0</v>
      </c>
      <c r="Y11" s="217">
        <v>0</v>
      </c>
      <c r="Z11" s="217">
        <v>0</v>
      </c>
      <c r="AA11" s="217">
        <v>0</v>
      </c>
      <c r="AB11" s="217">
        <v>0</v>
      </c>
      <c r="AC11" s="217">
        <v>0</v>
      </c>
      <c r="AD11" s="217">
        <v>0</v>
      </c>
      <c r="AE11" s="217">
        <v>0</v>
      </c>
      <c r="AF11" s="217">
        <v>0</v>
      </c>
      <c r="AG11" s="217">
        <v>0</v>
      </c>
      <c r="AH11" s="217">
        <v>0</v>
      </c>
      <c r="AI11" s="217">
        <v>0</v>
      </c>
      <c r="AJ11" s="217">
        <v>0</v>
      </c>
      <c r="AK11" s="217">
        <v>0</v>
      </c>
      <c r="AL11" s="217">
        <v>0</v>
      </c>
      <c r="AM11" s="217">
        <v>0</v>
      </c>
      <c r="AN11" s="217">
        <v>0</v>
      </c>
      <c r="AO11" s="217">
        <v>0</v>
      </c>
      <c r="AP11" s="217">
        <v>0</v>
      </c>
      <c r="AQ11" s="217">
        <v>0</v>
      </c>
      <c r="AR11" s="217">
        <v>0</v>
      </c>
      <c r="AS11" s="217">
        <v>0</v>
      </c>
      <c r="AT11" s="217">
        <v>0</v>
      </c>
      <c r="AU11" s="217">
        <v>0</v>
      </c>
      <c r="AV11" s="217">
        <v>7</v>
      </c>
      <c r="AW11" s="217">
        <v>1</v>
      </c>
      <c r="AX11" s="217">
        <v>2</v>
      </c>
      <c r="AY11" s="217">
        <v>2</v>
      </c>
      <c r="AZ11" s="217">
        <v>0</v>
      </c>
      <c r="BA11" s="217">
        <v>0</v>
      </c>
      <c r="BB11" s="217">
        <v>0</v>
      </c>
      <c r="BC11" s="217">
        <v>0</v>
      </c>
      <c r="BD11" s="217">
        <v>1</v>
      </c>
      <c r="BE11" s="217">
        <v>0</v>
      </c>
      <c r="BF11" s="217">
        <v>0</v>
      </c>
      <c r="BG11" s="217">
        <v>0</v>
      </c>
      <c r="BH11" s="217">
        <v>0</v>
      </c>
      <c r="BI11" s="217">
        <v>0</v>
      </c>
      <c r="BJ11" s="217">
        <v>0</v>
      </c>
      <c r="BK11" s="217">
        <v>0</v>
      </c>
      <c r="BL11" s="217">
        <v>0</v>
      </c>
      <c r="BM11" s="217">
        <v>0</v>
      </c>
      <c r="BN11" s="217">
        <v>0</v>
      </c>
      <c r="BO11" s="217">
        <v>0</v>
      </c>
      <c r="BP11" s="217">
        <v>0</v>
      </c>
      <c r="BQ11" s="217">
        <v>0</v>
      </c>
      <c r="BR11" s="217">
        <v>0</v>
      </c>
      <c r="BS11" s="217">
        <v>0</v>
      </c>
      <c r="BT11" s="217">
        <v>0</v>
      </c>
      <c r="BU11" s="217">
        <v>0</v>
      </c>
      <c r="BV11" s="217">
        <v>1</v>
      </c>
      <c r="BW11" s="217">
        <v>0</v>
      </c>
      <c r="BX11" s="217">
        <v>0</v>
      </c>
      <c r="BY11" s="217">
        <v>0</v>
      </c>
      <c r="BZ11" s="217">
        <v>0</v>
      </c>
      <c r="CA11" s="217">
        <v>0</v>
      </c>
      <c r="CB11" s="217">
        <v>0</v>
      </c>
      <c r="CC11" s="217">
        <v>0</v>
      </c>
      <c r="CD11" s="217">
        <v>0</v>
      </c>
      <c r="CE11" s="218">
        <v>0</v>
      </c>
    </row>
    <row r="12" spans="1:83" x14ac:dyDescent="0.35">
      <c r="B12" s="207" t="s">
        <v>355</v>
      </c>
      <c r="D12" s="159">
        <v>0</v>
      </c>
      <c r="E12" s="159">
        <v>0</v>
      </c>
      <c r="F12" s="159">
        <v>0</v>
      </c>
      <c r="G12" s="159">
        <v>0</v>
      </c>
      <c r="H12" s="159">
        <v>0</v>
      </c>
      <c r="I12" s="159">
        <v>0</v>
      </c>
      <c r="J12" s="159">
        <v>0</v>
      </c>
      <c r="K12" s="159">
        <v>0</v>
      </c>
      <c r="L12" s="159">
        <v>0</v>
      </c>
      <c r="M12" s="159">
        <v>0</v>
      </c>
      <c r="N12" s="159">
        <v>0</v>
      </c>
      <c r="O12" s="159">
        <v>0</v>
      </c>
      <c r="P12" s="159">
        <v>0</v>
      </c>
      <c r="Q12" s="159">
        <v>0</v>
      </c>
      <c r="R12" s="159">
        <v>0</v>
      </c>
      <c r="S12" s="159">
        <v>0</v>
      </c>
      <c r="T12" s="159">
        <v>0</v>
      </c>
      <c r="U12" s="159">
        <v>0</v>
      </c>
      <c r="V12" s="159">
        <v>0</v>
      </c>
      <c r="W12" s="159">
        <v>0</v>
      </c>
      <c r="X12" s="159">
        <v>0</v>
      </c>
      <c r="Y12" s="159">
        <v>0</v>
      </c>
      <c r="Z12" s="159">
        <v>0</v>
      </c>
      <c r="AA12" s="159">
        <v>0</v>
      </c>
      <c r="AB12" s="159">
        <v>0</v>
      </c>
      <c r="AC12" s="159">
        <v>0</v>
      </c>
      <c r="AD12" s="159">
        <v>0</v>
      </c>
      <c r="AE12" s="159">
        <v>0</v>
      </c>
      <c r="AF12" s="159">
        <v>3</v>
      </c>
      <c r="AG12" s="159">
        <v>11</v>
      </c>
      <c r="AH12" s="159">
        <v>15</v>
      </c>
      <c r="AI12" s="159">
        <v>15</v>
      </c>
      <c r="AJ12" s="159">
        <v>16</v>
      </c>
      <c r="AK12" s="159">
        <v>16</v>
      </c>
      <c r="AL12" s="159">
        <v>16</v>
      </c>
      <c r="AM12" s="159">
        <v>16</v>
      </c>
      <c r="AN12" s="159">
        <v>17</v>
      </c>
      <c r="AO12" s="159">
        <v>17</v>
      </c>
      <c r="AP12" s="159">
        <v>17</v>
      </c>
      <c r="AQ12" s="159">
        <v>17</v>
      </c>
      <c r="AR12" s="159">
        <v>17</v>
      </c>
      <c r="AS12" s="159">
        <v>18</v>
      </c>
      <c r="AT12" s="159">
        <v>18</v>
      </c>
      <c r="AU12" s="159">
        <v>19</v>
      </c>
      <c r="AV12" s="159">
        <v>0</v>
      </c>
      <c r="AW12" s="159">
        <v>0</v>
      </c>
      <c r="AX12" s="159">
        <v>0</v>
      </c>
      <c r="AY12" s="159">
        <v>0</v>
      </c>
      <c r="AZ12" s="159">
        <v>0</v>
      </c>
      <c r="BA12" s="159">
        <v>0</v>
      </c>
      <c r="BB12" s="159">
        <v>0</v>
      </c>
      <c r="BC12" s="159">
        <v>0</v>
      </c>
      <c r="BD12" s="159">
        <v>0</v>
      </c>
      <c r="BE12" s="159">
        <v>0</v>
      </c>
      <c r="BF12" s="159">
        <v>0</v>
      </c>
      <c r="BG12" s="159">
        <v>0</v>
      </c>
      <c r="BH12" s="159">
        <v>0</v>
      </c>
      <c r="BI12" s="159">
        <v>0</v>
      </c>
      <c r="BJ12" s="159">
        <v>0</v>
      </c>
      <c r="BK12" s="159">
        <v>0</v>
      </c>
      <c r="BL12" s="159">
        <v>0</v>
      </c>
      <c r="BM12" s="159">
        <v>0</v>
      </c>
      <c r="BN12" s="159">
        <v>0</v>
      </c>
      <c r="BO12" s="159">
        <v>0</v>
      </c>
      <c r="BP12" s="159">
        <v>0</v>
      </c>
      <c r="BQ12" s="159">
        <v>0</v>
      </c>
      <c r="BR12" s="159">
        <v>0</v>
      </c>
      <c r="BS12" s="159">
        <v>0</v>
      </c>
      <c r="BT12" s="159">
        <v>0</v>
      </c>
      <c r="BU12" s="159">
        <v>0</v>
      </c>
      <c r="BV12" s="159">
        <v>0</v>
      </c>
      <c r="BW12" s="159">
        <v>0</v>
      </c>
      <c r="BX12" s="159">
        <v>0</v>
      </c>
      <c r="BY12" s="159">
        <v>0</v>
      </c>
      <c r="BZ12" s="159">
        <v>0</v>
      </c>
      <c r="CA12" s="159">
        <v>0</v>
      </c>
      <c r="CB12" s="159">
        <v>0</v>
      </c>
      <c r="CC12" s="159">
        <v>0</v>
      </c>
      <c r="CD12" s="159">
        <v>0</v>
      </c>
      <c r="CE12" s="160">
        <v>0</v>
      </c>
    </row>
    <row r="13" spans="1:83" ht="26.25" customHeight="1" x14ac:dyDescent="0.35">
      <c r="B13" s="228" t="s">
        <v>399</v>
      </c>
      <c r="D13" s="217"/>
      <c r="E13" s="217"/>
      <c r="F13" s="217"/>
      <c r="G13" s="217"/>
      <c r="H13" s="217"/>
      <c r="I13" s="217"/>
      <c r="J13" s="217"/>
      <c r="K13" s="217"/>
      <c r="L13" s="217"/>
      <c r="M13" s="217"/>
      <c r="N13" s="217"/>
      <c r="O13" s="217"/>
      <c r="P13" s="217"/>
      <c r="Q13" s="217"/>
      <c r="R13" s="217"/>
      <c r="S13" s="217"/>
      <c r="T13" s="217"/>
      <c r="U13" s="217"/>
      <c r="V13" s="217"/>
      <c r="W13" s="217"/>
      <c r="X13" s="217"/>
      <c r="Y13" s="217"/>
      <c r="Z13" s="217"/>
      <c r="AA13" s="217"/>
      <c r="AB13" s="217"/>
      <c r="AC13" s="217"/>
      <c r="AD13" s="217"/>
      <c r="AE13" s="217"/>
      <c r="AF13" s="217"/>
      <c r="AG13" s="217"/>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c r="BM13" s="217"/>
      <c r="BN13" s="217"/>
      <c r="BO13" s="217"/>
      <c r="BP13" s="217"/>
      <c r="BQ13" s="217"/>
      <c r="BR13" s="217"/>
      <c r="BS13" s="217"/>
      <c r="BT13" s="217"/>
      <c r="BU13" s="217"/>
      <c r="BV13" s="217"/>
      <c r="BW13" s="217"/>
      <c r="BX13" s="217"/>
      <c r="BY13" s="217"/>
      <c r="BZ13" s="217"/>
      <c r="CA13" s="217"/>
      <c r="CB13" s="217"/>
      <c r="CC13" s="217"/>
      <c r="CD13" s="217"/>
      <c r="CE13" s="218"/>
    </row>
    <row r="14" spans="1:83" x14ac:dyDescent="0.35">
      <c r="B14" s="75" t="s">
        <v>247</v>
      </c>
      <c r="D14" s="217"/>
      <c r="E14" s="217"/>
      <c r="F14" s="217"/>
      <c r="G14" s="217"/>
      <c r="H14" s="217"/>
      <c r="I14" s="217"/>
      <c r="J14" s="217"/>
      <c r="K14" s="217"/>
      <c r="L14" s="217"/>
      <c r="M14" s="217"/>
      <c r="N14" s="217"/>
      <c r="O14" s="217"/>
      <c r="P14" s="217"/>
      <c r="Q14" s="217"/>
      <c r="R14" s="217"/>
      <c r="S14" s="217"/>
      <c r="T14" s="217"/>
      <c r="U14" s="217"/>
      <c r="V14" s="217"/>
      <c r="W14" s="217"/>
      <c r="X14" s="217"/>
      <c r="Y14" s="217"/>
      <c r="Z14" s="217"/>
      <c r="AA14" s="217"/>
      <c r="AB14" s="217"/>
      <c r="AC14" s="217"/>
      <c r="AD14" s="217"/>
      <c r="AE14" s="217"/>
      <c r="AF14" s="217"/>
      <c r="AG14" s="217"/>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7"/>
      <c r="BL14" s="217"/>
      <c r="BM14" s="217"/>
      <c r="BN14" s="217"/>
      <c r="BO14" s="217"/>
      <c r="BP14" s="217"/>
      <c r="BQ14" s="217">
        <v>1</v>
      </c>
      <c r="BR14" s="217">
        <v>1</v>
      </c>
      <c r="BS14" s="217">
        <v>1</v>
      </c>
      <c r="BT14" s="217">
        <v>1</v>
      </c>
      <c r="BU14" s="217">
        <v>1</v>
      </c>
      <c r="BV14" s="217">
        <v>1</v>
      </c>
      <c r="BW14" s="217">
        <v>1</v>
      </c>
      <c r="BX14" s="217">
        <v>1</v>
      </c>
      <c r="BY14" s="217">
        <v>1</v>
      </c>
      <c r="BZ14" s="217">
        <v>1</v>
      </c>
      <c r="CA14" s="217">
        <v>2</v>
      </c>
      <c r="CB14" s="217">
        <v>2</v>
      </c>
      <c r="CC14" s="217">
        <v>2</v>
      </c>
      <c r="CD14" s="217">
        <v>2</v>
      </c>
      <c r="CE14" s="218">
        <v>2</v>
      </c>
    </row>
    <row r="15" spans="1:83" x14ac:dyDescent="0.35">
      <c r="B15" s="207" t="s">
        <v>398</v>
      </c>
      <c r="D15" s="217">
        <v>0</v>
      </c>
      <c r="E15" s="217">
        <v>0</v>
      </c>
      <c r="F15" s="217">
        <v>0</v>
      </c>
      <c r="G15" s="217">
        <v>0</v>
      </c>
      <c r="H15" s="217">
        <v>0</v>
      </c>
      <c r="I15" s="217">
        <v>0</v>
      </c>
      <c r="J15" s="217">
        <v>0</v>
      </c>
      <c r="K15" s="217">
        <v>0</v>
      </c>
      <c r="L15" s="217">
        <v>0</v>
      </c>
      <c r="M15" s="217">
        <v>0</v>
      </c>
      <c r="N15" s="217">
        <v>0</v>
      </c>
      <c r="O15" s="217">
        <v>0</v>
      </c>
      <c r="P15" s="217">
        <v>0</v>
      </c>
      <c r="Q15" s="217">
        <v>0</v>
      </c>
      <c r="R15" s="217">
        <v>0</v>
      </c>
      <c r="S15" s="217">
        <v>0</v>
      </c>
      <c r="T15" s="217">
        <v>0</v>
      </c>
      <c r="U15" s="217">
        <v>0</v>
      </c>
      <c r="V15" s="217">
        <v>0</v>
      </c>
      <c r="W15" s="217">
        <v>0</v>
      </c>
      <c r="X15" s="217">
        <v>0</v>
      </c>
      <c r="Y15" s="217">
        <v>0</v>
      </c>
      <c r="Z15" s="217">
        <v>0</v>
      </c>
      <c r="AA15" s="217">
        <v>0</v>
      </c>
      <c r="AB15" s="217">
        <v>0</v>
      </c>
      <c r="AC15" s="217">
        <v>41</v>
      </c>
      <c r="AD15" s="217">
        <v>51</v>
      </c>
      <c r="AE15" s="217">
        <v>56</v>
      </c>
      <c r="AF15" s="217">
        <v>64</v>
      </c>
      <c r="AG15" s="217">
        <v>70</v>
      </c>
      <c r="AH15" s="217">
        <v>76</v>
      </c>
      <c r="AI15" s="217">
        <v>80</v>
      </c>
      <c r="AJ15" s="217">
        <v>86</v>
      </c>
      <c r="AK15" s="217">
        <v>97</v>
      </c>
      <c r="AL15" s="217">
        <v>105</v>
      </c>
      <c r="AM15" s="217">
        <v>118</v>
      </c>
      <c r="AN15" s="217">
        <v>132</v>
      </c>
      <c r="AO15" s="217">
        <v>142</v>
      </c>
      <c r="AP15" s="217">
        <v>154</v>
      </c>
      <c r="AQ15" s="217">
        <v>166</v>
      </c>
      <c r="AR15" s="217">
        <v>176</v>
      </c>
      <c r="AS15" s="217">
        <v>186</v>
      </c>
      <c r="AT15" s="217">
        <v>199</v>
      </c>
      <c r="AU15" s="217">
        <v>212</v>
      </c>
      <c r="AV15" s="217">
        <v>0</v>
      </c>
      <c r="AW15" s="217">
        <v>0</v>
      </c>
      <c r="AX15" s="217">
        <v>0</v>
      </c>
      <c r="AY15" s="217">
        <v>0</v>
      </c>
      <c r="AZ15" s="217">
        <v>0</v>
      </c>
      <c r="BA15" s="217">
        <v>0</v>
      </c>
      <c r="BB15" s="217">
        <v>0</v>
      </c>
      <c r="BC15" s="217">
        <v>0</v>
      </c>
      <c r="BD15" s="217">
        <v>0</v>
      </c>
      <c r="BE15" s="217">
        <v>0</v>
      </c>
      <c r="BF15" s="217">
        <v>0</v>
      </c>
      <c r="BG15" s="217">
        <v>0</v>
      </c>
      <c r="BH15" s="217">
        <v>0</v>
      </c>
      <c r="BI15" s="217">
        <v>0</v>
      </c>
      <c r="BJ15" s="217">
        <v>0</v>
      </c>
      <c r="BK15" s="217">
        <v>0</v>
      </c>
      <c r="BL15" s="217">
        <v>0</v>
      </c>
      <c r="BM15" s="217">
        <v>0</v>
      </c>
      <c r="BN15" s="217">
        <v>0</v>
      </c>
      <c r="BO15" s="217">
        <v>0</v>
      </c>
      <c r="BP15" s="217">
        <v>0</v>
      </c>
      <c r="BQ15" s="217">
        <v>0</v>
      </c>
      <c r="BR15" s="217">
        <v>0</v>
      </c>
      <c r="BS15" s="217">
        <v>0</v>
      </c>
      <c r="BT15" s="217">
        <v>0</v>
      </c>
      <c r="BU15" s="217">
        <v>0</v>
      </c>
      <c r="BV15" s="217">
        <v>0</v>
      </c>
      <c r="BW15" s="217">
        <v>0</v>
      </c>
      <c r="BX15" s="217">
        <v>0</v>
      </c>
      <c r="BY15" s="217">
        <v>0</v>
      </c>
      <c r="BZ15" s="217">
        <v>0</v>
      </c>
      <c r="CA15" s="217">
        <v>0</v>
      </c>
      <c r="CB15" s="217">
        <v>0</v>
      </c>
      <c r="CC15" s="217">
        <v>0</v>
      </c>
      <c r="CD15" s="217">
        <v>0</v>
      </c>
      <c r="CE15" s="218">
        <v>0</v>
      </c>
    </row>
    <row r="16" spans="1:83" x14ac:dyDescent="0.35">
      <c r="B16" s="207" t="s">
        <v>250</v>
      </c>
      <c r="D16" s="159">
        <v>0</v>
      </c>
      <c r="E16" s="159">
        <v>0</v>
      </c>
      <c r="F16" s="159">
        <v>0</v>
      </c>
      <c r="G16" s="159">
        <v>0</v>
      </c>
      <c r="H16" s="159">
        <v>0</v>
      </c>
      <c r="I16" s="159">
        <v>0</v>
      </c>
      <c r="J16" s="159">
        <v>0</v>
      </c>
      <c r="K16" s="159">
        <v>0</v>
      </c>
      <c r="L16" s="159">
        <v>0</v>
      </c>
      <c r="M16" s="159">
        <v>0</v>
      </c>
      <c r="N16" s="159">
        <v>0</v>
      </c>
      <c r="O16" s="159">
        <v>0</v>
      </c>
      <c r="P16" s="159">
        <v>0</v>
      </c>
      <c r="Q16" s="159">
        <v>0</v>
      </c>
      <c r="R16" s="159">
        <v>0</v>
      </c>
      <c r="S16" s="159">
        <v>0</v>
      </c>
      <c r="T16" s="159">
        <v>0</v>
      </c>
      <c r="U16" s="159">
        <v>0</v>
      </c>
      <c r="V16" s="159">
        <v>0</v>
      </c>
      <c r="W16" s="159">
        <v>0</v>
      </c>
      <c r="X16" s="159">
        <v>0</v>
      </c>
      <c r="Y16" s="159">
        <v>0</v>
      </c>
      <c r="Z16" s="159">
        <v>0</v>
      </c>
      <c r="AA16" s="159">
        <v>0</v>
      </c>
      <c r="AB16" s="159">
        <v>0</v>
      </c>
      <c r="AC16" s="159">
        <v>0</v>
      </c>
      <c r="AD16" s="159">
        <v>0</v>
      </c>
      <c r="AE16" s="159">
        <v>0</v>
      </c>
      <c r="AF16" s="159">
        <v>0</v>
      </c>
      <c r="AG16" s="159">
        <v>0</v>
      </c>
      <c r="AH16" s="159">
        <v>407</v>
      </c>
      <c r="AI16" s="159">
        <v>408</v>
      </c>
      <c r="AJ16" s="159">
        <v>393</v>
      </c>
      <c r="AK16" s="159">
        <v>377</v>
      </c>
      <c r="AL16" s="159">
        <v>374</v>
      </c>
      <c r="AM16" s="159">
        <v>367</v>
      </c>
      <c r="AN16" s="159">
        <v>362</v>
      </c>
      <c r="AO16" s="159">
        <v>347</v>
      </c>
      <c r="AP16" s="159">
        <v>340</v>
      </c>
      <c r="AQ16" s="159">
        <v>330</v>
      </c>
      <c r="AR16" s="159">
        <v>337</v>
      </c>
      <c r="AS16" s="159">
        <v>327</v>
      </c>
      <c r="AT16" s="159">
        <v>317</v>
      </c>
      <c r="AU16" s="159">
        <v>304</v>
      </c>
      <c r="AV16" s="159">
        <v>295</v>
      </c>
      <c r="AW16" s="159">
        <v>288</v>
      </c>
      <c r="AX16" s="159">
        <v>281</v>
      </c>
      <c r="AY16" s="159">
        <v>271</v>
      </c>
      <c r="AZ16" s="159">
        <v>263</v>
      </c>
      <c r="BA16" s="159">
        <v>252</v>
      </c>
      <c r="BB16" s="159">
        <v>244</v>
      </c>
      <c r="BC16" s="159">
        <v>237</v>
      </c>
      <c r="BD16" s="159">
        <v>233</v>
      </c>
      <c r="BE16" s="159">
        <v>214</v>
      </c>
      <c r="BF16" s="159">
        <v>227</v>
      </c>
      <c r="BG16" s="159">
        <v>203</v>
      </c>
      <c r="BH16" s="159">
        <v>180</v>
      </c>
      <c r="BI16" s="159">
        <v>163</v>
      </c>
      <c r="BJ16" s="159">
        <v>147</v>
      </c>
      <c r="BK16" s="159">
        <v>129</v>
      </c>
      <c r="BL16" s="159">
        <v>117</v>
      </c>
      <c r="BM16" s="159">
        <v>108</v>
      </c>
      <c r="BN16" s="159">
        <v>103</v>
      </c>
      <c r="BO16" s="159">
        <v>100</v>
      </c>
      <c r="BP16" s="159">
        <v>97</v>
      </c>
      <c r="BQ16" s="159">
        <v>95</v>
      </c>
      <c r="BR16" s="159">
        <v>92</v>
      </c>
      <c r="BS16" s="159">
        <v>92</v>
      </c>
      <c r="BT16" s="159">
        <v>90</v>
      </c>
      <c r="BU16" s="159">
        <v>86</v>
      </c>
      <c r="BV16" s="159">
        <v>101</v>
      </c>
      <c r="BW16" s="159">
        <v>100</v>
      </c>
      <c r="BX16" s="159">
        <v>100</v>
      </c>
      <c r="BY16" s="159">
        <v>98</v>
      </c>
      <c r="BZ16" s="159">
        <v>93</v>
      </c>
      <c r="CA16" s="159">
        <v>83</v>
      </c>
      <c r="CB16" s="159">
        <v>79</v>
      </c>
      <c r="CC16" s="159">
        <v>75</v>
      </c>
      <c r="CD16" s="159">
        <v>73</v>
      </c>
      <c r="CE16" s="160">
        <v>72</v>
      </c>
    </row>
    <row r="17" spans="2:83" x14ac:dyDescent="0.35">
      <c r="B17" s="245" t="s">
        <v>252</v>
      </c>
      <c r="D17" s="159">
        <v>0</v>
      </c>
      <c r="E17" s="159">
        <v>0</v>
      </c>
      <c r="F17" s="159">
        <v>0</v>
      </c>
      <c r="G17" s="159">
        <v>0</v>
      </c>
      <c r="H17" s="159">
        <v>0</v>
      </c>
      <c r="I17" s="159">
        <v>0</v>
      </c>
      <c r="J17" s="159">
        <v>0</v>
      </c>
      <c r="K17" s="159">
        <v>0</v>
      </c>
      <c r="L17" s="159">
        <v>0</v>
      </c>
      <c r="M17" s="159">
        <v>0</v>
      </c>
      <c r="N17" s="159">
        <v>0</v>
      </c>
      <c r="O17" s="159">
        <v>0</v>
      </c>
      <c r="P17" s="159">
        <v>0</v>
      </c>
      <c r="Q17" s="159">
        <v>0</v>
      </c>
      <c r="R17" s="159">
        <v>0</v>
      </c>
      <c r="S17" s="159">
        <v>0</v>
      </c>
      <c r="T17" s="159">
        <v>0</v>
      </c>
      <c r="U17" s="159">
        <v>0</v>
      </c>
      <c r="V17" s="159">
        <v>0</v>
      </c>
      <c r="W17" s="159">
        <v>0</v>
      </c>
      <c r="X17" s="159">
        <v>0</v>
      </c>
      <c r="Y17" s="159">
        <v>0</v>
      </c>
      <c r="Z17" s="159">
        <v>0</v>
      </c>
      <c r="AA17" s="159">
        <v>0</v>
      </c>
      <c r="AB17" s="159">
        <v>0</v>
      </c>
      <c r="AC17" s="159">
        <v>0</v>
      </c>
      <c r="AD17" s="159">
        <v>0</v>
      </c>
      <c r="AE17" s="159">
        <v>0</v>
      </c>
      <c r="AF17" s="159">
        <v>0</v>
      </c>
      <c r="AG17" s="159">
        <v>0</v>
      </c>
      <c r="AH17" s="159">
        <v>0</v>
      </c>
      <c r="AI17" s="159">
        <v>0</v>
      </c>
      <c r="AJ17" s="159">
        <v>0</v>
      </c>
      <c r="AK17" s="159">
        <v>0</v>
      </c>
      <c r="AL17" s="159">
        <v>0</v>
      </c>
      <c r="AM17" s="159">
        <v>0</v>
      </c>
      <c r="AN17" s="159">
        <v>0</v>
      </c>
      <c r="AO17" s="159">
        <v>0</v>
      </c>
      <c r="AP17" s="159">
        <v>0</v>
      </c>
      <c r="AQ17" s="159">
        <v>0</v>
      </c>
      <c r="AR17" s="159">
        <v>0</v>
      </c>
      <c r="AS17" s="159">
        <v>0</v>
      </c>
      <c r="AT17" s="159">
        <v>0</v>
      </c>
      <c r="AU17" s="159">
        <v>0</v>
      </c>
      <c r="AV17" s="159">
        <v>0</v>
      </c>
      <c r="AW17" s="159">
        <v>0</v>
      </c>
      <c r="AX17" s="159">
        <v>0</v>
      </c>
      <c r="AY17" s="159">
        <v>0</v>
      </c>
      <c r="AZ17" s="159">
        <v>0</v>
      </c>
      <c r="BA17" s="159">
        <v>0</v>
      </c>
      <c r="BB17" s="159">
        <v>0</v>
      </c>
      <c r="BC17" s="159">
        <v>383</v>
      </c>
      <c r="BD17" s="159">
        <v>384</v>
      </c>
      <c r="BE17" s="159">
        <v>408</v>
      </c>
      <c r="BF17" s="159">
        <v>433</v>
      </c>
      <c r="BG17" s="159">
        <v>455</v>
      </c>
      <c r="BH17" s="159">
        <v>467</v>
      </c>
      <c r="BI17" s="159">
        <v>475</v>
      </c>
      <c r="BJ17" s="159">
        <v>485</v>
      </c>
      <c r="BK17" s="159">
        <v>496</v>
      </c>
      <c r="BL17" s="159">
        <v>519</v>
      </c>
      <c r="BM17" s="159">
        <v>550</v>
      </c>
      <c r="BN17" s="159">
        <v>584</v>
      </c>
      <c r="BO17" s="159">
        <v>615</v>
      </c>
      <c r="BP17" s="159">
        <v>650</v>
      </c>
      <c r="BQ17" s="159">
        <v>675</v>
      </c>
      <c r="BR17" s="159">
        <v>730</v>
      </c>
      <c r="BS17" s="159">
        <v>793</v>
      </c>
      <c r="BT17" s="159">
        <v>844</v>
      </c>
      <c r="BU17" s="159">
        <v>884</v>
      </c>
      <c r="BV17" s="159">
        <v>894</v>
      </c>
      <c r="BW17" s="159">
        <v>875</v>
      </c>
      <c r="BX17" s="159">
        <v>899</v>
      </c>
      <c r="BY17" s="159">
        <v>912</v>
      </c>
      <c r="BZ17" s="159">
        <v>956</v>
      </c>
      <c r="CA17" s="159">
        <v>1015</v>
      </c>
      <c r="CB17" s="159">
        <v>1071</v>
      </c>
      <c r="CC17" s="159">
        <v>1118</v>
      </c>
      <c r="CD17" s="159">
        <v>1170</v>
      </c>
      <c r="CE17" s="160">
        <v>1215</v>
      </c>
    </row>
    <row r="18" spans="2:83" x14ac:dyDescent="0.35">
      <c r="B18" s="219" t="s">
        <v>339</v>
      </c>
      <c r="D18" s="159">
        <v>0</v>
      </c>
      <c r="E18" s="159">
        <v>0</v>
      </c>
      <c r="F18" s="159">
        <v>0</v>
      </c>
      <c r="G18" s="159">
        <v>0</v>
      </c>
      <c r="H18" s="159">
        <v>0</v>
      </c>
      <c r="I18" s="159">
        <v>0</v>
      </c>
      <c r="J18" s="159">
        <v>0</v>
      </c>
      <c r="K18" s="159">
        <v>0</v>
      </c>
      <c r="L18" s="159">
        <v>0</v>
      </c>
      <c r="M18" s="159">
        <v>0</v>
      </c>
      <c r="N18" s="159">
        <v>0</v>
      </c>
      <c r="O18" s="159">
        <v>0</v>
      </c>
      <c r="P18" s="159">
        <v>0</v>
      </c>
      <c r="Q18" s="159">
        <v>0</v>
      </c>
      <c r="R18" s="159">
        <v>0</v>
      </c>
      <c r="S18" s="159">
        <v>0</v>
      </c>
      <c r="T18" s="159">
        <v>0</v>
      </c>
      <c r="U18" s="159">
        <v>0</v>
      </c>
      <c r="V18" s="159">
        <v>0</v>
      </c>
      <c r="W18" s="159">
        <v>0</v>
      </c>
      <c r="X18" s="159">
        <v>0</v>
      </c>
      <c r="Y18" s="159">
        <v>0</v>
      </c>
      <c r="Z18" s="159">
        <v>0</v>
      </c>
      <c r="AA18" s="159">
        <v>0</v>
      </c>
      <c r="AB18" s="159">
        <v>0</v>
      </c>
      <c r="AC18" s="159">
        <v>0</v>
      </c>
      <c r="AD18" s="159">
        <v>0</v>
      </c>
      <c r="AE18" s="159">
        <v>0</v>
      </c>
      <c r="AF18" s="159">
        <v>0</v>
      </c>
      <c r="AG18" s="159">
        <v>0</v>
      </c>
      <c r="AH18" s="159">
        <v>0</v>
      </c>
      <c r="AI18" s="159">
        <v>0</v>
      </c>
      <c r="AJ18" s="159">
        <v>0</v>
      </c>
      <c r="AK18" s="159">
        <v>0</v>
      </c>
      <c r="AL18" s="159">
        <v>0</v>
      </c>
      <c r="AM18" s="159">
        <v>0</v>
      </c>
      <c r="AN18" s="159">
        <v>0</v>
      </c>
      <c r="AO18" s="159">
        <v>0</v>
      </c>
      <c r="AP18" s="159">
        <v>0</v>
      </c>
      <c r="AQ18" s="159">
        <v>0</v>
      </c>
      <c r="AR18" s="159">
        <v>0</v>
      </c>
      <c r="AS18" s="159">
        <v>0</v>
      </c>
      <c r="AT18" s="159">
        <v>0</v>
      </c>
      <c r="AU18" s="159">
        <v>0</v>
      </c>
      <c r="AV18" s="159">
        <v>0</v>
      </c>
      <c r="AW18" s="159">
        <v>0</v>
      </c>
      <c r="AX18" s="159">
        <v>0</v>
      </c>
      <c r="AY18" s="159">
        <v>0</v>
      </c>
      <c r="AZ18" s="159">
        <v>0</v>
      </c>
      <c r="BA18" s="159">
        <v>0</v>
      </c>
      <c r="BB18" s="159">
        <v>0</v>
      </c>
      <c r="BC18" s="159">
        <v>0</v>
      </c>
      <c r="BD18" s="159">
        <v>0</v>
      </c>
      <c r="BE18" s="159">
        <v>0</v>
      </c>
      <c r="BF18" s="159">
        <v>0</v>
      </c>
      <c r="BG18" s="159">
        <v>386</v>
      </c>
      <c r="BH18" s="159">
        <v>407</v>
      </c>
      <c r="BI18" s="159">
        <v>422</v>
      </c>
      <c r="BJ18" s="159">
        <v>432</v>
      </c>
      <c r="BK18" s="159">
        <v>442</v>
      </c>
      <c r="BL18" s="159">
        <v>462</v>
      </c>
      <c r="BM18" s="159">
        <v>491</v>
      </c>
      <c r="BN18" s="159">
        <v>523</v>
      </c>
      <c r="BO18" s="159">
        <v>558</v>
      </c>
      <c r="BP18" s="159">
        <v>595</v>
      </c>
      <c r="BQ18" s="159">
        <v>631</v>
      </c>
      <c r="BR18" s="159">
        <v>679</v>
      </c>
      <c r="BS18" s="159">
        <v>740</v>
      </c>
      <c r="BT18" s="159">
        <v>780</v>
      </c>
      <c r="BU18" s="159">
        <v>809</v>
      </c>
      <c r="BV18" s="159">
        <v>803</v>
      </c>
      <c r="BW18" s="159">
        <v>797</v>
      </c>
      <c r="BX18" s="159">
        <v>839</v>
      </c>
      <c r="BY18" s="159">
        <v>836</v>
      </c>
      <c r="BZ18" s="159">
        <v>863</v>
      </c>
      <c r="CA18" s="159">
        <v>914</v>
      </c>
      <c r="CB18" s="159">
        <v>960</v>
      </c>
      <c r="CC18" s="159">
        <v>999</v>
      </c>
      <c r="CD18" s="159">
        <v>1042</v>
      </c>
      <c r="CE18" s="160">
        <v>1080</v>
      </c>
    </row>
    <row r="19" spans="2:83" x14ac:dyDescent="0.35">
      <c r="B19" s="219" t="s">
        <v>340</v>
      </c>
      <c r="D19" s="159">
        <v>0</v>
      </c>
      <c r="E19" s="159">
        <v>0</v>
      </c>
      <c r="F19" s="159">
        <v>0</v>
      </c>
      <c r="G19" s="159">
        <v>0</v>
      </c>
      <c r="H19" s="159">
        <v>0</v>
      </c>
      <c r="I19" s="159">
        <v>0</v>
      </c>
      <c r="J19" s="159">
        <v>0</v>
      </c>
      <c r="K19" s="159">
        <v>0</v>
      </c>
      <c r="L19" s="159">
        <v>0</v>
      </c>
      <c r="M19" s="159">
        <v>0</v>
      </c>
      <c r="N19" s="159">
        <v>0</v>
      </c>
      <c r="O19" s="159">
        <v>0</v>
      </c>
      <c r="P19" s="159">
        <v>0</v>
      </c>
      <c r="Q19" s="159">
        <v>0</v>
      </c>
      <c r="R19" s="159">
        <v>0</v>
      </c>
      <c r="S19" s="159">
        <v>0</v>
      </c>
      <c r="T19" s="159">
        <v>0</v>
      </c>
      <c r="U19" s="159">
        <v>0</v>
      </c>
      <c r="V19" s="159">
        <v>0</v>
      </c>
      <c r="W19" s="159">
        <v>0</v>
      </c>
      <c r="X19" s="159">
        <v>0</v>
      </c>
      <c r="Y19" s="159">
        <v>0</v>
      </c>
      <c r="Z19" s="159">
        <v>0</v>
      </c>
      <c r="AA19" s="159">
        <v>0</v>
      </c>
      <c r="AB19" s="159">
        <v>0</v>
      </c>
      <c r="AC19" s="159">
        <v>0</v>
      </c>
      <c r="AD19" s="159">
        <v>0</v>
      </c>
      <c r="AE19" s="159">
        <v>0</v>
      </c>
      <c r="AF19" s="159">
        <v>0</v>
      </c>
      <c r="AG19" s="159">
        <v>0</v>
      </c>
      <c r="AH19" s="159">
        <v>0</v>
      </c>
      <c r="AI19" s="159">
        <v>0</v>
      </c>
      <c r="AJ19" s="159">
        <v>0</v>
      </c>
      <c r="AK19" s="159">
        <v>0</v>
      </c>
      <c r="AL19" s="159">
        <v>0</v>
      </c>
      <c r="AM19" s="159">
        <v>0</v>
      </c>
      <c r="AN19" s="159">
        <v>0</v>
      </c>
      <c r="AO19" s="159">
        <v>0</v>
      </c>
      <c r="AP19" s="159">
        <v>0</v>
      </c>
      <c r="AQ19" s="159">
        <v>0</v>
      </c>
      <c r="AR19" s="159">
        <v>0</v>
      </c>
      <c r="AS19" s="159">
        <v>0</v>
      </c>
      <c r="AT19" s="159">
        <v>0</v>
      </c>
      <c r="AU19" s="159">
        <v>0</v>
      </c>
      <c r="AV19" s="159">
        <v>0</v>
      </c>
      <c r="AW19" s="159">
        <v>0</v>
      </c>
      <c r="AX19" s="159">
        <v>0</v>
      </c>
      <c r="AY19" s="159">
        <v>0</v>
      </c>
      <c r="AZ19" s="159">
        <v>0</v>
      </c>
      <c r="BA19" s="159">
        <v>0</v>
      </c>
      <c r="BB19" s="159">
        <v>0</v>
      </c>
      <c r="BC19" s="159">
        <v>0</v>
      </c>
      <c r="BD19" s="159">
        <v>0</v>
      </c>
      <c r="BE19" s="159">
        <v>0</v>
      </c>
      <c r="BF19" s="159">
        <v>0</v>
      </c>
      <c r="BG19" s="159">
        <v>69</v>
      </c>
      <c r="BH19" s="159">
        <v>60</v>
      </c>
      <c r="BI19" s="159">
        <v>53</v>
      </c>
      <c r="BJ19" s="159">
        <v>52</v>
      </c>
      <c r="BK19" s="159">
        <v>54</v>
      </c>
      <c r="BL19" s="159">
        <v>57</v>
      </c>
      <c r="BM19" s="159">
        <v>59</v>
      </c>
      <c r="BN19" s="159">
        <v>61</v>
      </c>
      <c r="BO19" s="159">
        <v>57</v>
      </c>
      <c r="BP19" s="159">
        <v>55</v>
      </c>
      <c r="BQ19" s="159">
        <v>44</v>
      </c>
      <c r="BR19" s="159">
        <v>52</v>
      </c>
      <c r="BS19" s="159">
        <v>52</v>
      </c>
      <c r="BT19" s="159">
        <v>65</v>
      </c>
      <c r="BU19" s="159">
        <v>75</v>
      </c>
      <c r="BV19" s="159">
        <v>91</v>
      </c>
      <c r="BW19" s="159">
        <v>79</v>
      </c>
      <c r="BX19" s="159">
        <v>61</v>
      </c>
      <c r="BY19" s="159">
        <v>75</v>
      </c>
      <c r="BZ19" s="159">
        <v>93</v>
      </c>
      <c r="CA19" s="159">
        <v>102</v>
      </c>
      <c r="CB19" s="159">
        <v>111</v>
      </c>
      <c r="CC19" s="159">
        <v>119</v>
      </c>
      <c r="CD19" s="159">
        <v>127</v>
      </c>
      <c r="CE19" s="160">
        <v>135</v>
      </c>
    </row>
    <row r="20" spans="2:83" ht="26.25" customHeight="1" x14ac:dyDescent="0.35">
      <c r="B20" s="207" t="s">
        <v>362</v>
      </c>
      <c r="D20" s="217">
        <v>0</v>
      </c>
      <c r="E20" s="217">
        <v>0</v>
      </c>
      <c r="F20" s="217">
        <v>0</v>
      </c>
      <c r="G20" s="217">
        <v>0</v>
      </c>
      <c r="H20" s="217">
        <v>0</v>
      </c>
      <c r="I20" s="217">
        <v>0</v>
      </c>
      <c r="J20" s="217">
        <v>0</v>
      </c>
      <c r="K20" s="217">
        <v>0</v>
      </c>
      <c r="L20" s="217">
        <v>0</v>
      </c>
      <c r="M20" s="217">
        <v>0</v>
      </c>
      <c r="N20" s="217">
        <v>0</v>
      </c>
      <c r="O20" s="217">
        <v>0</v>
      </c>
      <c r="P20" s="217">
        <v>0</v>
      </c>
      <c r="Q20" s="217">
        <v>0</v>
      </c>
      <c r="R20" s="217">
        <v>0</v>
      </c>
      <c r="S20" s="217">
        <v>0</v>
      </c>
      <c r="T20" s="217">
        <v>0</v>
      </c>
      <c r="U20" s="217">
        <v>0</v>
      </c>
      <c r="V20" s="217">
        <v>0</v>
      </c>
      <c r="W20" s="217">
        <v>0</v>
      </c>
      <c r="X20" s="217">
        <v>0</v>
      </c>
      <c r="Y20" s="217">
        <v>0</v>
      </c>
      <c r="Z20" s="217">
        <v>0</v>
      </c>
      <c r="AA20" s="217">
        <v>0</v>
      </c>
      <c r="AB20" s="217">
        <v>8050</v>
      </c>
      <c r="AC20" s="217">
        <v>260</v>
      </c>
      <c r="AD20" s="217">
        <v>340</v>
      </c>
      <c r="AE20" s="217">
        <v>0</v>
      </c>
      <c r="AF20" s="217">
        <v>0</v>
      </c>
      <c r="AG20" s="217">
        <v>9800</v>
      </c>
      <c r="AH20" s="217">
        <v>500</v>
      </c>
      <c r="AI20" s="217">
        <v>500</v>
      </c>
      <c r="AJ20" s="217">
        <v>500</v>
      </c>
      <c r="AK20" s="217">
        <v>600</v>
      </c>
      <c r="AL20" s="217">
        <v>600</v>
      </c>
      <c r="AM20" s="217">
        <v>600</v>
      </c>
      <c r="AN20" s="217">
        <v>600</v>
      </c>
      <c r="AO20" s="217">
        <v>700</v>
      </c>
      <c r="AP20" s="217">
        <v>800</v>
      </c>
      <c r="AQ20" s="217">
        <v>887</v>
      </c>
      <c r="AR20" s="217">
        <v>861</v>
      </c>
      <c r="AS20" s="217">
        <v>877</v>
      </c>
      <c r="AT20" s="217">
        <v>934</v>
      </c>
      <c r="AU20" s="217">
        <v>1067</v>
      </c>
      <c r="AV20" s="217">
        <v>1265</v>
      </c>
      <c r="AW20" s="217">
        <v>1392</v>
      </c>
      <c r="AX20" s="217">
        <v>1260</v>
      </c>
      <c r="AY20" s="217">
        <v>1476</v>
      </c>
      <c r="AZ20" s="217">
        <v>1544</v>
      </c>
      <c r="BA20" s="217">
        <v>1578</v>
      </c>
      <c r="BB20" s="217">
        <v>1607</v>
      </c>
      <c r="BC20" s="217">
        <v>1612</v>
      </c>
      <c r="BD20" s="217">
        <v>1622</v>
      </c>
      <c r="BE20" s="217">
        <v>1635</v>
      </c>
      <c r="BF20" s="217">
        <v>1719</v>
      </c>
      <c r="BG20" s="217">
        <v>1854</v>
      </c>
      <c r="BH20" s="217">
        <v>1921</v>
      </c>
      <c r="BI20" s="217">
        <v>1912</v>
      </c>
      <c r="BJ20" s="217">
        <v>1920</v>
      </c>
      <c r="BK20" s="217">
        <v>2003</v>
      </c>
      <c r="BL20" s="217">
        <v>3164</v>
      </c>
      <c r="BM20" s="217">
        <v>3246</v>
      </c>
      <c r="BN20" s="217">
        <v>3227</v>
      </c>
      <c r="BO20" s="217">
        <v>3212</v>
      </c>
      <c r="BP20" s="217">
        <v>3240</v>
      </c>
      <c r="BQ20" s="217">
        <v>3215</v>
      </c>
      <c r="BR20" s="217">
        <v>3329</v>
      </c>
      <c r="BS20" s="217">
        <v>3565</v>
      </c>
      <c r="BT20" s="217">
        <v>3310</v>
      </c>
      <c r="BU20" s="217">
        <v>3317</v>
      </c>
      <c r="BV20" s="217">
        <v>3241</v>
      </c>
      <c r="BW20" s="217">
        <v>3479</v>
      </c>
      <c r="BX20" s="217">
        <v>3577</v>
      </c>
      <c r="BY20" s="217">
        <v>3710</v>
      </c>
      <c r="BZ20" s="217">
        <v>3879</v>
      </c>
      <c r="CA20" s="217">
        <v>4065</v>
      </c>
      <c r="CB20" s="217">
        <v>4257</v>
      </c>
      <c r="CC20" s="217">
        <v>4450</v>
      </c>
      <c r="CD20" s="217">
        <v>4664</v>
      </c>
      <c r="CE20" s="218">
        <v>4891</v>
      </c>
    </row>
    <row r="21" spans="2:83" x14ac:dyDescent="0.35">
      <c r="B21" s="207" t="s">
        <v>25</v>
      </c>
      <c r="D21" s="217">
        <v>0</v>
      </c>
      <c r="E21" s="217">
        <v>0</v>
      </c>
      <c r="F21" s="217">
        <v>0</v>
      </c>
      <c r="G21" s="217">
        <v>0</v>
      </c>
      <c r="H21" s="217">
        <v>0</v>
      </c>
      <c r="I21" s="217">
        <v>0</v>
      </c>
      <c r="J21" s="217">
        <v>0</v>
      </c>
      <c r="K21" s="217">
        <v>0</v>
      </c>
      <c r="L21" s="217">
        <v>0</v>
      </c>
      <c r="M21" s="217">
        <v>0</v>
      </c>
      <c r="N21" s="217">
        <v>0</v>
      </c>
      <c r="O21" s="217">
        <v>0</v>
      </c>
      <c r="P21" s="217">
        <v>0</v>
      </c>
      <c r="Q21" s="217">
        <v>0</v>
      </c>
      <c r="R21" s="217">
        <v>0</v>
      </c>
      <c r="S21" s="217">
        <v>0</v>
      </c>
      <c r="T21" s="217">
        <v>0</v>
      </c>
      <c r="U21" s="217">
        <v>0</v>
      </c>
      <c r="V21" s="217">
        <v>0</v>
      </c>
      <c r="W21" s="217">
        <v>0</v>
      </c>
      <c r="X21" s="217">
        <v>0</v>
      </c>
      <c r="Y21" s="217">
        <v>0</v>
      </c>
      <c r="Z21" s="217">
        <v>0</v>
      </c>
      <c r="AA21" s="217">
        <v>0</v>
      </c>
      <c r="AB21" s="217">
        <v>0</v>
      </c>
      <c r="AC21" s="217">
        <v>0</v>
      </c>
      <c r="AD21" s="217">
        <v>0</v>
      </c>
      <c r="AE21" s="217">
        <v>0</v>
      </c>
      <c r="AF21" s="217">
        <v>0</v>
      </c>
      <c r="AG21" s="217">
        <v>0</v>
      </c>
      <c r="AH21" s="217">
        <v>0</v>
      </c>
      <c r="AI21" s="217">
        <v>0</v>
      </c>
      <c r="AJ21" s="217">
        <v>0</v>
      </c>
      <c r="AK21" s="217">
        <v>0</v>
      </c>
      <c r="AL21" s="217">
        <v>0</v>
      </c>
      <c r="AM21" s="217">
        <v>0</v>
      </c>
      <c r="AN21" s="217">
        <v>0</v>
      </c>
      <c r="AO21" s="217">
        <v>0</v>
      </c>
      <c r="AP21" s="217">
        <v>0</v>
      </c>
      <c r="AQ21" s="217">
        <v>0</v>
      </c>
      <c r="AR21" s="217">
        <v>2131</v>
      </c>
      <c r="AS21" s="217">
        <v>2221</v>
      </c>
      <c r="AT21" s="217">
        <v>2991</v>
      </c>
      <c r="AU21" s="217">
        <v>3209</v>
      </c>
      <c r="AV21" s="217">
        <v>3708</v>
      </c>
      <c r="AW21" s="217">
        <v>2628</v>
      </c>
      <c r="AX21" s="217">
        <v>2814</v>
      </c>
      <c r="AY21" s="217">
        <v>2921</v>
      </c>
      <c r="AZ21" s="217">
        <v>2927</v>
      </c>
      <c r="BA21" s="217">
        <v>2856</v>
      </c>
      <c r="BB21" s="217">
        <v>2740</v>
      </c>
      <c r="BC21" s="217">
        <v>2580</v>
      </c>
      <c r="BD21" s="217">
        <v>2374</v>
      </c>
      <c r="BE21" s="217">
        <v>2293</v>
      </c>
      <c r="BF21" s="217">
        <v>2268</v>
      </c>
      <c r="BG21" s="217">
        <v>2358</v>
      </c>
      <c r="BH21" s="217">
        <v>2473</v>
      </c>
      <c r="BI21" s="217">
        <v>2603</v>
      </c>
      <c r="BJ21" s="217">
        <v>2570</v>
      </c>
      <c r="BK21" s="217">
        <v>2533</v>
      </c>
      <c r="BL21" s="217">
        <v>2566</v>
      </c>
      <c r="BM21" s="217">
        <v>2940</v>
      </c>
      <c r="BN21" s="217">
        <v>3172</v>
      </c>
      <c r="BO21" s="217">
        <v>3254</v>
      </c>
      <c r="BP21" s="217">
        <v>3368</v>
      </c>
      <c r="BQ21" s="217">
        <v>0</v>
      </c>
      <c r="BR21" s="217">
        <v>0</v>
      </c>
      <c r="BS21" s="217">
        <v>0</v>
      </c>
      <c r="BT21" s="217">
        <v>0</v>
      </c>
      <c r="BU21" s="217">
        <v>0</v>
      </c>
      <c r="BV21" s="217">
        <v>0</v>
      </c>
      <c r="BW21" s="217">
        <v>0</v>
      </c>
      <c r="BX21" s="217">
        <v>0</v>
      </c>
      <c r="BY21" s="217">
        <v>0</v>
      </c>
      <c r="BZ21" s="217">
        <v>0</v>
      </c>
      <c r="CA21" s="217">
        <v>0</v>
      </c>
      <c r="CB21" s="217">
        <v>0</v>
      </c>
      <c r="CC21" s="217">
        <v>0</v>
      </c>
      <c r="CD21" s="217">
        <v>0</v>
      </c>
      <c r="CE21" s="218">
        <v>0</v>
      </c>
    </row>
    <row r="22" spans="2:83" x14ac:dyDescent="0.35">
      <c r="B22" s="245" t="s">
        <v>259</v>
      </c>
      <c r="D22" s="217">
        <v>0</v>
      </c>
      <c r="E22" s="217">
        <v>0</v>
      </c>
      <c r="F22" s="217">
        <v>0</v>
      </c>
      <c r="G22" s="217">
        <v>0</v>
      </c>
      <c r="H22" s="217">
        <v>0</v>
      </c>
      <c r="I22" s="217">
        <v>0</v>
      </c>
      <c r="J22" s="217">
        <v>0</v>
      </c>
      <c r="K22" s="217">
        <v>0</v>
      </c>
      <c r="L22" s="217">
        <v>0</v>
      </c>
      <c r="M22" s="217">
        <v>0</v>
      </c>
      <c r="N22" s="217">
        <v>0</v>
      </c>
      <c r="O22" s="217">
        <v>0</v>
      </c>
      <c r="P22" s="217">
        <v>0</v>
      </c>
      <c r="Q22" s="217">
        <v>0</v>
      </c>
      <c r="R22" s="217">
        <v>0</v>
      </c>
      <c r="S22" s="217">
        <v>0</v>
      </c>
      <c r="T22" s="217">
        <v>0</v>
      </c>
      <c r="U22" s="217">
        <v>0</v>
      </c>
      <c r="V22" s="217">
        <v>0</v>
      </c>
      <c r="W22" s="217">
        <v>0</v>
      </c>
      <c r="X22" s="217">
        <v>0</v>
      </c>
      <c r="Y22" s="217">
        <v>0</v>
      </c>
      <c r="Z22" s="217">
        <v>0</v>
      </c>
      <c r="AA22" s="217">
        <v>0</v>
      </c>
      <c r="AB22" s="217">
        <v>0</v>
      </c>
      <c r="AC22" s="217">
        <v>0</v>
      </c>
      <c r="AD22" s="217">
        <v>0</v>
      </c>
      <c r="AE22" s="217">
        <v>0</v>
      </c>
      <c r="AF22" s="217">
        <v>0</v>
      </c>
      <c r="AG22" s="217">
        <v>0</v>
      </c>
      <c r="AH22" s="217">
        <v>0</v>
      </c>
      <c r="AI22" s="217">
        <v>0</v>
      </c>
      <c r="AJ22" s="217">
        <v>0</v>
      </c>
      <c r="AK22" s="217">
        <v>0</v>
      </c>
      <c r="AL22" s="217">
        <v>0</v>
      </c>
      <c r="AM22" s="217">
        <v>0</v>
      </c>
      <c r="AN22" s="217">
        <v>0</v>
      </c>
      <c r="AO22" s="217">
        <v>0</v>
      </c>
      <c r="AP22" s="217">
        <v>0</v>
      </c>
      <c r="AQ22" s="217">
        <v>0</v>
      </c>
      <c r="AR22" s="217">
        <v>0</v>
      </c>
      <c r="AS22" s="217">
        <v>0</v>
      </c>
      <c r="AT22" s="217">
        <v>0</v>
      </c>
      <c r="AU22" s="217">
        <v>0</v>
      </c>
      <c r="AV22" s="217">
        <v>629</v>
      </c>
      <c r="AW22" s="217">
        <v>799</v>
      </c>
      <c r="AX22" s="217">
        <v>915</v>
      </c>
      <c r="AY22" s="217">
        <v>1048</v>
      </c>
      <c r="AZ22" s="217">
        <v>1160</v>
      </c>
      <c r="BA22" s="217">
        <v>1251</v>
      </c>
      <c r="BB22" s="217">
        <v>1288</v>
      </c>
      <c r="BC22" s="217">
        <v>1314</v>
      </c>
      <c r="BD22" s="217">
        <v>1351</v>
      </c>
      <c r="BE22" s="217">
        <v>1410</v>
      </c>
      <c r="BF22" s="217">
        <v>1491</v>
      </c>
      <c r="BG22" s="217">
        <v>1553</v>
      </c>
      <c r="BH22" s="217">
        <v>1596</v>
      </c>
      <c r="BI22" s="217">
        <v>1627</v>
      </c>
      <c r="BJ22" s="217">
        <v>1657</v>
      </c>
      <c r="BK22" s="217">
        <v>1692</v>
      </c>
      <c r="BL22" s="217">
        <v>1733</v>
      </c>
      <c r="BM22" s="217">
        <v>1780</v>
      </c>
      <c r="BN22" s="217">
        <v>1819</v>
      </c>
      <c r="BO22" s="217">
        <v>1847</v>
      </c>
      <c r="BP22" s="217">
        <v>1877</v>
      </c>
      <c r="BQ22" s="217">
        <v>1866</v>
      </c>
      <c r="BR22" s="217">
        <v>1761</v>
      </c>
      <c r="BS22" s="217">
        <v>1563</v>
      </c>
      <c r="BT22" s="217">
        <v>1236</v>
      </c>
      <c r="BU22" s="217">
        <v>837</v>
      </c>
      <c r="BV22" s="217">
        <v>570</v>
      </c>
      <c r="BW22" s="217">
        <v>375</v>
      </c>
      <c r="BX22" s="217">
        <v>204</v>
      </c>
      <c r="BY22" s="217">
        <v>186</v>
      </c>
      <c r="BZ22" s="217">
        <v>168</v>
      </c>
      <c r="CA22" s="217">
        <v>156</v>
      </c>
      <c r="CB22" s="217">
        <v>168</v>
      </c>
      <c r="CC22" s="217">
        <v>167</v>
      </c>
      <c r="CD22" s="217">
        <v>146</v>
      </c>
      <c r="CE22" s="218">
        <v>141</v>
      </c>
    </row>
    <row r="23" spans="2:83" x14ac:dyDescent="0.35">
      <c r="B23" s="219" t="s">
        <v>339</v>
      </c>
      <c r="D23" s="217">
        <v>0</v>
      </c>
      <c r="E23" s="217">
        <v>0</v>
      </c>
      <c r="F23" s="217">
        <v>0</v>
      </c>
      <c r="G23" s="217">
        <v>0</v>
      </c>
      <c r="H23" s="217">
        <v>0</v>
      </c>
      <c r="I23" s="217">
        <v>0</v>
      </c>
      <c r="J23" s="217">
        <v>0</v>
      </c>
      <c r="K23" s="217">
        <v>0</v>
      </c>
      <c r="L23" s="217">
        <v>0</v>
      </c>
      <c r="M23" s="217">
        <v>0</v>
      </c>
      <c r="N23" s="217">
        <v>0</v>
      </c>
      <c r="O23" s="217">
        <v>0</v>
      </c>
      <c r="P23" s="217">
        <v>0</v>
      </c>
      <c r="Q23" s="217">
        <v>0</v>
      </c>
      <c r="R23" s="217">
        <v>0</v>
      </c>
      <c r="S23" s="217">
        <v>0</v>
      </c>
      <c r="T23" s="217">
        <v>0</v>
      </c>
      <c r="U23" s="217">
        <v>0</v>
      </c>
      <c r="V23" s="217">
        <v>0</v>
      </c>
      <c r="W23" s="217">
        <v>0</v>
      </c>
      <c r="X23" s="217">
        <v>0</v>
      </c>
      <c r="Y23" s="217">
        <v>0</v>
      </c>
      <c r="Z23" s="217">
        <v>0</v>
      </c>
      <c r="AA23" s="217">
        <v>0</v>
      </c>
      <c r="AB23" s="217">
        <v>0</v>
      </c>
      <c r="AC23" s="217">
        <v>0</v>
      </c>
      <c r="AD23" s="217">
        <v>0</v>
      </c>
      <c r="AE23" s="217">
        <v>0</v>
      </c>
      <c r="AF23" s="217">
        <v>0</v>
      </c>
      <c r="AG23" s="217">
        <v>0</v>
      </c>
      <c r="AH23" s="217">
        <v>0</v>
      </c>
      <c r="AI23" s="217">
        <v>0</v>
      </c>
      <c r="AJ23" s="217">
        <v>0</v>
      </c>
      <c r="AK23" s="217">
        <v>0</v>
      </c>
      <c r="AL23" s="217">
        <v>0</v>
      </c>
      <c r="AM23" s="217">
        <v>0</v>
      </c>
      <c r="AN23" s="217">
        <v>0</v>
      </c>
      <c r="AO23" s="217">
        <v>0</v>
      </c>
      <c r="AP23" s="217">
        <v>0</v>
      </c>
      <c r="AQ23" s="217">
        <v>0</v>
      </c>
      <c r="AR23" s="217">
        <v>0</v>
      </c>
      <c r="AS23" s="217">
        <v>0</v>
      </c>
      <c r="AT23" s="217">
        <v>0</v>
      </c>
      <c r="AU23" s="217">
        <v>0</v>
      </c>
      <c r="AV23" s="217">
        <v>591</v>
      </c>
      <c r="AW23" s="217">
        <v>796</v>
      </c>
      <c r="AX23" s="217">
        <v>908</v>
      </c>
      <c r="AY23" s="217">
        <v>1039</v>
      </c>
      <c r="AZ23" s="217">
        <v>1151</v>
      </c>
      <c r="BA23" s="217">
        <v>1243</v>
      </c>
      <c r="BB23" s="217">
        <v>1278</v>
      </c>
      <c r="BC23" s="217">
        <v>1302</v>
      </c>
      <c r="BD23" s="217">
        <v>1339</v>
      </c>
      <c r="BE23" s="217">
        <v>1396</v>
      </c>
      <c r="BF23" s="217">
        <v>1477</v>
      </c>
      <c r="BG23" s="217">
        <v>1539</v>
      </c>
      <c r="BH23" s="217">
        <v>1582</v>
      </c>
      <c r="BI23" s="217">
        <v>1612</v>
      </c>
      <c r="BJ23" s="217">
        <v>1641</v>
      </c>
      <c r="BK23" s="217">
        <v>1676</v>
      </c>
      <c r="BL23" s="217">
        <v>1715</v>
      </c>
      <c r="BM23" s="217">
        <v>1761</v>
      </c>
      <c r="BN23" s="217">
        <v>1800</v>
      </c>
      <c r="BO23" s="217">
        <v>1828</v>
      </c>
      <c r="BP23" s="217">
        <v>1858</v>
      </c>
      <c r="BQ23" s="217">
        <v>1846</v>
      </c>
      <c r="BR23" s="217">
        <v>1742</v>
      </c>
      <c r="BS23" s="217">
        <v>1555</v>
      </c>
      <c r="BT23" s="217">
        <v>1227</v>
      </c>
      <c r="BU23" s="217">
        <v>829</v>
      </c>
      <c r="BV23" s="217">
        <v>563</v>
      </c>
      <c r="BW23" s="217">
        <v>369</v>
      </c>
      <c r="BX23" s="217">
        <v>198</v>
      </c>
      <c r="BY23" s="217">
        <v>180</v>
      </c>
      <c r="BZ23" s="217">
        <v>163</v>
      </c>
      <c r="CA23" s="217">
        <v>151</v>
      </c>
      <c r="CB23" s="217">
        <v>164</v>
      </c>
      <c r="CC23" s="217">
        <v>166</v>
      </c>
      <c r="CD23" s="217">
        <v>145</v>
      </c>
      <c r="CE23" s="218">
        <v>140</v>
      </c>
    </row>
    <row r="24" spans="2:83" x14ac:dyDescent="0.35">
      <c r="B24" s="219" t="s">
        <v>340</v>
      </c>
      <c r="D24" s="217">
        <v>0</v>
      </c>
      <c r="E24" s="217">
        <v>0</v>
      </c>
      <c r="F24" s="217">
        <v>0</v>
      </c>
      <c r="G24" s="217">
        <v>0</v>
      </c>
      <c r="H24" s="217">
        <v>0</v>
      </c>
      <c r="I24" s="217">
        <v>0</v>
      </c>
      <c r="J24" s="217">
        <v>0</v>
      </c>
      <c r="K24" s="217">
        <v>0</v>
      </c>
      <c r="L24" s="217">
        <v>0</v>
      </c>
      <c r="M24" s="217">
        <v>0</v>
      </c>
      <c r="N24" s="217">
        <v>0</v>
      </c>
      <c r="O24" s="217">
        <v>0</v>
      </c>
      <c r="P24" s="217">
        <v>0</v>
      </c>
      <c r="Q24" s="217">
        <v>0</v>
      </c>
      <c r="R24" s="217">
        <v>0</v>
      </c>
      <c r="S24" s="217">
        <v>0</v>
      </c>
      <c r="T24" s="217">
        <v>0</v>
      </c>
      <c r="U24" s="217">
        <v>0</v>
      </c>
      <c r="V24" s="217">
        <v>0</v>
      </c>
      <c r="W24" s="217">
        <v>0</v>
      </c>
      <c r="X24" s="217">
        <v>0</v>
      </c>
      <c r="Y24" s="217">
        <v>0</v>
      </c>
      <c r="Z24" s="217">
        <v>0</v>
      </c>
      <c r="AA24" s="217">
        <v>0</v>
      </c>
      <c r="AB24" s="217">
        <v>0</v>
      </c>
      <c r="AC24" s="217">
        <v>0</v>
      </c>
      <c r="AD24" s="217">
        <v>0</v>
      </c>
      <c r="AE24" s="217">
        <v>0</v>
      </c>
      <c r="AF24" s="217">
        <v>0</v>
      </c>
      <c r="AG24" s="217">
        <v>0</v>
      </c>
      <c r="AH24" s="217">
        <v>0</v>
      </c>
      <c r="AI24" s="217">
        <v>0</v>
      </c>
      <c r="AJ24" s="217">
        <v>0</v>
      </c>
      <c r="AK24" s="217">
        <v>0</v>
      </c>
      <c r="AL24" s="217">
        <v>0</v>
      </c>
      <c r="AM24" s="217">
        <v>0</v>
      </c>
      <c r="AN24" s="217">
        <v>0</v>
      </c>
      <c r="AO24" s="217">
        <v>0</v>
      </c>
      <c r="AP24" s="217">
        <v>0</v>
      </c>
      <c r="AQ24" s="217">
        <v>0</v>
      </c>
      <c r="AR24" s="217">
        <v>0</v>
      </c>
      <c r="AS24" s="217">
        <v>0</v>
      </c>
      <c r="AT24" s="217">
        <v>0</v>
      </c>
      <c r="AU24" s="217">
        <v>0</v>
      </c>
      <c r="AV24" s="217">
        <v>38</v>
      </c>
      <c r="AW24" s="217">
        <v>3</v>
      </c>
      <c r="AX24" s="217">
        <v>7</v>
      </c>
      <c r="AY24" s="217">
        <v>9</v>
      </c>
      <c r="AZ24" s="217">
        <v>9</v>
      </c>
      <c r="BA24" s="217">
        <v>8</v>
      </c>
      <c r="BB24" s="217">
        <v>10</v>
      </c>
      <c r="BC24" s="217">
        <v>12</v>
      </c>
      <c r="BD24" s="217">
        <v>12</v>
      </c>
      <c r="BE24" s="217">
        <v>14</v>
      </c>
      <c r="BF24" s="217">
        <v>14</v>
      </c>
      <c r="BG24" s="217">
        <v>14</v>
      </c>
      <c r="BH24" s="217">
        <v>14</v>
      </c>
      <c r="BI24" s="217">
        <v>15</v>
      </c>
      <c r="BJ24" s="217">
        <v>16</v>
      </c>
      <c r="BK24" s="217">
        <v>16</v>
      </c>
      <c r="BL24" s="217">
        <v>17</v>
      </c>
      <c r="BM24" s="217">
        <v>19</v>
      </c>
      <c r="BN24" s="217">
        <v>19</v>
      </c>
      <c r="BO24" s="217">
        <v>20</v>
      </c>
      <c r="BP24" s="217">
        <v>20</v>
      </c>
      <c r="BQ24" s="217">
        <v>20</v>
      </c>
      <c r="BR24" s="217">
        <v>19</v>
      </c>
      <c r="BS24" s="217">
        <v>8</v>
      </c>
      <c r="BT24" s="217">
        <v>9</v>
      </c>
      <c r="BU24" s="217">
        <v>8</v>
      </c>
      <c r="BV24" s="217">
        <v>7</v>
      </c>
      <c r="BW24" s="217">
        <v>7</v>
      </c>
      <c r="BX24" s="217">
        <v>7</v>
      </c>
      <c r="BY24" s="217">
        <v>6</v>
      </c>
      <c r="BZ24" s="217">
        <v>5</v>
      </c>
      <c r="CA24" s="217">
        <v>5</v>
      </c>
      <c r="CB24" s="217">
        <v>3</v>
      </c>
      <c r="CC24" s="217">
        <v>2</v>
      </c>
      <c r="CD24" s="217">
        <v>1</v>
      </c>
      <c r="CE24" s="218">
        <v>1</v>
      </c>
    </row>
    <row r="25" spans="2:83" ht="26.25" customHeight="1" x14ac:dyDescent="0.35">
      <c r="B25" s="245" t="s">
        <v>260</v>
      </c>
      <c r="D25" s="217">
        <v>0</v>
      </c>
      <c r="E25" s="217">
        <v>0</v>
      </c>
      <c r="F25" s="217">
        <v>0</v>
      </c>
      <c r="G25" s="217">
        <v>0</v>
      </c>
      <c r="H25" s="217">
        <v>0</v>
      </c>
      <c r="I25" s="217">
        <v>0</v>
      </c>
      <c r="J25" s="217">
        <v>0</v>
      </c>
      <c r="K25" s="217">
        <v>0</v>
      </c>
      <c r="L25" s="217">
        <v>0</v>
      </c>
      <c r="M25" s="217">
        <v>0</v>
      </c>
      <c r="N25" s="217">
        <v>0</v>
      </c>
      <c r="O25" s="217">
        <v>0</v>
      </c>
      <c r="P25" s="217">
        <v>0</v>
      </c>
      <c r="Q25" s="217">
        <v>0</v>
      </c>
      <c r="R25" s="217">
        <v>0</v>
      </c>
      <c r="S25" s="217">
        <v>0</v>
      </c>
      <c r="T25" s="217">
        <v>0</v>
      </c>
      <c r="U25" s="217">
        <v>0</v>
      </c>
      <c r="V25" s="217">
        <v>0</v>
      </c>
      <c r="W25" s="217">
        <v>0</v>
      </c>
      <c r="X25" s="217">
        <v>0</v>
      </c>
      <c r="Y25" s="217">
        <v>0</v>
      </c>
      <c r="Z25" s="217">
        <v>0</v>
      </c>
      <c r="AA25" s="217">
        <v>0</v>
      </c>
      <c r="AB25" s="217">
        <v>0</v>
      </c>
      <c r="AC25" s="217">
        <v>0</v>
      </c>
      <c r="AD25" s="217">
        <v>0</v>
      </c>
      <c r="AE25" s="217">
        <v>0</v>
      </c>
      <c r="AF25" s="217">
        <v>0</v>
      </c>
      <c r="AG25" s="217">
        <v>0</v>
      </c>
      <c r="AH25" s="217">
        <v>0</v>
      </c>
      <c r="AI25" s="217">
        <v>0</v>
      </c>
      <c r="AJ25" s="217">
        <v>0</v>
      </c>
      <c r="AK25" s="217">
        <v>0</v>
      </c>
      <c r="AL25" s="217">
        <v>0</v>
      </c>
      <c r="AM25" s="217">
        <v>0</v>
      </c>
      <c r="AN25" s="217">
        <v>0</v>
      </c>
      <c r="AO25" s="217">
        <v>0</v>
      </c>
      <c r="AP25" s="217">
        <v>0</v>
      </c>
      <c r="AQ25" s="217">
        <v>0</v>
      </c>
      <c r="AR25" s="217">
        <v>0</v>
      </c>
      <c r="AS25" s="217">
        <v>0</v>
      </c>
      <c r="AT25" s="217">
        <v>0</v>
      </c>
      <c r="AU25" s="217">
        <v>0</v>
      </c>
      <c r="AV25" s="217">
        <v>1</v>
      </c>
      <c r="AW25" s="217">
        <v>3</v>
      </c>
      <c r="AX25" s="217">
        <v>5</v>
      </c>
      <c r="AY25" s="217">
        <v>7</v>
      </c>
      <c r="AZ25" s="217">
        <v>11</v>
      </c>
      <c r="BA25" s="217">
        <v>14</v>
      </c>
      <c r="BB25" s="217">
        <v>16</v>
      </c>
      <c r="BC25" s="217">
        <v>13</v>
      </c>
      <c r="BD25" s="217">
        <v>0</v>
      </c>
      <c r="BE25" s="217">
        <v>0</v>
      </c>
      <c r="BF25" s="217">
        <v>0</v>
      </c>
      <c r="BG25" s="217">
        <v>0</v>
      </c>
      <c r="BH25" s="217">
        <v>0</v>
      </c>
      <c r="BI25" s="217">
        <v>0</v>
      </c>
      <c r="BJ25" s="217">
        <v>0</v>
      </c>
      <c r="BK25" s="217">
        <v>0</v>
      </c>
      <c r="BL25" s="217">
        <v>0</v>
      </c>
      <c r="BM25" s="217">
        <v>0</v>
      </c>
      <c r="BN25" s="217">
        <v>0</v>
      </c>
      <c r="BO25" s="217">
        <v>0</v>
      </c>
      <c r="BP25" s="217">
        <v>0</v>
      </c>
      <c r="BQ25" s="217">
        <v>0</v>
      </c>
      <c r="BR25" s="217">
        <v>0</v>
      </c>
      <c r="BS25" s="217">
        <v>0</v>
      </c>
      <c r="BT25" s="217">
        <v>0</v>
      </c>
      <c r="BU25" s="217">
        <v>0</v>
      </c>
      <c r="BV25" s="217">
        <v>0</v>
      </c>
      <c r="BW25" s="217">
        <v>0</v>
      </c>
      <c r="BX25" s="217">
        <v>0</v>
      </c>
      <c r="BY25" s="217">
        <v>0</v>
      </c>
      <c r="BZ25" s="217">
        <v>0</v>
      </c>
      <c r="CA25" s="217">
        <v>0</v>
      </c>
      <c r="CB25" s="217">
        <v>0</v>
      </c>
      <c r="CC25" s="217">
        <v>0</v>
      </c>
      <c r="CD25" s="217">
        <v>0</v>
      </c>
      <c r="CE25" s="218">
        <v>0</v>
      </c>
    </row>
    <row r="26" spans="2:83" x14ac:dyDescent="0.35">
      <c r="B26" s="207" t="s">
        <v>263</v>
      </c>
      <c r="D26" s="217">
        <v>0</v>
      </c>
      <c r="E26" s="217">
        <v>0</v>
      </c>
      <c r="F26" s="217">
        <v>0</v>
      </c>
      <c r="G26" s="217">
        <v>0</v>
      </c>
      <c r="H26" s="217">
        <v>0</v>
      </c>
      <c r="I26" s="217">
        <v>0</v>
      </c>
      <c r="J26" s="217">
        <v>0</v>
      </c>
      <c r="K26" s="217">
        <v>0</v>
      </c>
      <c r="L26" s="217">
        <v>0</v>
      </c>
      <c r="M26" s="217">
        <v>0</v>
      </c>
      <c r="N26" s="217">
        <v>0</v>
      </c>
      <c r="O26" s="217">
        <v>0</v>
      </c>
      <c r="P26" s="217">
        <v>0</v>
      </c>
      <c r="Q26" s="217">
        <v>0</v>
      </c>
      <c r="R26" s="217">
        <v>0</v>
      </c>
      <c r="S26" s="217">
        <v>0</v>
      </c>
      <c r="T26" s="217">
        <v>0</v>
      </c>
      <c r="U26" s="217">
        <v>0</v>
      </c>
      <c r="V26" s="217">
        <v>0</v>
      </c>
      <c r="W26" s="217">
        <v>0</v>
      </c>
      <c r="X26" s="217">
        <v>0</v>
      </c>
      <c r="Y26" s="217">
        <v>0</v>
      </c>
      <c r="Z26" s="217">
        <v>0</v>
      </c>
      <c r="AA26" s="217">
        <v>0</v>
      </c>
      <c r="AB26" s="217">
        <v>0</v>
      </c>
      <c r="AC26" s="217">
        <v>0</v>
      </c>
      <c r="AD26" s="217">
        <v>0</v>
      </c>
      <c r="AE26" s="217">
        <v>0</v>
      </c>
      <c r="AF26" s="217">
        <v>0</v>
      </c>
      <c r="AG26" s="217">
        <v>0</v>
      </c>
      <c r="AH26" s="217">
        <v>0</v>
      </c>
      <c r="AI26" s="217">
        <v>0</v>
      </c>
      <c r="AJ26" s="217">
        <v>0</v>
      </c>
      <c r="AK26" s="217">
        <v>0</v>
      </c>
      <c r="AL26" s="217">
        <v>0</v>
      </c>
      <c r="AM26" s="217">
        <v>0</v>
      </c>
      <c r="AN26" s="217">
        <v>0</v>
      </c>
      <c r="AO26" s="217">
        <v>0</v>
      </c>
      <c r="AP26" s="217">
        <v>0</v>
      </c>
      <c r="AQ26" s="217">
        <v>0</v>
      </c>
      <c r="AR26" s="217">
        <v>0</v>
      </c>
      <c r="AS26" s="217">
        <v>0</v>
      </c>
      <c r="AT26" s="217">
        <v>0</v>
      </c>
      <c r="AU26" s="217">
        <v>0</v>
      </c>
      <c r="AV26" s="217">
        <v>0</v>
      </c>
      <c r="AW26" s="217">
        <v>0</v>
      </c>
      <c r="AX26" s="217">
        <v>0</v>
      </c>
      <c r="AY26" s="217">
        <v>0</v>
      </c>
      <c r="AZ26" s="217">
        <v>0</v>
      </c>
      <c r="BA26" s="217">
        <v>0</v>
      </c>
      <c r="BB26" s="217">
        <v>0</v>
      </c>
      <c r="BC26" s="217">
        <v>0</v>
      </c>
      <c r="BD26" s="217">
        <v>0</v>
      </c>
      <c r="BE26" s="217">
        <v>0</v>
      </c>
      <c r="BF26" s="217">
        <v>0</v>
      </c>
      <c r="BG26" s="217">
        <v>0</v>
      </c>
      <c r="BH26" s="217">
        <v>0</v>
      </c>
      <c r="BI26" s="217">
        <v>0</v>
      </c>
      <c r="BJ26" s="217">
        <v>0</v>
      </c>
      <c r="BK26" s="217">
        <v>0</v>
      </c>
      <c r="BL26" s="217">
        <v>136</v>
      </c>
      <c r="BM26" s="217">
        <v>391</v>
      </c>
      <c r="BN26" s="217">
        <v>579</v>
      </c>
      <c r="BO26" s="217">
        <v>811</v>
      </c>
      <c r="BP26" s="217">
        <v>1365</v>
      </c>
      <c r="BQ26" s="217">
        <v>1912</v>
      </c>
      <c r="BR26" s="217">
        <v>2235</v>
      </c>
      <c r="BS26" s="217">
        <v>2356</v>
      </c>
      <c r="BT26" s="217">
        <v>2381</v>
      </c>
      <c r="BU26" s="217">
        <v>2326</v>
      </c>
      <c r="BV26" s="217">
        <v>2168</v>
      </c>
      <c r="BW26" s="217">
        <v>1961</v>
      </c>
      <c r="BX26" s="217">
        <v>1875</v>
      </c>
      <c r="BY26" s="217">
        <v>1769</v>
      </c>
      <c r="BZ26" s="217">
        <v>1668</v>
      </c>
      <c r="CA26" s="217">
        <v>1569</v>
      </c>
      <c r="CB26" s="217">
        <v>1477</v>
      </c>
      <c r="CC26" s="217">
        <v>1353</v>
      </c>
      <c r="CD26" s="217">
        <v>1281</v>
      </c>
      <c r="CE26" s="218">
        <v>1236</v>
      </c>
    </row>
    <row r="27" spans="2:83" x14ac:dyDescent="0.35">
      <c r="B27" s="219" t="s">
        <v>254</v>
      </c>
      <c r="D27" s="217">
        <v>0</v>
      </c>
      <c r="E27" s="217">
        <v>0</v>
      </c>
      <c r="F27" s="217">
        <v>0</v>
      </c>
      <c r="G27" s="217">
        <v>0</v>
      </c>
      <c r="H27" s="217">
        <v>0</v>
      </c>
      <c r="I27" s="217">
        <v>0</v>
      </c>
      <c r="J27" s="217">
        <v>0</v>
      </c>
      <c r="K27" s="217">
        <v>0</v>
      </c>
      <c r="L27" s="217">
        <v>0</v>
      </c>
      <c r="M27" s="217">
        <v>0</v>
      </c>
      <c r="N27" s="217">
        <v>0</v>
      </c>
      <c r="O27" s="217">
        <v>0</v>
      </c>
      <c r="P27" s="217">
        <v>0</v>
      </c>
      <c r="Q27" s="217">
        <v>0</v>
      </c>
      <c r="R27" s="217">
        <v>0</v>
      </c>
      <c r="S27" s="217">
        <v>0</v>
      </c>
      <c r="T27" s="217">
        <v>0</v>
      </c>
      <c r="U27" s="217">
        <v>0</v>
      </c>
      <c r="V27" s="217">
        <v>0</v>
      </c>
      <c r="W27" s="217">
        <v>0</v>
      </c>
      <c r="X27" s="217">
        <v>0</v>
      </c>
      <c r="Y27" s="217">
        <v>0</v>
      </c>
      <c r="Z27" s="217">
        <v>0</v>
      </c>
      <c r="AA27" s="217">
        <v>0</v>
      </c>
      <c r="AB27" s="217">
        <v>0</v>
      </c>
      <c r="AC27" s="217">
        <v>0</v>
      </c>
      <c r="AD27" s="217">
        <v>0</v>
      </c>
      <c r="AE27" s="217">
        <v>0</v>
      </c>
      <c r="AF27" s="217">
        <v>0</v>
      </c>
      <c r="AG27" s="217">
        <v>0</v>
      </c>
      <c r="AH27" s="217">
        <v>0</v>
      </c>
      <c r="AI27" s="217">
        <v>0</v>
      </c>
      <c r="AJ27" s="217">
        <v>0</v>
      </c>
      <c r="AK27" s="217">
        <v>0</v>
      </c>
      <c r="AL27" s="217">
        <v>0</v>
      </c>
      <c r="AM27" s="217">
        <v>0</v>
      </c>
      <c r="AN27" s="217">
        <v>0</v>
      </c>
      <c r="AO27" s="217">
        <v>0</v>
      </c>
      <c r="AP27" s="217">
        <v>0</v>
      </c>
      <c r="AQ27" s="217">
        <v>0</v>
      </c>
      <c r="AR27" s="217">
        <v>0</v>
      </c>
      <c r="AS27" s="217">
        <v>0</v>
      </c>
      <c r="AT27" s="217">
        <v>0</v>
      </c>
      <c r="AU27" s="217">
        <v>0</v>
      </c>
      <c r="AV27" s="217">
        <v>0</v>
      </c>
      <c r="AW27" s="217">
        <v>0</v>
      </c>
      <c r="AX27" s="217">
        <v>0</v>
      </c>
      <c r="AY27" s="217">
        <v>0</v>
      </c>
      <c r="AZ27" s="217">
        <v>0</v>
      </c>
      <c r="BA27" s="217">
        <v>0</v>
      </c>
      <c r="BB27" s="217">
        <v>0</v>
      </c>
      <c r="BC27" s="217">
        <v>0</v>
      </c>
      <c r="BD27" s="217">
        <v>0</v>
      </c>
      <c r="BE27" s="217">
        <v>0</v>
      </c>
      <c r="BF27" s="217">
        <v>0</v>
      </c>
      <c r="BG27" s="217">
        <v>0</v>
      </c>
      <c r="BH27" s="217">
        <v>0</v>
      </c>
      <c r="BI27" s="217">
        <v>0</v>
      </c>
      <c r="BJ27" s="217">
        <v>0</v>
      </c>
      <c r="BK27" s="217">
        <v>0</v>
      </c>
      <c r="BL27" s="217">
        <v>59</v>
      </c>
      <c r="BM27" s="217">
        <v>145</v>
      </c>
      <c r="BN27" s="217">
        <v>199</v>
      </c>
      <c r="BO27" s="217">
        <v>262</v>
      </c>
      <c r="BP27" s="217">
        <v>364</v>
      </c>
      <c r="BQ27" s="217">
        <v>492</v>
      </c>
      <c r="BR27" s="217">
        <v>507</v>
      </c>
      <c r="BS27" s="217">
        <v>489</v>
      </c>
      <c r="BT27" s="217">
        <v>483</v>
      </c>
      <c r="BU27" s="217">
        <v>460</v>
      </c>
      <c r="BV27" s="217">
        <v>404</v>
      </c>
      <c r="BW27" s="217">
        <v>360</v>
      </c>
      <c r="BX27" s="217">
        <v>384</v>
      </c>
      <c r="BY27" s="217">
        <v>401</v>
      </c>
      <c r="BZ27" s="217">
        <v>419</v>
      </c>
      <c r="CA27" s="217">
        <v>437</v>
      </c>
      <c r="CB27" s="217">
        <v>451</v>
      </c>
      <c r="CC27" s="217">
        <v>478</v>
      </c>
      <c r="CD27" s="217">
        <v>500</v>
      </c>
      <c r="CE27" s="218">
        <v>523</v>
      </c>
    </row>
    <row r="28" spans="2:83" x14ac:dyDescent="0.35">
      <c r="B28" s="219" t="s">
        <v>343</v>
      </c>
      <c r="D28" s="217">
        <v>0</v>
      </c>
      <c r="E28" s="217">
        <v>0</v>
      </c>
      <c r="F28" s="217">
        <v>0</v>
      </c>
      <c r="G28" s="217">
        <v>0</v>
      </c>
      <c r="H28" s="217">
        <v>0</v>
      </c>
      <c r="I28" s="217">
        <v>0</v>
      </c>
      <c r="J28" s="217">
        <v>0</v>
      </c>
      <c r="K28" s="217">
        <v>0</v>
      </c>
      <c r="L28" s="217">
        <v>0</v>
      </c>
      <c r="M28" s="217">
        <v>0</v>
      </c>
      <c r="N28" s="217">
        <v>0</v>
      </c>
      <c r="O28" s="217">
        <v>0</v>
      </c>
      <c r="P28" s="217">
        <v>0</v>
      </c>
      <c r="Q28" s="217">
        <v>0</v>
      </c>
      <c r="R28" s="217">
        <v>0</v>
      </c>
      <c r="S28" s="217">
        <v>0</v>
      </c>
      <c r="T28" s="217">
        <v>0</v>
      </c>
      <c r="U28" s="217">
        <v>0</v>
      </c>
      <c r="V28" s="217">
        <v>0</v>
      </c>
      <c r="W28" s="217">
        <v>0</v>
      </c>
      <c r="X28" s="217">
        <v>0</v>
      </c>
      <c r="Y28" s="217">
        <v>0</v>
      </c>
      <c r="Z28" s="217">
        <v>0</v>
      </c>
      <c r="AA28" s="217">
        <v>0</v>
      </c>
      <c r="AB28" s="217">
        <v>0</v>
      </c>
      <c r="AC28" s="217">
        <v>0</v>
      </c>
      <c r="AD28" s="217">
        <v>0</v>
      </c>
      <c r="AE28" s="217">
        <v>0</v>
      </c>
      <c r="AF28" s="217">
        <v>0</v>
      </c>
      <c r="AG28" s="217">
        <v>0</v>
      </c>
      <c r="AH28" s="217">
        <v>0</v>
      </c>
      <c r="AI28" s="217">
        <v>0</v>
      </c>
      <c r="AJ28" s="217">
        <v>0</v>
      </c>
      <c r="AK28" s="217">
        <v>0</v>
      </c>
      <c r="AL28" s="217">
        <v>0</v>
      </c>
      <c r="AM28" s="217">
        <v>0</v>
      </c>
      <c r="AN28" s="217">
        <v>0</v>
      </c>
      <c r="AO28" s="217">
        <v>0</v>
      </c>
      <c r="AP28" s="217">
        <v>0</v>
      </c>
      <c r="AQ28" s="217">
        <v>0</v>
      </c>
      <c r="AR28" s="217">
        <v>0</v>
      </c>
      <c r="AS28" s="217">
        <v>0</v>
      </c>
      <c r="AT28" s="217">
        <v>0</v>
      </c>
      <c r="AU28" s="217">
        <v>0</v>
      </c>
      <c r="AV28" s="217">
        <v>0</v>
      </c>
      <c r="AW28" s="217">
        <v>0</v>
      </c>
      <c r="AX28" s="217">
        <v>0</v>
      </c>
      <c r="AY28" s="217">
        <v>0</v>
      </c>
      <c r="AZ28" s="217">
        <v>0</v>
      </c>
      <c r="BA28" s="217">
        <v>0</v>
      </c>
      <c r="BB28" s="217">
        <v>0</v>
      </c>
      <c r="BC28" s="217">
        <v>0</v>
      </c>
      <c r="BD28" s="217">
        <v>0</v>
      </c>
      <c r="BE28" s="217">
        <v>0</v>
      </c>
      <c r="BF28" s="217">
        <v>0</v>
      </c>
      <c r="BG28" s="217">
        <v>0</v>
      </c>
      <c r="BH28" s="217">
        <v>0</v>
      </c>
      <c r="BI28" s="217">
        <v>0</v>
      </c>
      <c r="BJ28" s="217">
        <v>0</v>
      </c>
      <c r="BK28" s="217">
        <v>0</v>
      </c>
      <c r="BL28" s="217">
        <v>6</v>
      </c>
      <c r="BM28" s="217">
        <v>22</v>
      </c>
      <c r="BN28" s="217">
        <v>38</v>
      </c>
      <c r="BO28" s="217">
        <v>59</v>
      </c>
      <c r="BP28" s="217">
        <v>103</v>
      </c>
      <c r="BQ28" s="217">
        <v>180</v>
      </c>
      <c r="BR28" s="217">
        <v>248</v>
      </c>
      <c r="BS28" s="217">
        <v>325</v>
      </c>
      <c r="BT28" s="217">
        <v>379</v>
      </c>
      <c r="BU28" s="217">
        <v>398</v>
      </c>
      <c r="BV28" s="217">
        <v>414</v>
      </c>
      <c r="BW28" s="217">
        <v>437</v>
      </c>
      <c r="BX28" s="217">
        <v>422</v>
      </c>
      <c r="BY28" s="217">
        <v>391</v>
      </c>
      <c r="BZ28" s="217">
        <v>358</v>
      </c>
      <c r="CA28" s="217">
        <v>325</v>
      </c>
      <c r="CB28" s="217">
        <v>294</v>
      </c>
      <c r="CC28" s="217">
        <v>249</v>
      </c>
      <c r="CD28" s="217">
        <v>220</v>
      </c>
      <c r="CE28" s="218">
        <v>198</v>
      </c>
    </row>
    <row r="29" spans="2:83" x14ac:dyDescent="0.35">
      <c r="B29" s="219" t="s">
        <v>264</v>
      </c>
      <c r="D29" s="217">
        <v>0</v>
      </c>
      <c r="E29" s="217">
        <v>0</v>
      </c>
      <c r="F29" s="217">
        <v>0</v>
      </c>
      <c r="G29" s="217">
        <v>0</v>
      </c>
      <c r="H29" s="217">
        <v>0</v>
      </c>
      <c r="I29" s="217">
        <v>0</v>
      </c>
      <c r="J29" s="217">
        <v>0</v>
      </c>
      <c r="K29" s="217">
        <v>0</v>
      </c>
      <c r="L29" s="217">
        <v>0</v>
      </c>
      <c r="M29" s="217">
        <v>0</v>
      </c>
      <c r="N29" s="217">
        <v>0</v>
      </c>
      <c r="O29" s="217">
        <v>0</v>
      </c>
      <c r="P29" s="217">
        <v>0</v>
      </c>
      <c r="Q29" s="217">
        <v>0</v>
      </c>
      <c r="R29" s="217">
        <v>0</v>
      </c>
      <c r="S29" s="217">
        <v>0</v>
      </c>
      <c r="T29" s="217">
        <v>0</v>
      </c>
      <c r="U29" s="217">
        <v>0</v>
      </c>
      <c r="V29" s="217">
        <v>0</v>
      </c>
      <c r="W29" s="217">
        <v>0</v>
      </c>
      <c r="X29" s="217">
        <v>0</v>
      </c>
      <c r="Y29" s="217">
        <v>0</v>
      </c>
      <c r="Z29" s="217">
        <v>0</v>
      </c>
      <c r="AA29" s="217">
        <v>0</v>
      </c>
      <c r="AB29" s="217">
        <v>0</v>
      </c>
      <c r="AC29" s="217">
        <v>0</v>
      </c>
      <c r="AD29" s="217">
        <v>0</v>
      </c>
      <c r="AE29" s="217">
        <v>0</v>
      </c>
      <c r="AF29" s="217">
        <v>0</v>
      </c>
      <c r="AG29" s="217">
        <v>0</v>
      </c>
      <c r="AH29" s="217">
        <v>0</v>
      </c>
      <c r="AI29" s="217">
        <v>0</v>
      </c>
      <c r="AJ29" s="217">
        <v>0</v>
      </c>
      <c r="AK29" s="217">
        <v>0</v>
      </c>
      <c r="AL29" s="217">
        <v>0</v>
      </c>
      <c r="AM29" s="217">
        <v>0</v>
      </c>
      <c r="AN29" s="217">
        <v>0</v>
      </c>
      <c r="AO29" s="217">
        <v>0</v>
      </c>
      <c r="AP29" s="217">
        <v>0</v>
      </c>
      <c r="AQ29" s="217">
        <v>0</v>
      </c>
      <c r="AR29" s="217">
        <v>0</v>
      </c>
      <c r="AS29" s="217">
        <v>0</v>
      </c>
      <c r="AT29" s="217">
        <v>0</v>
      </c>
      <c r="AU29" s="217">
        <v>0</v>
      </c>
      <c r="AV29" s="217">
        <v>0</v>
      </c>
      <c r="AW29" s="217">
        <v>0</v>
      </c>
      <c r="AX29" s="217">
        <v>0</v>
      </c>
      <c r="AY29" s="217">
        <v>0</v>
      </c>
      <c r="AZ29" s="217">
        <v>0</v>
      </c>
      <c r="BA29" s="217">
        <v>0</v>
      </c>
      <c r="BB29" s="217">
        <v>0</v>
      </c>
      <c r="BC29" s="217">
        <v>0</v>
      </c>
      <c r="BD29" s="217">
        <v>0</v>
      </c>
      <c r="BE29" s="217">
        <v>0</v>
      </c>
      <c r="BF29" s="217">
        <v>0</v>
      </c>
      <c r="BG29" s="217">
        <v>0</v>
      </c>
      <c r="BH29" s="217">
        <v>0</v>
      </c>
      <c r="BI29" s="217">
        <v>0</v>
      </c>
      <c r="BJ29" s="217">
        <v>0</v>
      </c>
      <c r="BK29" s="217">
        <v>0</v>
      </c>
      <c r="BL29" s="217">
        <v>56</v>
      </c>
      <c r="BM29" s="217">
        <v>168</v>
      </c>
      <c r="BN29" s="217">
        <v>275</v>
      </c>
      <c r="BO29" s="217">
        <v>424</v>
      </c>
      <c r="BP29" s="217">
        <v>784</v>
      </c>
      <c r="BQ29" s="217">
        <v>1116</v>
      </c>
      <c r="BR29" s="217">
        <v>1340</v>
      </c>
      <c r="BS29" s="217">
        <v>1398</v>
      </c>
      <c r="BT29" s="217">
        <v>1381</v>
      </c>
      <c r="BU29" s="217">
        <v>1335</v>
      </c>
      <c r="BV29" s="217">
        <v>1227</v>
      </c>
      <c r="BW29" s="217">
        <v>1056</v>
      </c>
      <c r="BX29" s="217">
        <v>961</v>
      </c>
      <c r="BY29" s="217">
        <v>871</v>
      </c>
      <c r="BZ29" s="217">
        <v>788</v>
      </c>
      <c r="CA29" s="217">
        <v>707</v>
      </c>
      <c r="CB29" s="217">
        <v>634</v>
      </c>
      <c r="CC29" s="217">
        <v>530</v>
      </c>
      <c r="CD29" s="217">
        <v>467</v>
      </c>
      <c r="CE29" s="218">
        <v>422</v>
      </c>
    </row>
    <row r="30" spans="2:83" x14ac:dyDescent="0.35">
      <c r="B30" s="219" t="s">
        <v>345</v>
      </c>
      <c r="D30" s="217">
        <v>0</v>
      </c>
      <c r="E30" s="217">
        <v>0</v>
      </c>
      <c r="F30" s="217">
        <v>0</v>
      </c>
      <c r="G30" s="217">
        <v>0</v>
      </c>
      <c r="H30" s="217">
        <v>0</v>
      </c>
      <c r="I30" s="217">
        <v>0</v>
      </c>
      <c r="J30" s="217">
        <v>0</v>
      </c>
      <c r="K30" s="217">
        <v>0</v>
      </c>
      <c r="L30" s="217">
        <v>0</v>
      </c>
      <c r="M30" s="217">
        <v>0</v>
      </c>
      <c r="N30" s="217">
        <v>0</v>
      </c>
      <c r="O30" s="217">
        <v>0</v>
      </c>
      <c r="P30" s="217">
        <v>0</v>
      </c>
      <c r="Q30" s="217">
        <v>0</v>
      </c>
      <c r="R30" s="217">
        <v>0</v>
      </c>
      <c r="S30" s="217">
        <v>0</v>
      </c>
      <c r="T30" s="217">
        <v>0</v>
      </c>
      <c r="U30" s="217">
        <v>0</v>
      </c>
      <c r="V30" s="217">
        <v>0</v>
      </c>
      <c r="W30" s="217">
        <v>0</v>
      </c>
      <c r="X30" s="217">
        <v>0</v>
      </c>
      <c r="Y30" s="217">
        <v>0</v>
      </c>
      <c r="Z30" s="217">
        <v>0</v>
      </c>
      <c r="AA30" s="217">
        <v>0</v>
      </c>
      <c r="AB30" s="217">
        <v>0</v>
      </c>
      <c r="AC30" s="217">
        <v>0</v>
      </c>
      <c r="AD30" s="217">
        <v>0</v>
      </c>
      <c r="AE30" s="217">
        <v>0</v>
      </c>
      <c r="AF30" s="217">
        <v>0</v>
      </c>
      <c r="AG30" s="217">
        <v>0</v>
      </c>
      <c r="AH30" s="217">
        <v>0</v>
      </c>
      <c r="AI30" s="217">
        <v>0</v>
      </c>
      <c r="AJ30" s="217">
        <v>0</v>
      </c>
      <c r="AK30" s="217">
        <v>0</v>
      </c>
      <c r="AL30" s="217">
        <v>0</v>
      </c>
      <c r="AM30" s="217">
        <v>0</v>
      </c>
      <c r="AN30" s="217">
        <v>0</v>
      </c>
      <c r="AO30" s="217">
        <v>0</v>
      </c>
      <c r="AP30" s="217">
        <v>0</v>
      </c>
      <c r="AQ30" s="217">
        <v>0</v>
      </c>
      <c r="AR30" s="217">
        <v>0</v>
      </c>
      <c r="AS30" s="217">
        <v>0</v>
      </c>
      <c r="AT30" s="217">
        <v>0</v>
      </c>
      <c r="AU30" s="217">
        <v>0</v>
      </c>
      <c r="AV30" s="217">
        <v>0</v>
      </c>
      <c r="AW30" s="217">
        <v>0</v>
      </c>
      <c r="AX30" s="217">
        <v>0</v>
      </c>
      <c r="AY30" s="217">
        <v>0</v>
      </c>
      <c r="AZ30" s="217">
        <v>0</v>
      </c>
      <c r="BA30" s="217">
        <v>0</v>
      </c>
      <c r="BB30" s="217">
        <v>0</v>
      </c>
      <c r="BC30" s="217">
        <v>0</v>
      </c>
      <c r="BD30" s="217">
        <v>0</v>
      </c>
      <c r="BE30" s="217">
        <v>0</v>
      </c>
      <c r="BF30" s="217">
        <v>0</v>
      </c>
      <c r="BG30" s="217">
        <v>0</v>
      </c>
      <c r="BH30" s="217">
        <v>0</v>
      </c>
      <c r="BI30" s="217">
        <v>0</v>
      </c>
      <c r="BJ30" s="217">
        <v>0</v>
      </c>
      <c r="BK30" s="217">
        <v>0</v>
      </c>
      <c r="BL30" s="217">
        <v>16</v>
      </c>
      <c r="BM30" s="217">
        <v>56</v>
      </c>
      <c r="BN30" s="217">
        <v>67</v>
      </c>
      <c r="BO30" s="217">
        <v>65</v>
      </c>
      <c r="BP30" s="217">
        <v>114</v>
      </c>
      <c r="BQ30" s="217">
        <v>124</v>
      </c>
      <c r="BR30" s="217">
        <v>141</v>
      </c>
      <c r="BS30" s="217">
        <v>144</v>
      </c>
      <c r="BT30" s="217">
        <v>137</v>
      </c>
      <c r="BU30" s="217">
        <v>133</v>
      </c>
      <c r="BV30" s="217">
        <v>123</v>
      </c>
      <c r="BW30" s="217">
        <v>108</v>
      </c>
      <c r="BX30" s="217">
        <v>108</v>
      </c>
      <c r="BY30" s="217">
        <v>107</v>
      </c>
      <c r="BZ30" s="217">
        <v>103</v>
      </c>
      <c r="CA30" s="217">
        <v>101</v>
      </c>
      <c r="CB30" s="217">
        <v>99</v>
      </c>
      <c r="CC30" s="217">
        <v>97</v>
      </c>
      <c r="CD30" s="217">
        <v>95</v>
      </c>
      <c r="CE30" s="218">
        <v>93</v>
      </c>
    </row>
    <row r="31" spans="2:83" ht="26.25" customHeight="1" x14ac:dyDescent="0.35">
      <c r="B31" s="207" t="s">
        <v>265</v>
      </c>
      <c r="D31" s="217">
        <v>0</v>
      </c>
      <c r="E31" s="217">
        <v>0</v>
      </c>
      <c r="F31" s="217">
        <v>0</v>
      </c>
      <c r="G31" s="217">
        <v>0</v>
      </c>
      <c r="H31" s="217">
        <v>0</v>
      </c>
      <c r="I31" s="217">
        <v>0</v>
      </c>
      <c r="J31" s="217">
        <v>0</v>
      </c>
      <c r="K31" s="217">
        <v>0</v>
      </c>
      <c r="L31" s="217">
        <v>0</v>
      </c>
      <c r="M31" s="217">
        <v>0</v>
      </c>
      <c r="N31" s="217">
        <v>0</v>
      </c>
      <c r="O31" s="217">
        <v>0</v>
      </c>
      <c r="P31" s="217">
        <v>0</v>
      </c>
      <c r="Q31" s="217">
        <v>0</v>
      </c>
      <c r="R31" s="217">
        <v>0</v>
      </c>
      <c r="S31" s="217">
        <v>0</v>
      </c>
      <c r="T31" s="217">
        <v>0</v>
      </c>
      <c r="U31" s="217">
        <v>0</v>
      </c>
      <c r="V31" s="217">
        <v>0</v>
      </c>
      <c r="W31" s="217">
        <v>0</v>
      </c>
      <c r="X31" s="217">
        <v>0</v>
      </c>
      <c r="Y31" s="217">
        <v>0</v>
      </c>
      <c r="Z31" s="217">
        <v>0</v>
      </c>
      <c r="AA31" s="217">
        <v>0</v>
      </c>
      <c r="AB31" s="217">
        <v>0</v>
      </c>
      <c r="AC31" s="217">
        <v>0</v>
      </c>
      <c r="AD31" s="217">
        <v>0</v>
      </c>
      <c r="AE31" s="217">
        <v>0</v>
      </c>
      <c r="AF31" s="217">
        <v>0</v>
      </c>
      <c r="AG31" s="217">
        <v>0</v>
      </c>
      <c r="AH31" s="217">
        <v>0</v>
      </c>
      <c r="AI31" s="217">
        <v>0</v>
      </c>
      <c r="AJ31" s="217">
        <v>96</v>
      </c>
      <c r="AK31" s="217">
        <v>124</v>
      </c>
      <c r="AL31" s="217">
        <v>165</v>
      </c>
      <c r="AM31" s="217">
        <v>195</v>
      </c>
      <c r="AN31" s="217">
        <v>201</v>
      </c>
      <c r="AO31" s="217">
        <v>200</v>
      </c>
      <c r="AP31" s="217">
        <v>210</v>
      </c>
      <c r="AQ31" s="217">
        <v>217</v>
      </c>
      <c r="AR31" s="217">
        <v>277</v>
      </c>
      <c r="AS31" s="217">
        <v>308</v>
      </c>
      <c r="AT31" s="217">
        <v>327</v>
      </c>
      <c r="AU31" s="217">
        <v>365</v>
      </c>
      <c r="AV31" s="217">
        <v>431</v>
      </c>
      <c r="AW31" s="217">
        <v>512</v>
      </c>
      <c r="AX31" s="217">
        <v>575</v>
      </c>
      <c r="AY31" s="217">
        <v>638</v>
      </c>
      <c r="AZ31" s="217">
        <v>714</v>
      </c>
      <c r="BA31" s="217">
        <v>758</v>
      </c>
      <c r="BB31" s="217">
        <v>782</v>
      </c>
      <c r="BC31" s="217">
        <v>537</v>
      </c>
      <c r="BD31" s="217">
        <v>0</v>
      </c>
      <c r="BE31" s="217">
        <v>0</v>
      </c>
      <c r="BF31" s="217">
        <v>0</v>
      </c>
      <c r="BG31" s="217">
        <v>0</v>
      </c>
      <c r="BH31" s="217">
        <v>0</v>
      </c>
      <c r="BI31" s="217">
        <v>0</v>
      </c>
      <c r="BJ31" s="217">
        <v>0</v>
      </c>
      <c r="BK31" s="217">
        <v>0</v>
      </c>
      <c r="BL31" s="217">
        <v>0</v>
      </c>
      <c r="BM31" s="217">
        <v>0</v>
      </c>
      <c r="BN31" s="217">
        <v>0</v>
      </c>
      <c r="BO31" s="217">
        <v>0</v>
      </c>
      <c r="BP31" s="217">
        <v>0</v>
      </c>
      <c r="BQ31" s="217">
        <v>0</v>
      </c>
      <c r="BR31" s="217">
        <v>0</v>
      </c>
      <c r="BS31" s="217">
        <v>0</v>
      </c>
      <c r="BT31" s="217">
        <v>0</v>
      </c>
      <c r="BU31" s="217">
        <v>0</v>
      </c>
      <c r="BV31" s="217">
        <v>0</v>
      </c>
      <c r="BW31" s="217">
        <v>0</v>
      </c>
      <c r="BX31" s="217">
        <v>0</v>
      </c>
      <c r="BY31" s="217">
        <v>0</v>
      </c>
      <c r="BZ31" s="217">
        <v>0</v>
      </c>
      <c r="CA31" s="217">
        <v>0</v>
      </c>
      <c r="CB31" s="217">
        <v>0</v>
      </c>
      <c r="CC31" s="217">
        <v>0</v>
      </c>
      <c r="CD31" s="217">
        <v>0</v>
      </c>
      <c r="CE31" s="218">
        <v>0</v>
      </c>
    </row>
    <row r="32" spans="2:83" x14ac:dyDescent="0.35">
      <c r="B32" s="207" t="s">
        <v>365</v>
      </c>
      <c r="D32" s="217">
        <v>0</v>
      </c>
      <c r="E32" s="217">
        <v>0</v>
      </c>
      <c r="F32" s="217">
        <v>0</v>
      </c>
      <c r="G32" s="217">
        <v>0</v>
      </c>
      <c r="H32" s="217">
        <v>0</v>
      </c>
      <c r="I32" s="217">
        <v>0</v>
      </c>
      <c r="J32" s="217">
        <v>0</v>
      </c>
      <c r="K32" s="217">
        <v>0</v>
      </c>
      <c r="L32" s="217">
        <v>0</v>
      </c>
      <c r="M32" s="217">
        <v>0</v>
      </c>
      <c r="N32" s="217">
        <v>0</v>
      </c>
      <c r="O32" s="217">
        <v>0</v>
      </c>
      <c r="P32" s="217">
        <v>0</v>
      </c>
      <c r="Q32" s="217">
        <v>0</v>
      </c>
      <c r="R32" s="217">
        <v>0</v>
      </c>
      <c r="S32" s="217">
        <v>0</v>
      </c>
      <c r="T32" s="217">
        <v>0</v>
      </c>
      <c r="U32" s="217">
        <v>0</v>
      </c>
      <c r="V32" s="217">
        <v>0</v>
      </c>
      <c r="W32" s="217">
        <v>0</v>
      </c>
      <c r="X32" s="217">
        <v>0</v>
      </c>
      <c r="Y32" s="217">
        <v>0</v>
      </c>
      <c r="Z32" s="217">
        <v>0</v>
      </c>
      <c r="AA32" s="217">
        <v>0</v>
      </c>
      <c r="AB32" s="217">
        <v>0</v>
      </c>
      <c r="AC32" s="217">
        <v>0</v>
      </c>
      <c r="AD32" s="217">
        <v>0</v>
      </c>
      <c r="AE32" s="217">
        <v>0</v>
      </c>
      <c r="AF32" s="217">
        <v>0</v>
      </c>
      <c r="AG32" s="217">
        <v>0</v>
      </c>
      <c r="AH32" s="217">
        <v>0</v>
      </c>
      <c r="AI32" s="217">
        <v>0</v>
      </c>
      <c r="AJ32" s="217">
        <v>0</v>
      </c>
      <c r="AK32" s="217">
        <v>0</v>
      </c>
      <c r="AL32" s="217">
        <v>0</v>
      </c>
      <c r="AM32" s="217">
        <v>0</v>
      </c>
      <c r="AN32" s="217">
        <v>0</v>
      </c>
      <c r="AO32" s="217">
        <v>0</v>
      </c>
      <c r="AP32" s="217">
        <v>0</v>
      </c>
      <c r="AQ32" s="217">
        <v>0</v>
      </c>
      <c r="AR32" s="217">
        <v>1818</v>
      </c>
      <c r="AS32" s="217">
        <v>1771</v>
      </c>
      <c r="AT32" s="217">
        <v>1875</v>
      </c>
      <c r="AU32" s="217">
        <v>2138</v>
      </c>
      <c r="AV32" s="217">
        <v>2450</v>
      </c>
      <c r="AW32" s="217">
        <v>2646</v>
      </c>
      <c r="AX32" s="217">
        <v>2755</v>
      </c>
      <c r="AY32" s="217">
        <v>2840</v>
      </c>
      <c r="AZ32" s="217">
        <v>2854</v>
      </c>
      <c r="BA32" s="217">
        <v>2744</v>
      </c>
      <c r="BB32" s="217">
        <v>2625</v>
      </c>
      <c r="BC32" s="217">
        <v>2461</v>
      </c>
      <c r="BD32" s="217">
        <v>2282</v>
      </c>
      <c r="BE32" s="217">
        <v>2209</v>
      </c>
      <c r="BF32" s="217">
        <v>2194</v>
      </c>
      <c r="BG32" s="217">
        <v>2267</v>
      </c>
      <c r="BH32" s="217">
        <v>2387</v>
      </c>
      <c r="BI32" s="217">
        <v>2495</v>
      </c>
      <c r="BJ32" s="217">
        <v>2518</v>
      </c>
      <c r="BK32" s="217">
        <v>2527</v>
      </c>
      <c r="BL32" s="217">
        <v>2625</v>
      </c>
      <c r="BM32" s="217">
        <v>2981</v>
      </c>
      <c r="BN32" s="217">
        <v>3224</v>
      </c>
      <c r="BO32" s="217">
        <v>3356</v>
      </c>
      <c r="BP32" s="217">
        <v>3502</v>
      </c>
      <c r="BQ32" s="217">
        <v>3520</v>
      </c>
      <c r="BR32" s="217">
        <v>3457</v>
      </c>
      <c r="BS32" s="217">
        <v>3360</v>
      </c>
      <c r="BT32" s="217">
        <v>3230</v>
      </c>
      <c r="BU32" s="217">
        <v>3063</v>
      </c>
      <c r="BV32" s="217">
        <v>2736</v>
      </c>
      <c r="BW32" s="217">
        <v>2187</v>
      </c>
      <c r="BX32" s="217">
        <v>1843</v>
      </c>
      <c r="BY32" s="217">
        <v>1599</v>
      </c>
      <c r="BZ32" s="217">
        <v>1387</v>
      </c>
      <c r="CA32" s="217">
        <v>1236</v>
      </c>
      <c r="CB32" s="217">
        <v>1099</v>
      </c>
      <c r="CC32" s="217">
        <v>740</v>
      </c>
      <c r="CD32" s="217">
        <v>642</v>
      </c>
      <c r="CE32" s="218">
        <v>602</v>
      </c>
    </row>
    <row r="33" spans="2:83" x14ac:dyDescent="0.35">
      <c r="B33" s="207" t="s">
        <v>366</v>
      </c>
      <c r="D33" s="217">
        <v>0</v>
      </c>
      <c r="E33" s="217">
        <v>0</v>
      </c>
      <c r="F33" s="217">
        <v>0</v>
      </c>
      <c r="G33" s="217">
        <v>0</v>
      </c>
      <c r="H33" s="217">
        <v>0</v>
      </c>
      <c r="I33" s="217">
        <v>0</v>
      </c>
      <c r="J33" s="217">
        <v>0</v>
      </c>
      <c r="K33" s="217">
        <v>0</v>
      </c>
      <c r="L33" s="217">
        <v>0</v>
      </c>
      <c r="M33" s="217">
        <v>0</v>
      </c>
      <c r="N33" s="217">
        <v>0</v>
      </c>
      <c r="O33" s="217">
        <v>0</v>
      </c>
      <c r="P33" s="217">
        <v>0</v>
      </c>
      <c r="Q33" s="217">
        <v>0</v>
      </c>
      <c r="R33" s="217">
        <v>0</v>
      </c>
      <c r="S33" s="217">
        <v>0</v>
      </c>
      <c r="T33" s="217">
        <v>0</v>
      </c>
      <c r="U33" s="217">
        <v>0</v>
      </c>
      <c r="V33" s="217">
        <v>0</v>
      </c>
      <c r="W33" s="217">
        <v>0</v>
      </c>
      <c r="X33" s="217">
        <v>0</v>
      </c>
      <c r="Y33" s="217">
        <v>0</v>
      </c>
      <c r="Z33" s="217">
        <v>0</v>
      </c>
      <c r="AA33" s="217">
        <v>0</v>
      </c>
      <c r="AB33" s="217">
        <v>0</v>
      </c>
      <c r="AC33" s="217">
        <v>0</v>
      </c>
      <c r="AD33" s="217">
        <v>0</v>
      </c>
      <c r="AE33" s="217">
        <v>0</v>
      </c>
      <c r="AF33" s="217">
        <v>0</v>
      </c>
      <c r="AG33" s="217">
        <v>0</v>
      </c>
      <c r="AH33" s="217">
        <v>1094</v>
      </c>
      <c r="AI33" s="217">
        <v>1067</v>
      </c>
      <c r="AJ33" s="217">
        <v>1037</v>
      </c>
      <c r="AK33" s="217">
        <v>1096</v>
      </c>
      <c r="AL33" s="217">
        <v>1129</v>
      </c>
      <c r="AM33" s="217">
        <v>1055</v>
      </c>
      <c r="AN33" s="217">
        <v>1022</v>
      </c>
      <c r="AO33" s="217">
        <v>1058</v>
      </c>
      <c r="AP33" s="217">
        <v>1071</v>
      </c>
      <c r="AQ33" s="217">
        <v>1130</v>
      </c>
      <c r="AR33" s="217">
        <v>1227</v>
      </c>
      <c r="AS33" s="217">
        <v>1324</v>
      </c>
      <c r="AT33" s="217">
        <v>1443</v>
      </c>
      <c r="AU33" s="217">
        <v>1617</v>
      </c>
      <c r="AV33" s="217">
        <v>1821</v>
      </c>
      <c r="AW33" s="217">
        <v>1975</v>
      </c>
      <c r="AX33" s="217">
        <v>2123</v>
      </c>
      <c r="AY33" s="217">
        <v>2218</v>
      </c>
      <c r="AZ33" s="217">
        <v>2240</v>
      </c>
      <c r="BA33" s="217">
        <v>2285</v>
      </c>
      <c r="BB33" s="217">
        <v>2288</v>
      </c>
      <c r="BC33" s="217">
        <v>2328</v>
      </c>
      <c r="BD33" s="217">
        <v>2384</v>
      </c>
      <c r="BE33" s="217">
        <v>2427</v>
      </c>
      <c r="BF33" s="217">
        <v>2483</v>
      </c>
      <c r="BG33" s="217">
        <v>2504</v>
      </c>
      <c r="BH33" s="217">
        <v>2510</v>
      </c>
      <c r="BI33" s="217">
        <v>2475</v>
      </c>
      <c r="BJ33" s="217">
        <v>2443</v>
      </c>
      <c r="BK33" s="217">
        <v>2415</v>
      </c>
      <c r="BL33" s="217">
        <v>2332</v>
      </c>
      <c r="BM33" s="217">
        <v>2031</v>
      </c>
      <c r="BN33" s="217">
        <v>1827</v>
      </c>
      <c r="BO33" s="217">
        <v>1577</v>
      </c>
      <c r="BP33" s="217">
        <v>965</v>
      </c>
      <c r="BQ33" s="217">
        <v>366</v>
      </c>
      <c r="BR33" s="217">
        <v>133</v>
      </c>
      <c r="BS33" s="217">
        <v>74</v>
      </c>
      <c r="BT33" s="217">
        <v>52</v>
      </c>
      <c r="BU33" s="217">
        <v>40</v>
      </c>
      <c r="BV33" s="217">
        <v>32</v>
      </c>
      <c r="BW33" s="217">
        <v>26</v>
      </c>
      <c r="BX33" s="217">
        <v>23</v>
      </c>
      <c r="BY33" s="217">
        <v>21</v>
      </c>
      <c r="BZ33" s="217">
        <v>19</v>
      </c>
      <c r="CA33" s="217">
        <v>18</v>
      </c>
      <c r="CB33" s="217">
        <v>16</v>
      </c>
      <c r="CC33" s="217">
        <v>14</v>
      </c>
      <c r="CD33" s="217">
        <v>12</v>
      </c>
      <c r="CE33" s="218">
        <v>11</v>
      </c>
    </row>
    <row r="34" spans="2:83" x14ac:dyDescent="0.35">
      <c r="B34" s="219" t="s">
        <v>339</v>
      </c>
      <c r="D34" s="217">
        <v>0</v>
      </c>
      <c r="E34" s="217">
        <v>0</v>
      </c>
      <c r="F34" s="217">
        <v>0</v>
      </c>
      <c r="G34" s="217">
        <v>0</v>
      </c>
      <c r="H34" s="217">
        <v>0</v>
      </c>
      <c r="I34" s="217">
        <v>0</v>
      </c>
      <c r="J34" s="217">
        <v>0</v>
      </c>
      <c r="K34" s="217">
        <v>0</v>
      </c>
      <c r="L34" s="217">
        <v>0</v>
      </c>
      <c r="M34" s="217">
        <v>0</v>
      </c>
      <c r="N34" s="217">
        <v>0</v>
      </c>
      <c r="O34" s="217">
        <v>0</v>
      </c>
      <c r="P34" s="217">
        <v>0</v>
      </c>
      <c r="Q34" s="217">
        <v>0</v>
      </c>
      <c r="R34" s="217">
        <v>0</v>
      </c>
      <c r="S34" s="217">
        <v>0</v>
      </c>
      <c r="T34" s="217">
        <v>0</v>
      </c>
      <c r="U34" s="217">
        <v>0</v>
      </c>
      <c r="V34" s="217">
        <v>0</v>
      </c>
      <c r="W34" s="217">
        <v>0</v>
      </c>
      <c r="X34" s="217">
        <v>0</v>
      </c>
      <c r="Y34" s="217">
        <v>0</v>
      </c>
      <c r="Z34" s="217">
        <v>0</v>
      </c>
      <c r="AA34" s="217">
        <v>0</v>
      </c>
      <c r="AB34" s="217">
        <v>0</v>
      </c>
      <c r="AC34" s="217">
        <v>0</v>
      </c>
      <c r="AD34" s="217">
        <v>0</v>
      </c>
      <c r="AE34" s="217">
        <v>0</v>
      </c>
      <c r="AF34" s="217">
        <v>0</v>
      </c>
      <c r="AG34" s="217">
        <v>0</v>
      </c>
      <c r="AH34" s="217">
        <v>0</v>
      </c>
      <c r="AI34" s="217">
        <v>0</v>
      </c>
      <c r="AJ34" s="217">
        <v>0</v>
      </c>
      <c r="AK34" s="217">
        <v>0</v>
      </c>
      <c r="AL34" s="217">
        <v>0</v>
      </c>
      <c r="AM34" s="217">
        <v>0</v>
      </c>
      <c r="AN34" s="217">
        <v>975</v>
      </c>
      <c r="AO34" s="217">
        <v>1001</v>
      </c>
      <c r="AP34" s="217">
        <v>997</v>
      </c>
      <c r="AQ34" s="217">
        <v>1029</v>
      </c>
      <c r="AR34" s="217">
        <v>1081</v>
      </c>
      <c r="AS34" s="217">
        <v>1126</v>
      </c>
      <c r="AT34" s="217">
        <v>1187</v>
      </c>
      <c r="AU34" s="217">
        <v>1302</v>
      </c>
      <c r="AV34" s="217">
        <v>1440</v>
      </c>
      <c r="AW34" s="217">
        <v>1533</v>
      </c>
      <c r="AX34" s="217">
        <v>1611</v>
      </c>
      <c r="AY34" s="217">
        <v>1634</v>
      </c>
      <c r="AZ34" s="217">
        <v>1622</v>
      </c>
      <c r="BA34" s="217">
        <v>1618</v>
      </c>
      <c r="BB34" s="217">
        <v>1581</v>
      </c>
      <c r="BC34" s="217">
        <v>1569</v>
      </c>
      <c r="BD34" s="217">
        <v>1573</v>
      </c>
      <c r="BE34" s="217">
        <v>1572</v>
      </c>
      <c r="BF34" s="217">
        <v>1586</v>
      </c>
      <c r="BG34" s="217">
        <v>1570</v>
      </c>
      <c r="BH34" s="217">
        <v>1543</v>
      </c>
      <c r="BI34" s="217">
        <v>1500</v>
      </c>
      <c r="BJ34" s="217">
        <v>1456</v>
      </c>
      <c r="BK34" s="217">
        <v>1413</v>
      </c>
      <c r="BL34" s="217">
        <v>1346</v>
      </c>
      <c r="BM34" s="217">
        <v>1177</v>
      </c>
      <c r="BN34" s="217">
        <v>1054</v>
      </c>
      <c r="BO34" s="217">
        <v>909</v>
      </c>
      <c r="BP34" s="217">
        <v>566</v>
      </c>
      <c r="BQ34" s="217">
        <v>192</v>
      </c>
      <c r="BR34" s="217">
        <v>38</v>
      </c>
      <c r="BS34" s="217">
        <v>10</v>
      </c>
      <c r="BT34" s="217">
        <v>3</v>
      </c>
      <c r="BU34" s="217">
        <v>2</v>
      </c>
      <c r="BV34" s="217">
        <v>0</v>
      </c>
      <c r="BW34" s="217">
        <v>0</v>
      </c>
      <c r="BX34" s="217">
        <v>0</v>
      </c>
      <c r="BY34" s="217">
        <v>0</v>
      </c>
      <c r="BZ34" s="217">
        <v>0</v>
      </c>
      <c r="CA34" s="217">
        <v>0</v>
      </c>
      <c r="CB34" s="217">
        <v>0</v>
      </c>
      <c r="CC34" s="217">
        <v>0</v>
      </c>
      <c r="CD34" s="217">
        <v>0</v>
      </c>
      <c r="CE34" s="218">
        <v>0</v>
      </c>
    </row>
    <row r="35" spans="2:83" x14ac:dyDescent="0.35">
      <c r="B35" s="219" t="s">
        <v>345</v>
      </c>
      <c r="D35" s="217">
        <v>0</v>
      </c>
      <c r="E35" s="217">
        <v>0</v>
      </c>
      <c r="F35" s="217">
        <v>0</v>
      </c>
      <c r="G35" s="217">
        <v>0</v>
      </c>
      <c r="H35" s="217">
        <v>0</v>
      </c>
      <c r="I35" s="217">
        <v>0</v>
      </c>
      <c r="J35" s="217">
        <v>0</v>
      </c>
      <c r="K35" s="217">
        <v>0</v>
      </c>
      <c r="L35" s="217">
        <v>0</v>
      </c>
      <c r="M35" s="217">
        <v>0</v>
      </c>
      <c r="N35" s="217">
        <v>0</v>
      </c>
      <c r="O35" s="217">
        <v>0</v>
      </c>
      <c r="P35" s="217">
        <v>0</v>
      </c>
      <c r="Q35" s="217">
        <v>0</v>
      </c>
      <c r="R35" s="217">
        <v>0</v>
      </c>
      <c r="S35" s="217">
        <v>0</v>
      </c>
      <c r="T35" s="217">
        <v>0</v>
      </c>
      <c r="U35" s="217">
        <v>0</v>
      </c>
      <c r="V35" s="217">
        <v>0</v>
      </c>
      <c r="W35" s="217">
        <v>0</v>
      </c>
      <c r="X35" s="217">
        <v>0</v>
      </c>
      <c r="Y35" s="217">
        <v>0</v>
      </c>
      <c r="Z35" s="217">
        <v>0</v>
      </c>
      <c r="AA35" s="217">
        <v>0</v>
      </c>
      <c r="AB35" s="217">
        <v>0</v>
      </c>
      <c r="AC35" s="217">
        <v>0</v>
      </c>
      <c r="AD35" s="217">
        <v>0</v>
      </c>
      <c r="AE35" s="217">
        <v>0</v>
      </c>
      <c r="AF35" s="217">
        <v>0</v>
      </c>
      <c r="AG35" s="217">
        <v>0</v>
      </c>
      <c r="AH35" s="217">
        <v>0</v>
      </c>
      <c r="AI35" s="217">
        <v>0</v>
      </c>
      <c r="AJ35" s="217">
        <v>0</v>
      </c>
      <c r="AK35" s="217">
        <v>0</v>
      </c>
      <c r="AL35" s="217">
        <v>0</v>
      </c>
      <c r="AM35" s="217">
        <v>0</v>
      </c>
      <c r="AN35" s="217">
        <v>47</v>
      </c>
      <c r="AO35" s="217">
        <v>56</v>
      </c>
      <c r="AP35" s="217">
        <v>74</v>
      </c>
      <c r="AQ35" s="217">
        <v>101</v>
      </c>
      <c r="AR35" s="217">
        <v>146</v>
      </c>
      <c r="AS35" s="217">
        <v>199</v>
      </c>
      <c r="AT35" s="217">
        <v>256</v>
      </c>
      <c r="AU35" s="217">
        <v>315</v>
      </c>
      <c r="AV35" s="217">
        <v>381</v>
      </c>
      <c r="AW35" s="217">
        <v>442</v>
      </c>
      <c r="AX35" s="217">
        <v>511</v>
      </c>
      <c r="AY35" s="217">
        <v>584</v>
      </c>
      <c r="AZ35" s="217">
        <v>618</v>
      </c>
      <c r="BA35" s="217">
        <v>667</v>
      </c>
      <c r="BB35" s="217">
        <v>707</v>
      </c>
      <c r="BC35" s="217">
        <v>759</v>
      </c>
      <c r="BD35" s="217">
        <v>811</v>
      </c>
      <c r="BE35" s="217">
        <v>856</v>
      </c>
      <c r="BF35" s="217">
        <v>898</v>
      </c>
      <c r="BG35" s="217">
        <v>934</v>
      </c>
      <c r="BH35" s="217">
        <v>967</v>
      </c>
      <c r="BI35" s="217">
        <v>975</v>
      </c>
      <c r="BJ35" s="217">
        <v>987</v>
      </c>
      <c r="BK35" s="217">
        <v>1002</v>
      </c>
      <c r="BL35" s="217">
        <v>986</v>
      </c>
      <c r="BM35" s="217">
        <v>854</v>
      </c>
      <c r="BN35" s="217">
        <v>773</v>
      </c>
      <c r="BO35" s="217">
        <v>668</v>
      </c>
      <c r="BP35" s="217">
        <v>399</v>
      </c>
      <c r="BQ35" s="217">
        <v>174</v>
      </c>
      <c r="BR35" s="217">
        <v>95</v>
      </c>
      <c r="BS35" s="217">
        <v>65</v>
      </c>
      <c r="BT35" s="217">
        <v>49</v>
      </c>
      <c r="BU35" s="217">
        <v>39</v>
      </c>
      <c r="BV35" s="217">
        <v>32</v>
      </c>
      <c r="BW35" s="217">
        <v>25</v>
      </c>
      <c r="BX35" s="217">
        <v>23</v>
      </c>
      <c r="BY35" s="217">
        <v>21</v>
      </c>
      <c r="BZ35" s="217">
        <v>19</v>
      </c>
      <c r="CA35" s="217">
        <v>18</v>
      </c>
      <c r="CB35" s="217">
        <v>16</v>
      </c>
      <c r="CC35" s="217">
        <v>14</v>
      </c>
      <c r="CD35" s="217">
        <v>12</v>
      </c>
      <c r="CE35" s="218">
        <v>11</v>
      </c>
    </row>
    <row r="36" spans="2:83" x14ac:dyDescent="0.35">
      <c r="B36" s="207" t="s">
        <v>353</v>
      </c>
      <c r="D36" s="217">
        <v>0</v>
      </c>
      <c r="E36" s="217">
        <v>0</v>
      </c>
      <c r="F36" s="217">
        <v>0</v>
      </c>
      <c r="G36" s="217">
        <v>0</v>
      </c>
      <c r="H36" s="217">
        <v>0</v>
      </c>
      <c r="I36" s="217">
        <v>0</v>
      </c>
      <c r="J36" s="217">
        <v>0</v>
      </c>
      <c r="K36" s="217">
        <v>0</v>
      </c>
      <c r="L36" s="217">
        <v>0</v>
      </c>
      <c r="M36" s="217">
        <v>0</v>
      </c>
      <c r="N36" s="217">
        <v>0</v>
      </c>
      <c r="O36" s="217">
        <v>0</v>
      </c>
      <c r="P36" s="217">
        <v>0</v>
      </c>
      <c r="Q36" s="217">
        <v>0</v>
      </c>
      <c r="R36" s="217">
        <v>0</v>
      </c>
      <c r="S36" s="217">
        <v>0</v>
      </c>
      <c r="T36" s="217">
        <v>0</v>
      </c>
      <c r="U36" s="217">
        <v>0</v>
      </c>
      <c r="V36" s="217">
        <v>0</v>
      </c>
      <c r="W36" s="217">
        <v>0</v>
      </c>
      <c r="X36" s="217">
        <v>0</v>
      </c>
      <c r="Y36" s="217">
        <v>0</v>
      </c>
      <c r="Z36" s="217">
        <v>0</v>
      </c>
      <c r="AA36" s="217">
        <v>0</v>
      </c>
      <c r="AB36" s="217">
        <v>0</v>
      </c>
      <c r="AC36" s="217">
        <v>0</v>
      </c>
      <c r="AD36" s="217">
        <v>0</v>
      </c>
      <c r="AE36" s="217">
        <v>0</v>
      </c>
      <c r="AF36" s="217">
        <v>0</v>
      </c>
      <c r="AG36" s="217">
        <v>0</v>
      </c>
      <c r="AH36" s="217">
        <v>0</v>
      </c>
      <c r="AI36" s="217">
        <v>1115</v>
      </c>
      <c r="AJ36" s="217">
        <v>1316</v>
      </c>
      <c r="AK36" s="217">
        <v>1846</v>
      </c>
      <c r="AL36" s="217">
        <v>2376</v>
      </c>
      <c r="AM36" s="217">
        <v>2685</v>
      </c>
      <c r="AN36" s="217">
        <v>2858</v>
      </c>
      <c r="AO36" s="217">
        <v>2992</v>
      </c>
      <c r="AP36" s="217">
        <v>2988</v>
      </c>
      <c r="AQ36" s="217">
        <v>2790</v>
      </c>
      <c r="AR36" s="217">
        <v>2370</v>
      </c>
      <c r="AS36" s="217">
        <v>2370</v>
      </c>
      <c r="AT36" s="217">
        <v>2449</v>
      </c>
      <c r="AU36" s="217">
        <v>3018</v>
      </c>
      <c r="AV36" s="217">
        <v>3536</v>
      </c>
      <c r="AW36" s="217">
        <v>3776</v>
      </c>
      <c r="AX36" s="217">
        <v>3882</v>
      </c>
      <c r="AY36" s="217">
        <v>3876</v>
      </c>
      <c r="AZ36" s="217">
        <v>3750</v>
      </c>
      <c r="BA36" s="217">
        <v>2238</v>
      </c>
      <c r="BB36" s="217">
        <v>2192</v>
      </c>
      <c r="BC36" s="217">
        <v>2202</v>
      </c>
      <c r="BD36" s="217">
        <v>2230</v>
      </c>
      <c r="BE36" s="217">
        <v>2235</v>
      </c>
      <c r="BF36" s="217">
        <v>2213</v>
      </c>
      <c r="BG36" s="217">
        <v>2218</v>
      </c>
      <c r="BH36" s="217">
        <v>2187</v>
      </c>
      <c r="BI36" s="217">
        <v>2142</v>
      </c>
      <c r="BJ36" s="217">
        <v>2135</v>
      </c>
      <c r="BK36" s="217">
        <v>2117</v>
      </c>
      <c r="BL36" s="217">
        <v>2087</v>
      </c>
      <c r="BM36" s="217">
        <v>1935</v>
      </c>
      <c r="BN36" s="217">
        <v>1803</v>
      </c>
      <c r="BO36" s="217">
        <v>1619</v>
      </c>
      <c r="BP36" s="217">
        <v>1254</v>
      </c>
      <c r="BQ36" s="217">
        <v>939</v>
      </c>
      <c r="BR36" s="217">
        <v>799</v>
      </c>
      <c r="BS36" s="217">
        <v>706</v>
      </c>
      <c r="BT36" s="217">
        <v>625</v>
      </c>
      <c r="BU36" s="217">
        <v>588</v>
      </c>
      <c r="BV36" s="217">
        <v>494</v>
      </c>
      <c r="BW36" s="217">
        <v>360</v>
      </c>
      <c r="BX36" s="217">
        <v>272</v>
      </c>
      <c r="BY36" s="217">
        <v>210</v>
      </c>
      <c r="BZ36" s="217">
        <v>164</v>
      </c>
      <c r="CA36" s="217">
        <v>126</v>
      </c>
      <c r="CB36" s="217">
        <v>97</v>
      </c>
      <c r="CC36" s="217">
        <v>19</v>
      </c>
      <c r="CD36" s="217">
        <v>0</v>
      </c>
      <c r="CE36" s="218">
        <v>0</v>
      </c>
    </row>
    <row r="37" spans="2:83" x14ac:dyDescent="0.35">
      <c r="B37" s="207" t="s">
        <v>346</v>
      </c>
      <c r="D37" s="217">
        <v>0</v>
      </c>
      <c r="E37" s="217">
        <v>0</v>
      </c>
      <c r="F37" s="217">
        <v>0</v>
      </c>
      <c r="G37" s="217">
        <v>0</v>
      </c>
      <c r="H37" s="217">
        <v>0</v>
      </c>
      <c r="I37" s="217">
        <v>0</v>
      </c>
      <c r="J37" s="217">
        <v>0</v>
      </c>
      <c r="K37" s="217">
        <v>0</v>
      </c>
      <c r="L37" s="217">
        <v>0</v>
      </c>
      <c r="M37" s="217">
        <v>0</v>
      </c>
      <c r="N37" s="217">
        <v>0</v>
      </c>
      <c r="O37" s="217">
        <v>0</v>
      </c>
      <c r="P37" s="217">
        <v>0</v>
      </c>
      <c r="Q37" s="217">
        <v>0</v>
      </c>
      <c r="R37" s="217">
        <v>0</v>
      </c>
      <c r="S37" s="217">
        <v>0</v>
      </c>
      <c r="T37" s="217">
        <v>0</v>
      </c>
      <c r="U37" s="217">
        <v>0</v>
      </c>
      <c r="V37" s="217">
        <v>0</v>
      </c>
      <c r="W37" s="217">
        <v>0</v>
      </c>
      <c r="X37" s="217">
        <v>0</v>
      </c>
      <c r="Y37" s="217">
        <v>0</v>
      </c>
      <c r="Z37" s="217">
        <v>0</v>
      </c>
      <c r="AA37" s="217">
        <v>0</v>
      </c>
      <c r="AB37" s="217">
        <v>0</v>
      </c>
      <c r="AC37" s="217">
        <v>0</v>
      </c>
      <c r="AD37" s="217">
        <v>0</v>
      </c>
      <c r="AE37" s="217">
        <v>0</v>
      </c>
      <c r="AF37" s="217">
        <v>0</v>
      </c>
      <c r="AG37" s="217">
        <v>0</v>
      </c>
      <c r="AH37" s="217">
        <v>0</v>
      </c>
      <c r="AI37" s="217">
        <v>0</v>
      </c>
      <c r="AJ37" s="217">
        <v>0</v>
      </c>
      <c r="AK37" s="217">
        <v>0</v>
      </c>
      <c r="AL37" s="217">
        <v>0</v>
      </c>
      <c r="AM37" s="217">
        <v>0</v>
      </c>
      <c r="AN37" s="217">
        <v>0</v>
      </c>
      <c r="AO37" s="217">
        <v>0</v>
      </c>
      <c r="AP37" s="217">
        <v>0</v>
      </c>
      <c r="AQ37" s="217">
        <v>0</v>
      </c>
      <c r="AR37" s="217">
        <v>0</v>
      </c>
      <c r="AS37" s="217">
        <v>0</v>
      </c>
      <c r="AT37" s="217">
        <v>0</v>
      </c>
      <c r="AU37" s="217">
        <v>0</v>
      </c>
      <c r="AV37" s="217">
        <v>0</v>
      </c>
      <c r="AW37" s="217">
        <v>0</v>
      </c>
      <c r="AX37" s="217">
        <v>0</v>
      </c>
      <c r="AY37" s="217">
        <v>0</v>
      </c>
      <c r="AZ37" s="217">
        <v>0</v>
      </c>
      <c r="BA37" s="217">
        <v>0</v>
      </c>
      <c r="BB37" s="217">
        <v>0</v>
      </c>
      <c r="BC37" s="217">
        <v>0</v>
      </c>
      <c r="BD37" s="217">
        <v>0</v>
      </c>
      <c r="BE37" s="217">
        <v>0</v>
      </c>
      <c r="BF37" s="217">
        <v>0</v>
      </c>
      <c r="BG37" s="217">
        <v>192</v>
      </c>
      <c r="BH37" s="217">
        <v>187</v>
      </c>
      <c r="BI37" s="217">
        <v>182</v>
      </c>
      <c r="BJ37" s="217">
        <v>176</v>
      </c>
      <c r="BK37" s="217">
        <v>170</v>
      </c>
      <c r="BL37" s="217">
        <v>164</v>
      </c>
      <c r="BM37" s="217">
        <v>157</v>
      </c>
      <c r="BN37" s="217">
        <v>152</v>
      </c>
      <c r="BO37" s="217">
        <v>146</v>
      </c>
      <c r="BP37" s="217">
        <v>137</v>
      </c>
      <c r="BQ37" s="217">
        <v>137</v>
      </c>
      <c r="BR37" s="217">
        <v>131</v>
      </c>
      <c r="BS37" s="217">
        <v>126</v>
      </c>
      <c r="BT37" s="217">
        <v>120</v>
      </c>
      <c r="BU37" s="217">
        <v>114</v>
      </c>
      <c r="BV37" s="217">
        <v>108</v>
      </c>
      <c r="BW37" s="217">
        <v>105</v>
      </c>
      <c r="BX37" s="217">
        <v>89</v>
      </c>
      <c r="BY37" s="217">
        <v>84</v>
      </c>
      <c r="BZ37" s="217">
        <v>79</v>
      </c>
      <c r="CA37" s="217">
        <v>73</v>
      </c>
      <c r="CB37" s="217">
        <v>67</v>
      </c>
      <c r="CC37" s="217">
        <v>62</v>
      </c>
      <c r="CD37" s="217">
        <v>58</v>
      </c>
      <c r="CE37" s="218">
        <v>56</v>
      </c>
    </row>
    <row r="38" spans="2:83" x14ac:dyDescent="0.35">
      <c r="B38" s="245" t="s">
        <v>279</v>
      </c>
      <c r="D38" s="217">
        <v>0</v>
      </c>
      <c r="E38" s="217">
        <v>0</v>
      </c>
      <c r="F38" s="217">
        <v>0</v>
      </c>
      <c r="G38" s="217">
        <v>0</v>
      </c>
      <c r="H38" s="217">
        <v>0</v>
      </c>
      <c r="I38" s="217">
        <v>0</v>
      </c>
      <c r="J38" s="217">
        <v>0</v>
      </c>
      <c r="K38" s="217">
        <v>0</v>
      </c>
      <c r="L38" s="217">
        <v>0</v>
      </c>
      <c r="M38" s="217">
        <v>0</v>
      </c>
      <c r="N38" s="217">
        <v>0</v>
      </c>
      <c r="O38" s="217">
        <v>0</v>
      </c>
      <c r="P38" s="217">
        <v>0</v>
      </c>
      <c r="Q38" s="217">
        <v>0</v>
      </c>
      <c r="R38" s="217">
        <v>0</v>
      </c>
      <c r="S38" s="217">
        <v>0</v>
      </c>
      <c r="T38" s="217">
        <v>0</v>
      </c>
      <c r="U38" s="217">
        <v>0</v>
      </c>
      <c r="V38" s="217">
        <v>0</v>
      </c>
      <c r="W38" s="217">
        <v>0</v>
      </c>
      <c r="X38" s="217">
        <v>0</v>
      </c>
      <c r="Y38" s="217">
        <v>0</v>
      </c>
      <c r="Z38" s="217">
        <v>0</v>
      </c>
      <c r="AA38" s="217">
        <v>0</v>
      </c>
      <c r="AB38" s="217">
        <v>0</v>
      </c>
      <c r="AC38" s="217">
        <v>0</v>
      </c>
      <c r="AD38" s="217">
        <v>0</v>
      </c>
      <c r="AE38" s="217">
        <v>0</v>
      </c>
      <c r="AF38" s="217">
        <v>0</v>
      </c>
      <c r="AG38" s="217">
        <v>0</v>
      </c>
      <c r="AH38" s="217">
        <v>0</v>
      </c>
      <c r="AI38" s="217">
        <v>0</v>
      </c>
      <c r="AJ38" s="217">
        <v>0</v>
      </c>
      <c r="AK38" s="217">
        <v>0</v>
      </c>
      <c r="AL38" s="217">
        <v>0</v>
      </c>
      <c r="AM38" s="217">
        <v>0</v>
      </c>
      <c r="AN38" s="217">
        <v>0</v>
      </c>
      <c r="AO38" s="217">
        <v>0</v>
      </c>
      <c r="AP38" s="217">
        <v>0</v>
      </c>
      <c r="AQ38" s="217">
        <v>0</v>
      </c>
      <c r="AR38" s="217">
        <v>0</v>
      </c>
      <c r="AS38" s="217">
        <v>0</v>
      </c>
      <c r="AT38" s="217">
        <v>0</v>
      </c>
      <c r="AU38" s="217">
        <v>0</v>
      </c>
      <c r="AV38" s="217">
        <v>0</v>
      </c>
      <c r="AW38" s="217">
        <v>0</v>
      </c>
      <c r="AX38" s="217">
        <v>0</v>
      </c>
      <c r="AY38" s="217">
        <v>0</v>
      </c>
      <c r="AZ38" s="217">
        <v>1931</v>
      </c>
      <c r="BA38" s="217">
        <v>1252</v>
      </c>
      <c r="BB38" s="217">
        <v>1110</v>
      </c>
      <c r="BC38" s="217">
        <v>1177</v>
      </c>
      <c r="BD38" s="217">
        <v>1022</v>
      </c>
      <c r="BE38" s="217">
        <v>932</v>
      </c>
      <c r="BF38" s="217">
        <v>920</v>
      </c>
      <c r="BG38" s="217">
        <v>898</v>
      </c>
      <c r="BH38" s="217">
        <v>819</v>
      </c>
      <c r="BI38" s="217">
        <v>870</v>
      </c>
      <c r="BJ38" s="217">
        <v>927</v>
      </c>
      <c r="BK38" s="217">
        <v>818</v>
      </c>
      <c r="BL38" s="217">
        <v>1025</v>
      </c>
      <c r="BM38" s="217">
        <v>1538</v>
      </c>
      <c r="BN38" s="217">
        <v>1415</v>
      </c>
      <c r="BO38" s="217">
        <v>1515</v>
      </c>
      <c r="BP38" s="217">
        <v>1507</v>
      </c>
      <c r="BQ38" s="217">
        <v>1273</v>
      </c>
      <c r="BR38" s="217">
        <v>885</v>
      </c>
      <c r="BS38" s="217">
        <v>652</v>
      </c>
      <c r="BT38" s="217">
        <v>564</v>
      </c>
      <c r="BU38" s="217">
        <v>443</v>
      </c>
      <c r="BV38" s="217">
        <v>333</v>
      </c>
      <c r="BW38" s="217">
        <v>171</v>
      </c>
      <c r="BX38" s="217">
        <v>277</v>
      </c>
      <c r="BY38" s="217">
        <v>127</v>
      </c>
      <c r="BZ38" s="217">
        <v>77</v>
      </c>
      <c r="CA38" s="217">
        <v>58</v>
      </c>
      <c r="CB38" s="217">
        <v>51</v>
      </c>
      <c r="CC38" s="217">
        <v>35</v>
      </c>
      <c r="CD38" s="217">
        <v>33</v>
      </c>
      <c r="CE38" s="218">
        <v>33</v>
      </c>
    </row>
    <row r="39" spans="2:83" x14ac:dyDescent="0.35">
      <c r="B39" s="219" t="s">
        <v>254</v>
      </c>
      <c r="D39" s="217">
        <v>0</v>
      </c>
      <c r="E39" s="217">
        <v>0</v>
      </c>
      <c r="F39" s="217">
        <v>0</v>
      </c>
      <c r="G39" s="217">
        <v>0</v>
      </c>
      <c r="H39" s="217">
        <v>0</v>
      </c>
      <c r="I39" s="217">
        <v>0</v>
      </c>
      <c r="J39" s="217">
        <v>0</v>
      </c>
      <c r="K39" s="217">
        <v>0</v>
      </c>
      <c r="L39" s="217">
        <v>0</v>
      </c>
      <c r="M39" s="217">
        <v>0</v>
      </c>
      <c r="N39" s="217">
        <v>0</v>
      </c>
      <c r="O39" s="217">
        <v>0</v>
      </c>
      <c r="P39" s="217">
        <v>0</v>
      </c>
      <c r="Q39" s="217">
        <v>0</v>
      </c>
      <c r="R39" s="217">
        <v>0</v>
      </c>
      <c r="S39" s="217">
        <v>0</v>
      </c>
      <c r="T39" s="217">
        <v>0</v>
      </c>
      <c r="U39" s="217">
        <v>0</v>
      </c>
      <c r="V39" s="217">
        <v>0</v>
      </c>
      <c r="W39" s="217">
        <v>0</v>
      </c>
      <c r="X39" s="217">
        <v>0</v>
      </c>
      <c r="Y39" s="217">
        <v>0</v>
      </c>
      <c r="Z39" s="217">
        <v>0</v>
      </c>
      <c r="AA39" s="217">
        <v>0</v>
      </c>
      <c r="AB39" s="217">
        <v>0</v>
      </c>
      <c r="AC39" s="217">
        <v>0</v>
      </c>
      <c r="AD39" s="217">
        <v>0</v>
      </c>
      <c r="AE39" s="217">
        <v>0</v>
      </c>
      <c r="AF39" s="217">
        <v>0</v>
      </c>
      <c r="AG39" s="217">
        <v>0</v>
      </c>
      <c r="AH39" s="217">
        <v>0</v>
      </c>
      <c r="AI39" s="217">
        <v>0</v>
      </c>
      <c r="AJ39" s="217">
        <v>0</v>
      </c>
      <c r="AK39" s="217">
        <v>0</v>
      </c>
      <c r="AL39" s="217">
        <v>0</v>
      </c>
      <c r="AM39" s="217">
        <v>0</v>
      </c>
      <c r="AN39" s="217">
        <v>0</v>
      </c>
      <c r="AO39" s="217">
        <v>0</v>
      </c>
      <c r="AP39" s="217">
        <v>0</v>
      </c>
      <c r="AQ39" s="217">
        <v>0</v>
      </c>
      <c r="AR39" s="217">
        <v>0</v>
      </c>
      <c r="AS39" s="217">
        <v>0</v>
      </c>
      <c r="AT39" s="217">
        <v>0</v>
      </c>
      <c r="AU39" s="217">
        <v>0</v>
      </c>
      <c r="AV39" s="217">
        <v>0</v>
      </c>
      <c r="AW39" s="217">
        <v>0</v>
      </c>
      <c r="AX39" s="217">
        <v>0</v>
      </c>
      <c r="AY39" s="217">
        <v>0</v>
      </c>
      <c r="AZ39" s="217">
        <v>308</v>
      </c>
      <c r="BA39" s="217">
        <v>170</v>
      </c>
      <c r="BB39" s="217">
        <v>162</v>
      </c>
      <c r="BC39" s="217">
        <v>178</v>
      </c>
      <c r="BD39" s="217">
        <v>168</v>
      </c>
      <c r="BE39" s="217">
        <v>178</v>
      </c>
      <c r="BF39" s="217">
        <v>190</v>
      </c>
      <c r="BG39" s="217">
        <v>185</v>
      </c>
      <c r="BH39" s="217">
        <v>158</v>
      </c>
      <c r="BI39" s="217">
        <v>165</v>
      </c>
      <c r="BJ39" s="217">
        <v>157</v>
      </c>
      <c r="BK39" s="217">
        <v>142</v>
      </c>
      <c r="BL39" s="217">
        <v>244</v>
      </c>
      <c r="BM39" s="217">
        <v>321</v>
      </c>
      <c r="BN39" s="217">
        <v>234</v>
      </c>
      <c r="BO39" s="217">
        <v>212</v>
      </c>
      <c r="BP39" s="217">
        <v>178</v>
      </c>
      <c r="BQ39" s="217">
        <v>145</v>
      </c>
      <c r="BR39" s="217">
        <v>111</v>
      </c>
      <c r="BS39" s="217">
        <v>86</v>
      </c>
      <c r="BT39" s="217">
        <v>92</v>
      </c>
      <c r="BU39" s="217">
        <v>68</v>
      </c>
      <c r="BV39" s="217">
        <v>38</v>
      </c>
      <c r="BW39" s="217">
        <v>24</v>
      </c>
      <c r="BX39" s="217">
        <v>156</v>
      </c>
      <c r="BY39" s="217">
        <v>48</v>
      </c>
      <c r="BZ39" s="217">
        <v>27</v>
      </c>
      <c r="CA39" s="217">
        <v>24</v>
      </c>
      <c r="CB39" s="217">
        <v>25</v>
      </c>
      <c r="CC39" s="217">
        <v>24</v>
      </c>
      <c r="CD39" s="217">
        <v>24</v>
      </c>
      <c r="CE39" s="218">
        <v>24</v>
      </c>
    </row>
    <row r="40" spans="2:83" x14ac:dyDescent="0.35">
      <c r="B40" s="219" t="s">
        <v>343</v>
      </c>
      <c r="D40" s="217">
        <v>0</v>
      </c>
      <c r="E40" s="217">
        <v>0</v>
      </c>
      <c r="F40" s="217">
        <v>0</v>
      </c>
      <c r="G40" s="217">
        <v>0</v>
      </c>
      <c r="H40" s="217">
        <v>0</v>
      </c>
      <c r="I40" s="217">
        <v>0</v>
      </c>
      <c r="J40" s="217">
        <v>0</v>
      </c>
      <c r="K40" s="217">
        <v>0</v>
      </c>
      <c r="L40" s="217">
        <v>0</v>
      </c>
      <c r="M40" s="217">
        <v>0</v>
      </c>
      <c r="N40" s="217">
        <v>0</v>
      </c>
      <c r="O40" s="217">
        <v>0</v>
      </c>
      <c r="P40" s="217">
        <v>0</v>
      </c>
      <c r="Q40" s="217">
        <v>0</v>
      </c>
      <c r="R40" s="217">
        <v>0</v>
      </c>
      <c r="S40" s="217">
        <v>0</v>
      </c>
      <c r="T40" s="217">
        <v>0</v>
      </c>
      <c r="U40" s="217">
        <v>0</v>
      </c>
      <c r="V40" s="217">
        <v>0</v>
      </c>
      <c r="W40" s="217">
        <v>0</v>
      </c>
      <c r="X40" s="217">
        <v>0</v>
      </c>
      <c r="Y40" s="217">
        <v>0</v>
      </c>
      <c r="Z40" s="217">
        <v>0</v>
      </c>
      <c r="AA40" s="217">
        <v>0</v>
      </c>
      <c r="AB40" s="217">
        <v>0</v>
      </c>
      <c r="AC40" s="217">
        <v>0</v>
      </c>
      <c r="AD40" s="217">
        <v>0</v>
      </c>
      <c r="AE40" s="217">
        <v>0</v>
      </c>
      <c r="AF40" s="217">
        <v>0</v>
      </c>
      <c r="AG40" s="217">
        <v>0</v>
      </c>
      <c r="AH40" s="217">
        <v>0</v>
      </c>
      <c r="AI40" s="217">
        <v>0</v>
      </c>
      <c r="AJ40" s="217">
        <v>0</v>
      </c>
      <c r="AK40" s="217">
        <v>0</v>
      </c>
      <c r="AL40" s="217">
        <v>0</v>
      </c>
      <c r="AM40" s="217">
        <v>0</v>
      </c>
      <c r="AN40" s="217">
        <v>0</v>
      </c>
      <c r="AO40" s="217">
        <v>0</v>
      </c>
      <c r="AP40" s="217">
        <v>0</v>
      </c>
      <c r="AQ40" s="217">
        <v>0</v>
      </c>
      <c r="AR40" s="217">
        <v>0</v>
      </c>
      <c r="AS40" s="217">
        <v>0</v>
      </c>
      <c r="AT40" s="217">
        <v>0</v>
      </c>
      <c r="AU40" s="217">
        <v>0</v>
      </c>
      <c r="AV40" s="217">
        <v>0</v>
      </c>
      <c r="AW40" s="217">
        <v>0</v>
      </c>
      <c r="AX40" s="217">
        <v>0</v>
      </c>
      <c r="AY40" s="217">
        <v>0</v>
      </c>
      <c r="AZ40" s="217">
        <v>48</v>
      </c>
      <c r="BA40" s="217">
        <v>25</v>
      </c>
      <c r="BB40" s="217">
        <v>23</v>
      </c>
      <c r="BC40" s="217">
        <v>24</v>
      </c>
      <c r="BD40" s="217">
        <v>21</v>
      </c>
      <c r="BE40" s="217">
        <v>20</v>
      </c>
      <c r="BF40" s="217">
        <v>19</v>
      </c>
      <c r="BG40" s="217">
        <v>18</v>
      </c>
      <c r="BH40" s="217">
        <v>14</v>
      </c>
      <c r="BI40" s="217">
        <v>15</v>
      </c>
      <c r="BJ40" s="217">
        <v>15</v>
      </c>
      <c r="BK40" s="217">
        <v>13</v>
      </c>
      <c r="BL40" s="217">
        <v>21</v>
      </c>
      <c r="BM40" s="217">
        <v>30</v>
      </c>
      <c r="BN40" s="217">
        <v>22</v>
      </c>
      <c r="BO40" s="217">
        <v>19</v>
      </c>
      <c r="BP40" s="217">
        <v>18</v>
      </c>
      <c r="BQ40" s="217">
        <v>15</v>
      </c>
      <c r="BR40" s="217">
        <v>11</v>
      </c>
      <c r="BS40" s="217">
        <v>9</v>
      </c>
      <c r="BT40" s="217">
        <v>8</v>
      </c>
      <c r="BU40" s="217">
        <v>6</v>
      </c>
      <c r="BV40" s="217">
        <v>3</v>
      </c>
      <c r="BW40" s="217">
        <v>0</v>
      </c>
      <c r="BX40" s="217">
        <v>0</v>
      </c>
      <c r="BY40" s="217">
        <v>0</v>
      </c>
      <c r="BZ40" s="217">
        <v>0</v>
      </c>
      <c r="CA40" s="217">
        <v>0</v>
      </c>
      <c r="CB40" s="217">
        <v>0</v>
      </c>
      <c r="CC40" s="217">
        <v>0</v>
      </c>
      <c r="CD40" s="217">
        <v>0</v>
      </c>
      <c r="CE40" s="218">
        <v>0</v>
      </c>
    </row>
    <row r="41" spans="2:83" x14ac:dyDescent="0.35">
      <c r="B41" s="219" t="s">
        <v>264</v>
      </c>
      <c r="D41" s="217">
        <v>0</v>
      </c>
      <c r="E41" s="217">
        <v>0</v>
      </c>
      <c r="F41" s="217">
        <v>0</v>
      </c>
      <c r="G41" s="217">
        <v>0</v>
      </c>
      <c r="H41" s="217">
        <v>0</v>
      </c>
      <c r="I41" s="217">
        <v>0</v>
      </c>
      <c r="J41" s="217">
        <v>0</v>
      </c>
      <c r="K41" s="217">
        <v>0</v>
      </c>
      <c r="L41" s="217">
        <v>0</v>
      </c>
      <c r="M41" s="217">
        <v>0</v>
      </c>
      <c r="N41" s="217">
        <v>0</v>
      </c>
      <c r="O41" s="217">
        <v>0</v>
      </c>
      <c r="P41" s="217">
        <v>0</v>
      </c>
      <c r="Q41" s="217">
        <v>0</v>
      </c>
      <c r="R41" s="217">
        <v>0</v>
      </c>
      <c r="S41" s="217">
        <v>0</v>
      </c>
      <c r="T41" s="217">
        <v>0</v>
      </c>
      <c r="U41" s="217">
        <v>0</v>
      </c>
      <c r="V41" s="217">
        <v>0</v>
      </c>
      <c r="W41" s="217">
        <v>0</v>
      </c>
      <c r="X41" s="217">
        <v>0</v>
      </c>
      <c r="Y41" s="217">
        <v>0</v>
      </c>
      <c r="Z41" s="217">
        <v>0</v>
      </c>
      <c r="AA41" s="217">
        <v>0</v>
      </c>
      <c r="AB41" s="217">
        <v>0</v>
      </c>
      <c r="AC41" s="217">
        <v>0</v>
      </c>
      <c r="AD41" s="217">
        <v>0</v>
      </c>
      <c r="AE41" s="217">
        <v>0</v>
      </c>
      <c r="AF41" s="217">
        <v>0</v>
      </c>
      <c r="AG41" s="217">
        <v>0</v>
      </c>
      <c r="AH41" s="217">
        <v>0</v>
      </c>
      <c r="AI41" s="217">
        <v>0</v>
      </c>
      <c r="AJ41" s="217">
        <v>0</v>
      </c>
      <c r="AK41" s="217">
        <v>0</v>
      </c>
      <c r="AL41" s="217">
        <v>0</v>
      </c>
      <c r="AM41" s="217">
        <v>0</v>
      </c>
      <c r="AN41" s="217">
        <v>0</v>
      </c>
      <c r="AO41" s="217">
        <v>0</v>
      </c>
      <c r="AP41" s="217">
        <v>0</v>
      </c>
      <c r="AQ41" s="217">
        <v>0</v>
      </c>
      <c r="AR41" s="217">
        <v>0</v>
      </c>
      <c r="AS41" s="217">
        <v>0</v>
      </c>
      <c r="AT41" s="217">
        <v>0</v>
      </c>
      <c r="AU41" s="217">
        <v>0</v>
      </c>
      <c r="AV41" s="217">
        <v>0</v>
      </c>
      <c r="AW41" s="217">
        <v>0</v>
      </c>
      <c r="AX41" s="217">
        <v>0</v>
      </c>
      <c r="AY41" s="217">
        <v>0</v>
      </c>
      <c r="AZ41" s="217">
        <v>1389</v>
      </c>
      <c r="BA41" s="217">
        <v>962</v>
      </c>
      <c r="BB41" s="217">
        <v>846</v>
      </c>
      <c r="BC41" s="217">
        <v>888</v>
      </c>
      <c r="BD41" s="217">
        <v>764</v>
      </c>
      <c r="BE41" s="217">
        <v>666</v>
      </c>
      <c r="BF41" s="217">
        <v>646</v>
      </c>
      <c r="BG41" s="217">
        <v>631</v>
      </c>
      <c r="BH41" s="217">
        <v>588</v>
      </c>
      <c r="BI41" s="217">
        <v>632</v>
      </c>
      <c r="BJ41" s="217">
        <v>691</v>
      </c>
      <c r="BK41" s="217">
        <v>609</v>
      </c>
      <c r="BL41" s="217">
        <v>695</v>
      </c>
      <c r="BM41" s="217">
        <v>1072</v>
      </c>
      <c r="BN41" s="217">
        <v>1069</v>
      </c>
      <c r="BO41" s="217">
        <v>1208</v>
      </c>
      <c r="BP41" s="217">
        <v>1242</v>
      </c>
      <c r="BQ41" s="217">
        <v>1045</v>
      </c>
      <c r="BR41" s="217">
        <v>710</v>
      </c>
      <c r="BS41" s="217">
        <v>522</v>
      </c>
      <c r="BT41" s="217">
        <v>424</v>
      </c>
      <c r="BU41" s="217">
        <v>333</v>
      </c>
      <c r="BV41" s="217">
        <v>274</v>
      </c>
      <c r="BW41" s="217">
        <v>138</v>
      </c>
      <c r="BX41" s="217">
        <v>97</v>
      </c>
      <c r="BY41" s="217">
        <v>66</v>
      </c>
      <c r="BZ41" s="217">
        <v>41</v>
      </c>
      <c r="CA41" s="217">
        <v>26</v>
      </c>
      <c r="CB41" s="217">
        <v>17</v>
      </c>
      <c r="CC41" s="217">
        <v>1</v>
      </c>
      <c r="CD41" s="217">
        <v>0</v>
      </c>
      <c r="CE41" s="218">
        <v>0</v>
      </c>
    </row>
    <row r="42" spans="2:83" x14ac:dyDescent="0.35">
      <c r="B42" s="219" t="s">
        <v>345</v>
      </c>
      <c r="D42" s="217">
        <v>0</v>
      </c>
      <c r="E42" s="217">
        <v>0</v>
      </c>
      <c r="F42" s="217">
        <v>0</v>
      </c>
      <c r="G42" s="217">
        <v>0</v>
      </c>
      <c r="H42" s="217">
        <v>0</v>
      </c>
      <c r="I42" s="217">
        <v>0</v>
      </c>
      <c r="J42" s="217">
        <v>0</v>
      </c>
      <c r="K42" s="217">
        <v>0</v>
      </c>
      <c r="L42" s="217">
        <v>0</v>
      </c>
      <c r="M42" s="217">
        <v>0</v>
      </c>
      <c r="N42" s="217">
        <v>0</v>
      </c>
      <c r="O42" s="217">
        <v>0</v>
      </c>
      <c r="P42" s="217">
        <v>0</v>
      </c>
      <c r="Q42" s="217">
        <v>0</v>
      </c>
      <c r="R42" s="217">
        <v>0</v>
      </c>
      <c r="S42" s="217">
        <v>0</v>
      </c>
      <c r="T42" s="217">
        <v>0</v>
      </c>
      <c r="U42" s="217">
        <v>0</v>
      </c>
      <c r="V42" s="217">
        <v>0</v>
      </c>
      <c r="W42" s="217">
        <v>0</v>
      </c>
      <c r="X42" s="217">
        <v>0</v>
      </c>
      <c r="Y42" s="217">
        <v>0</v>
      </c>
      <c r="Z42" s="217">
        <v>0</v>
      </c>
      <c r="AA42" s="217">
        <v>0</v>
      </c>
      <c r="AB42" s="217">
        <v>0</v>
      </c>
      <c r="AC42" s="217">
        <v>0</v>
      </c>
      <c r="AD42" s="217">
        <v>0</v>
      </c>
      <c r="AE42" s="217">
        <v>0</v>
      </c>
      <c r="AF42" s="217">
        <v>0</v>
      </c>
      <c r="AG42" s="217">
        <v>0</v>
      </c>
      <c r="AH42" s="217">
        <v>0</v>
      </c>
      <c r="AI42" s="217">
        <v>0</v>
      </c>
      <c r="AJ42" s="217">
        <v>0</v>
      </c>
      <c r="AK42" s="217">
        <v>0</v>
      </c>
      <c r="AL42" s="217">
        <v>0</v>
      </c>
      <c r="AM42" s="217">
        <v>0</v>
      </c>
      <c r="AN42" s="217">
        <v>0</v>
      </c>
      <c r="AO42" s="217">
        <v>0</v>
      </c>
      <c r="AP42" s="217">
        <v>0</v>
      </c>
      <c r="AQ42" s="217">
        <v>0</v>
      </c>
      <c r="AR42" s="217">
        <v>0</v>
      </c>
      <c r="AS42" s="217">
        <v>0</v>
      </c>
      <c r="AT42" s="217">
        <v>0</v>
      </c>
      <c r="AU42" s="217">
        <v>0</v>
      </c>
      <c r="AV42" s="217">
        <v>0</v>
      </c>
      <c r="AW42" s="217">
        <v>0</v>
      </c>
      <c r="AX42" s="217">
        <v>0</v>
      </c>
      <c r="AY42" s="217">
        <v>0</v>
      </c>
      <c r="AZ42" s="217">
        <v>187</v>
      </c>
      <c r="BA42" s="217">
        <v>96</v>
      </c>
      <c r="BB42" s="217">
        <v>79</v>
      </c>
      <c r="BC42" s="217">
        <v>87</v>
      </c>
      <c r="BD42" s="217">
        <v>69</v>
      </c>
      <c r="BE42" s="217">
        <v>67</v>
      </c>
      <c r="BF42" s="217">
        <v>65</v>
      </c>
      <c r="BG42" s="217">
        <v>64</v>
      </c>
      <c r="BH42" s="217">
        <v>59</v>
      </c>
      <c r="BI42" s="217">
        <v>58</v>
      </c>
      <c r="BJ42" s="217">
        <v>64</v>
      </c>
      <c r="BK42" s="217">
        <v>54</v>
      </c>
      <c r="BL42" s="217">
        <v>66</v>
      </c>
      <c r="BM42" s="217">
        <v>114</v>
      </c>
      <c r="BN42" s="217">
        <v>91</v>
      </c>
      <c r="BO42" s="217">
        <v>77</v>
      </c>
      <c r="BP42" s="217">
        <v>69</v>
      </c>
      <c r="BQ42" s="217">
        <v>68</v>
      </c>
      <c r="BR42" s="217">
        <v>53</v>
      </c>
      <c r="BS42" s="217">
        <v>35</v>
      </c>
      <c r="BT42" s="217">
        <v>41</v>
      </c>
      <c r="BU42" s="217">
        <v>36</v>
      </c>
      <c r="BV42" s="217">
        <v>19</v>
      </c>
      <c r="BW42" s="217">
        <v>8</v>
      </c>
      <c r="BX42" s="217">
        <v>24</v>
      </c>
      <c r="BY42" s="217">
        <v>13</v>
      </c>
      <c r="BZ42" s="217">
        <v>9</v>
      </c>
      <c r="CA42" s="217">
        <v>8</v>
      </c>
      <c r="CB42" s="217">
        <v>9</v>
      </c>
      <c r="CC42" s="217">
        <v>10</v>
      </c>
      <c r="CD42" s="217">
        <v>9</v>
      </c>
      <c r="CE42" s="218">
        <v>9</v>
      </c>
    </row>
    <row r="43" spans="2:83" ht="26.25" customHeight="1" x14ac:dyDescent="0.35">
      <c r="B43" s="207" t="s">
        <v>280</v>
      </c>
      <c r="D43" s="217">
        <v>0</v>
      </c>
      <c r="E43" s="217">
        <v>0</v>
      </c>
      <c r="F43" s="217">
        <v>0</v>
      </c>
      <c r="G43" s="217">
        <v>0</v>
      </c>
      <c r="H43" s="217">
        <v>0</v>
      </c>
      <c r="I43" s="217">
        <v>0</v>
      </c>
      <c r="J43" s="217">
        <v>0</v>
      </c>
      <c r="K43" s="217">
        <v>0</v>
      </c>
      <c r="L43" s="217">
        <v>0</v>
      </c>
      <c r="M43" s="217">
        <v>0</v>
      </c>
      <c r="N43" s="217">
        <v>0</v>
      </c>
      <c r="O43" s="217">
        <v>0</v>
      </c>
      <c r="P43" s="217">
        <v>0</v>
      </c>
      <c r="Q43" s="217">
        <v>0</v>
      </c>
      <c r="R43" s="217">
        <v>0</v>
      </c>
      <c r="S43" s="217">
        <v>0</v>
      </c>
      <c r="T43" s="217">
        <v>0</v>
      </c>
      <c r="U43" s="217">
        <v>0</v>
      </c>
      <c r="V43" s="217">
        <v>0</v>
      </c>
      <c r="W43" s="217">
        <v>0</v>
      </c>
      <c r="X43" s="217">
        <v>0</v>
      </c>
      <c r="Y43" s="217">
        <v>0</v>
      </c>
      <c r="Z43" s="217">
        <v>0</v>
      </c>
      <c r="AA43" s="217">
        <v>0</v>
      </c>
      <c r="AB43" s="217">
        <v>0</v>
      </c>
      <c r="AC43" s="217">
        <v>0</v>
      </c>
      <c r="AD43" s="217">
        <v>0</v>
      </c>
      <c r="AE43" s="217">
        <v>0</v>
      </c>
      <c r="AF43" s="217">
        <v>0</v>
      </c>
      <c r="AG43" s="217">
        <v>0</v>
      </c>
      <c r="AH43" s="217">
        <v>0</v>
      </c>
      <c r="AI43" s="217">
        <v>0</v>
      </c>
      <c r="AJ43" s="217">
        <v>0</v>
      </c>
      <c r="AK43" s="217">
        <v>0</v>
      </c>
      <c r="AL43" s="217">
        <v>0</v>
      </c>
      <c r="AM43" s="217">
        <v>0</v>
      </c>
      <c r="AN43" s="217">
        <v>0</v>
      </c>
      <c r="AO43" s="217">
        <v>0</v>
      </c>
      <c r="AP43" s="217">
        <v>0</v>
      </c>
      <c r="AQ43" s="217">
        <v>0</v>
      </c>
      <c r="AR43" s="217">
        <v>0</v>
      </c>
      <c r="AS43" s="217">
        <v>0</v>
      </c>
      <c r="AT43" s="217">
        <v>0</v>
      </c>
      <c r="AU43" s="217">
        <v>11</v>
      </c>
      <c r="AV43" s="217">
        <v>13</v>
      </c>
      <c r="AW43" s="217">
        <v>12</v>
      </c>
      <c r="AX43" s="217">
        <v>11</v>
      </c>
      <c r="AY43" s="217">
        <v>13</v>
      </c>
      <c r="AZ43" s="217">
        <v>12</v>
      </c>
      <c r="BA43" s="217">
        <v>11</v>
      </c>
      <c r="BB43" s="217">
        <v>13</v>
      </c>
      <c r="BC43" s="217">
        <v>13</v>
      </c>
      <c r="BD43" s="217">
        <v>15</v>
      </c>
      <c r="BE43" s="217">
        <v>17</v>
      </c>
      <c r="BF43" s="217">
        <v>17</v>
      </c>
      <c r="BG43" s="217">
        <v>25</v>
      </c>
      <c r="BH43" s="217">
        <v>29</v>
      </c>
      <c r="BI43" s="217">
        <v>31</v>
      </c>
      <c r="BJ43" s="217">
        <v>30</v>
      </c>
      <c r="BK43" s="217">
        <v>44</v>
      </c>
      <c r="BL43" s="217">
        <v>54</v>
      </c>
      <c r="BM43" s="217">
        <v>56</v>
      </c>
      <c r="BN43" s="217">
        <v>54</v>
      </c>
      <c r="BO43" s="217">
        <v>57</v>
      </c>
      <c r="BP43" s="217">
        <v>60</v>
      </c>
      <c r="BQ43" s="217">
        <v>58</v>
      </c>
      <c r="BR43" s="217">
        <v>59</v>
      </c>
      <c r="BS43" s="217">
        <v>62</v>
      </c>
      <c r="BT43" s="217">
        <v>61</v>
      </c>
      <c r="BU43" s="217">
        <v>59</v>
      </c>
      <c r="BV43" s="217">
        <v>58</v>
      </c>
      <c r="BW43" s="217">
        <v>55</v>
      </c>
      <c r="BX43" s="217">
        <v>49</v>
      </c>
      <c r="BY43" s="217">
        <v>46</v>
      </c>
      <c r="BZ43" s="217">
        <v>45</v>
      </c>
      <c r="CA43" s="217">
        <v>46</v>
      </c>
      <c r="CB43" s="217">
        <v>46</v>
      </c>
      <c r="CC43" s="217">
        <v>46</v>
      </c>
      <c r="CD43" s="217">
        <v>47</v>
      </c>
      <c r="CE43" s="218">
        <v>47</v>
      </c>
    </row>
    <row r="44" spans="2:83" x14ac:dyDescent="0.35">
      <c r="B44" s="207" t="s">
        <v>355</v>
      </c>
      <c r="D44" s="217">
        <v>0</v>
      </c>
      <c r="E44" s="217">
        <v>0</v>
      </c>
      <c r="F44" s="217">
        <v>0</v>
      </c>
      <c r="G44" s="217">
        <v>0</v>
      </c>
      <c r="H44" s="217">
        <v>0</v>
      </c>
      <c r="I44" s="217">
        <v>0</v>
      </c>
      <c r="J44" s="217">
        <v>0</v>
      </c>
      <c r="K44" s="217">
        <v>0</v>
      </c>
      <c r="L44" s="217">
        <v>0</v>
      </c>
      <c r="M44" s="217">
        <v>0</v>
      </c>
      <c r="N44" s="217">
        <v>0</v>
      </c>
      <c r="O44" s="217">
        <v>0</v>
      </c>
      <c r="P44" s="217">
        <v>0</v>
      </c>
      <c r="Q44" s="217">
        <v>0</v>
      </c>
      <c r="R44" s="217">
        <v>0</v>
      </c>
      <c r="S44" s="217">
        <v>0</v>
      </c>
      <c r="T44" s="217">
        <v>0</v>
      </c>
      <c r="U44" s="217">
        <v>0</v>
      </c>
      <c r="V44" s="217">
        <v>0</v>
      </c>
      <c r="W44" s="217">
        <v>0</v>
      </c>
      <c r="X44" s="217">
        <v>0</v>
      </c>
      <c r="Y44" s="217">
        <v>0</v>
      </c>
      <c r="Z44" s="217">
        <v>0</v>
      </c>
      <c r="AA44" s="217">
        <v>0</v>
      </c>
      <c r="AB44" s="217">
        <v>0</v>
      </c>
      <c r="AC44" s="217">
        <v>0</v>
      </c>
      <c r="AD44" s="217">
        <v>0</v>
      </c>
      <c r="AE44" s="217">
        <v>0</v>
      </c>
      <c r="AF44" s="217">
        <v>31</v>
      </c>
      <c r="AG44" s="217">
        <v>44</v>
      </c>
      <c r="AH44" s="217">
        <v>61</v>
      </c>
      <c r="AI44" s="217">
        <v>86</v>
      </c>
      <c r="AJ44" s="217">
        <v>114</v>
      </c>
      <c r="AK44" s="217">
        <v>131</v>
      </c>
      <c r="AL44" s="217">
        <v>154</v>
      </c>
      <c r="AM44" s="217">
        <v>185</v>
      </c>
      <c r="AN44" s="217">
        <v>216</v>
      </c>
      <c r="AO44" s="217">
        <v>246</v>
      </c>
      <c r="AP44" s="217">
        <v>275</v>
      </c>
      <c r="AQ44" s="217">
        <v>303</v>
      </c>
      <c r="AR44" s="217">
        <v>325</v>
      </c>
      <c r="AS44" s="217">
        <v>345</v>
      </c>
      <c r="AT44" s="217">
        <v>364</v>
      </c>
      <c r="AU44" s="217">
        <v>387</v>
      </c>
      <c r="AV44" s="217">
        <v>0</v>
      </c>
      <c r="AW44" s="217">
        <v>0</v>
      </c>
      <c r="AX44" s="217">
        <v>0</v>
      </c>
      <c r="AY44" s="217">
        <v>0</v>
      </c>
      <c r="AZ44" s="217">
        <v>0</v>
      </c>
      <c r="BA44" s="217">
        <v>0</v>
      </c>
      <c r="BB44" s="217">
        <v>0</v>
      </c>
      <c r="BC44" s="217">
        <v>0</v>
      </c>
      <c r="BD44" s="217">
        <v>0</v>
      </c>
      <c r="BE44" s="217">
        <v>0</v>
      </c>
      <c r="BF44" s="217">
        <v>0</v>
      </c>
      <c r="BG44" s="217">
        <v>0</v>
      </c>
      <c r="BH44" s="217">
        <v>0</v>
      </c>
      <c r="BI44" s="217">
        <v>0</v>
      </c>
      <c r="BJ44" s="217">
        <v>0</v>
      </c>
      <c r="BK44" s="217">
        <v>0</v>
      </c>
      <c r="BL44" s="217">
        <v>0</v>
      </c>
      <c r="BM44" s="217">
        <v>0</v>
      </c>
      <c r="BN44" s="217">
        <v>0</v>
      </c>
      <c r="BO44" s="217">
        <v>0</v>
      </c>
      <c r="BP44" s="217">
        <v>0</v>
      </c>
      <c r="BQ44" s="217">
        <v>0</v>
      </c>
      <c r="BR44" s="217">
        <v>0</v>
      </c>
      <c r="BS44" s="217">
        <v>0</v>
      </c>
      <c r="BT44" s="217">
        <v>0</v>
      </c>
      <c r="BU44" s="217">
        <v>0</v>
      </c>
      <c r="BV44" s="217">
        <v>0</v>
      </c>
      <c r="BW44" s="217">
        <v>0</v>
      </c>
      <c r="BX44" s="217">
        <v>0</v>
      </c>
      <c r="BY44" s="217">
        <v>0</v>
      </c>
      <c r="BZ44" s="217">
        <v>0</v>
      </c>
      <c r="CA44" s="217">
        <v>0</v>
      </c>
      <c r="CB44" s="217">
        <v>0</v>
      </c>
      <c r="CC44" s="217">
        <v>0</v>
      </c>
      <c r="CD44" s="217">
        <v>0</v>
      </c>
      <c r="CE44" s="218">
        <v>0</v>
      </c>
    </row>
    <row r="45" spans="2:83" x14ac:dyDescent="0.35">
      <c r="B45" s="168" t="s">
        <v>289</v>
      </c>
      <c r="D45" s="217">
        <v>0</v>
      </c>
      <c r="E45" s="217">
        <v>0</v>
      </c>
      <c r="F45" s="217">
        <v>0</v>
      </c>
      <c r="G45" s="217">
        <v>0</v>
      </c>
      <c r="H45" s="217">
        <v>0</v>
      </c>
      <c r="I45" s="217">
        <v>0</v>
      </c>
      <c r="J45" s="217">
        <v>0</v>
      </c>
      <c r="K45" s="217">
        <v>0</v>
      </c>
      <c r="L45" s="217">
        <v>0</v>
      </c>
      <c r="M45" s="217">
        <v>0</v>
      </c>
      <c r="N45" s="217">
        <v>0</v>
      </c>
      <c r="O45" s="217">
        <v>0</v>
      </c>
      <c r="P45" s="217">
        <v>0</v>
      </c>
      <c r="Q45" s="217">
        <v>0</v>
      </c>
      <c r="R45" s="217">
        <v>0</v>
      </c>
      <c r="S45" s="217">
        <v>0</v>
      </c>
      <c r="T45" s="217">
        <v>0</v>
      </c>
      <c r="U45" s="217">
        <v>0</v>
      </c>
      <c r="V45" s="217">
        <v>0</v>
      </c>
      <c r="W45" s="217">
        <v>0</v>
      </c>
      <c r="X45" s="217">
        <v>0</v>
      </c>
      <c r="Y45" s="217">
        <v>0</v>
      </c>
      <c r="Z45" s="217">
        <v>0</v>
      </c>
      <c r="AA45" s="217">
        <v>0</v>
      </c>
      <c r="AB45" s="217">
        <v>0</v>
      </c>
      <c r="AC45" s="217">
        <v>0</v>
      </c>
      <c r="AD45" s="217">
        <v>0</v>
      </c>
      <c r="AE45" s="217">
        <v>0</v>
      </c>
      <c r="AF45" s="217">
        <v>0</v>
      </c>
      <c r="AG45" s="217">
        <v>0</v>
      </c>
      <c r="AH45" s="217">
        <v>0</v>
      </c>
      <c r="AI45" s="217">
        <v>0</v>
      </c>
      <c r="AJ45" s="217">
        <v>0</v>
      </c>
      <c r="AK45" s="217">
        <v>0</v>
      </c>
      <c r="AL45" s="217">
        <v>0</v>
      </c>
      <c r="AM45" s="217">
        <v>0</v>
      </c>
      <c r="AN45" s="217">
        <v>0</v>
      </c>
      <c r="AO45" s="217">
        <v>0</v>
      </c>
      <c r="AP45" s="217">
        <v>0</v>
      </c>
      <c r="AQ45" s="217">
        <v>0</v>
      </c>
      <c r="AR45" s="217">
        <v>0</v>
      </c>
      <c r="AS45" s="217">
        <v>0</v>
      </c>
      <c r="AT45" s="217">
        <v>0</v>
      </c>
      <c r="AU45" s="217">
        <v>0</v>
      </c>
      <c r="AV45" s="217">
        <v>0</v>
      </c>
      <c r="AW45" s="217">
        <v>0</v>
      </c>
      <c r="AX45" s="217">
        <v>0</v>
      </c>
      <c r="AY45" s="217">
        <v>0</v>
      </c>
      <c r="AZ45" s="217">
        <v>0</v>
      </c>
      <c r="BA45" s="217">
        <v>0</v>
      </c>
      <c r="BB45" s="217">
        <v>0</v>
      </c>
      <c r="BC45" s="217">
        <v>0</v>
      </c>
      <c r="BD45" s="217">
        <v>0</v>
      </c>
      <c r="BE45" s="217">
        <v>0</v>
      </c>
      <c r="BF45" s="217">
        <v>0</v>
      </c>
      <c r="BG45" s="217">
        <v>0</v>
      </c>
      <c r="BH45" s="217">
        <v>0</v>
      </c>
      <c r="BI45" s="217">
        <v>0</v>
      </c>
      <c r="BJ45" s="217">
        <v>0</v>
      </c>
      <c r="BK45" s="217">
        <v>0</v>
      </c>
      <c r="BL45" s="217">
        <v>0</v>
      </c>
      <c r="BM45" s="217">
        <v>0</v>
      </c>
      <c r="BN45" s="217">
        <v>0</v>
      </c>
      <c r="BO45" s="217">
        <v>0</v>
      </c>
      <c r="BP45" s="217">
        <v>0</v>
      </c>
      <c r="BQ45" s="217">
        <v>12</v>
      </c>
      <c r="BR45" s="217">
        <v>184</v>
      </c>
      <c r="BS45" s="217">
        <v>570</v>
      </c>
      <c r="BT45" s="217">
        <v>969</v>
      </c>
      <c r="BU45" s="217">
        <v>1394</v>
      </c>
      <c r="BV45" s="217">
        <v>1717</v>
      </c>
      <c r="BW45" s="217">
        <v>1937</v>
      </c>
      <c r="BX45" s="217">
        <v>2013</v>
      </c>
      <c r="BY45" s="217">
        <v>2156</v>
      </c>
      <c r="BZ45" s="217">
        <v>2392</v>
      </c>
      <c r="CA45" s="217">
        <v>2652</v>
      </c>
      <c r="CB45" s="217">
        <v>2835</v>
      </c>
      <c r="CC45" s="217">
        <v>3051</v>
      </c>
      <c r="CD45" s="217">
        <v>3310</v>
      </c>
      <c r="CE45" s="218">
        <v>3573</v>
      </c>
    </row>
    <row r="46" spans="2:83" x14ac:dyDescent="0.35">
      <c r="B46" s="219" t="s">
        <v>339</v>
      </c>
      <c r="D46" s="217">
        <v>0</v>
      </c>
      <c r="E46" s="217">
        <v>0</v>
      </c>
      <c r="F46" s="217">
        <v>0</v>
      </c>
      <c r="G46" s="217">
        <v>0</v>
      </c>
      <c r="H46" s="217">
        <v>0</v>
      </c>
      <c r="I46" s="217">
        <v>0</v>
      </c>
      <c r="J46" s="217">
        <v>0</v>
      </c>
      <c r="K46" s="217">
        <v>0</v>
      </c>
      <c r="L46" s="217">
        <v>0</v>
      </c>
      <c r="M46" s="217">
        <v>0</v>
      </c>
      <c r="N46" s="217">
        <v>0</v>
      </c>
      <c r="O46" s="217">
        <v>0</v>
      </c>
      <c r="P46" s="217">
        <v>0</v>
      </c>
      <c r="Q46" s="217">
        <v>0</v>
      </c>
      <c r="R46" s="217">
        <v>0</v>
      </c>
      <c r="S46" s="217">
        <v>0</v>
      </c>
      <c r="T46" s="217">
        <v>0</v>
      </c>
      <c r="U46" s="217">
        <v>0</v>
      </c>
      <c r="V46" s="217">
        <v>0</v>
      </c>
      <c r="W46" s="217">
        <v>0</v>
      </c>
      <c r="X46" s="217">
        <v>0</v>
      </c>
      <c r="Y46" s="217">
        <v>0</v>
      </c>
      <c r="Z46" s="217">
        <v>0</v>
      </c>
      <c r="AA46" s="217">
        <v>0</v>
      </c>
      <c r="AB46" s="217">
        <v>0</v>
      </c>
      <c r="AC46" s="217">
        <v>0</v>
      </c>
      <c r="AD46" s="217">
        <v>0</v>
      </c>
      <c r="AE46" s="217">
        <v>0</v>
      </c>
      <c r="AF46" s="217">
        <v>0</v>
      </c>
      <c r="AG46" s="217">
        <v>0</v>
      </c>
      <c r="AH46" s="217">
        <v>0</v>
      </c>
      <c r="AI46" s="217">
        <v>0</v>
      </c>
      <c r="AJ46" s="217">
        <v>0</v>
      </c>
      <c r="AK46" s="217">
        <v>0</v>
      </c>
      <c r="AL46" s="217">
        <v>0</v>
      </c>
      <c r="AM46" s="217">
        <v>0</v>
      </c>
      <c r="AN46" s="217">
        <v>0</v>
      </c>
      <c r="AO46" s="217">
        <v>0</v>
      </c>
      <c r="AP46" s="217">
        <v>0</v>
      </c>
      <c r="AQ46" s="217">
        <v>0</v>
      </c>
      <c r="AR46" s="217">
        <v>0</v>
      </c>
      <c r="AS46" s="217">
        <v>0</v>
      </c>
      <c r="AT46" s="217">
        <v>0</v>
      </c>
      <c r="AU46" s="217">
        <v>0</v>
      </c>
      <c r="AV46" s="217">
        <v>0</v>
      </c>
      <c r="AW46" s="217">
        <v>0</v>
      </c>
      <c r="AX46" s="217">
        <v>0</v>
      </c>
      <c r="AY46" s="217">
        <v>0</v>
      </c>
      <c r="AZ46" s="217">
        <v>0</v>
      </c>
      <c r="BA46" s="217">
        <v>0</v>
      </c>
      <c r="BB46" s="217">
        <v>0</v>
      </c>
      <c r="BC46" s="217">
        <v>0</v>
      </c>
      <c r="BD46" s="217">
        <v>0</v>
      </c>
      <c r="BE46" s="217">
        <v>0</v>
      </c>
      <c r="BF46" s="217">
        <v>0</v>
      </c>
      <c r="BG46" s="217">
        <v>0</v>
      </c>
      <c r="BH46" s="217">
        <v>0</v>
      </c>
      <c r="BI46" s="217">
        <v>0</v>
      </c>
      <c r="BJ46" s="217">
        <v>0</v>
      </c>
      <c r="BK46" s="217">
        <v>0</v>
      </c>
      <c r="BL46" s="217">
        <v>0</v>
      </c>
      <c r="BM46" s="217">
        <v>0</v>
      </c>
      <c r="BN46" s="217">
        <v>0</v>
      </c>
      <c r="BO46" s="217">
        <v>0</v>
      </c>
      <c r="BP46" s="217">
        <v>0</v>
      </c>
      <c r="BQ46" s="217">
        <v>12</v>
      </c>
      <c r="BR46" s="217">
        <v>182</v>
      </c>
      <c r="BS46" s="217">
        <v>564</v>
      </c>
      <c r="BT46" s="217">
        <v>958</v>
      </c>
      <c r="BU46" s="217">
        <v>1379</v>
      </c>
      <c r="BV46" s="217">
        <v>1699</v>
      </c>
      <c r="BW46" s="217">
        <v>1916</v>
      </c>
      <c r="BX46" s="217">
        <v>1991</v>
      </c>
      <c r="BY46" s="217">
        <v>2133</v>
      </c>
      <c r="BZ46" s="217">
        <v>2366</v>
      </c>
      <c r="CA46" s="217">
        <v>2624</v>
      </c>
      <c r="CB46" s="217">
        <v>2804</v>
      </c>
      <c r="CC46" s="217">
        <v>3017</v>
      </c>
      <c r="CD46" s="217">
        <v>3273</v>
      </c>
      <c r="CE46" s="218">
        <v>3533</v>
      </c>
    </row>
    <row r="47" spans="2:83" x14ac:dyDescent="0.35">
      <c r="B47" s="219" t="s">
        <v>340</v>
      </c>
      <c r="D47" s="217">
        <v>0</v>
      </c>
      <c r="E47" s="217">
        <v>0</v>
      </c>
      <c r="F47" s="217">
        <v>0</v>
      </c>
      <c r="G47" s="217">
        <v>0</v>
      </c>
      <c r="H47" s="217">
        <v>0</v>
      </c>
      <c r="I47" s="217">
        <v>0</v>
      </c>
      <c r="J47" s="217">
        <v>0</v>
      </c>
      <c r="K47" s="217">
        <v>0</v>
      </c>
      <c r="L47" s="217">
        <v>0</v>
      </c>
      <c r="M47" s="217">
        <v>0</v>
      </c>
      <c r="N47" s="217">
        <v>0</v>
      </c>
      <c r="O47" s="217">
        <v>0</v>
      </c>
      <c r="P47" s="217">
        <v>0</v>
      </c>
      <c r="Q47" s="217">
        <v>0</v>
      </c>
      <c r="R47" s="217">
        <v>0</v>
      </c>
      <c r="S47" s="217">
        <v>0</v>
      </c>
      <c r="T47" s="217">
        <v>0</v>
      </c>
      <c r="U47" s="217">
        <v>0</v>
      </c>
      <c r="V47" s="217">
        <v>0</v>
      </c>
      <c r="W47" s="217">
        <v>0</v>
      </c>
      <c r="X47" s="217">
        <v>0</v>
      </c>
      <c r="Y47" s="217">
        <v>0</v>
      </c>
      <c r="Z47" s="217">
        <v>0</v>
      </c>
      <c r="AA47" s="217">
        <v>0</v>
      </c>
      <c r="AB47" s="217">
        <v>0</v>
      </c>
      <c r="AC47" s="217">
        <v>0</v>
      </c>
      <c r="AD47" s="217">
        <v>0</v>
      </c>
      <c r="AE47" s="217">
        <v>0</v>
      </c>
      <c r="AF47" s="217">
        <v>0</v>
      </c>
      <c r="AG47" s="217">
        <v>0</v>
      </c>
      <c r="AH47" s="217">
        <v>0</v>
      </c>
      <c r="AI47" s="217">
        <v>0</v>
      </c>
      <c r="AJ47" s="217">
        <v>0</v>
      </c>
      <c r="AK47" s="217">
        <v>0</v>
      </c>
      <c r="AL47" s="217">
        <v>0</v>
      </c>
      <c r="AM47" s="217">
        <v>0</v>
      </c>
      <c r="AN47" s="217">
        <v>0</v>
      </c>
      <c r="AO47" s="217">
        <v>0</v>
      </c>
      <c r="AP47" s="217">
        <v>0</v>
      </c>
      <c r="AQ47" s="217">
        <v>0</v>
      </c>
      <c r="AR47" s="217">
        <v>0</v>
      </c>
      <c r="AS47" s="217">
        <v>0</v>
      </c>
      <c r="AT47" s="217">
        <v>0</v>
      </c>
      <c r="AU47" s="217">
        <v>0</v>
      </c>
      <c r="AV47" s="217">
        <v>0</v>
      </c>
      <c r="AW47" s="217">
        <v>0</v>
      </c>
      <c r="AX47" s="217">
        <v>0</v>
      </c>
      <c r="AY47" s="217">
        <v>0</v>
      </c>
      <c r="AZ47" s="217">
        <v>0</v>
      </c>
      <c r="BA47" s="217">
        <v>0</v>
      </c>
      <c r="BB47" s="217">
        <v>0</v>
      </c>
      <c r="BC47" s="217">
        <v>0</v>
      </c>
      <c r="BD47" s="217">
        <v>0</v>
      </c>
      <c r="BE47" s="217">
        <v>0</v>
      </c>
      <c r="BF47" s="217">
        <v>0</v>
      </c>
      <c r="BG47" s="217">
        <v>0</v>
      </c>
      <c r="BH47" s="217">
        <v>0</v>
      </c>
      <c r="BI47" s="217">
        <v>0</v>
      </c>
      <c r="BJ47" s="217">
        <v>0</v>
      </c>
      <c r="BK47" s="217">
        <v>0</v>
      </c>
      <c r="BL47" s="217">
        <v>0</v>
      </c>
      <c r="BM47" s="217">
        <v>0</v>
      </c>
      <c r="BN47" s="217">
        <v>0</v>
      </c>
      <c r="BO47" s="217">
        <v>0</v>
      </c>
      <c r="BP47" s="217">
        <v>0</v>
      </c>
      <c r="BQ47" s="217">
        <v>0</v>
      </c>
      <c r="BR47" s="217">
        <v>2</v>
      </c>
      <c r="BS47" s="217">
        <v>6</v>
      </c>
      <c r="BT47" s="217">
        <v>11</v>
      </c>
      <c r="BU47" s="217">
        <v>15</v>
      </c>
      <c r="BV47" s="217">
        <v>19</v>
      </c>
      <c r="BW47" s="217">
        <v>21</v>
      </c>
      <c r="BX47" s="217">
        <v>22</v>
      </c>
      <c r="BY47" s="217">
        <v>23</v>
      </c>
      <c r="BZ47" s="217">
        <v>26</v>
      </c>
      <c r="CA47" s="217">
        <v>29</v>
      </c>
      <c r="CB47" s="217">
        <v>31</v>
      </c>
      <c r="CC47" s="217">
        <v>34</v>
      </c>
      <c r="CD47" s="217">
        <v>37</v>
      </c>
      <c r="CE47" s="218">
        <v>40</v>
      </c>
    </row>
    <row r="48" spans="2:83" ht="25.5" customHeight="1" x14ac:dyDescent="0.35">
      <c r="B48" s="207" t="s">
        <v>293</v>
      </c>
      <c r="D48" s="217">
        <v>0</v>
      </c>
      <c r="E48" s="217">
        <v>0</v>
      </c>
      <c r="F48" s="217">
        <v>0</v>
      </c>
      <c r="G48" s="217">
        <v>0</v>
      </c>
      <c r="H48" s="217">
        <v>0</v>
      </c>
      <c r="I48" s="217">
        <v>0</v>
      </c>
      <c r="J48" s="217">
        <v>0</v>
      </c>
      <c r="K48" s="217">
        <v>0</v>
      </c>
      <c r="L48" s="217">
        <v>0</v>
      </c>
      <c r="M48" s="217">
        <v>0</v>
      </c>
      <c r="N48" s="217">
        <v>0</v>
      </c>
      <c r="O48" s="217">
        <v>0</v>
      </c>
      <c r="P48" s="217">
        <v>0</v>
      </c>
      <c r="Q48" s="217">
        <v>0</v>
      </c>
      <c r="R48" s="217">
        <v>0</v>
      </c>
      <c r="S48" s="217">
        <v>0</v>
      </c>
      <c r="T48" s="217">
        <v>0</v>
      </c>
      <c r="U48" s="217">
        <v>0</v>
      </c>
      <c r="V48" s="217">
        <v>0</v>
      </c>
      <c r="W48" s="217">
        <v>0</v>
      </c>
      <c r="X48" s="217">
        <v>0</v>
      </c>
      <c r="Y48" s="217">
        <v>0</v>
      </c>
      <c r="Z48" s="217">
        <v>0</v>
      </c>
      <c r="AA48" s="217">
        <v>0</v>
      </c>
      <c r="AB48" s="217">
        <v>0</v>
      </c>
      <c r="AC48" s="217">
        <v>0</v>
      </c>
      <c r="AD48" s="217">
        <v>0</v>
      </c>
      <c r="AE48" s="217">
        <v>0</v>
      </c>
      <c r="AF48" s="217">
        <v>100</v>
      </c>
      <c r="AG48" s="217">
        <v>103</v>
      </c>
      <c r="AH48" s="217">
        <v>110</v>
      </c>
      <c r="AI48" s="217">
        <v>143</v>
      </c>
      <c r="AJ48" s="217">
        <v>164</v>
      </c>
      <c r="AK48" s="217">
        <v>169</v>
      </c>
      <c r="AL48" s="217">
        <v>177</v>
      </c>
      <c r="AM48" s="217">
        <v>188</v>
      </c>
      <c r="AN48" s="217">
        <v>212</v>
      </c>
      <c r="AO48" s="217">
        <v>227</v>
      </c>
      <c r="AP48" s="217">
        <v>228</v>
      </c>
      <c r="AQ48" s="217">
        <v>228</v>
      </c>
      <c r="AR48" s="217">
        <v>233</v>
      </c>
      <c r="AS48" s="217">
        <v>240</v>
      </c>
      <c r="AT48" s="217">
        <v>247</v>
      </c>
      <c r="AU48" s="217">
        <v>257</v>
      </c>
      <c r="AV48" s="217">
        <v>265</v>
      </c>
      <c r="AW48" s="217">
        <v>273</v>
      </c>
      <c r="AX48" s="217">
        <v>289</v>
      </c>
      <c r="AY48" s="217">
        <v>308</v>
      </c>
      <c r="AZ48" s="217">
        <v>328</v>
      </c>
      <c r="BA48" s="217">
        <v>339</v>
      </c>
      <c r="BB48" s="217">
        <v>338</v>
      </c>
      <c r="BC48" s="217">
        <v>337</v>
      </c>
      <c r="BD48" s="217">
        <v>336</v>
      </c>
      <c r="BE48" s="217">
        <v>326</v>
      </c>
      <c r="BF48" s="217">
        <v>289</v>
      </c>
      <c r="BG48" s="217">
        <v>274</v>
      </c>
      <c r="BH48" s="217">
        <v>260</v>
      </c>
      <c r="BI48" s="217">
        <v>246</v>
      </c>
      <c r="BJ48" s="217">
        <v>234</v>
      </c>
      <c r="BK48" s="217">
        <v>221</v>
      </c>
      <c r="BL48" s="217">
        <v>210</v>
      </c>
      <c r="BM48" s="217">
        <v>200</v>
      </c>
      <c r="BN48" s="217">
        <v>191</v>
      </c>
      <c r="BO48" s="217">
        <v>184</v>
      </c>
      <c r="BP48" s="217">
        <v>177</v>
      </c>
      <c r="BQ48" s="217">
        <v>167</v>
      </c>
      <c r="BR48" s="217">
        <v>134</v>
      </c>
      <c r="BS48" s="217">
        <v>75</v>
      </c>
      <c r="BT48" s="217">
        <v>25</v>
      </c>
      <c r="BU48" s="217">
        <v>3</v>
      </c>
      <c r="BV48" s="217">
        <v>0</v>
      </c>
      <c r="BW48" s="217">
        <v>0</v>
      </c>
      <c r="BX48" s="217">
        <v>0</v>
      </c>
      <c r="BY48" s="217">
        <v>0</v>
      </c>
      <c r="BZ48" s="217">
        <v>0</v>
      </c>
      <c r="CA48" s="217">
        <v>0</v>
      </c>
      <c r="CB48" s="217">
        <v>0</v>
      </c>
      <c r="CC48" s="217">
        <v>0</v>
      </c>
      <c r="CD48" s="217">
        <v>0</v>
      </c>
      <c r="CE48" s="218">
        <v>0</v>
      </c>
    </row>
    <row r="49" spans="1:83" x14ac:dyDescent="0.35">
      <c r="B49" s="207" t="s">
        <v>298</v>
      </c>
      <c r="D49" s="217">
        <v>0</v>
      </c>
      <c r="E49" s="217">
        <v>0</v>
      </c>
      <c r="F49" s="217">
        <v>0</v>
      </c>
      <c r="G49" s="217">
        <v>0</v>
      </c>
      <c r="H49" s="217">
        <v>0</v>
      </c>
      <c r="I49" s="217">
        <v>0</v>
      </c>
      <c r="J49" s="217">
        <v>0</v>
      </c>
      <c r="K49" s="217">
        <v>0</v>
      </c>
      <c r="L49" s="217">
        <v>0</v>
      </c>
      <c r="M49" s="217">
        <v>0</v>
      </c>
      <c r="N49" s="217">
        <v>0</v>
      </c>
      <c r="O49" s="217">
        <v>0</v>
      </c>
      <c r="P49" s="217">
        <v>0</v>
      </c>
      <c r="Q49" s="217">
        <v>0</v>
      </c>
      <c r="R49" s="217">
        <v>0</v>
      </c>
      <c r="S49" s="217">
        <v>0</v>
      </c>
      <c r="T49" s="217">
        <v>0</v>
      </c>
      <c r="U49" s="217">
        <v>0</v>
      </c>
      <c r="V49" s="217">
        <v>0</v>
      </c>
      <c r="W49" s="217">
        <v>0</v>
      </c>
      <c r="X49" s="217">
        <v>0</v>
      </c>
      <c r="Y49" s="217">
        <v>0</v>
      </c>
      <c r="Z49" s="217">
        <v>0</v>
      </c>
      <c r="AA49" s="217">
        <v>0</v>
      </c>
      <c r="AB49" s="217">
        <v>0</v>
      </c>
      <c r="AC49" s="217">
        <v>0</v>
      </c>
      <c r="AD49" s="217">
        <v>0</v>
      </c>
      <c r="AE49" s="217">
        <v>0</v>
      </c>
      <c r="AF49" s="217">
        <v>0</v>
      </c>
      <c r="AG49" s="217">
        <v>0</v>
      </c>
      <c r="AH49" s="217">
        <v>0</v>
      </c>
      <c r="AI49" s="217">
        <v>0</v>
      </c>
      <c r="AJ49" s="217">
        <v>0</v>
      </c>
      <c r="AK49" s="217">
        <v>0</v>
      </c>
      <c r="AL49" s="217">
        <v>0</v>
      </c>
      <c r="AM49" s="217">
        <v>0</v>
      </c>
      <c r="AN49" s="217">
        <v>0</v>
      </c>
      <c r="AO49" s="217">
        <v>0</v>
      </c>
      <c r="AP49" s="217">
        <v>0</v>
      </c>
      <c r="AQ49" s="217">
        <v>0</v>
      </c>
      <c r="AR49" s="217">
        <v>0</v>
      </c>
      <c r="AS49" s="217">
        <v>0</v>
      </c>
      <c r="AT49" s="217">
        <v>0</v>
      </c>
      <c r="AU49" s="217">
        <v>0</v>
      </c>
      <c r="AV49" s="217">
        <v>0</v>
      </c>
      <c r="AW49" s="217">
        <v>0</v>
      </c>
      <c r="AX49" s="217">
        <v>0</v>
      </c>
      <c r="AY49" s="217">
        <v>0</v>
      </c>
      <c r="AZ49" s="217">
        <v>0</v>
      </c>
      <c r="BA49" s="217">
        <v>0</v>
      </c>
      <c r="BB49" s="217">
        <v>0</v>
      </c>
      <c r="BC49" s="217">
        <v>0</v>
      </c>
      <c r="BD49" s="217">
        <v>80</v>
      </c>
      <c r="BE49" s="217">
        <v>82</v>
      </c>
      <c r="BF49" s="217">
        <v>86</v>
      </c>
      <c r="BG49" s="217">
        <v>104</v>
      </c>
      <c r="BH49" s="217">
        <v>137</v>
      </c>
      <c r="BI49" s="217">
        <v>154</v>
      </c>
      <c r="BJ49" s="217">
        <v>154</v>
      </c>
      <c r="BK49" s="217">
        <v>193</v>
      </c>
      <c r="BL49" s="217">
        <v>245</v>
      </c>
      <c r="BM49" s="217">
        <v>250</v>
      </c>
      <c r="BN49" s="217">
        <v>269</v>
      </c>
      <c r="BO49" s="217">
        <v>266</v>
      </c>
      <c r="BP49" s="217">
        <v>275</v>
      </c>
      <c r="BQ49" s="217">
        <v>271</v>
      </c>
      <c r="BR49" s="217">
        <v>264</v>
      </c>
      <c r="BS49" s="217">
        <v>264</v>
      </c>
      <c r="BT49" s="217">
        <v>270</v>
      </c>
      <c r="BU49" s="217">
        <v>271</v>
      </c>
      <c r="BV49" s="217">
        <v>270</v>
      </c>
      <c r="BW49" s="217">
        <v>265</v>
      </c>
      <c r="BX49" s="217">
        <v>254</v>
      </c>
      <c r="BY49" s="217">
        <v>247</v>
      </c>
      <c r="BZ49" s="217">
        <v>247</v>
      </c>
      <c r="CA49" s="217">
        <v>248</v>
      </c>
      <c r="CB49" s="217">
        <v>250</v>
      </c>
      <c r="CC49" s="217">
        <v>252</v>
      </c>
      <c r="CD49" s="217">
        <v>253</v>
      </c>
      <c r="CE49" s="218">
        <v>254</v>
      </c>
    </row>
    <row r="50" spans="1:83" s="247" customFormat="1" x14ac:dyDescent="0.35">
      <c r="A50" s="246"/>
      <c r="B50" s="207" t="s">
        <v>302</v>
      </c>
      <c r="D50" s="217">
        <v>0</v>
      </c>
      <c r="E50" s="217">
        <v>0</v>
      </c>
      <c r="F50" s="217">
        <v>0</v>
      </c>
      <c r="G50" s="217">
        <v>0</v>
      </c>
      <c r="H50" s="217">
        <v>0</v>
      </c>
      <c r="I50" s="217">
        <v>0</v>
      </c>
      <c r="J50" s="217">
        <v>0</v>
      </c>
      <c r="K50" s="217">
        <v>0</v>
      </c>
      <c r="L50" s="217">
        <v>0</v>
      </c>
      <c r="M50" s="217">
        <v>0</v>
      </c>
      <c r="N50" s="217">
        <v>0</v>
      </c>
      <c r="O50" s="217">
        <v>0</v>
      </c>
      <c r="P50" s="217">
        <v>0</v>
      </c>
      <c r="Q50" s="217">
        <v>0</v>
      </c>
      <c r="R50" s="217">
        <v>0</v>
      </c>
      <c r="S50" s="217">
        <v>0</v>
      </c>
      <c r="T50" s="217">
        <v>0</v>
      </c>
      <c r="U50" s="217">
        <v>0</v>
      </c>
      <c r="V50" s="217">
        <v>0</v>
      </c>
      <c r="W50" s="217">
        <v>0</v>
      </c>
      <c r="X50" s="217">
        <v>0</v>
      </c>
      <c r="Y50" s="217">
        <v>0</v>
      </c>
      <c r="Z50" s="217">
        <v>0</v>
      </c>
      <c r="AA50" s="217">
        <v>0</v>
      </c>
      <c r="AB50" s="217">
        <v>0</v>
      </c>
      <c r="AC50" s="217">
        <v>0</v>
      </c>
      <c r="AD50" s="217">
        <v>0</v>
      </c>
      <c r="AE50" s="217">
        <v>0</v>
      </c>
      <c r="AF50" s="217">
        <v>572</v>
      </c>
      <c r="AG50" s="217">
        <v>552</v>
      </c>
      <c r="AH50" s="217">
        <v>503</v>
      </c>
      <c r="AI50" s="217">
        <v>461</v>
      </c>
      <c r="AJ50" s="217">
        <v>823</v>
      </c>
      <c r="AK50" s="217">
        <v>901</v>
      </c>
      <c r="AL50" s="217">
        <v>978</v>
      </c>
      <c r="AM50" s="217">
        <v>925</v>
      </c>
      <c r="AN50" s="217">
        <v>913</v>
      </c>
      <c r="AO50" s="217">
        <v>886</v>
      </c>
      <c r="AP50" s="217">
        <v>924</v>
      </c>
      <c r="AQ50" s="217">
        <v>716</v>
      </c>
      <c r="AR50" s="217">
        <v>546</v>
      </c>
      <c r="AS50" s="217">
        <v>319</v>
      </c>
      <c r="AT50" s="217">
        <v>328</v>
      </c>
      <c r="AU50" s="217">
        <v>603</v>
      </c>
      <c r="AV50" s="217">
        <v>660</v>
      </c>
      <c r="AW50" s="217">
        <v>609</v>
      </c>
      <c r="AX50" s="217">
        <v>487</v>
      </c>
      <c r="AY50" s="217">
        <v>395</v>
      </c>
      <c r="AZ50" s="217">
        <v>0</v>
      </c>
      <c r="BA50" s="217">
        <v>0</v>
      </c>
      <c r="BB50" s="217">
        <v>0</v>
      </c>
      <c r="BC50" s="217">
        <v>0</v>
      </c>
      <c r="BD50" s="217">
        <v>0</v>
      </c>
      <c r="BE50" s="217">
        <v>0</v>
      </c>
      <c r="BF50" s="217">
        <v>0</v>
      </c>
      <c r="BG50" s="217">
        <v>0</v>
      </c>
      <c r="BH50" s="217">
        <v>0</v>
      </c>
      <c r="BI50" s="217">
        <v>0</v>
      </c>
      <c r="BJ50" s="217">
        <v>0</v>
      </c>
      <c r="BK50" s="217">
        <v>0</v>
      </c>
      <c r="BL50" s="217">
        <v>0</v>
      </c>
      <c r="BM50" s="217">
        <v>0</v>
      </c>
      <c r="BN50" s="217">
        <v>0</v>
      </c>
      <c r="BO50" s="217">
        <v>0</v>
      </c>
      <c r="BP50" s="217">
        <v>0</v>
      </c>
      <c r="BQ50" s="217">
        <v>0</v>
      </c>
      <c r="BR50" s="217">
        <v>0</v>
      </c>
      <c r="BS50" s="217">
        <v>0</v>
      </c>
      <c r="BT50" s="217">
        <v>0</v>
      </c>
      <c r="BU50" s="217">
        <v>0</v>
      </c>
      <c r="BV50" s="217">
        <v>0</v>
      </c>
      <c r="BW50" s="217">
        <v>0</v>
      </c>
      <c r="BX50" s="217">
        <v>0</v>
      </c>
      <c r="BY50" s="217">
        <v>0</v>
      </c>
      <c r="BZ50" s="217">
        <v>0</v>
      </c>
      <c r="CA50" s="217">
        <v>0</v>
      </c>
      <c r="CB50" s="217">
        <v>0</v>
      </c>
      <c r="CC50" s="217">
        <v>0</v>
      </c>
      <c r="CD50" s="217">
        <v>0</v>
      </c>
      <c r="CE50" s="218">
        <v>0</v>
      </c>
    </row>
    <row r="51" spans="1:83" s="247" customFormat="1" x14ac:dyDescent="0.35">
      <c r="A51" s="246"/>
      <c r="B51" s="207" t="s">
        <v>400</v>
      </c>
      <c r="D51" s="217"/>
      <c r="E51" s="217"/>
      <c r="F51" s="217"/>
      <c r="G51" s="217"/>
      <c r="H51" s="217"/>
      <c r="I51" s="217"/>
      <c r="J51" s="217"/>
      <c r="K51" s="217"/>
      <c r="L51" s="217"/>
      <c r="M51" s="217"/>
      <c r="N51" s="217"/>
      <c r="O51" s="217"/>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c r="BM51" s="217"/>
      <c r="BN51" s="217"/>
      <c r="BO51" s="217"/>
      <c r="BP51" s="217"/>
      <c r="BQ51" s="217">
        <v>2</v>
      </c>
      <c r="BR51" s="217">
        <v>13</v>
      </c>
      <c r="BS51" s="217">
        <v>130</v>
      </c>
      <c r="BT51" s="217">
        <v>373</v>
      </c>
      <c r="BU51" s="217">
        <v>627</v>
      </c>
      <c r="BV51" s="217">
        <v>1282</v>
      </c>
      <c r="BW51" s="217">
        <v>2131</v>
      </c>
      <c r="BX51" s="217">
        <v>4010</v>
      </c>
      <c r="BY51" s="217">
        <v>4109</v>
      </c>
      <c r="BZ51" s="217">
        <v>4288</v>
      </c>
      <c r="CA51" s="217">
        <v>4641</v>
      </c>
      <c r="CB51" s="217">
        <v>5218</v>
      </c>
      <c r="CC51" s="217">
        <v>5822</v>
      </c>
      <c r="CD51" s="217">
        <v>5997</v>
      </c>
      <c r="CE51" s="218">
        <v>6124</v>
      </c>
    </row>
    <row r="52" spans="1:83" ht="26.25" customHeight="1" x14ac:dyDescent="0.35">
      <c r="B52" s="228" t="s">
        <v>401</v>
      </c>
      <c r="D52" s="217"/>
      <c r="E52" s="217"/>
      <c r="F52" s="217"/>
      <c r="G52" s="217"/>
      <c r="H52" s="217"/>
      <c r="I52" s="217"/>
      <c r="J52" s="217"/>
      <c r="K52" s="217"/>
      <c r="L52" s="217"/>
      <c r="M52" s="217"/>
      <c r="N52" s="217"/>
      <c r="O52" s="217"/>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c r="BM52" s="217"/>
      <c r="BN52" s="217"/>
      <c r="BO52" s="217"/>
      <c r="BP52" s="217"/>
      <c r="BQ52" s="217"/>
      <c r="BR52" s="217"/>
      <c r="BS52" s="217"/>
      <c r="BT52" s="217"/>
      <c r="BU52" s="217"/>
      <c r="BV52" s="217"/>
      <c r="BW52" s="217"/>
      <c r="BX52" s="217"/>
      <c r="BY52" s="217"/>
      <c r="BZ52" s="217"/>
      <c r="CA52" s="217"/>
      <c r="CB52" s="217"/>
      <c r="CC52" s="217"/>
      <c r="CD52" s="217"/>
      <c r="CE52" s="218"/>
    </row>
    <row r="53" spans="1:83" x14ac:dyDescent="0.35">
      <c r="B53" s="207" t="s">
        <v>249</v>
      </c>
      <c r="D53" s="217">
        <v>0</v>
      </c>
      <c r="E53" s="217">
        <v>0</v>
      </c>
      <c r="F53" s="217">
        <v>0</v>
      </c>
      <c r="G53" s="217">
        <v>0</v>
      </c>
      <c r="H53" s="217">
        <v>0</v>
      </c>
      <c r="I53" s="217">
        <v>0</v>
      </c>
      <c r="J53" s="217">
        <v>0</v>
      </c>
      <c r="K53" s="217">
        <v>0</v>
      </c>
      <c r="L53" s="217">
        <v>0</v>
      </c>
      <c r="M53" s="217">
        <v>0</v>
      </c>
      <c r="N53" s="217">
        <v>0</v>
      </c>
      <c r="O53" s="217">
        <v>0</v>
      </c>
      <c r="P53" s="217">
        <v>0</v>
      </c>
      <c r="Q53" s="217">
        <v>0</v>
      </c>
      <c r="R53" s="217">
        <v>0</v>
      </c>
      <c r="S53" s="217">
        <v>0</v>
      </c>
      <c r="T53" s="217">
        <v>0</v>
      </c>
      <c r="U53" s="217">
        <v>0</v>
      </c>
      <c r="V53" s="217">
        <v>0</v>
      </c>
      <c r="W53" s="217">
        <v>0</v>
      </c>
      <c r="X53" s="217">
        <v>0</v>
      </c>
      <c r="Y53" s="217">
        <v>0</v>
      </c>
      <c r="Z53" s="217">
        <v>0</v>
      </c>
      <c r="AA53" s="217">
        <v>0</v>
      </c>
      <c r="AB53" s="217">
        <v>0</v>
      </c>
      <c r="AC53" s="217">
        <v>0</v>
      </c>
      <c r="AD53" s="217">
        <v>0</v>
      </c>
      <c r="AE53" s="217">
        <v>0</v>
      </c>
      <c r="AF53" s="217">
        <v>0</v>
      </c>
      <c r="AG53" s="217">
        <v>0</v>
      </c>
      <c r="AH53" s="217">
        <v>0</v>
      </c>
      <c r="AI53" s="217">
        <v>0</v>
      </c>
      <c r="AJ53" s="217">
        <v>0</v>
      </c>
      <c r="AK53" s="217">
        <v>0</v>
      </c>
      <c r="AL53" s="217">
        <v>0</v>
      </c>
      <c r="AM53" s="217">
        <v>0</v>
      </c>
      <c r="AN53" s="217">
        <v>0</v>
      </c>
      <c r="AO53" s="217">
        <v>0</v>
      </c>
      <c r="AP53" s="217">
        <v>0</v>
      </c>
      <c r="AQ53" s="217">
        <v>0</v>
      </c>
      <c r="AR53" s="217">
        <v>0</v>
      </c>
      <c r="AS53" s="217">
        <v>0</v>
      </c>
      <c r="AT53" s="217">
        <v>0</v>
      </c>
      <c r="AU53" s="217">
        <v>0</v>
      </c>
      <c r="AV53" s="217">
        <v>0</v>
      </c>
      <c r="AW53" s="217">
        <v>0</v>
      </c>
      <c r="AX53" s="217">
        <v>0</v>
      </c>
      <c r="AY53" s="217">
        <v>1268</v>
      </c>
      <c r="AZ53" s="217">
        <v>1298</v>
      </c>
      <c r="BA53" s="217">
        <v>1365</v>
      </c>
      <c r="BB53" s="217">
        <v>1404</v>
      </c>
      <c r="BC53" s="217">
        <v>1434</v>
      </c>
      <c r="BD53" s="217">
        <v>1464</v>
      </c>
      <c r="BE53" s="217">
        <v>1495</v>
      </c>
      <c r="BF53" s="217">
        <v>1510</v>
      </c>
      <c r="BG53" s="217">
        <v>1547</v>
      </c>
      <c r="BH53" s="217">
        <v>1589</v>
      </c>
      <c r="BI53" s="217">
        <v>1629</v>
      </c>
      <c r="BJ53" s="217">
        <v>1666</v>
      </c>
      <c r="BK53" s="217">
        <v>1700</v>
      </c>
      <c r="BL53" s="217">
        <v>1737</v>
      </c>
      <c r="BM53" s="217">
        <v>1776</v>
      </c>
      <c r="BN53" s="217">
        <v>1782</v>
      </c>
      <c r="BO53" s="217">
        <v>1756</v>
      </c>
      <c r="BP53" s="217">
        <v>1710</v>
      </c>
      <c r="BQ53" s="217">
        <v>1641</v>
      </c>
      <c r="BR53" s="217">
        <v>1617</v>
      </c>
      <c r="BS53" s="217">
        <v>1603</v>
      </c>
      <c r="BT53" s="217">
        <v>1594</v>
      </c>
      <c r="BU53" s="217">
        <v>1578</v>
      </c>
      <c r="BV53" s="217">
        <v>1570</v>
      </c>
      <c r="BW53" s="217">
        <v>1587</v>
      </c>
      <c r="BX53" s="217">
        <v>1382</v>
      </c>
      <c r="BY53" s="217">
        <v>1373</v>
      </c>
      <c r="BZ53" s="217">
        <v>1410</v>
      </c>
      <c r="CA53" s="217">
        <v>1503</v>
      </c>
      <c r="CB53" s="217">
        <v>1581</v>
      </c>
      <c r="CC53" s="217">
        <v>1605</v>
      </c>
      <c r="CD53" s="217">
        <v>1622</v>
      </c>
      <c r="CE53" s="218">
        <v>1638</v>
      </c>
    </row>
    <row r="54" spans="1:83" x14ac:dyDescent="0.35">
      <c r="B54" s="219" t="s">
        <v>339</v>
      </c>
      <c r="D54" s="217">
        <v>0</v>
      </c>
      <c r="E54" s="217">
        <v>0</v>
      </c>
      <c r="F54" s="217">
        <v>0</v>
      </c>
      <c r="G54" s="217">
        <v>0</v>
      </c>
      <c r="H54" s="217">
        <v>0</v>
      </c>
      <c r="I54" s="217">
        <v>0</v>
      </c>
      <c r="J54" s="217">
        <v>0</v>
      </c>
      <c r="K54" s="217">
        <v>0</v>
      </c>
      <c r="L54" s="217">
        <v>0</v>
      </c>
      <c r="M54" s="217">
        <v>0</v>
      </c>
      <c r="N54" s="217">
        <v>0</v>
      </c>
      <c r="O54" s="217">
        <v>0</v>
      </c>
      <c r="P54" s="217">
        <v>0</v>
      </c>
      <c r="Q54" s="217">
        <v>0</v>
      </c>
      <c r="R54" s="217">
        <v>0</v>
      </c>
      <c r="S54" s="217">
        <v>0</v>
      </c>
      <c r="T54" s="217">
        <v>0</v>
      </c>
      <c r="U54" s="217">
        <v>0</v>
      </c>
      <c r="V54" s="217">
        <v>0</v>
      </c>
      <c r="W54" s="217">
        <v>0</v>
      </c>
      <c r="X54" s="217">
        <v>0</v>
      </c>
      <c r="Y54" s="217">
        <v>0</v>
      </c>
      <c r="Z54" s="217">
        <v>0</v>
      </c>
      <c r="AA54" s="217">
        <v>0</v>
      </c>
      <c r="AB54" s="217">
        <v>0</v>
      </c>
      <c r="AC54" s="217">
        <v>72</v>
      </c>
      <c r="AD54" s="217">
        <v>84</v>
      </c>
      <c r="AE54" s="217">
        <v>99</v>
      </c>
      <c r="AF54" s="217">
        <v>112</v>
      </c>
      <c r="AG54" s="217">
        <v>129</v>
      </c>
      <c r="AH54" s="217">
        <v>143</v>
      </c>
      <c r="AI54" s="217">
        <v>151</v>
      </c>
      <c r="AJ54" s="217">
        <v>179</v>
      </c>
      <c r="AK54" s="217">
        <v>203</v>
      </c>
      <c r="AL54" s="217">
        <v>230</v>
      </c>
      <c r="AM54" s="217">
        <v>269</v>
      </c>
      <c r="AN54" s="217">
        <v>317</v>
      </c>
      <c r="AO54" s="217">
        <v>359</v>
      </c>
      <c r="AP54" s="217">
        <v>394</v>
      </c>
      <c r="AQ54" s="217">
        <v>443</v>
      </c>
      <c r="AR54" s="217">
        <v>490</v>
      </c>
      <c r="AS54" s="217">
        <v>538</v>
      </c>
      <c r="AT54" s="217">
        <v>596</v>
      </c>
      <c r="AU54" s="217">
        <v>686</v>
      </c>
      <c r="AV54" s="217">
        <v>890</v>
      </c>
      <c r="AW54" s="217">
        <v>962</v>
      </c>
      <c r="AX54" s="217">
        <v>1046</v>
      </c>
      <c r="AY54" s="217">
        <v>1115</v>
      </c>
      <c r="AZ54" s="217">
        <v>1152</v>
      </c>
      <c r="BA54" s="217">
        <v>1207</v>
      </c>
      <c r="BB54" s="217">
        <v>1238</v>
      </c>
      <c r="BC54" s="217">
        <v>1256</v>
      </c>
      <c r="BD54" s="217">
        <v>1276</v>
      </c>
      <c r="BE54" s="217">
        <v>1296</v>
      </c>
      <c r="BF54" s="217">
        <v>1304</v>
      </c>
      <c r="BG54" s="217">
        <v>1343</v>
      </c>
      <c r="BH54" s="217">
        <v>1400</v>
      </c>
      <c r="BI54" s="217">
        <v>1445</v>
      </c>
      <c r="BJ54" s="217">
        <v>1489</v>
      </c>
      <c r="BK54" s="217">
        <v>1528</v>
      </c>
      <c r="BL54" s="217">
        <v>1568</v>
      </c>
      <c r="BM54" s="217">
        <v>1607</v>
      </c>
      <c r="BN54" s="217">
        <v>1619</v>
      </c>
      <c r="BO54" s="217">
        <v>1597</v>
      </c>
      <c r="BP54" s="217">
        <v>1553</v>
      </c>
      <c r="BQ54" s="217">
        <v>1490</v>
      </c>
      <c r="BR54" s="217">
        <v>1462</v>
      </c>
      <c r="BS54" s="217">
        <v>1459</v>
      </c>
      <c r="BT54" s="217">
        <v>1445</v>
      </c>
      <c r="BU54" s="217">
        <v>1435</v>
      </c>
      <c r="BV54" s="217">
        <v>1430</v>
      </c>
      <c r="BW54" s="217">
        <v>1435</v>
      </c>
      <c r="BX54" s="217">
        <v>1290</v>
      </c>
      <c r="BY54" s="217">
        <v>1277</v>
      </c>
      <c r="BZ54" s="217">
        <v>1308</v>
      </c>
      <c r="CA54" s="217">
        <v>1395</v>
      </c>
      <c r="CB54" s="217">
        <v>1467</v>
      </c>
      <c r="CC54" s="217">
        <v>1487</v>
      </c>
      <c r="CD54" s="217">
        <v>1503</v>
      </c>
      <c r="CE54" s="218">
        <v>1517</v>
      </c>
    </row>
    <row r="55" spans="1:83" x14ac:dyDescent="0.35">
      <c r="B55" s="219" t="s">
        <v>340</v>
      </c>
      <c r="D55" s="217">
        <v>0</v>
      </c>
      <c r="E55" s="217">
        <v>0</v>
      </c>
      <c r="F55" s="217">
        <v>0</v>
      </c>
      <c r="G55" s="217">
        <v>0</v>
      </c>
      <c r="H55" s="217">
        <v>0</v>
      </c>
      <c r="I55" s="217">
        <v>0</v>
      </c>
      <c r="J55" s="217">
        <v>0</v>
      </c>
      <c r="K55" s="217">
        <v>0</v>
      </c>
      <c r="L55" s="217">
        <v>0</v>
      </c>
      <c r="M55" s="217">
        <v>0</v>
      </c>
      <c r="N55" s="217">
        <v>0</v>
      </c>
      <c r="O55" s="217">
        <v>0</v>
      </c>
      <c r="P55" s="217">
        <v>0</v>
      </c>
      <c r="Q55" s="217">
        <v>0</v>
      </c>
      <c r="R55" s="217">
        <v>0</v>
      </c>
      <c r="S55" s="217">
        <v>0</v>
      </c>
      <c r="T55" s="217">
        <v>0</v>
      </c>
      <c r="U55" s="217">
        <v>0</v>
      </c>
      <c r="V55" s="217">
        <v>0</v>
      </c>
      <c r="W55" s="217">
        <v>0</v>
      </c>
      <c r="X55" s="217">
        <v>0</v>
      </c>
      <c r="Y55" s="217">
        <v>0</v>
      </c>
      <c r="Z55" s="217">
        <v>0</v>
      </c>
      <c r="AA55" s="217">
        <v>0</v>
      </c>
      <c r="AB55" s="217">
        <v>0</v>
      </c>
      <c r="AC55" s="217">
        <v>0</v>
      </c>
      <c r="AD55" s="217">
        <v>0</v>
      </c>
      <c r="AE55" s="217">
        <v>0</v>
      </c>
      <c r="AF55" s="217">
        <v>0</v>
      </c>
      <c r="AG55" s="217">
        <v>0</v>
      </c>
      <c r="AH55" s="217">
        <v>0</v>
      </c>
      <c r="AI55" s="217">
        <v>0</v>
      </c>
      <c r="AJ55" s="217">
        <v>0</v>
      </c>
      <c r="AK55" s="217">
        <v>0</v>
      </c>
      <c r="AL55" s="217">
        <v>0</v>
      </c>
      <c r="AM55" s="217">
        <v>0</v>
      </c>
      <c r="AN55" s="217">
        <v>0</v>
      </c>
      <c r="AO55" s="217">
        <v>0</v>
      </c>
      <c r="AP55" s="217">
        <v>0</v>
      </c>
      <c r="AQ55" s="217">
        <v>0</v>
      </c>
      <c r="AR55" s="217">
        <v>0</v>
      </c>
      <c r="AS55" s="217">
        <v>0</v>
      </c>
      <c r="AT55" s="217">
        <v>0</v>
      </c>
      <c r="AU55" s="217">
        <v>0</v>
      </c>
      <c r="AV55" s="217">
        <v>0</v>
      </c>
      <c r="AW55" s="217">
        <v>0</v>
      </c>
      <c r="AX55" s="217">
        <v>0</v>
      </c>
      <c r="AY55" s="217">
        <v>153</v>
      </c>
      <c r="AZ55" s="217">
        <v>146</v>
      </c>
      <c r="BA55" s="217">
        <v>158</v>
      </c>
      <c r="BB55" s="217">
        <v>166</v>
      </c>
      <c r="BC55" s="217">
        <v>178</v>
      </c>
      <c r="BD55" s="217">
        <v>188</v>
      </c>
      <c r="BE55" s="217">
        <v>199</v>
      </c>
      <c r="BF55" s="217">
        <v>206</v>
      </c>
      <c r="BG55" s="217">
        <v>204</v>
      </c>
      <c r="BH55" s="217">
        <v>189</v>
      </c>
      <c r="BI55" s="217">
        <v>184</v>
      </c>
      <c r="BJ55" s="217">
        <v>177</v>
      </c>
      <c r="BK55" s="217">
        <v>172</v>
      </c>
      <c r="BL55" s="217">
        <v>169</v>
      </c>
      <c r="BM55" s="217">
        <v>169</v>
      </c>
      <c r="BN55" s="217">
        <v>163</v>
      </c>
      <c r="BO55" s="217">
        <v>160</v>
      </c>
      <c r="BP55" s="217">
        <v>158</v>
      </c>
      <c r="BQ55" s="217">
        <v>151</v>
      </c>
      <c r="BR55" s="217">
        <v>155</v>
      </c>
      <c r="BS55" s="217">
        <v>144</v>
      </c>
      <c r="BT55" s="217">
        <v>149</v>
      </c>
      <c r="BU55" s="217">
        <v>144</v>
      </c>
      <c r="BV55" s="217">
        <v>140</v>
      </c>
      <c r="BW55" s="217">
        <v>152</v>
      </c>
      <c r="BX55" s="217">
        <v>92</v>
      </c>
      <c r="BY55" s="217">
        <v>96</v>
      </c>
      <c r="BZ55" s="217">
        <v>102</v>
      </c>
      <c r="CA55" s="217">
        <v>108</v>
      </c>
      <c r="CB55" s="217">
        <v>115</v>
      </c>
      <c r="CC55" s="217">
        <v>117</v>
      </c>
      <c r="CD55" s="217">
        <v>119</v>
      </c>
      <c r="CE55" s="218">
        <v>121</v>
      </c>
    </row>
    <row r="56" spans="1:83" x14ac:dyDescent="0.35">
      <c r="B56" s="207" t="s">
        <v>250</v>
      </c>
      <c r="D56" s="217">
        <v>0</v>
      </c>
      <c r="E56" s="217">
        <v>0</v>
      </c>
      <c r="F56" s="217">
        <v>0</v>
      </c>
      <c r="G56" s="217">
        <v>0</v>
      </c>
      <c r="H56" s="217">
        <v>0</v>
      </c>
      <c r="I56" s="217">
        <v>0</v>
      </c>
      <c r="J56" s="217">
        <v>0</v>
      </c>
      <c r="K56" s="217">
        <v>0</v>
      </c>
      <c r="L56" s="217">
        <v>0</v>
      </c>
      <c r="M56" s="217">
        <v>0</v>
      </c>
      <c r="N56" s="217">
        <v>0</v>
      </c>
      <c r="O56" s="217">
        <v>0</v>
      </c>
      <c r="P56" s="217">
        <v>0</v>
      </c>
      <c r="Q56" s="217">
        <v>0</v>
      </c>
      <c r="R56" s="217">
        <v>0</v>
      </c>
      <c r="S56" s="217">
        <v>0</v>
      </c>
      <c r="T56" s="217">
        <v>0</v>
      </c>
      <c r="U56" s="217">
        <v>0</v>
      </c>
      <c r="V56" s="217">
        <v>0</v>
      </c>
      <c r="W56" s="217">
        <v>0</v>
      </c>
      <c r="X56" s="217">
        <v>0</v>
      </c>
      <c r="Y56" s="217">
        <v>0</v>
      </c>
      <c r="Z56" s="217">
        <v>0</v>
      </c>
      <c r="AA56" s="217">
        <v>0</v>
      </c>
      <c r="AB56" s="217">
        <v>0</v>
      </c>
      <c r="AC56" s="217">
        <v>0</v>
      </c>
      <c r="AD56" s="217">
        <v>0</v>
      </c>
      <c r="AE56" s="217">
        <v>0</v>
      </c>
      <c r="AF56" s="217">
        <v>0</v>
      </c>
      <c r="AG56" s="217">
        <v>0</v>
      </c>
      <c r="AH56" s="217">
        <v>63</v>
      </c>
      <c r="AI56" s="217">
        <v>55</v>
      </c>
      <c r="AJ56" s="217">
        <v>54</v>
      </c>
      <c r="AK56" s="217">
        <v>52</v>
      </c>
      <c r="AL56" s="217">
        <v>48</v>
      </c>
      <c r="AM56" s="217">
        <v>49</v>
      </c>
      <c r="AN56" s="217">
        <v>48</v>
      </c>
      <c r="AO56" s="217">
        <v>48</v>
      </c>
      <c r="AP56" s="217">
        <v>45</v>
      </c>
      <c r="AQ56" s="217">
        <v>45</v>
      </c>
      <c r="AR56" s="217">
        <v>48</v>
      </c>
      <c r="AS56" s="217">
        <v>53</v>
      </c>
      <c r="AT56" s="217">
        <v>45</v>
      </c>
      <c r="AU56" s="217">
        <v>50</v>
      </c>
      <c r="AV56" s="217">
        <v>54</v>
      </c>
      <c r="AW56" s="217">
        <v>55</v>
      </c>
      <c r="AX56" s="217">
        <v>51</v>
      </c>
      <c r="AY56" s="217">
        <v>51</v>
      </c>
      <c r="AZ56" s="217">
        <v>46</v>
      </c>
      <c r="BA56" s="217">
        <v>38</v>
      </c>
      <c r="BB56" s="217">
        <v>36</v>
      </c>
      <c r="BC56" s="217">
        <v>34</v>
      </c>
      <c r="BD56" s="217">
        <v>30</v>
      </c>
      <c r="BE56" s="217">
        <v>29</v>
      </c>
      <c r="BF56" s="217">
        <v>29</v>
      </c>
      <c r="BG56" s="217">
        <v>27</v>
      </c>
      <c r="BH56" s="217">
        <v>26</v>
      </c>
      <c r="BI56" s="217">
        <v>23</v>
      </c>
      <c r="BJ56" s="217">
        <v>21</v>
      </c>
      <c r="BK56" s="217">
        <v>19</v>
      </c>
      <c r="BL56" s="217">
        <v>14</v>
      </c>
      <c r="BM56" s="217">
        <v>11</v>
      </c>
      <c r="BN56" s="217">
        <v>8</v>
      </c>
      <c r="BO56" s="217">
        <v>6</v>
      </c>
      <c r="BP56" s="217">
        <v>5</v>
      </c>
      <c r="BQ56" s="217">
        <v>3</v>
      </c>
      <c r="BR56" s="217">
        <v>2</v>
      </c>
      <c r="BS56" s="217">
        <v>1</v>
      </c>
      <c r="BT56" s="217">
        <v>1</v>
      </c>
      <c r="BU56" s="217">
        <v>1</v>
      </c>
      <c r="BV56" s="217">
        <v>0</v>
      </c>
      <c r="BW56" s="217">
        <v>0</v>
      </c>
      <c r="BX56" s="217">
        <v>0</v>
      </c>
      <c r="BY56" s="217">
        <v>0</v>
      </c>
      <c r="BZ56" s="217">
        <v>0</v>
      </c>
      <c r="CA56" s="217">
        <v>0</v>
      </c>
      <c r="CB56" s="217">
        <v>0</v>
      </c>
      <c r="CC56" s="217">
        <v>0</v>
      </c>
      <c r="CD56" s="217">
        <v>0</v>
      </c>
      <c r="CE56" s="218">
        <v>0</v>
      </c>
    </row>
    <row r="57" spans="1:83" x14ac:dyDescent="0.35">
      <c r="B57" s="207" t="s">
        <v>252</v>
      </c>
      <c r="D57" s="217">
        <v>0</v>
      </c>
      <c r="E57" s="217">
        <v>0</v>
      </c>
      <c r="F57" s="217">
        <v>0</v>
      </c>
      <c r="G57" s="217">
        <v>0</v>
      </c>
      <c r="H57" s="217">
        <v>0</v>
      </c>
      <c r="I57" s="217">
        <v>0</v>
      </c>
      <c r="J57" s="217">
        <v>0</v>
      </c>
      <c r="K57" s="217">
        <v>0</v>
      </c>
      <c r="L57" s="217">
        <v>0</v>
      </c>
      <c r="M57" s="217">
        <v>0</v>
      </c>
      <c r="N57" s="217">
        <v>0</v>
      </c>
      <c r="O57" s="217">
        <v>0</v>
      </c>
      <c r="P57" s="217">
        <v>0</v>
      </c>
      <c r="Q57" s="217">
        <v>0</v>
      </c>
      <c r="R57" s="217">
        <v>0</v>
      </c>
      <c r="S57" s="217">
        <v>0</v>
      </c>
      <c r="T57" s="217">
        <v>0</v>
      </c>
      <c r="U57" s="217">
        <v>0</v>
      </c>
      <c r="V57" s="217">
        <v>0</v>
      </c>
      <c r="W57" s="217">
        <v>0</v>
      </c>
      <c r="X57" s="217">
        <v>0</v>
      </c>
      <c r="Y57" s="217">
        <v>0</v>
      </c>
      <c r="Z57" s="217">
        <v>0</v>
      </c>
      <c r="AA57" s="217">
        <v>0</v>
      </c>
      <c r="AB57" s="217">
        <v>0</v>
      </c>
      <c r="AC57" s="217">
        <v>0</v>
      </c>
      <c r="AD57" s="217">
        <v>0</v>
      </c>
      <c r="AE57" s="217">
        <v>0</v>
      </c>
      <c r="AF57" s="217">
        <v>0</v>
      </c>
      <c r="AG57" s="217">
        <v>0</v>
      </c>
      <c r="AH57" s="217">
        <v>0</v>
      </c>
      <c r="AI57" s="217">
        <v>0</v>
      </c>
      <c r="AJ57" s="217">
        <v>0</v>
      </c>
      <c r="AK57" s="217">
        <v>0</v>
      </c>
      <c r="AL57" s="217">
        <v>0</v>
      </c>
      <c r="AM57" s="217">
        <v>0</v>
      </c>
      <c r="AN57" s="217">
        <v>0</v>
      </c>
      <c r="AO57" s="217">
        <v>0</v>
      </c>
      <c r="AP57" s="217">
        <v>0</v>
      </c>
      <c r="AQ57" s="217">
        <v>0</v>
      </c>
      <c r="AR57" s="217">
        <v>0</v>
      </c>
      <c r="AS57" s="217">
        <v>0</v>
      </c>
      <c r="AT57" s="217">
        <v>0</v>
      </c>
      <c r="AU57" s="217">
        <v>0</v>
      </c>
      <c r="AV57" s="217">
        <v>0</v>
      </c>
      <c r="AW57" s="217">
        <v>0</v>
      </c>
      <c r="AX57" s="217">
        <v>0</v>
      </c>
      <c r="AY57" s="217">
        <v>0</v>
      </c>
      <c r="AZ57" s="217">
        <v>0</v>
      </c>
      <c r="BA57" s="217">
        <v>0</v>
      </c>
      <c r="BB57" s="217">
        <v>0</v>
      </c>
      <c r="BC57" s="217">
        <v>0</v>
      </c>
      <c r="BD57" s="217">
        <v>0</v>
      </c>
      <c r="BE57" s="217">
        <v>0</v>
      </c>
      <c r="BF57" s="217">
        <v>0</v>
      </c>
      <c r="BG57" s="217">
        <v>178</v>
      </c>
      <c r="BH57" s="217">
        <v>235</v>
      </c>
      <c r="BI57" s="217">
        <v>279</v>
      </c>
      <c r="BJ57" s="217">
        <v>319</v>
      </c>
      <c r="BK57" s="217">
        <v>356</v>
      </c>
      <c r="BL57" s="217">
        <v>388</v>
      </c>
      <c r="BM57" s="217">
        <v>411</v>
      </c>
      <c r="BN57" s="217">
        <v>420</v>
      </c>
      <c r="BO57" s="217">
        <v>417</v>
      </c>
      <c r="BP57" s="217">
        <v>405</v>
      </c>
      <c r="BQ57" s="217">
        <v>396</v>
      </c>
      <c r="BR57" s="217">
        <v>378</v>
      </c>
      <c r="BS57" s="217">
        <v>378</v>
      </c>
      <c r="BT57" s="217">
        <v>365</v>
      </c>
      <c r="BU57" s="217">
        <v>361</v>
      </c>
      <c r="BV57" s="217">
        <v>325</v>
      </c>
      <c r="BW57" s="217">
        <v>304</v>
      </c>
      <c r="BX57" s="217">
        <v>282</v>
      </c>
      <c r="BY57" s="217">
        <v>276</v>
      </c>
      <c r="BZ57" s="217">
        <v>278</v>
      </c>
      <c r="CA57" s="217">
        <v>288</v>
      </c>
      <c r="CB57" s="217">
        <v>295</v>
      </c>
      <c r="CC57" s="217">
        <v>298</v>
      </c>
      <c r="CD57" s="217">
        <v>303</v>
      </c>
      <c r="CE57" s="218">
        <v>307</v>
      </c>
    </row>
    <row r="58" spans="1:83" x14ac:dyDescent="0.35">
      <c r="B58" s="219" t="s">
        <v>339</v>
      </c>
      <c r="D58" s="217">
        <v>0</v>
      </c>
      <c r="E58" s="217">
        <v>0</v>
      </c>
      <c r="F58" s="217">
        <v>0</v>
      </c>
      <c r="G58" s="217">
        <v>0</v>
      </c>
      <c r="H58" s="217">
        <v>0</v>
      </c>
      <c r="I58" s="217">
        <v>0</v>
      </c>
      <c r="J58" s="217">
        <v>0</v>
      </c>
      <c r="K58" s="217">
        <v>0</v>
      </c>
      <c r="L58" s="217">
        <v>0</v>
      </c>
      <c r="M58" s="217">
        <v>0</v>
      </c>
      <c r="N58" s="217">
        <v>0</v>
      </c>
      <c r="O58" s="217">
        <v>0</v>
      </c>
      <c r="P58" s="217">
        <v>0</v>
      </c>
      <c r="Q58" s="217">
        <v>0</v>
      </c>
      <c r="R58" s="217">
        <v>0</v>
      </c>
      <c r="S58" s="217">
        <v>0</v>
      </c>
      <c r="T58" s="217">
        <v>0</v>
      </c>
      <c r="U58" s="217">
        <v>0</v>
      </c>
      <c r="V58" s="217">
        <v>0</v>
      </c>
      <c r="W58" s="217">
        <v>0</v>
      </c>
      <c r="X58" s="217">
        <v>0</v>
      </c>
      <c r="Y58" s="217">
        <v>0</v>
      </c>
      <c r="Z58" s="217">
        <v>0</v>
      </c>
      <c r="AA58" s="217">
        <v>0</v>
      </c>
      <c r="AB58" s="217">
        <v>0</v>
      </c>
      <c r="AC58" s="217">
        <v>0</v>
      </c>
      <c r="AD58" s="217">
        <v>0</v>
      </c>
      <c r="AE58" s="217">
        <v>0</v>
      </c>
      <c r="AF58" s="217">
        <v>0</v>
      </c>
      <c r="AG58" s="217">
        <v>0</v>
      </c>
      <c r="AH58" s="217">
        <v>0</v>
      </c>
      <c r="AI58" s="217">
        <v>0</v>
      </c>
      <c r="AJ58" s="217">
        <v>0</v>
      </c>
      <c r="AK58" s="217">
        <v>0</v>
      </c>
      <c r="AL58" s="217">
        <v>0</v>
      </c>
      <c r="AM58" s="217">
        <v>0</v>
      </c>
      <c r="AN58" s="217">
        <v>0</v>
      </c>
      <c r="AO58" s="217">
        <v>0</v>
      </c>
      <c r="AP58" s="217">
        <v>0</v>
      </c>
      <c r="AQ58" s="217">
        <v>0</v>
      </c>
      <c r="AR58" s="217">
        <v>0</v>
      </c>
      <c r="AS58" s="217">
        <v>0</v>
      </c>
      <c r="AT58" s="217">
        <v>0</v>
      </c>
      <c r="AU58" s="217">
        <v>0</v>
      </c>
      <c r="AV58" s="217">
        <v>0</v>
      </c>
      <c r="AW58" s="217">
        <v>0</v>
      </c>
      <c r="AX58" s="217">
        <v>0</v>
      </c>
      <c r="AY58" s="217">
        <v>0</v>
      </c>
      <c r="AZ58" s="217">
        <v>0</v>
      </c>
      <c r="BA58" s="217">
        <v>0</v>
      </c>
      <c r="BB58" s="217">
        <v>0</v>
      </c>
      <c r="BC58" s="217">
        <v>0</v>
      </c>
      <c r="BD58" s="217">
        <v>0</v>
      </c>
      <c r="BE58" s="217">
        <v>0</v>
      </c>
      <c r="BF58" s="217">
        <v>0</v>
      </c>
      <c r="BG58" s="217">
        <v>20</v>
      </c>
      <c r="BH58" s="217">
        <v>22</v>
      </c>
      <c r="BI58" s="217">
        <v>24</v>
      </c>
      <c r="BJ58" s="217">
        <v>26</v>
      </c>
      <c r="BK58" s="217">
        <v>28</v>
      </c>
      <c r="BL58" s="217">
        <v>30</v>
      </c>
      <c r="BM58" s="217">
        <v>31</v>
      </c>
      <c r="BN58" s="217">
        <v>30</v>
      </c>
      <c r="BO58" s="217">
        <v>26</v>
      </c>
      <c r="BP58" s="217">
        <v>22</v>
      </c>
      <c r="BQ58" s="217">
        <v>22</v>
      </c>
      <c r="BR58" s="217">
        <v>20</v>
      </c>
      <c r="BS58" s="217">
        <v>19</v>
      </c>
      <c r="BT58" s="217">
        <v>18</v>
      </c>
      <c r="BU58" s="217">
        <v>17</v>
      </c>
      <c r="BV58" s="217">
        <v>12</v>
      </c>
      <c r="BW58" s="217">
        <v>11</v>
      </c>
      <c r="BX58" s="217">
        <v>11</v>
      </c>
      <c r="BY58" s="217">
        <v>11</v>
      </c>
      <c r="BZ58" s="217">
        <v>11</v>
      </c>
      <c r="CA58" s="217">
        <v>12</v>
      </c>
      <c r="CB58" s="217">
        <v>12</v>
      </c>
      <c r="CC58" s="217">
        <v>13</v>
      </c>
      <c r="CD58" s="217">
        <v>13</v>
      </c>
      <c r="CE58" s="218">
        <v>14</v>
      </c>
    </row>
    <row r="59" spans="1:83" x14ac:dyDescent="0.35">
      <c r="B59" s="219" t="s">
        <v>340</v>
      </c>
      <c r="D59" s="217">
        <v>0</v>
      </c>
      <c r="E59" s="217">
        <v>0</v>
      </c>
      <c r="F59" s="217">
        <v>0</v>
      </c>
      <c r="G59" s="217">
        <v>0</v>
      </c>
      <c r="H59" s="217">
        <v>0</v>
      </c>
      <c r="I59" s="217">
        <v>0</v>
      </c>
      <c r="J59" s="217">
        <v>0</v>
      </c>
      <c r="K59" s="217">
        <v>0</v>
      </c>
      <c r="L59" s="217">
        <v>0</v>
      </c>
      <c r="M59" s="217">
        <v>0</v>
      </c>
      <c r="N59" s="217">
        <v>0</v>
      </c>
      <c r="O59" s="217">
        <v>0</v>
      </c>
      <c r="P59" s="217">
        <v>0</v>
      </c>
      <c r="Q59" s="217">
        <v>0</v>
      </c>
      <c r="R59" s="217">
        <v>0</v>
      </c>
      <c r="S59" s="217">
        <v>0</v>
      </c>
      <c r="T59" s="217">
        <v>0</v>
      </c>
      <c r="U59" s="217">
        <v>0</v>
      </c>
      <c r="V59" s="217">
        <v>0</v>
      </c>
      <c r="W59" s="217">
        <v>0</v>
      </c>
      <c r="X59" s="217">
        <v>0</v>
      </c>
      <c r="Y59" s="217">
        <v>0</v>
      </c>
      <c r="Z59" s="217">
        <v>0</v>
      </c>
      <c r="AA59" s="217">
        <v>0</v>
      </c>
      <c r="AB59" s="217">
        <v>0</v>
      </c>
      <c r="AC59" s="217">
        <v>0</v>
      </c>
      <c r="AD59" s="217">
        <v>0</v>
      </c>
      <c r="AE59" s="217">
        <v>0</v>
      </c>
      <c r="AF59" s="217">
        <v>0</v>
      </c>
      <c r="AG59" s="217">
        <v>0</v>
      </c>
      <c r="AH59" s="217">
        <v>0</v>
      </c>
      <c r="AI59" s="217">
        <v>0</v>
      </c>
      <c r="AJ59" s="217">
        <v>0</v>
      </c>
      <c r="AK59" s="217">
        <v>0</v>
      </c>
      <c r="AL59" s="217">
        <v>0</v>
      </c>
      <c r="AM59" s="217">
        <v>0</v>
      </c>
      <c r="AN59" s="217">
        <v>0</v>
      </c>
      <c r="AO59" s="217">
        <v>0</v>
      </c>
      <c r="AP59" s="217">
        <v>0</v>
      </c>
      <c r="AQ59" s="217">
        <v>0</v>
      </c>
      <c r="AR59" s="217">
        <v>0</v>
      </c>
      <c r="AS59" s="217">
        <v>0</v>
      </c>
      <c r="AT59" s="217">
        <v>0</v>
      </c>
      <c r="AU59" s="217">
        <v>0</v>
      </c>
      <c r="AV59" s="217">
        <v>0</v>
      </c>
      <c r="AW59" s="217">
        <v>0</v>
      </c>
      <c r="AX59" s="217">
        <v>0</v>
      </c>
      <c r="AY59" s="217">
        <v>0</v>
      </c>
      <c r="AZ59" s="217">
        <v>0</v>
      </c>
      <c r="BA59" s="217">
        <v>0</v>
      </c>
      <c r="BB59" s="217">
        <v>0</v>
      </c>
      <c r="BC59" s="217">
        <v>0</v>
      </c>
      <c r="BD59" s="217">
        <v>0</v>
      </c>
      <c r="BE59" s="217">
        <v>0</v>
      </c>
      <c r="BF59" s="217">
        <v>0</v>
      </c>
      <c r="BG59" s="217">
        <v>158</v>
      </c>
      <c r="BH59" s="217">
        <v>213</v>
      </c>
      <c r="BI59" s="217">
        <v>255</v>
      </c>
      <c r="BJ59" s="217">
        <v>292</v>
      </c>
      <c r="BK59" s="217">
        <v>327</v>
      </c>
      <c r="BL59" s="217">
        <v>357</v>
      </c>
      <c r="BM59" s="217">
        <v>381</v>
      </c>
      <c r="BN59" s="217">
        <v>390</v>
      </c>
      <c r="BO59" s="217">
        <v>391</v>
      </c>
      <c r="BP59" s="217">
        <v>383</v>
      </c>
      <c r="BQ59" s="217">
        <v>374</v>
      </c>
      <c r="BR59" s="217">
        <v>358</v>
      </c>
      <c r="BS59" s="217">
        <v>359</v>
      </c>
      <c r="BT59" s="217">
        <v>347</v>
      </c>
      <c r="BU59" s="217">
        <v>344</v>
      </c>
      <c r="BV59" s="217">
        <v>313</v>
      </c>
      <c r="BW59" s="217">
        <v>293</v>
      </c>
      <c r="BX59" s="217">
        <v>271</v>
      </c>
      <c r="BY59" s="217">
        <v>265</v>
      </c>
      <c r="BZ59" s="217">
        <v>267</v>
      </c>
      <c r="CA59" s="217">
        <v>276</v>
      </c>
      <c r="CB59" s="217">
        <v>283</v>
      </c>
      <c r="CC59" s="217">
        <v>286</v>
      </c>
      <c r="CD59" s="217">
        <v>289</v>
      </c>
      <c r="CE59" s="218">
        <v>294</v>
      </c>
    </row>
    <row r="60" spans="1:83" ht="26.25" customHeight="1" x14ac:dyDescent="0.35">
      <c r="B60" s="207" t="s">
        <v>377</v>
      </c>
      <c r="D60" s="217">
        <v>0</v>
      </c>
      <c r="E60" s="217">
        <v>0</v>
      </c>
      <c r="F60" s="217">
        <v>0</v>
      </c>
      <c r="G60" s="217">
        <v>0</v>
      </c>
      <c r="H60" s="217">
        <v>0</v>
      </c>
      <c r="I60" s="217">
        <v>0</v>
      </c>
      <c r="J60" s="217">
        <v>0</v>
      </c>
      <c r="K60" s="217">
        <v>0</v>
      </c>
      <c r="L60" s="217">
        <v>0</v>
      </c>
      <c r="M60" s="217">
        <v>0</v>
      </c>
      <c r="N60" s="217">
        <v>0</v>
      </c>
      <c r="O60" s="217">
        <v>0</v>
      </c>
      <c r="P60" s="217">
        <v>0</v>
      </c>
      <c r="Q60" s="217">
        <v>0</v>
      </c>
      <c r="R60" s="217">
        <v>0</v>
      </c>
      <c r="S60" s="217">
        <v>0</v>
      </c>
      <c r="T60" s="217">
        <v>0</v>
      </c>
      <c r="U60" s="217">
        <v>0</v>
      </c>
      <c r="V60" s="217">
        <v>0</v>
      </c>
      <c r="W60" s="217">
        <v>0</v>
      </c>
      <c r="X60" s="217">
        <v>0</v>
      </c>
      <c r="Y60" s="217">
        <v>0</v>
      </c>
      <c r="Z60" s="217">
        <v>0</v>
      </c>
      <c r="AA60" s="217">
        <v>0</v>
      </c>
      <c r="AB60" s="217">
        <v>0</v>
      </c>
      <c r="AC60" s="217">
        <v>7720</v>
      </c>
      <c r="AD60" s="217">
        <v>8850</v>
      </c>
      <c r="AE60" s="217">
        <v>10</v>
      </c>
      <c r="AF60" s="217">
        <v>0</v>
      </c>
      <c r="AG60" s="217">
        <v>0</v>
      </c>
      <c r="AH60" s="217">
        <v>9600</v>
      </c>
      <c r="AI60" s="217">
        <v>9600</v>
      </c>
      <c r="AJ60" s="217">
        <v>9800</v>
      </c>
      <c r="AK60" s="217">
        <v>10100</v>
      </c>
      <c r="AL60" s="217">
        <v>10200</v>
      </c>
      <c r="AM60" s="217">
        <v>10300</v>
      </c>
      <c r="AN60" s="217">
        <v>10500</v>
      </c>
      <c r="AO60" s="217">
        <v>10500</v>
      </c>
      <c r="AP60" s="217">
        <v>10700</v>
      </c>
      <c r="AQ60" s="217">
        <v>10700</v>
      </c>
      <c r="AR60" s="217">
        <v>10900</v>
      </c>
      <c r="AS60" s="217">
        <v>11200</v>
      </c>
      <c r="AT60" s="217">
        <v>11236</v>
      </c>
      <c r="AU60" s="217">
        <v>11432</v>
      </c>
      <c r="AV60" s="217">
        <v>11511</v>
      </c>
      <c r="AW60" s="217">
        <v>12209</v>
      </c>
      <c r="AX60" s="217">
        <v>12331</v>
      </c>
      <c r="AY60" s="217">
        <v>12418</v>
      </c>
      <c r="AZ60" s="217">
        <v>12861</v>
      </c>
      <c r="BA60" s="217">
        <v>12326</v>
      </c>
      <c r="BB60" s="217">
        <v>12442</v>
      </c>
      <c r="BC60" s="217">
        <v>11818</v>
      </c>
      <c r="BD60" s="217">
        <v>11896</v>
      </c>
      <c r="BE60" s="217">
        <v>12014</v>
      </c>
      <c r="BF60" s="217">
        <v>12002</v>
      </c>
      <c r="BG60" s="217">
        <v>12232</v>
      </c>
      <c r="BH60" s="217">
        <v>12302</v>
      </c>
      <c r="BI60" s="217">
        <v>12387</v>
      </c>
      <c r="BJ60" s="217">
        <v>12586</v>
      </c>
      <c r="BK60" s="217">
        <v>12728</v>
      </c>
      <c r="BL60" s="217">
        <v>11754</v>
      </c>
      <c r="BM60" s="217">
        <v>12123</v>
      </c>
      <c r="BN60" s="217">
        <v>12239</v>
      </c>
      <c r="BO60" s="217">
        <v>12335</v>
      </c>
      <c r="BP60" s="217">
        <v>12346</v>
      </c>
      <c r="BQ60" s="217">
        <v>12245</v>
      </c>
      <c r="BR60" s="217">
        <v>12459</v>
      </c>
      <c r="BS60" s="217">
        <v>12757</v>
      </c>
      <c r="BT60" s="217">
        <v>12642</v>
      </c>
      <c r="BU60" s="217">
        <v>12605</v>
      </c>
      <c r="BV60" s="217">
        <v>12570</v>
      </c>
      <c r="BW60" s="217">
        <v>12405</v>
      </c>
      <c r="BX60" s="217">
        <v>12275</v>
      </c>
      <c r="BY60" s="217">
        <v>12410</v>
      </c>
      <c r="BZ60" s="217">
        <v>12622</v>
      </c>
      <c r="CA60" s="217">
        <v>12832</v>
      </c>
      <c r="CB60" s="217">
        <v>13022</v>
      </c>
      <c r="CC60" s="217">
        <v>13213</v>
      </c>
      <c r="CD60" s="217">
        <v>13127</v>
      </c>
      <c r="CE60" s="218">
        <v>13044</v>
      </c>
    </row>
    <row r="61" spans="1:83" x14ac:dyDescent="0.35">
      <c r="B61" s="207" t="s">
        <v>25</v>
      </c>
      <c r="D61" s="217">
        <v>0</v>
      </c>
      <c r="E61" s="217">
        <v>0</v>
      </c>
      <c r="F61" s="217">
        <v>0</v>
      </c>
      <c r="G61" s="217">
        <v>0</v>
      </c>
      <c r="H61" s="217">
        <v>0</v>
      </c>
      <c r="I61" s="217">
        <v>0</v>
      </c>
      <c r="J61" s="217">
        <v>0</v>
      </c>
      <c r="K61" s="217">
        <v>0</v>
      </c>
      <c r="L61" s="217">
        <v>0</v>
      </c>
      <c r="M61" s="217">
        <v>0</v>
      </c>
      <c r="N61" s="217">
        <v>0</v>
      </c>
      <c r="O61" s="217">
        <v>0</v>
      </c>
      <c r="P61" s="217">
        <v>0</v>
      </c>
      <c r="Q61" s="217">
        <v>0</v>
      </c>
      <c r="R61" s="217">
        <v>0</v>
      </c>
      <c r="S61" s="217">
        <v>0</v>
      </c>
      <c r="T61" s="217">
        <v>0</v>
      </c>
      <c r="U61" s="217">
        <v>0</v>
      </c>
      <c r="V61" s="217">
        <v>0</v>
      </c>
      <c r="W61" s="217">
        <v>0</v>
      </c>
      <c r="X61" s="217">
        <v>0</v>
      </c>
      <c r="Y61" s="217">
        <v>0</v>
      </c>
      <c r="Z61" s="217">
        <v>0</v>
      </c>
      <c r="AA61" s="217">
        <v>0</v>
      </c>
      <c r="AB61" s="217">
        <v>0</v>
      </c>
      <c r="AC61" s="217">
        <v>0</v>
      </c>
      <c r="AD61" s="217">
        <v>0</v>
      </c>
      <c r="AE61" s="217">
        <v>0</v>
      </c>
      <c r="AF61" s="217">
        <v>0</v>
      </c>
      <c r="AG61" s="217">
        <v>0</v>
      </c>
      <c r="AH61" s="217">
        <v>0</v>
      </c>
      <c r="AI61" s="217">
        <v>0</v>
      </c>
      <c r="AJ61" s="217">
        <v>0</v>
      </c>
      <c r="AK61" s="217">
        <v>0</v>
      </c>
      <c r="AL61" s="217">
        <v>0</v>
      </c>
      <c r="AM61" s="217">
        <v>0</v>
      </c>
      <c r="AN61" s="217">
        <v>0</v>
      </c>
      <c r="AO61" s="217">
        <v>0</v>
      </c>
      <c r="AP61" s="217">
        <v>0</v>
      </c>
      <c r="AQ61" s="217">
        <v>0</v>
      </c>
      <c r="AR61" s="217">
        <v>3013</v>
      </c>
      <c r="AS61" s="217">
        <v>2979</v>
      </c>
      <c r="AT61" s="217">
        <v>3735</v>
      </c>
      <c r="AU61" s="217">
        <v>3159</v>
      </c>
      <c r="AV61" s="217">
        <v>2996</v>
      </c>
      <c r="AW61" s="217">
        <v>2838</v>
      </c>
      <c r="AX61" s="217">
        <v>2801</v>
      </c>
      <c r="AY61" s="217">
        <v>2769</v>
      </c>
      <c r="AZ61" s="217">
        <v>2692</v>
      </c>
      <c r="BA61" s="217">
        <v>2623</v>
      </c>
      <c r="BB61" s="217">
        <v>2567</v>
      </c>
      <c r="BC61" s="217">
        <v>2471</v>
      </c>
      <c r="BD61" s="217">
        <v>2387</v>
      </c>
      <c r="BE61" s="217">
        <v>2371</v>
      </c>
      <c r="BF61" s="217">
        <v>2357</v>
      </c>
      <c r="BG61" s="217">
        <v>2335</v>
      </c>
      <c r="BH61" s="217">
        <v>2442</v>
      </c>
      <c r="BI61" s="217">
        <v>2426</v>
      </c>
      <c r="BJ61" s="217">
        <v>2510</v>
      </c>
      <c r="BK61" s="217">
        <v>2535</v>
      </c>
      <c r="BL61" s="217">
        <v>2592</v>
      </c>
      <c r="BM61" s="217">
        <v>2631</v>
      </c>
      <c r="BN61" s="217">
        <v>2633</v>
      </c>
      <c r="BO61" s="217">
        <v>2620</v>
      </c>
      <c r="BP61" s="217">
        <v>2544</v>
      </c>
      <c r="BQ61" s="217">
        <v>0</v>
      </c>
      <c r="BR61" s="217">
        <v>0</v>
      </c>
      <c r="BS61" s="217">
        <v>0</v>
      </c>
      <c r="BT61" s="217">
        <v>0</v>
      </c>
      <c r="BU61" s="217">
        <v>0</v>
      </c>
      <c r="BV61" s="217">
        <v>0</v>
      </c>
      <c r="BW61" s="217">
        <v>0</v>
      </c>
      <c r="BX61" s="217">
        <v>0</v>
      </c>
      <c r="BY61" s="217">
        <v>0</v>
      </c>
      <c r="BZ61" s="217">
        <v>0</v>
      </c>
      <c r="CA61" s="217">
        <v>0</v>
      </c>
      <c r="CB61" s="217">
        <v>0</v>
      </c>
      <c r="CC61" s="217">
        <v>0</v>
      </c>
      <c r="CD61" s="217">
        <v>0</v>
      </c>
      <c r="CE61" s="218">
        <v>0</v>
      </c>
    </row>
    <row r="62" spans="1:83" x14ac:dyDescent="0.35">
      <c r="B62" s="207" t="s">
        <v>259</v>
      </c>
      <c r="D62" s="217">
        <v>0</v>
      </c>
      <c r="E62" s="217">
        <v>0</v>
      </c>
      <c r="F62" s="217">
        <v>0</v>
      </c>
      <c r="G62" s="217">
        <v>0</v>
      </c>
      <c r="H62" s="217">
        <v>0</v>
      </c>
      <c r="I62" s="217">
        <v>0</v>
      </c>
      <c r="J62" s="217">
        <v>0</v>
      </c>
      <c r="K62" s="217">
        <v>0</v>
      </c>
      <c r="L62" s="217">
        <v>0</v>
      </c>
      <c r="M62" s="217">
        <v>0</v>
      </c>
      <c r="N62" s="217">
        <v>0</v>
      </c>
      <c r="O62" s="217">
        <v>0</v>
      </c>
      <c r="P62" s="217">
        <v>0</v>
      </c>
      <c r="Q62" s="217">
        <v>0</v>
      </c>
      <c r="R62" s="217">
        <v>0</v>
      </c>
      <c r="S62" s="217">
        <v>0</v>
      </c>
      <c r="T62" s="217">
        <v>0</v>
      </c>
      <c r="U62" s="217">
        <v>0</v>
      </c>
      <c r="V62" s="217">
        <v>0</v>
      </c>
      <c r="W62" s="217">
        <v>0</v>
      </c>
      <c r="X62" s="217">
        <v>0</v>
      </c>
      <c r="Y62" s="217">
        <v>0</v>
      </c>
      <c r="Z62" s="217">
        <v>0</v>
      </c>
      <c r="AA62" s="217">
        <v>0</v>
      </c>
      <c r="AB62" s="217">
        <v>0</v>
      </c>
      <c r="AC62" s="217">
        <v>0</v>
      </c>
      <c r="AD62" s="217">
        <v>0</v>
      </c>
      <c r="AE62" s="217">
        <v>0</v>
      </c>
      <c r="AF62" s="217">
        <v>0</v>
      </c>
      <c r="AG62" s="217">
        <v>0</v>
      </c>
      <c r="AH62" s="217">
        <v>0</v>
      </c>
      <c r="AI62" s="217">
        <v>0</v>
      </c>
      <c r="AJ62" s="217">
        <v>0</v>
      </c>
      <c r="AK62" s="217">
        <v>0</v>
      </c>
      <c r="AL62" s="217">
        <v>0</v>
      </c>
      <c r="AM62" s="217">
        <v>0</v>
      </c>
      <c r="AN62" s="217">
        <v>0</v>
      </c>
      <c r="AO62" s="217">
        <v>0</v>
      </c>
      <c r="AP62" s="217">
        <v>0</v>
      </c>
      <c r="AQ62" s="217">
        <v>0</v>
      </c>
      <c r="AR62" s="217">
        <v>0</v>
      </c>
      <c r="AS62" s="217">
        <v>0</v>
      </c>
      <c r="AT62" s="217">
        <v>0</v>
      </c>
      <c r="AU62" s="217">
        <v>0</v>
      </c>
      <c r="AV62" s="217">
        <v>310</v>
      </c>
      <c r="AW62" s="217">
        <v>358</v>
      </c>
      <c r="AX62" s="217">
        <v>404</v>
      </c>
      <c r="AY62" s="217">
        <v>455</v>
      </c>
      <c r="AZ62" s="217">
        <v>505</v>
      </c>
      <c r="BA62" s="217">
        <v>556</v>
      </c>
      <c r="BB62" s="217">
        <v>597</v>
      </c>
      <c r="BC62" s="217">
        <v>635</v>
      </c>
      <c r="BD62" s="217">
        <v>677</v>
      </c>
      <c r="BE62" s="217">
        <v>719</v>
      </c>
      <c r="BF62" s="217">
        <v>741</v>
      </c>
      <c r="BG62" s="217">
        <v>784</v>
      </c>
      <c r="BH62" s="217">
        <v>826</v>
      </c>
      <c r="BI62" s="217">
        <v>864</v>
      </c>
      <c r="BJ62" s="217">
        <v>903</v>
      </c>
      <c r="BK62" s="217">
        <v>949</v>
      </c>
      <c r="BL62" s="217">
        <v>991</v>
      </c>
      <c r="BM62" s="217">
        <v>1031</v>
      </c>
      <c r="BN62" s="217">
        <v>1055</v>
      </c>
      <c r="BO62" s="217">
        <v>1066</v>
      </c>
      <c r="BP62" s="217">
        <v>1079</v>
      </c>
      <c r="BQ62" s="217">
        <v>1079</v>
      </c>
      <c r="BR62" s="217">
        <v>1072</v>
      </c>
      <c r="BS62" s="217">
        <v>1046</v>
      </c>
      <c r="BT62" s="217">
        <v>965</v>
      </c>
      <c r="BU62" s="217">
        <v>839</v>
      </c>
      <c r="BV62" s="217">
        <v>745</v>
      </c>
      <c r="BW62" s="217">
        <v>673</v>
      </c>
      <c r="BX62" s="217">
        <v>533</v>
      </c>
      <c r="BY62" s="217">
        <v>492</v>
      </c>
      <c r="BZ62" s="217">
        <v>453</v>
      </c>
      <c r="CA62" s="217">
        <v>416</v>
      </c>
      <c r="CB62" s="217">
        <v>385</v>
      </c>
      <c r="CC62" s="217">
        <v>345</v>
      </c>
      <c r="CD62" s="217">
        <v>302</v>
      </c>
      <c r="CE62" s="218">
        <v>269</v>
      </c>
    </row>
    <row r="63" spans="1:83" x14ac:dyDescent="0.35">
      <c r="B63" s="219" t="s">
        <v>339</v>
      </c>
      <c r="D63" s="217">
        <v>0</v>
      </c>
      <c r="E63" s="217">
        <v>0</v>
      </c>
      <c r="F63" s="217">
        <v>0</v>
      </c>
      <c r="G63" s="217">
        <v>0</v>
      </c>
      <c r="H63" s="217">
        <v>0</v>
      </c>
      <c r="I63" s="217">
        <v>0</v>
      </c>
      <c r="J63" s="217">
        <v>0</v>
      </c>
      <c r="K63" s="217">
        <v>0</v>
      </c>
      <c r="L63" s="217">
        <v>0</v>
      </c>
      <c r="M63" s="217">
        <v>0</v>
      </c>
      <c r="N63" s="217">
        <v>0</v>
      </c>
      <c r="O63" s="217">
        <v>0</v>
      </c>
      <c r="P63" s="217">
        <v>0</v>
      </c>
      <c r="Q63" s="217">
        <v>0</v>
      </c>
      <c r="R63" s="217">
        <v>0</v>
      </c>
      <c r="S63" s="217">
        <v>0</v>
      </c>
      <c r="T63" s="217">
        <v>0</v>
      </c>
      <c r="U63" s="217">
        <v>0</v>
      </c>
      <c r="V63" s="217">
        <v>0</v>
      </c>
      <c r="W63" s="217">
        <v>0</v>
      </c>
      <c r="X63" s="217">
        <v>0</v>
      </c>
      <c r="Y63" s="217">
        <v>0</v>
      </c>
      <c r="Z63" s="217">
        <v>0</v>
      </c>
      <c r="AA63" s="217">
        <v>0</v>
      </c>
      <c r="AB63" s="217">
        <v>0</v>
      </c>
      <c r="AC63" s="217">
        <v>0</v>
      </c>
      <c r="AD63" s="217">
        <v>0</v>
      </c>
      <c r="AE63" s="217">
        <v>0</v>
      </c>
      <c r="AF63" s="217">
        <v>0</v>
      </c>
      <c r="AG63" s="217">
        <v>0</v>
      </c>
      <c r="AH63" s="217">
        <v>0</v>
      </c>
      <c r="AI63" s="217">
        <v>0</v>
      </c>
      <c r="AJ63" s="217">
        <v>0</v>
      </c>
      <c r="AK63" s="217">
        <v>0</v>
      </c>
      <c r="AL63" s="217">
        <v>0</v>
      </c>
      <c r="AM63" s="217">
        <v>0</v>
      </c>
      <c r="AN63" s="217">
        <v>0</v>
      </c>
      <c r="AO63" s="217">
        <v>0</v>
      </c>
      <c r="AP63" s="217">
        <v>0</v>
      </c>
      <c r="AQ63" s="217">
        <v>0</v>
      </c>
      <c r="AR63" s="217">
        <v>0</v>
      </c>
      <c r="AS63" s="217">
        <v>0</v>
      </c>
      <c r="AT63" s="217">
        <v>0</v>
      </c>
      <c r="AU63" s="217">
        <v>0</v>
      </c>
      <c r="AV63" s="217">
        <v>292</v>
      </c>
      <c r="AW63" s="217">
        <v>357</v>
      </c>
      <c r="AX63" s="217">
        <v>402</v>
      </c>
      <c r="AY63" s="217">
        <v>452</v>
      </c>
      <c r="AZ63" s="217">
        <v>503</v>
      </c>
      <c r="BA63" s="217">
        <v>555</v>
      </c>
      <c r="BB63" s="217">
        <v>595</v>
      </c>
      <c r="BC63" s="217">
        <v>632</v>
      </c>
      <c r="BD63" s="217">
        <v>674</v>
      </c>
      <c r="BE63" s="217">
        <v>715</v>
      </c>
      <c r="BF63" s="217">
        <v>736</v>
      </c>
      <c r="BG63" s="217">
        <v>779</v>
      </c>
      <c r="BH63" s="217">
        <v>821</v>
      </c>
      <c r="BI63" s="217">
        <v>859</v>
      </c>
      <c r="BJ63" s="217">
        <v>897</v>
      </c>
      <c r="BK63" s="217">
        <v>942</v>
      </c>
      <c r="BL63" s="217">
        <v>984</v>
      </c>
      <c r="BM63" s="217">
        <v>1023</v>
      </c>
      <c r="BN63" s="217">
        <v>1046</v>
      </c>
      <c r="BO63" s="217">
        <v>1057</v>
      </c>
      <c r="BP63" s="217">
        <v>1070</v>
      </c>
      <c r="BQ63" s="217">
        <v>1069</v>
      </c>
      <c r="BR63" s="217">
        <v>1062</v>
      </c>
      <c r="BS63" s="217">
        <v>1028</v>
      </c>
      <c r="BT63" s="217">
        <v>951</v>
      </c>
      <c r="BU63" s="217">
        <v>827</v>
      </c>
      <c r="BV63" s="217">
        <v>735</v>
      </c>
      <c r="BW63" s="217">
        <v>665</v>
      </c>
      <c r="BX63" s="217">
        <v>528</v>
      </c>
      <c r="BY63" s="217">
        <v>486</v>
      </c>
      <c r="BZ63" s="217">
        <v>448</v>
      </c>
      <c r="CA63" s="217">
        <v>411</v>
      </c>
      <c r="CB63" s="217">
        <v>381</v>
      </c>
      <c r="CC63" s="217">
        <v>342</v>
      </c>
      <c r="CD63" s="217">
        <v>299</v>
      </c>
      <c r="CE63" s="218">
        <v>266</v>
      </c>
    </row>
    <row r="64" spans="1:83" x14ac:dyDescent="0.35">
      <c r="B64" s="219" t="s">
        <v>340</v>
      </c>
      <c r="D64" s="217">
        <v>0</v>
      </c>
      <c r="E64" s="217">
        <v>0</v>
      </c>
      <c r="F64" s="217">
        <v>0</v>
      </c>
      <c r="G64" s="217">
        <v>0</v>
      </c>
      <c r="H64" s="217">
        <v>0</v>
      </c>
      <c r="I64" s="217">
        <v>0</v>
      </c>
      <c r="J64" s="217">
        <v>0</v>
      </c>
      <c r="K64" s="217">
        <v>0</v>
      </c>
      <c r="L64" s="217">
        <v>0</v>
      </c>
      <c r="M64" s="217">
        <v>0</v>
      </c>
      <c r="N64" s="217">
        <v>0</v>
      </c>
      <c r="O64" s="217">
        <v>0</v>
      </c>
      <c r="P64" s="217">
        <v>0</v>
      </c>
      <c r="Q64" s="217">
        <v>0</v>
      </c>
      <c r="R64" s="217">
        <v>0</v>
      </c>
      <c r="S64" s="217">
        <v>0</v>
      </c>
      <c r="T64" s="217">
        <v>0</v>
      </c>
      <c r="U64" s="217">
        <v>0</v>
      </c>
      <c r="V64" s="217">
        <v>0</v>
      </c>
      <c r="W64" s="217">
        <v>0</v>
      </c>
      <c r="X64" s="217">
        <v>0</v>
      </c>
      <c r="Y64" s="217">
        <v>0</v>
      </c>
      <c r="Z64" s="217">
        <v>0</v>
      </c>
      <c r="AA64" s="217">
        <v>0</v>
      </c>
      <c r="AB64" s="217">
        <v>0</v>
      </c>
      <c r="AC64" s="217">
        <v>0</v>
      </c>
      <c r="AD64" s="217">
        <v>0</v>
      </c>
      <c r="AE64" s="217">
        <v>0</v>
      </c>
      <c r="AF64" s="217">
        <v>0</v>
      </c>
      <c r="AG64" s="217">
        <v>0</v>
      </c>
      <c r="AH64" s="217">
        <v>0</v>
      </c>
      <c r="AI64" s="217">
        <v>0</v>
      </c>
      <c r="AJ64" s="217">
        <v>0</v>
      </c>
      <c r="AK64" s="217">
        <v>0</v>
      </c>
      <c r="AL64" s="217">
        <v>0</v>
      </c>
      <c r="AM64" s="217">
        <v>0</v>
      </c>
      <c r="AN64" s="217">
        <v>0</v>
      </c>
      <c r="AO64" s="217">
        <v>0</v>
      </c>
      <c r="AP64" s="217">
        <v>0</v>
      </c>
      <c r="AQ64" s="217">
        <v>0</v>
      </c>
      <c r="AR64" s="217">
        <v>0</v>
      </c>
      <c r="AS64" s="217">
        <v>0</v>
      </c>
      <c r="AT64" s="217">
        <v>0</v>
      </c>
      <c r="AU64" s="217">
        <v>0</v>
      </c>
      <c r="AV64" s="217">
        <v>18</v>
      </c>
      <c r="AW64" s="217">
        <v>1</v>
      </c>
      <c r="AX64" s="217">
        <v>2</v>
      </c>
      <c r="AY64" s="217">
        <v>3</v>
      </c>
      <c r="AZ64" s="217">
        <v>2</v>
      </c>
      <c r="BA64" s="217">
        <v>1</v>
      </c>
      <c r="BB64" s="217">
        <v>2</v>
      </c>
      <c r="BC64" s="217">
        <v>3</v>
      </c>
      <c r="BD64" s="217">
        <v>3</v>
      </c>
      <c r="BE64" s="217">
        <v>4</v>
      </c>
      <c r="BF64" s="217">
        <v>5</v>
      </c>
      <c r="BG64" s="217">
        <v>5</v>
      </c>
      <c r="BH64" s="217">
        <v>5</v>
      </c>
      <c r="BI64" s="217">
        <v>5</v>
      </c>
      <c r="BJ64" s="217">
        <v>6</v>
      </c>
      <c r="BK64" s="217">
        <v>6</v>
      </c>
      <c r="BL64" s="217">
        <v>7</v>
      </c>
      <c r="BM64" s="217">
        <v>8</v>
      </c>
      <c r="BN64" s="217">
        <v>9</v>
      </c>
      <c r="BO64" s="217">
        <v>9</v>
      </c>
      <c r="BP64" s="217">
        <v>9</v>
      </c>
      <c r="BQ64" s="217">
        <v>10</v>
      </c>
      <c r="BR64" s="217">
        <v>10</v>
      </c>
      <c r="BS64" s="217">
        <v>18</v>
      </c>
      <c r="BT64" s="217">
        <v>15</v>
      </c>
      <c r="BU64" s="217">
        <v>12</v>
      </c>
      <c r="BV64" s="217">
        <v>10</v>
      </c>
      <c r="BW64" s="217">
        <v>8</v>
      </c>
      <c r="BX64" s="217">
        <v>6</v>
      </c>
      <c r="BY64" s="217">
        <v>5</v>
      </c>
      <c r="BZ64" s="217">
        <v>5</v>
      </c>
      <c r="CA64" s="217">
        <v>5</v>
      </c>
      <c r="CB64" s="217">
        <v>4</v>
      </c>
      <c r="CC64" s="217">
        <v>3</v>
      </c>
      <c r="CD64" s="217">
        <v>3</v>
      </c>
      <c r="CE64" s="218">
        <v>3</v>
      </c>
    </row>
    <row r="65" spans="2:83" ht="26.25" customHeight="1" x14ac:dyDescent="0.35">
      <c r="B65" s="207" t="s">
        <v>365</v>
      </c>
      <c r="D65" s="217">
        <v>0</v>
      </c>
      <c r="E65" s="217">
        <v>0</v>
      </c>
      <c r="F65" s="217">
        <v>0</v>
      </c>
      <c r="G65" s="217">
        <v>0</v>
      </c>
      <c r="H65" s="217">
        <v>0</v>
      </c>
      <c r="I65" s="217">
        <v>0</v>
      </c>
      <c r="J65" s="217">
        <v>0</v>
      </c>
      <c r="K65" s="217">
        <v>0</v>
      </c>
      <c r="L65" s="217">
        <v>0</v>
      </c>
      <c r="M65" s="217">
        <v>0</v>
      </c>
      <c r="N65" s="217">
        <v>0</v>
      </c>
      <c r="O65" s="217">
        <v>0</v>
      </c>
      <c r="P65" s="217">
        <v>0</v>
      </c>
      <c r="Q65" s="217">
        <v>0</v>
      </c>
      <c r="R65" s="217">
        <v>0</v>
      </c>
      <c r="S65" s="217">
        <v>0</v>
      </c>
      <c r="T65" s="217">
        <v>0</v>
      </c>
      <c r="U65" s="217">
        <v>0</v>
      </c>
      <c r="V65" s="217">
        <v>0</v>
      </c>
      <c r="W65" s="217">
        <v>0</v>
      </c>
      <c r="X65" s="217">
        <v>0</v>
      </c>
      <c r="Y65" s="217">
        <v>0</v>
      </c>
      <c r="Z65" s="217">
        <v>0</v>
      </c>
      <c r="AA65" s="217">
        <v>0</v>
      </c>
      <c r="AB65" s="217">
        <v>0</v>
      </c>
      <c r="AC65" s="217">
        <v>0</v>
      </c>
      <c r="AD65" s="217">
        <v>0</v>
      </c>
      <c r="AE65" s="217">
        <v>0</v>
      </c>
      <c r="AF65" s="217">
        <v>0</v>
      </c>
      <c r="AG65" s="217">
        <v>0</v>
      </c>
      <c r="AH65" s="217">
        <v>0</v>
      </c>
      <c r="AI65" s="217">
        <v>0</v>
      </c>
      <c r="AJ65" s="217">
        <v>0</v>
      </c>
      <c r="AK65" s="217">
        <v>0</v>
      </c>
      <c r="AL65" s="217">
        <v>0</v>
      </c>
      <c r="AM65" s="217">
        <v>0</v>
      </c>
      <c r="AN65" s="217">
        <v>0</v>
      </c>
      <c r="AO65" s="217">
        <v>0</v>
      </c>
      <c r="AP65" s="217">
        <v>0</v>
      </c>
      <c r="AQ65" s="217">
        <v>0</v>
      </c>
      <c r="AR65" s="217">
        <v>2178</v>
      </c>
      <c r="AS65" s="217">
        <v>2116</v>
      </c>
      <c r="AT65" s="217">
        <v>2076</v>
      </c>
      <c r="AU65" s="217">
        <v>1981</v>
      </c>
      <c r="AV65" s="217">
        <v>1929</v>
      </c>
      <c r="AW65" s="217">
        <v>1955</v>
      </c>
      <c r="AX65" s="217">
        <v>1937</v>
      </c>
      <c r="AY65" s="217">
        <v>1917</v>
      </c>
      <c r="AZ65" s="217">
        <v>1886</v>
      </c>
      <c r="BA65" s="217">
        <v>1844</v>
      </c>
      <c r="BB65" s="217">
        <v>1798</v>
      </c>
      <c r="BC65" s="217">
        <v>1726</v>
      </c>
      <c r="BD65" s="217">
        <v>1664</v>
      </c>
      <c r="BE65" s="217">
        <v>1637</v>
      </c>
      <c r="BF65" s="217">
        <v>1612</v>
      </c>
      <c r="BG65" s="217">
        <v>1546</v>
      </c>
      <c r="BH65" s="217">
        <v>1554</v>
      </c>
      <c r="BI65" s="217">
        <v>1491</v>
      </c>
      <c r="BJ65" s="217">
        <v>1503</v>
      </c>
      <c r="BK65" s="217">
        <v>1509</v>
      </c>
      <c r="BL65" s="217">
        <v>1541</v>
      </c>
      <c r="BM65" s="217">
        <v>1566</v>
      </c>
      <c r="BN65" s="217">
        <v>1574</v>
      </c>
      <c r="BO65" s="217">
        <v>1576</v>
      </c>
      <c r="BP65" s="217">
        <v>1551</v>
      </c>
      <c r="BQ65" s="217">
        <v>1505</v>
      </c>
      <c r="BR65" s="217">
        <v>1464</v>
      </c>
      <c r="BS65" s="217">
        <v>1417</v>
      </c>
      <c r="BT65" s="217">
        <v>1364</v>
      </c>
      <c r="BU65" s="217">
        <v>1308</v>
      </c>
      <c r="BV65" s="217">
        <v>1248</v>
      </c>
      <c r="BW65" s="217">
        <v>1207</v>
      </c>
      <c r="BX65" s="217">
        <v>1165</v>
      </c>
      <c r="BY65" s="217">
        <v>1134</v>
      </c>
      <c r="BZ65" s="217">
        <v>1122</v>
      </c>
      <c r="CA65" s="217">
        <v>1099</v>
      </c>
      <c r="CB65" s="217">
        <v>1078</v>
      </c>
      <c r="CC65" s="217">
        <v>1065</v>
      </c>
      <c r="CD65" s="217">
        <v>1049</v>
      </c>
      <c r="CE65" s="218">
        <v>1059</v>
      </c>
    </row>
    <row r="66" spans="2:83" x14ac:dyDescent="0.35">
      <c r="B66" s="207" t="s">
        <v>366</v>
      </c>
      <c r="D66" s="217">
        <v>0</v>
      </c>
      <c r="E66" s="217">
        <v>0</v>
      </c>
      <c r="F66" s="217">
        <v>0</v>
      </c>
      <c r="G66" s="217">
        <v>0</v>
      </c>
      <c r="H66" s="217">
        <v>0</v>
      </c>
      <c r="I66" s="217">
        <v>0</v>
      </c>
      <c r="J66" s="217">
        <v>0</v>
      </c>
      <c r="K66" s="217">
        <v>0</v>
      </c>
      <c r="L66" s="217">
        <v>0</v>
      </c>
      <c r="M66" s="217">
        <v>0</v>
      </c>
      <c r="N66" s="217">
        <v>0</v>
      </c>
      <c r="O66" s="217">
        <v>0</v>
      </c>
      <c r="P66" s="217">
        <v>0</v>
      </c>
      <c r="Q66" s="217">
        <v>0</v>
      </c>
      <c r="R66" s="217">
        <v>0</v>
      </c>
      <c r="S66" s="217">
        <v>0</v>
      </c>
      <c r="T66" s="217">
        <v>0</v>
      </c>
      <c r="U66" s="217">
        <v>0</v>
      </c>
      <c r="V66" s="217">
        <v>0</v>
      </c>
      <c r="W66" s="217">
        <v>0</v>
      </c>
      <c r="X66" s="217">
        <v>0</v>
      </c>
      <c r="Y66" s="217">
        <v>0</v>
      </c>
      <c r="Z66" s="217">
        <v>0</v>
      </c>
      <c r="AA66" s="217">
        <v>0</v>
      </c>
      <c r="AB66" s="217">
        <v>0</v>
      </c>
      <c r="AC66" s="217">
        <v>0</v>
      </c>
      <c r="AD66" s="217">
        <v>0</v>
      </c>
      <c r="AE66" s="217">
        <v>0</v>
      </c>
      <c r="AF66" s="217">
        <v>0</v>
      </c>
      <c r="AG66" s="217">
        <v>0</v>
      </c>
      <c r="AH66" s="217">
        <v>43</v>
      </c>
      <c r="AI66" s="217">
        <v>51</v>
      </c>
      <c r="AJ66" s="217">
        <v>54</v>
      </c>
      <c r="AK66" s="217">
        <v>58</v>
      </c>
      <c r="AL66" s="217">
        <v>62</v>
      </c>
      <c r="AM66" s="217">
        <v>67</v>
      </c>
      <c r="AN66" s="217">
        <v>81</v>
      </c>
      <c r="AO66" s="217">
        <v>96</v>
      </c>
      <c r="AP66" s="217">
        <v>118</v>
      </c>
      <c r="AQ66" s="217">
        <v>143</v>
      </c>
      <c r="AR66" s="217">
        <v>168</v>
      </c>
      <c r="AS66" s="217">
        <v>197</v>
      </c>
      <c r="AT66" s="217">
        <v>230</v>
      </c>
      <c r="AU66" s="217">
        <v>259</v>
      </c>
      <c r="AV66" s="217">
        <v>281</v>
      </c>
      <c r="AW66" s="217">
        <v>299</v>
      </c>
      <c r="AX66" s="217">
        <v>306</v>
      </c>
      <c r="AY66" s="217">
        <v>272</v>
      </c>
      <c r="AZ66" s="217">
        <v>215</v>
      </c>
      <c r="BA66" s="217">
        <v>152</v>
      </c>
      <c r="BB66" s="217">
        <v>83</v>
      </c>
      <c r="BC66" s="217">
        <v>26</v>
      </c>
      <c r="BD66" s="217">
        <v>7</v>
      </c>
      <c r="BE66" s="217">
        <v>2</v>
      </c>
      <c r="BF66" s="217">
        <v>0</v>
      </c>
      <c r="BG66" s="217">
        <v>0</v>
      </c>
      <c r="BH66" s="217">
        <v>0</v>
      </c>
      <c r="BI66" s="217">
        <v>0</v>
      </c>
      <c r="BJ66" s="217">
        <v>0</v>
      </c>
      <c r="BK66" s="217">
        <v>0</v>
      </c>
      <c r="BL66" s="217">
        <v>0</v>
      </c>
      <c r="BM66" s="217">
        <v>0</v>
      </c>
      <c r="BN66" s="217">
        <v>0</v>
      </c>
      <c r="BO66" s="217">
        <v>0</v>
      </c>
      <c r="BP66" s="217">
        <v>0</v>
      </c>
      <c r="BQ66" s="217">
        <v>0</v>
      </c>
      <c r="BR66" s="217">
        <v>0</v>
      </c>
      <c r="BS66" s="217">
        <v>0</v>
      </c>
      <c r="BT66" s="217">
        <v>0</v>
      </c>
      <c r="BU66" s="217">
        <v>0</v>
      </c>
      <c r="BV66" s="217">
        <v>0</v>
      </c>
      <c r="BW66" s="217">
        <v>0</v>
      </c>
      <c r="BX66" s="217">
        <v>0</v>
      </c>
      <c r="BY66" s="217">
        <v>0</v>
      </c>
      <c r="BZ66" s="217">
        <v>0</v>
      </c>
      <c r="CA66" s="217">
        <v>0</v>
      </c>
      <c r="CB66" s="217">
        <v>0</v>
      </c>
      <c r="CC66" s="217">
        <v>0</v>
      </c>
      <c r="CD66" s="217">
        <v>0</v>
      </c>
      <c r="CE66" s="218">
        <v>0</v>
      </c>
    </row>
    <row r="67" spans="2:83" x14ac:dyDescent="0.35">
      <c r="B67" s="219" t="s">
        <v>339</v>
      </c>
      <c r="D67" s="217">
        <v>0</v>
      </c>
      <c r="E67" s="217">
        <v>0</v>
      </c>
      <c r="F67" s="217">
        <v>0</v>
      </c>
      <c r="G67" s="217">
        <v>0</v>
      </c>
      <c r="H67" s="217">
        <v>0</v>
      </c>
      <c r="I67" s="217">
        <v>0</v>
      </c>
      <c r="J67" s="217">
        <v>0</v>
      </c>
      <c r="K67" s="217">
        <v>0</v>
      </c>
      <c r="L67" s="217">
        <v>0</v>
      </c>
      <c r="M67" s="217">
        <v>0</v>
      </c>
      <c r="N67" s="217">
        <v>0</v>
      </c>
      <c r="O67" s="217">
        <v>0</v>
      </c>
      <c r="P67" s="217">
        <v>0</v>
      </c>
      <c r="Q67" s="217">
        <v>0</v>
      </c>
      <c r="R67" s="217">
        <v>0</v>
      </c>
      <c r="S67" s="217">
        <v>0</v>
      </c>
      <c r="T67" s="217">
        <v>0</v>
      </c>
      <c r="U67" s="217">
        <v>0</v>
      </c>
      <c r="V67" s="217">
        <v>0</v>
      </c>
      <c r="W67" s="217">
        <v>0</v>
      </c>
      <c r="X67" s="217">
        <v>0</v>
      </c>
      <c r="Y67" s="217">
        <v>0</v>
      </c>
      <c r="Z67" s="217">
        <v>0</v>
      </c>
      <c r="AA67" s="217">
        <v>0</v>
      </c>
      <c r="AB67" s="217">
        <v>0</v>
      </c>
      <c r="AC67" s="217">
        <v>0</v>
      </c>
      <c r="AD67" s="217">
        <v>0</v>
      </c>
      <c r="AE67" s="217">
        <v>0</v>
      </c>
      <c r="AF67" s="217">
        <v>0</v>
      </c>
      <c r="AG67" s="217">
        <v>0</v>
      </c>
      <c r="AH67" s="217">
        <v>0</v>
      </c>
      <c r="AI67" s="217">
        <v>0</v>
      </c>
      <c r="AJ67" s="217">
        <v>0</v>
      </c>
      <c r="AK67" s="217">
        <v>0</v>
      </c>
      <c r="AL67" s="217">
        <v>0</v>
      </c>
      <c r="AM67" s="217">
        <v>0</v>
      </c>
      <c r="AN67" s="217">
        <v>79</v>
      </c>
      <c r="AO67" s="217">
        <v>96</v>
      </c>
      <c r="AP67" s="217">
        <v>118</v>
      </c>
      <c r="AQ67" s="217">
        <v>141</v>
      </c>
      <c r="AR67" s="217">
        <v>166</v>
      </c>
      <c r="AS67" s="217">
        <v>195</v>
      </c>
      <c r="AT67" s="217">
        <v>226</v>
      </c>
      <c r="AU67" s="217">
        <v>255</v>
      </c>
      <c r="AV67" s="217">
        <v>275</v>
      </c>
      <c r="AW67" s="217">
        <v>291</v>
      </c>
      <c r="AX67" s="217">
        <v>299</v>
      </c>
      <c r="AY67" s="217">
        <v>266</v>
      </c>
      <c r="AZ67" s="217">
        <v>210</v>
      </c>
      <c r="BA67" s="217">
        <v>148</v>
      </c>
      <c r="BB67" s="217">
        <v>78</v>
      </c>
      <c r="BC67" s="217">
        <v>26</v>
      </c>
      <c r="BD67" s="217">
        <v>7</v>
      </c>
      <c r="BE67" s="217">
        <v>2</v>
      </c>
      <c r="BF67" s="217">
        <v>0</v>
      </c>
      <c r="BG67" s="217">
        <v>0</v>
      </c>
      <c r="BH67" s="217">
        <v>0</v>
      </c>
      <c r="BI67" s="217">
        <v>0</v>
      </c>
      <c r="BJ67" s="217">
        <v>0</v>
      </c>
      <c r="BK67" s="217">
        <v>0</v>
      </c>
      <c r="BL67" s="217">
        <v>0</v>
      </c>
      <c r="BM67" s="217">
        <v>0</v>
      </c>
      <c r="BN67" s="217">
        <v>0</v>
      </c>
      <c r="BO67" s="217">
        <v>0</v>
      </c>
      <c r="BP67" s="217">
        <v>0</v>
      </c>
      <c r="BQ67" s="217">
        <v>0</v>
      </c>
      <c r="BR67" s="217">
        <v>0</v>
      </c>
      <c r="BS67" s="217">
        <v>0</v>
      </c>
      <c r="BT67" s="217">
        <v>0</v>
      </c>
      <c r="BU67" s="217">
        <v>0</v>
      </c>
      <c r="BV67" s="217">
        <v>0</v>
      </c>
      <c r="BW67" s="217">
        <v>0</v>
      </c>
      <c r="BX67" s="217">
        <v>0</v>
      </c>
      <c r="BY67" s="217">
        <v>0</v>
      </c>
      <c r="BZ67" s="217">
        <v>0</v>
      </c>
      <c r="CA67" s="217">
        <v>0</v>
      </c>
      <c r="CB67" s="217">
        <v>0</v>
      </c>
      <c r="CC67" s="217">
        <v>0</v>
      </c>
      <c r="CD67" s="217">
        <v>0</v>
      </c>
      <c r="CE67" s="218">
        <v>0</v>
      </c>
    </row>
    <row r="68" spans="2:83" x14ac:dyDescent="0.35">
      <c r="B68" s="219" t="s">
        <v>345</v>
      </c>
      <c r="D68" s="217">
        <v>0</v>
      </c>
      <c r="E68" s="217">
        <v>0</v>
      </c>
      <c r="F68" s="217">
        <v>0</v>
      </c>
      <c r="G68" s="217">
        <v>0</v>
      </c>
      <c r="H68" s="217">
        <v>0</v>
      </c>
      <c r="I68" s="217">
        <v>0</v>
      </c>
      <c r="J68" s="217">
        <v>0</v>
      </c>
      <c r="K68" s="217">
        <v>0</v>
      </c>
      <c r="L68" s="217">
        <v>0</v>
      </c>
      <c r="M68" s="217">
        <v>0</v>
      </c>
      <c r="N68" s="217">
        <v>0</v>
      </c>
      <c r="O68" s="217">
        <v>0</v>
      </c>
      <c r="P68" s="217">
        <v>0</v>
      </c>
      <c r="Q68" s="217">
        <v>0</v>
      </c>
      <c r="R68" s="217">
        <v>0</v>
      </c>
      <c r="S68" s="217">
        <v>0</v>
      </c>
      <c r="T68" s="217">
        <v>0</v>
      </c>
      <c r="U68" s="217">
        <v>0</v>
      </c>
      <c r="V68" s="217">
        <v>0</v>
      </c>
      <c r="W68" s="217">
        <v>0</v>
      </c>
      <c r="X68" s="217">
        <v>0</v>
      </c>
      <c r="Y68" s="217">
        <v>0</v>
      </c>
      <c r="Z68" s="217">
        <v>0</v>
      </c>
      <c r="AA68" s="217">
        <v>0</v>
      </c>
      <c r="AB68" s="217">
        <v>0</v>
      </c>
      <c r="AC68" s="217">
        <v>0</v>
      </c>
      <c r="AD68" s="217">
        <v>0</v>
      </c>
      <c r="AE68" s="217">
        <v>0</v>
      </c>
      <c r="AF68" s="217">
        <v>0</v>
      </c>
      <c r="AG68" s="217">
        <v>0</v>
      </c>
      <c r="AH68" s="217">
        <v>0</v>
      </c>
      <c r="AI68" s="217">
        <v>0</v>
      </c>
      <c r="AJ68" s="217">
        <v>0</v>
      </c>
      <c r="AK68" s="217">
        <v>0</v>
      </c>
      <c r="AL68" s="217">
        <v>0</v>
      </c>
      <c r="AM68" s="217">
        <v>0</v>
      </c>
      <c r="AN68" s="217">
        <v>2</v>
      </c>
      <c r="AO68" s="217">
        <v>0</v>
      </c>
      <c r="AP68" s="217">
        <v>0</v>
      </c>
      <c r="AQ68" s="217">
        <v>2</v>
      </c>
      <c r="AR68" s="217">
        <v>2</v>
      </c>
      <c r="AS68" s="217">
        <v>2</v>
      </c>
      <c r="AT68" s="217">
        <v>3</v>
      </c>
      <c r="AU68" s="217">
        <v>4</v>
      </c>
      <c r="AV68" s="217">
        <v>5</v>
      </c>
      <c r="AW68" s="217">
        <v>8</v>
      </c>
      <c r="AX68" s="217">
        <v>7</v>
      </c>
      <c r="AY68" s="217">
        <v>6</v>
      </c>
      <c r="AZ68" s="217">
        <v>5</v>
      </c>
      <c r="BA68" s="217">
        <v>4</v>
      </c>
      <c r="BB68" s="217">
        <v>5</v>
      </c>
      <c r="BC68" s="217">
        <v>0</v>
      </c>
      <c r="BD68" s="217">
        <v>0</v>
      </c>
      <c r="BE68" s="217">
        <v>0</v>
      </c>
      <c r="BF68" s="217">
        <v>0</v>
      </c>
      <c r="BG68" s="217">
        <v>0</v>
      </c>
      <c r="BH68" s="217">
        <v>0</v>
      </c>
      <c r="BI68" s="217">
        <v>0</v>
      </c>
      <c r="BJ68" s="217">
        <v>0</v>
      </c>
      <c r="BK68" s="217">
        <v>0</v>
      </c>
      <c r="BL68" s="217">
        <v>0</v>
      </c>
      <c r="BM68" s="217">
        <v>0</v>
      </c>
      <c r="BN68" s="217">
        <v>0</v>
      </c>
      <c r="BO68" s="217">
        <v>0</v>
      </c>
      <c r="BP68" s="217">
        <v>0</v>
      </c>
      <c r="BQ68" s="217">
        <v>0</v>
      </c>
      <c r="BR68" s="217">
        <v>0</v>
      </c>
      <c r="BS68" s="217">
        <v>0</v>
      </c>
      <c r="BT68" s="217">
        <v>0</v>
      </c>
      <c r="BU68" s="217">
        <v>0</v>
      </c>
      <c r="BV68" s="217">
        <v>0</v>
      </c>
      <c r="BW68" s="217">
        <v>0</v>
      </c>
      <c r="BX68" s="217">
        <v>0</v>
      </c>
      <c r="BY68" s="217">
        <v>0</v>
      </c>
      <c r="BZ68" s="217">
        <v>0</v>
      </c>
      <c r="CA68" s="217">
        <v>0</v>
      </c>
      <c r="CB68" s="217">
        <v>0</v>
      </c>
      <c r="CC68" s="217">
        <v>0</v>
      </c>
      <c r="CD68" s="217">
        <v>0</v>
      </c>
      <c r="CE68" s="218">
        <v>0</v>
      </c>
    </row>
    <row r="69" spans="2:83" x14ac:dyDescent="0.35">
      <c r="B69" s="207" t="s">
        <v>346</v>
      </c>
      <c r="D69" s="217">
        <v>0</v>
      </c>
      <c r="E69" s="217">
        <v>0</v>
      </c>
      <c r="F69" s="217">
        <v>0</v>
      </c>
      <c r="G69" s="217">
        <v>0</v>
      </c>
      <c r="H69" s="217">
        <v>0</v>
      </c>
      <c r="I69" s="217">
        <v>0</v>
      </c>
      <c r="J69" s="217">
        <v>0</v>
      </c>
      <c r="K69" s="217">
        <v>0</v>
      </c>
      <c r="L69" s="217">
        <v>0</v>
      </c>
      <c r="M69" s="217">
        <v>0</v>
      </c>
      <c r="N69" s="217">
        <v>0</v>
      </c>
      <c r="O69" s="217">
        <v>0</v>
      </c>
      <c r="P69" s="217">
        <v>0</v>
      </c>
      <c r="Q69" s="217">
        <v>0</v>
      </c>
      <c r="R69" s="217">
        <v>0</v>
      </c>
      <c r="S69" s="217">
        <v>0</v>
      </c>
      <c r="T69" s="217">
        <v>0</v>
      </c>
      <c r="U69" s="217">
        <v>0</v>
      </c>
      <c r="V69" s="217">
        <v>0</v>
      </c>
      <c r="W69" s="217">
        <v>0</v>
      </c>
      <c r="X69" s="217">
        <v>0</v>
      </c>
      <c r="Y69" s="217">
        <v>0</v>
      </c>
      <c r="Z69" s="217">
        <v>0</v>
      </c>
      <c r="AA69" s="217">
        <v>0</v>
      </c>
      <c r="AB69" s="217">
        <v>0</v>
      </c>
      <c r="AC69" s="217">
        <v>0</v>
      </c>
      <c r="AD69" s="217">
        <v>0</v>
      </c>
      <c r="AE69" s="217">
        <v>0</v>
      </c>
      <c r="AF69" s="217">
        <v>0</v>
      </c>
      <c r="AG69" s="217">
        <v>0</v>
      </c>
      <c r="AH69" s="217">
        <v>0</v>
      </c>
      <c r="AI69" s="217">
        <v>0</v>
      </c>
      <c r="AJ69" s="217">
        <v>0</v>
      </c>
      <c r="AK69" s="217">
        <v>0</v>
      </c>
      <c r="AL69" s="217">
        <v>0</v>
      </c>
      <c r="AM69" s="217">
        <v>0</v>
      </c>
      <c r="AN69" s="217">
        <v>0</v>
      </c>
      <c r="AO69" s="217">
        <v>0</v>
      </c>
      <c r="AP69" s="217">
        <v>0</v>
      </c>
      <c r="AQ69" s="217">
        <v>0</v>
      </c>
      <c r="AR69" s="217">
        <v>0</v>
      </c>
      <c r="AS69" s="217">
        <v>0</v>
      </c>
      <c r="AT69" s="217">
        <v>0</v>
      </c>
      <c r="AU69" s="217">
        <v>0</v>
      </c>
      <c r="AV69" s="217">
        <v>0</v>
      </c>
      <c r="AW69" s="217">
        <v>0</v>
      </c>
      <c r="AX69" s="217">
        <v>0</v>
      </c>
      <c r="AY69" s="217">
        <v>0</v>
      </c>
      <c r="AZ69" s="217">
        <v>0</v>
      </c>
      <c r="BA69" s="217">
        <v>0</v>
      </c>
      <c r="BB69" s="217">
        <v>0</v>
      </c>
      <c r="BC69" s="217">
        <v>0</v>
      </c>
      <c r="BD69" s="217">
        <v>0</v>
      </c>
      <c r="BE69" s="217">
        <v>0</v>
      </c>
      <c r="BF69" s="217">
        <v>0</v>
      </c>
      <c r="BG69" s="217">
        <v>150</v>
      </c>
      <c r="BH69" s="217">
        <v>153</v>
      </c>
      <c r="BI69" s="217">
        <v>156</v>
      </c>
      <c r="BJ69" s="217">
        <v>159</v>
      </c>
      <c r="BK69" s="217">
        <v>171</v>
      </c>
      <c r="BL69" s="217">
        <v>172</v>
      </c>
      <c r="BM69" s="217">
        <v>176</v>
      </c>
      <c r="BN69" s="217">
        <v>182</v>
      </c>
      <c r="BO69" s="217">
        <v>185</v>
      </c>
      <c r="BP69" s="217">
        <v>187</v>
      </c>
      <c r="BQ69" s="217">
        <v>189</v>
      </c>
      <c r="BR69" s="217">
        <v>188</v>
      </c>
      <c r="BS69" s="217">
        <v>187</v>
      </c>
      <c r="BT69" s="217">
        <v>185</v>
      </c>
      <c r="BU69" s="217">
        <v>182</v>
      </c>
      <c r="BV69" s="217">
        <v>179</v>
      </c>
      <c r="BW69" s="217">
        <v>175</v>
      </c>
      <c r="BX69" s="217">
        <v>150</v>
      </c>
      <c r="BY69" s="217">
        <v>147</v>
      </c>
      <c r="BZ69" s="217">
        <v>144</v>
      </c>
      <c r="CA69" s="217">
        <v>142</v>
      </c>
      <c r="CB69" s="217">
        <v>139</v>
      </c>
      <c r="CC69" s="217">
        <v>136</v>
      </c>
      <c r="CD69" s="217">
        <v>132</v>
      </c>
      <c r="CE69" s="218">
        <v>126</v>
      </c>
    </row>
    <row r="70" spans="2:83" ht="26.25" customHeight="1" x14ac:dyDescent="0.35">
      <c r="B70" s="207" t="s">
        <v>353</v>
      </c>
      <c r="D70" s="217">
        <v>0</v>
      </c>
      <c r="E70" s="217">
        <v>0</v>
      </c>
      <c r="F70" s="217">
        <v>0</v>
      </c>
      <c r="G70" s="217">
        <v>0</v>
      </c>
      <c r="H70" s="217">
        <v>0</v>
      </c>
      <c r="I70" s="217">
        <v>0</v>
      </c>
      <c r="J70" s="217">
        <v>0</v>
      </c>
      <c r="K70" s="217">
        <v>0</v>
      </c>
      <c r="L70" s="217">
        <v>0</v>
      </c>
      <c r="M70" s="217">
        <v>0</v>
      </c>
      <c r="N70" s="217">
        <v>0</v>
      </c>
      <c r="O70" s="217">
        <v>0</v>
      </c>
      <c r="P70" s="217">
        <v>0</v>
      </c>
      <c r="Q70" s="217">
        <v>0</v>
      </c>
      <c r="R70" s="217">
        <v>0</v>
      </c>
      <c r="S70" s="217">
        <v>0</v>
      </c>
      <c r="T70" s="217">
        <v>0</v>
      </c>
      <c r="U70" s="217">
        <v>0</v>
      </c>
      <c r="V70" s="217">
        <v>0</v>
      </c>
      <c r="W70" s="217">
        <v>0</v>
      </c>
      <c r="X70" s="217">
        <v>0</v>
      </c>
      <c r="Y70" s="217">
        <v>0</v>
      </c>
      <c r="Z70" s="217">
        <v>0</v>
      </c>
      <c r="AA70" s="217">
        <v>0</v>
      </c>
      <c r="AB70" s="217">
        <v>0</v>
      </c>
      <c r="AC70" s="217">
        <v>0</v>
      </c>
      <c r="AD70" s="217">
        <v>0</v>
      </c>
      <c r="AE70" s="217">
        <v>0</v>
      </c>
      <c r="AF70" s="217">
        <v>0</v>
      </c>
      <c r="AG70" s="217">
        <v>0</v>
      </c>
      <c r="AH70" s="217">
        <v>0</v>
      </c>
      <c r="AI70" s="217">
        <v>0</v>
      </c>
      <c r="AJ70" s="217">
        <v>0</v>
      </c>
      <c r="AK70" s="217">
        <v>0</v>
      </c>
      <c r="AL70" s="217">
        <v>0</v>
      </c>
      <c r="AM70" s="217">
        <v>0</v>
      </c>
      <c r="AN70" s="217">
        <v>0</v>
      </c>
      <c r="AO70" s="217">
        <v>0</v>
      </c>
      <c r="AP70" s="217">
        <v>0</v>
      </c>
      <c r="AQ70" s="217">
        <v>0</v>
      </c>
      <c r="AR70" s="217">
        <v>1719</v>
      </c>
      <c r="AS70" s="217">
        <v>1607</v>
      </c>
      <c r="AT70" s="217">
        <v>1675</v>
      </c>
      <c r="AU70" s="217">
        <v>1575</v>
      </c>
      <c r="AV70" s="217">
        <v>1643</v>
      </c>
      <c r="AW70" s="217">
        <v>1736</v>
      </c>
      <c r="AX70" s="217">
        <v>1765</v>
      </c>
      <c r="AY70" s="217">
        <v>1781</v>
      </c>
      <c r="AZ70" s="217">
        <v>1764</v>
      </c>
      <c r="BA70" s="217">
        <v>1705</v>
      </c>
      <c r="BB70" s="217">
        <v>1643</v>
      </c>
      <c r="BC70" s="217">
        <v>1620</v>
      </c>
      <c r="BD70" s="217">
        <v>1671</v>
      </c>
      <c r="BE70" s="217">
        <v>1750</v>
      </c>
      <c r="BF70" s="217">
        <v>1776</v>
      </c>
      <c r="BG70" s="217" t="s">
        <v>402</v>
      </c>
      <c r="BH70" s="217" t="s">
        <v>402</v>
      </c>
      <c r="BI70" s="217" t="s">
        <v>402</v>
      </c>
      <c r="BJ70" s="217" t="s">
        <v>402</v>
      </c>
      <c r="BK70" s="217" t="s">
        <v>402</v>
      </c>
      <c r="BL70" s="217" t="s">
        <v>402</v>
      </c>
      <c r="BM70" s="217" t="s">
        <v>402</v>
      </c>
      <c r="BN70" s="217" t="s">
        <v>402</v>
      </c>
      <c r="BO70" s="217" t="s">
        <v>402</v>
      </c>
      <c r="BP70" s="217" t="s">
        <v>402</v>
      </c>
      <c r="BQ70" s="217" t="s">
        <v>402</v>
      </c>
      <c r="BR70" s="217" t="s">
        <v>402</v>
      </c>
      <c r="BS70" s="217" t="s">
        <v>402</v>
      </c>
      <c r="BT70" s="217" t="s">
        <v>402</v>
      </c>
      <c r="BU70" s="217" t="s">
        <v>402</v>
      </c>
      <c r="BV70" s="217" t="s">
        <v>402</v>
      </c>
      <c r="BW70" s="217" t="s">
        <v>402</v>
      </c>
      <c r="BX70" s="217" t="s">
        <v>402</v>
      </c>
      <c r="BY70" s="217" t="s">
        <v>402</v>
      </c>
      <c r="BZ70" s="217" t="s">
        <v>402</v>
      </c>
      <c r="CA70" s="217" t="s">
        <v>402</v>
      </c>
      <c r="CB70" s="217" t="s">
        <v>402</v>
      </c>
      <c r="CC70" s="217" t="s">
        <v>402</v>
      </c>
      <c r="CD70" s="217" t="s">
        <v>402</v>
      </c>
      <c r="CE70" s="218" t="s">
        <v>402</v>
      </c>
    </row>
    <row r="71" spans="2:83" x14ac:dyDescent="0.35">
      <c r="B71" s="207" t="s">
        <v>283</v>
      </c>
      <c r="D71" s="217">
        <v>0</v>
      </c>
      <c r="E71" s="217">
        <v>0</v>
      </c>
      <c r="F71" s="217">
        <v>0</v>
      </c>
      <c r="G71" s="217">
        <v>0</v>
      </c>
      <c r="H71" s="217">
        <v>0</v>
      </c>
      <c r="I71" s="217">
        <v>0</v>
      </c>
      <c r="J71" s="217">
        <v>0</v>
      </c>
      <c r="K71" s="217">
        <v>0</v>
      </c>
      <c r="L71" s="217">
        <v>0</v>
      </c>
      <c r="M71" s="217">
        <v>0</v>
      </c>
      <c r="N71" s="217">
        <v>0</v>
      </c>
      <c r="O71" s="217">
        <v>0</v>
      </c>
      <c r="P71" s="217">
        <v>0</v>
      </c>
      <c r="Q71" s="217">
        <v>0</v>
      </c>
      <c r="R71" s="217">
        <v>0</v>
      </c>
      <c r="S71" s="217">
        <v>0</v>
      </c>
      <c r="T71" s="217">
        <v>0</v>
      </c>
      <c r="U71" s="217">
        <v>0</v>
      </c>
      <c r="V71" s="217">
        <v>0</v>
      </c>
      <c r="W71" s="217">
        <v>0</v>
      </c>
      <c r="X71" s="217">
        <v>0</v>
      </c>
      <c r="Y71" s="217">
        <v>0</v>
      </c>
      <c r="Z71" s="217">
        <v>0</v>
      </c>
      <c r="AA71" s="217">
        <v>0</v>
      </c>
      <c r="AB71" s="217">
        <v>0</v>
      </c>
      <c r="AC71" s="217">
        <v>0</v>
      </c>
      <c r="AD71" s="217">
        <v>0</v>
      </c>
      <c r="AE71" s="217">
        <v>0</v>
      </c>
      <c r="AF71" s="217">
        <v>0</v>
      </c>
      <c r="AG71" s="217">
        <v>0</v>
      </c>
      <c r="AH71" s="217">
        <v>0</v>
      </c>
      <c r="AI71" s="217">
        <v>3</v>
      </c>
      <c r="AJ71" s="217">
        <v>17</v>
      </c>
      <c r="AK71" s="217">
        <v>30</v>
      </c>
      <c r="AL71" s="217">
        <v>44</v>
      </c>
      <c r="AM71" s="217">
        <v>61</v>
      </c>
      <c r="AN71" s="217">
        <v>81</v>
      </c>
      <c r="AO71" s="217">
        <v>104</v>
      </c>
      <c r="AP71" s="217">
        <v>130</v>
      </c>
      <c r="AQ71" s="217">
        <v>155</v>
      </c>
      <c r="AR71" s="217">
        <v>178</v>
      </c>
      <c r="AS71" s="217">
        <v>202</v>
      </c>
      <c r="AT71" s="217">
        <v>225</v>
      </c>
      <c r="AU71" s="217">
        <v>248</v>
      </c>
      <c r="AV71" s="217">
        <v>0</v>
      </c>
      <c r="AW71" s="217">
        <v>0</v>
      </c>
      <c r="AX71" s="217">
        <v>0</v>
      </c>
      <c r="AY71" s="217">
        <v>0</v>
      </c>
      <c r="AZ71" s="217">
        <v>0</v>
      </c>
      <c r="BA71" s="217">
        <v>0</v>
      </c>
      <c r="BB71" s="217">
        <v>0</v>
      </c>
      <c r="BC71" s="217">
        <v>0</v>
      </c>
      <c r="BD71" s="217">
        <v>0</v>
      </c>
      <c r="BE71" s="217">
        <v>0</v>
      </c>
      <c r="BF71" s="217">
        <v>0</v>
      </c>
      <c r="BG71" s="217">
        <v>0</v>
      </c>
      <c r="BH71" s="217">
        <v>0</v>
      </c>
      <c r="BI71" s="217">
        <v>0</v>
      </c>
      <c r="BJ71" s="217">
        <v>0</v>
      </c>
      <c r="BK71" s="217">
        <v>0</v>
      </c>
      <c r="BL71" s="217">
        <v>0</v>
      </c>
      <c r="BM71" s="217">
        <v>0</v>
      </c>
      <c r="BN71" s="217">
        <v>0</v>
      </c>
      <c r="BO71" s="217">
        <v>0</v>
      </c>
      <c r="BP71" s="217">
        <v>0</v>
      </c>
      <c r="BQ71" s="217">
        <v>0</v>
      </c>
      <c r="BR71" s="217">
        <v>0</v>
      </c>
      <c r="BS71" s="217">
        <v>0</v>
      </c>
      <c r="BT71" s="217">
        <v>0</v>
      </c>
      <c r="BU71" s="217">
        <v>0</v>
      </c>
      <c r="BV71" s="217">
        <v>0</v>
      </c>
      <c r="BW71" s="217">
        <v>0</v>
      </c>
      <c r="BX71" s="217">
        <v>0</v>
      </c>
      <c r="BY71" s="217">
        <v>0</v>
      </c>
      <c r="BZ71" s="217">
        <v>0</v>
      </c>
      <c r="CA71" s="217">
        <v>0</v>
      </c>
      <c r="CB71" s="217">
        <v>0</v>
      </c>
      <c r="CC71" s="217">
        <v>0</v>
      </c>
      <c r="CD71" s="217">
        <v>0</v>
      </c>
      <c r="CE71" s="218">
        <v>0</v>
      </c>
    </row>
    <row r="72" spans="2:83" x14ac:dyDescent="0.35">
      <c r="B72" s="207" t="s">
        <v>380</v>
      </c>
      <c r="D72" s="217">
        <v>0</v>
      </c>
      <c r="E72" s="217">
        <v>0</v>
      </c>
      <c r="F72" s="217">
        <v>0</v>
      </c>
      <c r="G72" s="217">
        <v>0</v>
      </c>
      <c r="H72" s="217">
        <v>0</v>
      </c>
      <c r="I72" s="217">
        <v>0</v>
      </c>
      <c r="J72" s="217">
        <v>0</v>
      </c>
      <c r="K72" s="217">
        <v>0</v>
      </c>
      <c r="L72" s="217">
        <v>0</v>
      </c>
      <c r="M72" s="217">
        <v>0</v>
      </c>
      <c r="N72" s="217">
        <v>0</v>
      </c>
      <c r="O72" s="217">
        <v>0</v>
      </c>
      <c r="P72" s="217">
        <v>0</v>
      </c>
      <c r="Q72" s="217">
        <v>0</v>
      </c>
      <c r="R72" s="217">
        <v>0</v>
      </c>
      <c r="S72" s="217">
        <v>0</v>
      </c>
      <c r="T72" s="217">
        <v>0</v>
      </c>
      <c r="U72" s="217">
        <v>0</v>
      </c>
      <c r="V72" s="217">
        <v>0</v>
      </c>
      <c r="W72" s="217">
        <v>0</v>
      </c>
      <c r="X72" s="217">
        <v>0</v>
      </c>
      <c r="Y72" s="217">
        <v>0</v>
      </c>
      <c r="Z72" s="217">
        <v>0</v>
      </c>
      <c r="AA72" s="217">
        <v>0</v>
      </c>
      <c r="AB72" s="217">
        <v>0</v>
      </c>
      <c r="AC72" s="217">
        <v>0</v>
      </c>
      <c r="AD72" s="217">
        <v>0</v>
      </c>
      <c r="AE72" s="217">
        <v>0</v>
      </c>
      <c r="AF72" s="217">
        <v>0</v>
      </c>
      <c r="AG72" s="217">
        <v>0</v>
      </c>
      <c r="AH72" s="217">
        <v>0</v>
      </c>
      <c r="AI72" s="217">
        <v>0</v>
      </c>
      <c r="AJ72" s="217">
        <v>0</v>
      </c>
      <c r="AK72" s="217">
        <v>0</v>
      </c>
      <c r="AL72" s="217">
        <v>0</v>
      </c>
      <c r="AM72" s="217">
        <v>0</v>
      </c>
      <c r="AN72" s="217">
        <v>0</v>
      </c>
      <c r="AO72" s="217">
        <v>0</v>
      </c>
      <c r="AP72" s="217">
        <v>0</v>
      </c>
      <c r="AQ72" s="217">
        <v>0</v>
      </c>
      <c r="AR72" s="217">
        <v>0</v>
      </c>
      <c r="AS72" s="217">
        <v>0</v>
      </c>
      <c r="AT72" s="217">
        <v>0</v>
      </c>
      <c r="AU72" s="217">
        <v>0</v>
      </c>
      <c r="AV72" s="217">
        <v>0</v>
      </c>
      <c r="AW72" s="217">
        <v>0</v>
      </c>
      <c r="AX72" s="217">
        <v>0</v>
      </c>
      <c r="AY72" s="217">
        <v>0</v>
      </c>
      <c r="AZ72" s="217">
        <v>0</v>
      </c>
      <c r="BA72" s="217">
        <v>0</v>
      </c>
      <c r="BB72" s="217">
        <v>0</v>
      </c>
      <c r="BC72" s="217">
        <v>0</v>
      </c>
      <c r="BD72" s="217">
        <v>3156</v>
      </c>
      <c r="BE72" s="217">
        <v>3859</v>
      </c>
      <c r="BF72" s="217">
        <v>3790</v>
      </c>
      <c r="BG72" s="217">
        <v>3839</v>
      </c>
      <c r="BH72" s="217">
        <v>3892</v>
      </c>
      <c r="BI72" s="217">
        <v>3965</v>
      </c>
      <c r="BJ72" s="217">
        <v>3982</v>
      </c>
      <c r="BK72" s="217">
        <v>3993</v>
      </c>
      <c r="BL72" s="217">
        <v>4079</v>
      </c>
      <c r="BM72" s="217">
        <v>4206</v>
      </c>
      <c r="BN72" s="217">
        <v>4236</v>
      </c>
      <c r="BO72" s="217">
        <v>4277</v>
      </c>
      <c r="BP72" s="217">
        <v>4316</v>
      </c>
      <c r="BQ72" s="217">
        <v>4414</v>
      </c>
      <c r="BR72" s="217">
        <v>4493</v>
      </c>
      <c r="BS72" s="217">
        <v>4360</v>
      </c>
      <c r="BT72" s="217">
        <v>4516</v>
      </c>
      <c r="BU72" s="217">
        <v>4551</v>
      </c>
      <c r="BV72" s="217">
        <v>4665</v>
      </c>
      <c r="BW72" s="217">
        <v>4779</v>
      </c>
      <c r="BX72" s="217">
        <v>0</v>
      </c>
      <c r="BY72" s="217">
        <v>0</v>
      </c>
      <c r="BZ72" s="217">
        <v>0</v>
      </c>
      <c r="CA72" s="217">
        <v>0</v>
      </c>
      <c r="CB72" s="217">
        <v>0</v>
      </c>
      <c r="CC72" s="217">
        <v>0</v>
      </c>
      <c r="CD72" s="217">
        <v>0</v>
      </c>
      <c r="CE72" s="218">
        <v>0</v>
      </c>
    </row>
    <row r="73" spans="2:83" ht="15" customHeight="1" x14ac:dyDescent="0.35">
      <c r="B73" s="245" t="s">
        <v>33</v>
      </c>
      <c r="D73" s="217">
        <v>0</v>
      </c>
      <c r="E73" s="217">
        <v>0</v>
      </c>
      <c r="F73" s="217">
        <v>0</v>
      </c>
      <c r="G73" s="217">
        <v>0</v>
      </c>
      <c r="H73" s="217">
        <v>0</v>
      </c>
      <c r="I73" s="217">
        <v>0</v>
      </c>
      <c r="J73" s="217">
        <v>0</v>
      </c>
      <c r="K73" s="217">
        <v>0</v>
      </c>
      <c r="L73" s="217">
        <v>0</v>
      </c>
      <c r="M73" s="217">
        <v>0</v>
      </c>
      <c r="N73" s="217">
        <v>0</v>
      </c>
      <c r="O73" s="217">
        <v>0</v>
      </c>
      <c r="P73" s="217">
        <v>0</v>
      </c>
      <c r="Q73" s="217">
        <v>0</v>
      </c>
      <c r="R73" s="217">
        <v>0</v>
      </c>
      <c r="S73" s="217">
        <v>0</v>
      </c>
      <c r="T73" s="217">
        <v>0</v>
      </c>
      <c r="U73" s="217">
        <v>0</v>
      </c>
      <c r="V73" s="217">
        <v>0</v>
      </c>
      <c r="W73" s="217">
        <v>0</v>
      </c>
      <c r="X73" s="217">
        <v>0</v>
      </c>
      <c r="Y73" s="217">
        <v>0</v>
      </c>
      <c r="Z73" s="217">
        <v>0</v>
      </c>
      <c r="AA73" s="217">
        <v>0</v>
      </c>
      <c r="AB73" s="217">
        <v>0</v>
      </c>
      <c r="AC73" s="217">
        <v>0</v>
      </c>
      <c r="AD73" s="217">
        <v>0</v>
      </c>
      <c r="AE73" s="217">
        <v>0</v>
      </c>
      <c r="AF73" s="217">
        <v>0</v>
      </c>
      <c r="AG73" s="217">
        <v>0</v>
      </c>
      <c r="AH73" s="217">
        <v>0</v>
      </c>
      <c r="AI73" s="217">
        <v>0</v>
      </c>
      <c r="AJ73" s="217">
        <v>0</v>
      </c>
      <c r="AK73" s="217">
        <v>0</v>
      </c>
      <c r="AL73" s="217">
        <v>0</v>
      </c>
      <c r="AM73" s="217">
        <v>0</v>
      </c>
      <c r="AN73" s="217">
        <v>0</v>
      </c>
      <c r="AO73" s="217">
        <v>0</v>
      </c>
      <c r="AP73" s="217">
        <v>0</v>
      </c>
      <c r="AQ73" s="217">
        <v>0</v>
      </c>
      <c r="AR73" s="217">
        <v>0</v>
      </c>
      <c r="AS73" s="217">
        <v>0</v>
      </c>
      <c r="AT73" s="217">
        <v>0</v>
      </c>
      <c r="AU73" s="217">
        <v>0</v>
      </c>
      <c r="AV73" s="217">
        <v>0</v>
      </c>
      <c r="AW73" s="217">
        <v>0</v>
      </c>
      <c r="AX73" s="217">
        <v>0</v>
      </c>
      <c r="AY73" s="217">
        <v>0</v>
      </c>
      <c r="AZ73" s="217">
        <v>0</v>
      </c>
      <c r="BA73" s="217">
        <v>0</v>
      </c>
      <c r="BB73" s="217">
        <v>0</v>
      </c>
      <c r="BC73" s="217">
        <v>0</v>
      </c>
      <c r="BD73" s="217">
        <v>0</v>
      </c>
      <c r="BE73" s="217">
        <v>0</v>
      </c>
      <c r="BF73" s="217">
        <v>0</v>
      </c>
      <c r="BG73" s="217">
        <v>1979</v>
      </c>
      <c r="BH73" s="217">
        <v>2594</v>
      </c>
      <c r="BI73" s="217">
        <v>2700</v>
      </c>
      <c r="BJ73" s="217">
        <v>2729</v>
      </c>
      <c r="BK73" s="217">
        <v>2732</v>
      </c>
      <c r="BL73" s="217">
        <v>2724</v>
      </c>
      <c r="BM73" s="217">
        <v>2736</v>
      </c>
      <c r="BN73" s="217">
        <v>2718</v>
      </c>
      <c r="BO73" s="217">
        <v>2649</v>
      </c>
      <c r="BP73" s="217">
        <v>2505</v>
      </c>
      <c r="BQ73" s="217">
        <v>2380</v>
      </c>
      <c r="BR73" s="217">
        <v>2228</v>
      </c>
      <c r="BS73" s="217">
        <v>2098</v>
      </c>
      <c r="BT73" s="217">
        <v>1903</v>
      </c>
      <c r="BU73" s="217">
        <v>1792</v>
      </c>
      <c r="BV73" s="217">
        <v>1654</v>
      </c>
      <c r="BW73" s="217">
        <v>1563</v>
      </c>
      <c r="BX73" s="217">
        <v>1480</v>
      </c>
      <c r="BY73" s="217">
        <v>1410</v>
      </c>
      <c r="BZ73" s="217">
        <v>1368</v>
      </c>
      <c r="CA73" s="217">
        <v>1380</v>
      </c>
      <c r="CB73" s="217">
        <v>1374</v>
      </c>
      <c r="CC73" s="217">
        <v>1324</v>
      </c>
      <c r="CD73" s="217">
        <v>1251</v>
      </c>
      <c r="CE73" s="218">
        <v>1153</v>
      </c>
    </row>
    <row r="74" spans="2:83" x14ac:dyDescent="0.35">
      <c r="B74" s="168" t="s">
        <v>289</v>
      </c>
      <c r="D74" s="217">
        <v>0</v>
      </c>
      <c r="E74" s="217">
        <v>0</v>
      </c>
      <c r="F74" s="217">
        <v>0</v>
      </c>
      <c r="G74" s="217">
        <v>0</v>
      </c>
      <c r="H74" s="217">
        <v>0</v>
      </c>
      <c r="I74" s="217">
        <v>0</v>
      </c>
      <c r="J74" s="217">
        <v>0</v>
      </c>
      <c r="K74" s="217">
        <v>0</v>
      </c>
      <c r="L74" s="217">
        <v>0</v>
      </c>
      <c r="M74" s="217">
        <v>0</v>
      </c>
      <c r="N74" s="217">
        <v>0</v>
      </c>
      <c r="O74" s="217">
        <v>0</v>
      </c>
      <c r="P74" s="217">
        <v>0</v>
      </c>
      <c r="Q74" s="217">
        <v>0</v>
      </c>
      <c r="R74" s="217">
        <v>0</v>
      </c>
      <c r="S74" s="217">
        <v>0</v>
      </c>
      <c r="T74" s="217">
        <v>0</v>
      </c>
      <c r="U74" s="217">
        <v>0</v>
      </c>
      <c r="V74" s="217">
        <v>0</v>
      </c>
      <c r="W74" s="217">
        <v>0</v>
      </c>
      <c r="X74" s="217">
        <v>0</v>
      </c>
      <c r="Y74" s="217">
        <v>0</v>
      </c>
      <c r="Z74" s="217">
        <v>0</v>
      </c>
      <c r="AA74" s="217">
        <v>0</v>
      </c>
      <c r="AB74" s="217">
        <v>0</v>
      </c>
      <c r="AC74" s="217">
        <v>0</v>
      </c>
      <c r="AD74" s="217">
        <v>0</v>
      </c>
      <c r="AE74" s="217">
        <v>0</v>
      </c>
      <c r="AF74" s="217">
        <v>0</v>
      </c>
      <c r="AG74" s="217">
        <v>0</v>
      </c>
      <c r="AH74" s="217">
        <v>0</v>
      </c>
      <c r="AI74" s="217">
        <v>0</v>
      </c>
      <c r="AJ74" s="217">
        <v>0</v>
      </c>
      <c r="AK74" s="217">
        <v>0</v>
      </c>
      <c r="AL74" s="217">
        <v>0</v>
      </c>
      <c r="AM74" s="217">
        <v>0</v>
      </c>
      <c r="AN74" s="217">
        <v>0</v>
      </c>
      <c r="AO74" s="217">
        <v>0</v>
      </c>
      <c r="AP74" s="217">
        <v>0</v>
      </c>
      <c r="AQ74" s="217">
        <v>0</v>
      </c>
      <c r="AR74" s="217">
        <v>0</v>
      </c>
      <c r="AS74" s="217">
        <v>0</v>
      </c>
      <c r="AT74" s="217">
        <v>0</v>
      </c>
      <c r="AU74" s="217">
        <v>0</v>
      </c>
      <c r="AV74" s="217">
        <v>0</v>
      </c>
      <c r="AW74" s="217">
        <v>0</v>
      </c>
      <c r="AX74" s="217">
        <v>0</v>
      </c>
      <c r="AY74" s="217">
        <v>0</v>
      </c>
      <c r="AZ74" s="217">
        <v>0</v>
      </c>
      <c r="BA74" s="217">
        <v>0</v>
      </c>
      <c r="BB74" s="217">
        <v>0</v>
      </c>
      <c r="BC74" s="217">
        <v>0</v>
      </c>
      <c r="BD74" s="217">
        <v>0</v>
      </c>
      <c r="BE74" s="217">
        <v>0</v>
      </c>
      <c r="BF74" s="217">
        <v>0</v>
      </c>
      <c r="BG74" s="217">
        <v>0</v>
      </c>
      <c r="BH74" s="217">
        <v>0</v>
      </c>
      <c r="BI74" s="217">
        <v>0</v>
      </c>
      <c r="BJ74" s="217">
        <v>0</v>
      </c>
      <c r="BK74" s="217">
        <v>0</v>
      </c>
      <c r="BL74" s="217">
        <v>0</v>
      </c>
      <c r="BM74" s="217">
        <v>0</v>
      </c>
      <c r="BN74" s="217">
        <v>0</v>
      </c>
      <c r="BO74" s="217">
        <v>0</v>
      </c>
      <c r="BP74" s="217">
        <v>0</v>
      </c>
      <c r="BQ74" s="217">
        <v>1</v>
      </c>
      <c r="BR74" s="217">
        <v>17</v>
      </c>
      <c r="BS74" s="217">
        <v>25</v>
      </c>
      <c r="BT74" s="217">
        <v>88</v>
      </c>
      <c r="BU74" s="217">
        <v>164</v>
      </c>
      <c r="BV74" s="217">
        <v>202</v>
      </c>
      <c r="BW74" s="217">
        <v>277</v>
      </c>
      <c r="BX74" s="217">
        <v>323</v>
      </c>
      <c r="BY74" s="217">
        <v>375</v>
      </c>
      <c r="BZ74" s="217">
        <v>460</v>
      </c>
      <c r="CA74" s="217">
        <v>554</v>
      </c>
      <c r="CB74" s="217">
        <v>642</v>
      </c>
      <c r="CC74" s="217">
        <v>745</v>
      </c>
      <c r="CD74" s="217">
        <v>828</v>
      </c>
      <c r="CE74" s="218">
        <v>882</v>
      </c>
    </row>
    <row r="75" spans="2:83" x14ac:dyDescent="0.35">
      <c r="B75" s="219" t="s">
        <v>339</v>
      </c>
      <c r="D75" s="217">
        <v>0</v>
      </c>
      <c r="E75" s="217">
        <v>0</v>
      </c>
      <c r="F75" s="217">
        <v>0</v>
      </c>
      <c r="G75" s="217">
        <v>0</v>
      </c>
      <c r="H75" s="217">
        <v>0</v>
      </c>
      <c r="I75" s="217">
        <v>0</v>
      </c>
      <c r="J75" s="217">
        <v>0</v>
      </c>
      <c r="K75" s="217">
        <v>0</v>
      </c>
      <c r="L75" s="217">
        <v>0</v>
      </c>
      <c r="M75" s="217">
        <v>0</v>
      </c>
      <c r="N75" s="217">
        <v>0</v>
      </c>
      <c r="O75" s="217">
        <v>0</v>
      </c>
      <c r="P75" s="217">
        <v>0</v>
      </c>
      <c r="Q75" s="217">
        <v>0</v>
      </c>
      <c r="R75" s="217">
        <v>0</v>
      </c>
      <c r="S75" s="217">
        <v>0</v>
      </c>
      <c r="T75" s="217">
        <v>0</v>
      </c>
      <c r="U75" s="217">
        <v>0</v>
      </c>
      <c r="V75" s="217">
        <v>0</v>
      </c>
      <c r="W75" s="217">
        <v>0</v>
      </c>
      <c r="X75" s="217">
        <v>0</v>
      </c>
      <c r="Y75" s="217">
        <v>0</v>
      </c>
      <c r="Z75" s="217">
        <v>0</v>
      </c>
      <c r="AA75" s="217">
        <v>0</v>
      </c>
      <c r="AB75" s="217">
        <v>0</v>
      </c>
      <c r="AC75" s="217">
        <v>0</v>
      </c>
      <c r="AD75" s="217">
        <v>0</v>
      </c>
      <c r="AE75" s="217">
        <v>0</v>
      </c>
      <c r="AF75" s="217">
        <v>0</v>
      </c>
      <c r="AG75" s="217">
        <v>0</v>
      </c>
      <c r="AH75" s="217">
        <v>0</v>
      </c>
      <c r="AI75" s="217">
        <v>0</v>
      </c>
      <c r="AJ75" s="217">
        <v>0</v>
      </c>
      <c r="AK75" s="217">
        <v>0</v>
      </c>
      <c r="AL75" s="217">
        <v>0</v>
      </c>
      <c r="AM75" s="217">
        <v>0</v>
      </c>
      <c r="AN75" s="217">
        <v>0</v>
      </c>
      <c r="AO75" s="217">
        <v>0</v>
      </c>
      <c r="AP75" s="217">
        <v>0</v>
      </c>
      <c r="AQ75" s="217">
        <v>0</v>
      </c>
      <c r="AR75" s="217">
        <v>0</v>
      </c>
      <c r="AS75" s="217">
        <v>0</v>
      </c>
      <c r="AT75" s="217">
        <v>0</v>
      </c>
      <c r="AU75" s="217">
        <v>0</v>
      </c>
      <c r="AV75" s="217">
        <v>0</v>
      </c>
      <c r="AW75" s="217">
        <v>0</v>
      </c>
      <c r="AX75" s="217">
        <v>0</v>
      </c>
      <c r="AY75" s="217">
        <v>0</v>
      </c>
      <c r="AZ75" s="217">
        <v>0</v>
      </c>
      <c r="BA75" s="217">
        <v>0</v>
      </c>
      <c r="BB75" s="217">
        <v>0</v>
      </c>
      <c r="BC75" s="217">
        <v>0</v>
      </c>
      <c r="BD75" s="217">
        <v>0</v>
      </c>
      <c r="BE75" s="217">
        <v>0</v>
      </c>
      <c r="BF75" s="217">
        <v>0</v>
      </c>
      <c r="BG75" s="217">
        <v>0</v>
      </c>
      <c r="BH75" s="217">
        <v>0</v>
      </c>
      <c r="BI75" s="217">
        <v>0</v>
      </c>
      <c r="BJ75" s="217">
        <v>0</v>
      </c>
      <c r="BK75" s="217">
        <v>0</v>
      </c>
      <c r="BL75" s="217">
        <v>0</v>
      </c>
      <c r="BM75" s="217">
        <v>0</v>
      </c>
      <c r="BN75" s="217">
        <v>0</v>
      </c>
      <c r="BO75" s="217">
        <v>0</v>
      </c>
      <c r="BP75" s="217">
        <v>0</v>
      </c>
      <c r="BQ75" s="217">
        <v>1</v>
      </c>
      <c r="BR75" s="217">
        <v>16</v>
      </c>
      <c r="BS75" s="217">
        <v>24</v>
      </c>
      <c r="BT75" s="217">
        <v>87</v>
      </c>
      <c r="BU75" s="217">
        <v>162</v>
      </c>
      <c r="BV75" s="217">
        <v>200</v>
      </c>
      <c r="BW75" s="217">
        <v>274</v>
      </c>
      <c r="BX75" s="217">
        <v>319</v>
      </c>
      <c r="BY75" s="217">
        <v>371</v>
      </c>
      <c r="BZ75" s="217">
        <v>455</v>
      </c>
      <c r="CA75" s="217">
        <v>548</v>
      </c>
      <c r="CB75" s="217">
        <v>635</v>
      </c>
      <c r="CC75" s="217">
        <v>737</v>
      </c>
      <c r="CD75" s="217">
        <v>818</v>
      </c>
      <c r="CE75" s="218">
        <v>872</v>
      </c>
    </row>
    <row r="76" spans="2:83" x14ac:dyDescent="0.35">
      <c r="B76" s="219" t="s">
        <v>340</v>
      </c>
      <c r="D76" s="217">
        <v>0</v>
      </c>
      <c r="E76" s="217">
        <v>0</v>
      </c>
      <c r="F76" s="217">
        <v>0</v>
      </c>
      <c r="G76" s="217">
        <v>0</v>
      </c>
      <c r="H76" s="217">
        <v>0</v>
      </c>
      <c r="I76" s="217">
        <v>0</v>
      </c>
      <c r="J76" s="217">
        <v>0</v>
      </c>
      <c r="K76" s="217">
        <v>0</v>
      </c>
      <c r="L76" s="217">
        <v>0</v>
      </c>
      <c r="M76" s="217">
        <v>0</v>
      </c>
      <c r="N76" s="217">
        <v>0</v>
      </c>
      <c r="O76" s="217">
        <v>0</v>
      </c>
      <c r="P76" s="217">
        <v>0</v>
      </c>
      <c r="Q76" s="217">
        <v>0</v>
      </c>
      <c r="R76" s="217">
        <v>0</v>
      </c>
      <c r="S76" s="217">
        <v>0</v>
      </c>
      <c r="T76" s="217">
        <v>0</v>
      </c>
      <c r="U76" s="217">
        <v>0</v>
      </c>
      <c r="V76" s="217">
        <v>0</v>
      </c>
      <c r="W76" s="217">
        <v>0</v>
      </c>
      <c r="X76" s="217">
        <v>0</v>
      </c>
      <c r="Y76" s="217">
        <v>0</v>
      </c>
      <c r="Z76" s="217">
        <v>0</v>
      </c>
      <c r="AA76" s="217">
        <v>0</v>
      </c>
      <c r="AB76" s="217">
        <v>0</v>
      </c>
      <c r="AC76" s="217">
        <v>0</v>
      </c>
      <c r="AD76" s="217">
        <v>0</v>
      </c>
      <c r="AE76" s="217">
        <v>0</v>
      </c>
      <c r="AF76" s="217">
        <v>0</v>
      </c>
      <c r="AG76" s="217">
        <v>0</v>
      </c>
      <c r="AH76" s="217">
        <v>0</v>
      </c>
      <c r="AI76" s="217">
        <v>0</v>
      </c>
      <c r="AJ76" s="217">
        <v>0</v>
      </c>
      <c r="AK76" s="217">
        <v>0</v>
      </c>
      <c r="AL76" s="217">
        <v>0</v>
      </c>
      <c r="AM76" s="217">
        <v>0</v>
      </c>
      <c r="AN76" s="217">
        <v>0</v>
      </c>
      <c r="AO76" s="217">
        <v>0</v>
      </c>
      <c r="AP76" s="217">
        <v>0</v>
      </c>
      <c r="AQ76" s="217">
        <v>0</v>
      </c>
      <c r="AR76" s="217">
        <v>0</v>
      </c>
      <c r="AS76" s="217">
        <v>0</v>
      </c>
      <c r="AT76" s="217">
        <v>0</v>
      </c>
      <c r="AU76" s="217">
        <v>0</v>
      </c>
      <c r="AV76" s="217">
        <v>0</v>
      </c>
      <c r="AW76" s="217">
        <v>0</v>
      </c>
      <c r="AX76" s="217">
        <v>0</v>
      </c>
      <c r="AY76" s="217">
        <v>0</v>
      </c>
      <c r="AZ76" s="217">
        <v>0</v>
      </c>
      <c r="BA76" s="217">
        <v>0</v>
      </c>
      <c r="BB76" s="217">
        <v>0</v>
      </c>
      <c r="BC76" s="217">
        <v>0</v>
      </c>
      <c r="BD76" s="217">
        <v>0</v>
      </c>
      <c r="BE76" s="217">
        <v>0</v>
      </c>
      <c r="BF76" s="217">
        <v>0</v>
      </c>
      <c r="BG76" s="217">
        <v>0</v>
      </c>
      <c r="BH76" s="217">
        <v>0</v>
      </c>
      <c r="BI76" s="217">
        <v>0</v>
      </c>
      <c r="BJ76" s="217">
        <v>0</v>
      </c>
      <c r="BK76" s="217">
        <v>0</v>
      </c>
      <c r="BL76" s="217">
        <v>0</v>
      </c>
      <c r="BM76" s="217">
        <v>0</v>
      </c>
      <c r="BN76" s="217">
        <v>0</v>
      </c>
      <c r="BO76" s="217">
        <v>0</v>
      </c>
      <c r="BP76" s="217">
        <v>0</v>
      </c>
      <c r="BQ76" s="217">
        <v>0</v>
      </c>
      <c r="BR76" s="217">
        <v>0</v>
      </c>
      <c r="BS76" s="217">
        <v>0</v>
      </c>
      <c r="BT76" s="217">
        <v>1</v>
      </c>
      <c r="BU76" s="217">
        <v>2</v>
      </c>
      <c r="BV76" s="217">
        <v>2</v>
      </c>
      <c r="BW76" s="217">
        <v>3</v>
      </c>
      <c r="BX76" s="217">
        <v>4</v>
      </c>
      <c r="BY76" s="217">
        <v>4</v>
      </c>
      <c r="BZ76" s="217">
        <v>5</v>
      </c>
      <c r="CA76" s="217">
        <v>6</v>
      </c>
      <c r="CB76" s="217">
        <v>7</v>
      </c>
      <c r="CC76" s="217">
        <v>9</v>
      </c>
      <c r="CD76" s="217">
        <v>10</v>
      </c>
      <c r="CE76" s="218">
        <v>10</v>
      </c>
    </row>
    <row r="77" spans="2:83" ht="25.5" customHeight="1" x14ac:dyDescent="0.35">
      <c r="B77" s="245" t="s">
        <v>35</v>
      </c>
      <c r="D77" s="217">
        <v>0</v>
      </c>
      <c r="E77" s="217">
        <v>0</v>
      </c>
      <c r="F77" s="217">
        <v>0</v>
      </c>
      <c r="G77" s="217">
        <v>0</v>
      </c>
      <c r="H77" s="217">
        <v>0</v>
      </c>
      <c r="I77" s="217">
        <v>0</v>
      </c>
      <c r="J77" s="217">
        <v>0</v>
      </c>
      <c r="K77" s="217">
        <v>4621</v>
      </c>
      <c r="L77" s="217">
        <v>4729</v>
      </c>
      <c r="M77" s="217">
        <v>4832</v>
      </c>
      <c r="N77" s="217">
        <v>5412</v>
      </c>
      <c r="O77" s="217">
        <v>5541</v>
      </c>
      <c r="P77" s="217">
        <v>5661</v>
      </c>
      <c r="Q77" s="217">
        <v>5778</v>
      </c>
      <c r="R77" s="217">
        <v>5919</v>
      </c>
      <c r="S77" s="217">
        <v>5965</v>
      </c>
      <c r="T77" s="217">
        <v>6142</v>
      </c>
      <c r="U77" s="217">
        <v>6340</v>
      </c>
      <c r="V77" s="217">
        <v>6523</v>
      </c>
      <c r="W77" s="217">
        <v>6751</v>
      </c>
      <c r="X77" s="217">
        <v>6955</v>
      </c>
      <c r="Y77" s="217">
        <v>7151</v>
      </c>
      <c r="Z77" s="217">
        <v>7344</v>
      </c>
      <c r="AA77" s="217">
        <v>7495</v>
      </c>
      <c r="AB77" s="217">
        <v>7648</v>
      </c>
      <c r="AC77" s="217">
        <v>7803</v>
      </c>
      <c r="AD77" s="217">
        <v>7951</v>
      </c>
      <c r="AE77" s="217">
        <v>8128</v>
      </c>
      <c r="AF77" s="217">
        <v>8315</v>
      </c>
      <c r="AG77" s="217">
        <v>8436</v>
      </c>
      <c r="AH77" s="217">
        <v>8579</v>
      </c>
      <c r="AI77" s="217">
        <v>8727</v>
      </c>
      <c r="AJ77" s="217">
        <v>8895</v>
      </c>
      <c r="AK77" s="217">
        <v>9074</v>
      </c>
      <c r="AL77" s="217">
        <v>9164</v>
      </c>
      <c r="AM77" s="217">
        <v>9261</v>
      </c>
      <c r="AN77" s="217">
        <v>9298</v>
      </c>
      <c r="AO77" s="217">
        <v>9495</v>
      </c>
      <c r="AP77" s="217">
        <v>9627</v>
      </c>
      <c r="AQ77" s="217">
        <v>9700</v>
      </c>
      <c r="AR77" s="217">
        <v>9755</v>
      </c>
      <c r="AS77" s="217">
        <v>9755</v>
      </c>
      <c r="AT77" s="217">
        <v>9930</v>
      </c>
      <c r="AU77" s="217">
        <v>9990</v>
      </c>
      <c r="AV77" s="217">
        <v>10056</v>
      </c>
      <c r="AW77" s="217">
        <v>10061</v>
      </c>
      <c r="AX77" s="217">
        <v>10097</v>
      </c>
      <c r="AY77" s="217">
        <v>10384</v>
      </c>
      <c r="AZ77" s="217">
        <v>10536</v>
      </c>
      <c r="BA77" s="217">
        <v>10680</v>
      </c>
      <c r="BB77" s="217">
        <v>10782</v>
      </c>
      <c r="BC77" s="217">
        <v>10936</v>
      </c>
      <c r="BD77" s="217">
        <v>11004</v>
      </c>
      <c r="BE77" s="217">
        <v>11095</v>
      </c>
      <c r="BF77" s="217">
        <v>11195</v>
      </c>
      <c r="BG77" s="217">
        <v>11320</v>
      </c>
      <c r="BH77" s="217">
        <v>11477</v>
      </c>
      <c r="BI77" s="217">
        <v>11585</v>
      </c>
      <c r="BJ77" s="217">
        <v>11715</v>
      </c>
      <c r="BK77" s="217">
        <v>11938</v>
      </c>
      <c r="BL77" s="217">
        <v>12160</v>
      </c>
      <c r="BM77" s="217">
        <v>12410</v>
      </c>
      <c r="BN77" s="217">
        <v>12566</v>
      </c>
      <c r="BO77" s="217">
        <v>12667</v>
      </c>
      <c r="BP77" s="217">
        <v>12810</v>
      </c>
      <c r="BQ77" s="217">
        <v>12888</v>
      </c>
      <c r="BR77" s="217">
        <v>12958</v>
      </c>
      <c r="BS77" s="217">
        <v>12957</v>
      </c>
      <c r="BT77" s="217">
        <v>12930</v>
      </c>
      <c r="BU77" s="217">
        <v>12838</v>
      </c>
      <c r="BV77" s="217">
        <v>12724</v>
      </c>
      <c r="BW77" s="217">
        <v>12556</v>
      </c>
      <c r="BX77" s="217">
        <v>12379</v>
      </c>
      <c r="BY77" s="217">
        <v>12458</v>
      </c>
      <c r="BZ77" s="217">
        <v>12610</v>
      </c>
      <c r="CA77" s="217">
        <v>12804</v>
      </c>
      <c r="CB77" s="217">
        <v>13022</v>
      </c>
      <c r="CC77" s="217">
        <v>13265</v>
      </c>
      <c r="CD77" s="217">
        <v>13301</v>
      </c>
      <c r="CE77" s="218">
        <v>13186</v>
      </c>
    </row>
    <row r="78" spans="2:83" x14ac:dyDescent="0.35">
      <c r="B78" s="219" t="s">
        <v>254</v>
      </c>
      <c r="C78" s="219"/>
      <c r="D78" s="217">
        <v>0</v>
      </c>
      <c r="E78" s="217">
        <v>0</v>
      </c>
      <c r="F78" s="217">
        <v>0</v>
      </c>
      <c r="G78" s="217">
        <v>0</v>
      </c>
      <c r="H78" s="217">
        <v>0</v>
      </c>
      <c r="I78" s="217">
        <v>0</v>
      </c>
      <c r="J78" s="217">
        <v>0</v>
      </c>
      <c r="K78" s="217">
        <v>4621</v>
      </c>
      <c r="L78" s="217">
        <v>4729</v>
      </c>
      <c r="M78" s="217">
        <v>4832</v>
      </c>
      <c r="N78" s="217">
        <v>5412</v>
      </c>
      <c r="O78" s="217">
        <v>5541</v>
      </c>
      <c r="P78" s="217">
        <v>5661</v>
      </c>
      <c r="Q78" s="217">
        <v>5778</v>
      </c>
      <c r="R78" s="217">
        <v>5919</v>
      </c>
      <c r="S78" s="217">
        <v>5965</v>
      </c>
      <c r="T78" s="217">
        <v>6142</v>
      </c>
      <c r="U78" s="217">
        <v>6340</v>
      </c>
      <c r="V78" s="217">
        <v>6523</v>
      </c>
      <c r="W78" s="217">
        <v>6751</v>
      </c>
      <c r="X78" s="217">
        <v>6955</v>
      </c>
      <c r="Y78" s="217">
        <v>7151</v>
      </c>
      <c r="Z78" s="217">
        <v>7344</v>
      </c>
      <c r="AA78" s="217">
        <v>7365</v>
      </c>
      <c r="AB78" s="217">
        <v>7525</v>
      </c>
      <c r="AC78" s="217">
        <v>7693</v>
      </c>
      <c r="AD78" s="217">
        <v>7853</v>
      </c>
      <c r="AE78" s="217">
        <v>8035</v>
      </c>
      <c r="AF78" s="217">
        <v>8236</v>
      </c>
      <c r="AG78" s="217">
        <v>8364</v>
      </c>
      <c r="AH78" s="217">
        <v>8516</v>
      </c>
      <c r="AI78" s="217">
        <v>8672</v>
      </c>
      <c r="AJ78" s="217">
        <v>8844</v>
      </c>
      <c r="AK78" s="217">
        <v>9028</v>
      </c>
      <c r="AL78" s="217">
        <v>9121</v>
      </c>
      <c r="AM78" s="217">
        <v>9221</v>
      </c>
      <c r="AN78" s="217">
        <v>9259</v>
      </c>
      <c r="AO78" s="217">
        <v>9459</v>
      </c>
      <c r="AP78" s="217">
        <v>9589</v>
      </c>
      <c r="AQ78" s="217">
        <v>9663</v>
      </c>
      <c r="AR78" s="217">
        <v>9719</v>
      </c>
      <c r="AS78" s="217">
        <v>9720</v>
      </c>
      <c r="AT78" s="217">
        <v>9898</v>
      </c>
      <c r="AU78" s="217">
        <v>9959</v>
      </c>
      <c r="AV78" s="217">
        <v>10027</v>
      </c>
      <c r="AW78" s="217">
        <v>10033</v>
      </c>
      <c r="AX78" s="217">
        <v>10070</v>
      </c>
      <c r="AY78" s="217">
        <v>10356</v>
      </c>
      <c r="AZ78" s="217">
        <v>10509</v>
      </c>
      <c r="BA78" s="217">
        <v>10654</v>
      </c>
      <c r="BB78" s="217">
        <v>10758</v>
      </c>
      <c r="BC78" s="217">
        <v>10913</v>
      </c>
      <c r="BD78" s="217">
        <v>10981</v>
      </c>
      <c r="BE78" s="217">
        <v>11072</v>
      </c>
      <c r="BF78" s="217">
        <v>11171</v>
      </c>
      <c r="BG78" s="217">
        <v>11297</v>
      </c>
      <c r="BH78" s="217">
        <v>11454</v>
      </c>
      <c r="BI78" s="217">
        <v>11563</v>
      </c>
      <c r="BJ78" s="217">
        <v>11692</v>
      </c>
      <c r="BK78" s="217">
        <v>11914</v>
      </c>
      <c r="BL78" s="217">
        <v>12134</v>
      </c>
      <c r="BM78" s="217">
        <v>12382</v>
      </c>
      <c r="BN78" s="217">
        <v>12537</v>
      </c>
      <c r="BO78" s="217">
        <v>12634</v>
      </c>
      <c r="BP78" s="217">
        <v>12774</v>
      </c>
      <c r="BQ78" s="217">
        <v>12846</v>
      </c>
      <c r="BR78" s="217">
        <v>12912</v>
      </c>
      <c r="BS78" s="217">
        <v>12908</v>
      </c>
      <c r="BT78" s="217">
        <v>12880</v>
      </c>
      <c r="BU78" s="217">
        <v>12790</v>
      </c>
      <c r="BV78" s="217">
        <v>12668</v>
      </c>
      <c r="BW78" s="217">
        <v>12530</v>
      </c>
      <c r="BX78" s="217">
        <v>12382</v>
      </c>
      <c r="BY78" s="217">
        <v>12447</v>
      </c>
      <c r="BZ78" s="217">
        <v>12568</v>
      </c>
      <c r="CA78" s="217">
        <v>12765</v>
      </c>
      <c r="CB78" s="217">
        <v>12988</v>
      </c>
      <c r="CC78" s="217">
        <v>13233</v>
      </c>
      <c r="CD78" s="217">
        <v>13273</v>
      </c>
      <c r="CE78" s="218">
        <v>13161</v>
      </c>
    </row>
    <row r="79" spans="2:83" x14ac:dyDescent="0.35">
      <c r="B79" s="248" t="s">
        <v>360</v>
      </c>
      <c r="C79" s="219"/>
      <c r="D79" s="217">
        <v>0</v>
      </c>
      <c r="E79" s="217">
        <v>0</v>
      </c>
      <c r="F79" s="217">
        <v>0</v>
      </c>
      <c r="G79" s="217">
        <v>0</v>
      </c>
      <c r="H79" s="217">
        <v>0</v>
      </c>
      <c r="I79" s="217">
        <v>0</v>
      </c>
      <c r="J79" s="217">
        <v>0</v>
      </c>
      <c r="K79" s="217">
        <v>0</v>
      </c>
      <c r="L79" s="217">
        <v>0</v>
      </c>
      <c r="M79" s="217">
        <v>0</v>
      </c>
      <c r="N79" s="217">
        <v>0</v>
      </c>
      <c r="O79" s="217">
        <v>0</v>
      </c>
      <c r="P79" s="217">
        <v>0</v>
      </c>
      <c r="Q79" s="217">
        <v>0</v>
      </c>
      <c r="R79" s="217">
        <v>0</v>
      </c>
      <c r="S79" s="217">
        <v>0</v>
      </c>
      <c r="T79" s="217">
        <v>0</v>
      </c>
      <c r="U79" s="217">
        <v>0</v>
      </c>
      <c r="V79" s="217">
        <v>0</v>
      </c>
      <c r="W79" s="217">
        <v>0</v>
      </c>
      <c r="X79" s="217">
        <v>0</v>
      </c>
      <c r="Y79" s="217">
        <v>0</v>
      </c>
      <c r="Z79" s="217">
        <v>0</v>
      </c>
      <c r="AA79" s="217">
        <v>0</v>
      </c>
      <c r="AB79" s="217">
        <v>0</v>
      </c>
      <c r="AC79" s="217">
        <v>0</v>
      </c>
      <c r="AD79" s="217">
        <v>0</v>
      </c>
      <c r="AE79" s="217">
        <v>0</v>
      </c>
      <c r="AF79" s="217">
        <v>0</v>
      </c>
      <c r="AG79" s="217">
        <v>0</v>
      </c>
      <c r="AH79" s="217">
        <v>0</v>
      </c>
      <c r="AI79" s="217">
        <v>0</v>
      </c>
      <c r="AJ79" s="217">
        <v>0</v>
      </c>
      <c r="AK79" s="217">
        <v>0</v>
      </c>
      <c r="AL79" s="217">
        <v>0</v>
      </c>
      <c r="AM79" s="217">
        <v>0</v>
      </c>
      <c r="AN79" s="217">
        <v>0</v>
      </c>
      <c r="AO79" s="217">
        <v>0</v>
      </c>
      <c r="AP79" s="217">
        <v>0</v>
      </c>
      <c r="AQ79" s="217">
        <v>0</v>
      </c>
      <c r="AR79" s="217">
        <v>0</v>
      </c>
      <c r="AS79" s="217">
        <v>0</v>
      </c>
      <c r="AT79" s="217">
        <v>0</v>
      </c>
      <c r="AU79" s="217">
        <v>0</v>
      </c>
      <c r="AV79" s="217">
        <v>0</v>
      </c>
      <c r="AW79" s="217">
        <v>0</v>
      </c>
      <c r="AX79" s="217">
        <v>0</v>
      </c>
      <c r="AY79" s="217">
        <v>0</v>
      </c>
      <c r="AZ79" s="217">
        <v>0</v>
      </c>
      <c r="BA79" s="217">
        <v>0</v>
      </c>
      <c r="BB79" s="217">
        <v>0</v>
      </c>
      <c r="BC79" s="217">
        <v>0</v>
      </c>
      <c r="BD79" s="217">
        <v>10875</v>
      </c>
      <c r="BE79" s="217">
        <v>11018</v>
      </c>
      <c r="BF79" s="217">
        <v>11102</v>
      </c>
      <c r="BG79" s="217">
        <v>11231</v>
      </c>
      <c r="BH79" s="217">
        <v>11384</v>
      </c>
      <c r="BI79" s="217">
        <v>11492</v>
      </c>
      <c r="BJ79" s="217">
        <v>11617</v>
      </c>
      <c r="BK79" s="217">
        <v>11837</v>
      </c>
      <c r="BL79" s="217">
        <v>12053</v>
      </c>
      <c r="BM79" s="217">
        <v>12285</v>
      </c>
      <c r="BN79" s="217">
        <v>12460</v>
      </c>
      <c r="BO79" s="217">
        <v>12556</v>
      </c>
      <c r="BP79" s="217">
        <v>12737</v>
      </c>
      <c r="BQ79" s="217">
        <v>12814</v>
      </c>
      <c r="BR79" s="217">
        <v>12887</v>
      </c>
      <c r="BS79" s="217">
        <v>12890</v>
      </c>
      <c r="BT79" s="217">
        <v>12681</v>
      </c>
      <c r="BU79" s="217">
        <v>12144</v>
      </c>
      <c r="BV79" s="217">
        <v>11679</v>
      </c>
      <c r="BW79" s="217">
        <v>11224</v>
      </c>
      <c r="BX79" s="217">
        <v>10700</v>
      </c>
      <c r="BY79" s="217">
        <v>10160</v>
      </c>
      <c r="BZ79" s="217">
        <v>9565</v>
      </c>
      <c r="CA79" s="217">
        <v>9065</v>
      </c>
      <c r="CB79" s="217">
        <v>8579</v>
      </c>
      <c r="CC79" s="217">
        <v>8106</v>
      </c>
      <c r="CD79" s="217">
        <v>7640</v>
      </c>
      <c r="CE79" s="218">
        <v>7191</v>
      </c>
    </row>
    <row r="80" spans="2:83" x14ac:dyDescent="0.35">
      <c r="B80" s="248" t="s">
        <v>381</v>
      </c>
      <c r="C80" s="219"/>
      <c r="D80" s="217">
        <v>0</v>
      </c>
      <c r="E80" s="217">
        <v>0</v>
      </c>
      <c r="F80" s="217">
        <v>0</v>
      </c>
      <c r="G80" s="217">
        <v>0</v>
      </c>
      <c r="H80" s="217">
        <v>0</v>
      </c>
      <c r="I80" s="217">
        <v>0</v>
      </c>
      <c r="J80" s="217">
        <v>0</v>
      </c>
      <c r="K80" s="217">
        <v>0</v>
      </c>
      <c r="L80" s="217">
        <v>0</v>
      </c>
      <c r="M80" s="217">
        <v>0</v>
      </c>
      <c r="N80" s="217">
        <v>0</v>
      </c>
      <c r="O80" s="217">
        <v>0</v>
      </c>
      <c r="P80" s="217">
        <v>0</v>
      </c>
      <c r="Q80" s="217">
        <v>0</v>
      </c>
      <c r="R80" s="217">
        <v>0</v>
      </c>
      <c r="S80" s="217">
        <v>0</v>
      </c>
      <c r="T80" s="217">
        <v>0</v>
      </c>
      <c r="U80" s="217">
        <v>0</v>
      </c>
      <c r="V80" s="217">
        <v>0</v>
      </c>
      <c r="W80" s="217">
        <v>0</v>
      </c>
      <c r="X80" s="217">
        <v>0</v>
      </c>
      <c r="Y80" s="217">
        <v>0</v>
      </c>
      <c r="Z80" s="217">
        <v>0</v>
      </c>
      <c r="AA80" s="217">
        <v>0</v>
      </c>
      <c r="AB80" s="217">
        <v>0</v>
      </c>
      <c r="AC80" s="217">
        <v>0</v>
      </c>
      <c r="AD80" s="217">
        <v>0</v>
      </c>
      <c r="AE80" s="217">
        <v>0</v>
      </c>
      <c r="AF80" s="217">
        <v>0</v>
      </c>
      <c r="AG80" s="217">
        <v>0</v>
      </c>
      <c r="AH80" s="217">
        <v>0</v>
      </c>
      <c r="AI80" s="217">
        <v>80</v>
      </c>
      <c r="AJ80" s="217">
        <v>276</v>
      </c>
      <c r="AK80" s="217">
        <v>476</v>
      </c>
      <c r="AL80" s="217">
        <v>658</v>
      </c>
      <c r="AM80" s="217">
        <v>882</v>
      </c>
      <c r="AN80" s="217">
        <v>1009</v>
      </c>
      <c r="AO80" s="217">
        <v>1434</v>
      </c>
      <c r="AP80" s="217">
        <v>1786</v>
      </c>
      <c r="AQ80" s="217">
        <v>2077</v>
      </c>
      <c r="AR80" s="217">
        <v>2382</v>
      </c>
      <c r="AS80" s="217">
        <v>2515</v>
      </c>
      <c r="AT80" s="217">
        <v>3044</v>
      </c>
      <c r="AU80" s="217">
        <v>3349</v>
      </c>
      <c r="AV80" s="217">
        <v>3642</v>
      </c>
      <c r="AW80" s="217">
        <v>3925</v>
      </c>
      <c r="AX80" s="217">
        <v>4219</v>
      </c>
      <c r="AY80" s="217">
        <v>4552</v>
      </c>
      <c r="AZ80" s="217">
        <v>4927</v>
      </c>
      <c r="BA80" s="217">
        <v>5280</v>
      </c>
      <c r="BB80" s="217">
        <v>5615</v>
      </c>
      <c r="BC80" s="217">
        <v>5947</v>
      </c>
      <c r="BD80" s="217">
        <v>6276</v>
      </c>
      <c r="BE80" s="217">
        <v>6589</v>
      </c>
      <c r="BF80" s="217">
        <v>6851</v>
      </c>
      <c r="BG80" s="217">
        <v>7122</v>
      </c>
      <c r="BH80" s="217">
        <v>7425</v>
      </c>
      <c r="BI80" s="217">
        <v>7700</v>
      </c>
      <c r="BJ80" s="217">
        <v>7963</v>
      </c>
      <c r="BK80" s="217">
        <v>8324</v>
      </c>
      <c r="BL80" s="217">
        <v>8673</v>
      </c>
      <c r="BM80" s="217">
        <v>9052</v>
      </c>
      <c r="BN80" s="217">
        <v>9320</v>
      </c>
      <c r="BO80" s="217">
        <v>9549</v>
      </c>
      <c r="BP80" s="217">
        <v>9848</v>
      </c>
      <c r="BQ80" s="217">
        <v>10021</v>
      </c>
      <c r="BR80" s="217">
        <v>10207</v>
      </c>
      <c r="BS80" s="217">
        <v>10335</v>
      </c>
      <c r="BT80" s="217">
        <v>10250</v>
      </c>
      <c r="BU80" s="217">
        <v>9876</v>
      </c>
      <c r="BV80" s="217">
        <v>9562</v>
      </c>
      <c r="BW80" s="217">
        <v>9238</v>
      </c>
      <c r="BX80" s="217">
        <v>8858</v>
      </c>
      <c r="BY80" s="217">
        <v>8448</v>
      </c>
      <c r="BZ80" s="217">
        <v>8001</v>
      </c>
      <c r="CA80" s="217">
        <v>7644</v>
      </c>
      <c r="CB80" s="217">
        <v>7280</v>
      </c>
      <c r="CC80" s="217">
        <v>6915</v>
      </c>
      <c r="CD80" s="217">
        <v>6554</v>
      </c>
      <c r="CE80" s="218">
        <v>6201</v>
      </c>
    </row>
    <row r="81" spans="1:83" x14ac:dyDescent="0.35">
      <c r="B81" s="248" t="s">
        <v>382</v>
      </c>
      <c r="C81" s="219"/>
      <c r="D81" s="217">
        <v>0</v>
      </c>
      <c r="E81" s="217">
        <v>0</v>
      </c>
      <c r="F81" s="217">
        <v>0</v>
      </c>
      <c r="G81" s="217">
        <v>0</v>
      </c>
      <c r="H81" s="217">
        <v>0</v>
      </c>
      <c r="I81" s="217">
        <v>0</v>
      </c>
      <c r="J81" s="217">
        <v>0</v>
      </c>
      <c r="K81" s="217">
        <v>0</v>
      </c>
      <c r="L81" s="217">
        <v>0</v>
      </c>
      <c r="M81" s="217">
        <v>0</v>
      </c>
      <c r="N81" s="217">
        <v>0</v>
      </c>
      <c r="O81" s="217">
        <v>0</v>
      </c>
      <c r="P81" s="217">
        <v>0</v>
      </c>
      <c r="Q81" s="217">
        <v>0</v>
      </c>
      <c r="R81" s="217">
        <v>0</v>
      </c>
      <c r="S81" s="217">
        <v>0</v>
      </c>
      <c r="T81" s="217">
        <v>0</v>
      </c>
      <c r="U81" s="217">
        <v>0</v>
      </c>
      <c r="V81" s="217">
        <v>0</v>
      </c>
      <c r="W81" s="217">
        <v>0</v>
      </c>
      <c r="X81" s="217">
        <v>0</v>
      </c>
      <c r="Y81" s="217">
        <v>0</v>
      </c>
      <c r="Z81" s="217">
        <v>0</v>
      </c>
      <c r="AA81" s="217">
        <v>0</v>
      </c>
      <c r="AB81" s="217">
        <v>0</v>
      </c>
      <c r="AC81" s="217">
        <v>0</v>
      </c>
      <c r="AD81" s="217">
        <v>0</v>
      </c>
      <c r="AE81" s="217">
        <v>0</v>
      </c>
      <c r="AF81" s="217">
        <v>0</v>
      </c>
      <c r="AG81" s="217">
        <v>0</v>
      </c>
      <c r="AH81" s="217">
        <v>0</v>
      </c>
      <c r="AI81" s="217">
        <v>0</v>
      </c>
      <c r="AJ81" s="217">
        <v>0</v>
      </c>
      <c r="AK81" s="217">
        <v>0</v>
      </c>
      <c r="AL81" s="217">
        <v>0</v>
      </c>
      <c r="AM81" s="217">
        <v>0</v>
      </c>
      <c r="AN81" s="217">
        <v>0</v>
      </c>
      <c r="AO81" s="217">
        <v>0</v>
      </c>
      <c r="AP81" s="217">
        <v>0</v>
      </c>
      <c r="AQ81" s="217">
        <v>0</v>
      </c>
      <c r="AR81" s="217">
        <v>0</v>
      </c>
      <c r="AS81" s="217">
        <v>0</v>
      </c>
      <c r="AT81" s="217">
        <v>0</v>
      </c>
      <c r="AU81" s="217">
        <v>0</v>
      </c>
      <c r="AV81" s="217">
        <v>0</v>
      </c>
      <c r="AW81" s="217">
        <v>0</v>
      </c>
      <c r="AX81" s="217">
        <v>0</v>
      </c>
      <c r="AY81" s="217">
        <v>0</v>
      </c>
      <c r="AZ81" s="217">
        <v>0</v>
      </c>
      <c r="BA81" s="217">
        <v>0</v>
      </c>
      <c r="BB81" s="217">
        <v>0</v>
      </c>
      <c r="BC81" s="217">
        <v>0</v>
      </c>
      <c r="BD81" s="217">
        <v>8670</v>
      </c>
      <c r="BE81" s="217">
        <v>8834</v>
      </c>
      <c r="BF81" s="217">
        <v>8961</v>
      </c>
      <c r="BG81" s="217">
        <v>9117</v>
      </c>
      <c r="BH81" s="217">
        <v>9296</v>
      </c>
      <c r="BI81" s="217">
        <v>9439</v>
      </c>
      <c r="BJ81" s="217">
        <v>9594</v>
      </c>
      <c r="BK81" s="217">
        <v>9842</v>
      </c>
      <c r="BL81" s="217">
        <v>10087</v>
      </c>
      <c r="BM81" s="217">
        <v>10358</v>
      </c>
      <c r="BN81" s="217">
        <v>10563</v>
      </c>
      <c r="BO81" s="217">
        <v>10702</v>
      </c>
      <c r="BP81" s="217">
        <v>10874</v>
      </c>
      <c r="BQ81" s="217">
        <v>10984</v>
      </c>
      <c r="BR81" s="217">
        <v>11096</v>
      </c>
      <c r="BS81" s="217">
        <v>11145</v>
      </c>
      <c r="BT81" s="217">
        <v>10995</v>
      </c>
      <c r="BU81" s="217">
        <v>10570</v>
      </c>
      <c r="BV81" s="217">
        <v>10184</v>
      </c>
      <c r="BW81" s="217">
        <v>9813</v>
      </c>
      <c r="BX81" s="217">
        <v>9382</v>
      </c>
      <c r="BY81" s="217">
        <v>8935</v>
      </c>
      <c r="BZ81" s="217">
        <v>8445</v>
      </c>
      <c r="CA81" s="217">
        <v>8026</v>
      </c>
      <c r="CB81" s="217">
        <v>7618</v>
      </c>
      <c r="CC81" s="217">
        <v>7218</v>
      </c>
      <c r="CD81" s="217">
        <v>6827</v>
      </c>
      <c r="CE81" s="218">
        <v>6448</v>
      </c>
    </row>
    <row r="82" spans="1:83" x14ac:dyDescent="0.35">
      <c r="B82" s="248" t="s">
        <v>383</v>
      </c>
      <c r="C82" s="219"/>
      <c r="D82" s="217">
        <v>0</v>
      </c>
      <c r="E82" s="217">
        <v>0</v>
      </c>
      <c r="F82" s="217">
        <v>0</v>
      </c>
      <c r="G82" s="217">
        <v>0</v>
      </c>
      <c r="H82" s="217">
        <v>0</v>
      </c>
      <c r="I82" s="217">
        <v>0</v>
      </c>
      <c r="J82" s="217">
        <v>0</v>
      </c>
      <c r="K82" s="217">
        <v>0</v>
      </c>
      <c r="L82" s="217">
        <v>0</v>
      </c>
      <c r="M82" s="217">
        <v>0</v>
      </c>
      <c r="N82" s="217">
        <v>0</v>
      </c>
      <c r="O82" s="217">
        <v>0</v>
      </c>
      <c r="P82" s="217">
        <v>0</v>
      </c>
      <c r="Q82" s="217">
        <v>0</v>
      </c>
      <c r="R82" s="217">
        <v>0</v>
      </c>
      <c r="S82" s="217">
        <v>0</v>
      </c>
      <c r="T82" s="217">
        <v>0</v>
      </c>
      <c r="U82" s="217">
        <v>0</v>
      </c>
      <c r="V82" s="217">
        <v>0</v>
      </c>
      <c r="W82" s="217">
        <v>0</v>
      </c>
      <c r="X82" s="217">
        <v>0</v>
      </c>
      <c r="Y82" s="217">
        <v>0</v>
      </c>
      <c r="Z82" s="217">
        <v>0</v>
      </c>
      <c r="AA82" s="217">
        <v>0</v>
      </c>
      <c r="AB82" s="217">
        <v>0</v>
      </c>
      <c r="AC82" s="217">
        <v>0</v>
      </c>
      <c r="AD82" s="217">
        <v>0</v>
      </c>
      <c r="AE82" s="217">
        <v>0</v>
      </c>
      <c r="AF82" s="217">
        <v>0</v>
      </c>
      <c r="AG82" s="217">
        <v>0</v>
      </c>
      <c r="AH82" s="217">
        <v>0</v>
      </c>
      <c r="AI82" s="217">
        <v>0</v>
      </c>
      <c r="AJ82" s="217">
        <v>0</v>
      </c>
      <c r="AK82" s="217">
        <v>0</v>
      </c>
      <c r="AL82" s="217">
        <v>0</v>
      </c>
      <c r="AM82" s="217">
        <v>0</v>
      </c>
      <c r="AN82" s="217">
        <v>0</v>
      </c>
      <c r="AO82" s="217">
        <v>0</v>
      </c>
      <c r="AP82" s="217">
        <v>0</v>
      </c>
      <c r="AQ82" s="217">
        <v>0</v>
      </c>
      <c r="AR82" s="217">
        <v>0</v>
      </c>
      <c r="AS82" s="217">
        <v>0</v>
      </c>
      <c r="AT82" s="217">
        <v>0</v>
      </c>
      <c r="AU82" s="217">
        <v>0</v>
      </c>
      <c r="AV82" s="217">
        <v>0</v>
      </c>
      <c r="AW82" s="217">
        <v>0</v>
      </c>
      <c r="AX82" s="217">
        <v>0</v>
      </c>
      <c r="AY82" s="217">
        <v>0</v>
      </c>
      <c r="AZ82" s="217">
        <v>0</v>
      </c>
      <c r="BA82" s="217">
        <v>0</v>
      </c>
      <c r="BB82" s="217">
        <v>0</v>
      </c>
      <c r="BC82" s="217">
        <v>0</v>
      </c>
      <c r="BD82" s="217">
        <v>0</v>
      </c>
      <c r="BE82" s="217">
        <v>0</v>
      </c>
      <c r="BF82" s="217">
        <v>0</v>
      </c>
      <c r="BG82" s="217">
        <v>0</v>
      </c>
      <c r="BH82" s="217">
        <v>0</v>
      </c>
      <c r="BI82" s="217">
        <v>0</v>
      </c>
      <c r="BJ82" s="217">
        <v>8</v>
      </c>
      <c r="BK82" s="217">
        <v>24</v>
      </c>
      <c r="BL82" s="217">
        <v>46</v>
      </c>
      <c r="BM82" s="217">
        <v>58</v>
      </c>
      <c r="BN82" s="217">
        <v>66</v>
      </c>
      <c r="BO82" s="217">
        <v>59</v>
      </c>
      <c r="BP82" s="217">
        <v>56</v>
      </c>
      <c r="BQ82" s="217">
        <v>56</v>
      </c>
      <c r="BR82" s="217">
        <v>50</v>
      </c>
      <c r="BS82" s="217">
        <v>47</v>
      </c>
      <c r="BT82" s="217">
        <v>49</v>
      </c>
      <c r="BU82" s="217">
        <v>44</v>
      </c>
      <c r="BV82" s="217">
        <v>30</v>
      </c>
      <c r="BW82" s="217">
        <v>20</v>
      </c>
      <c r="BX82" s="217">
        <v>14</v>
      </c>
      <c r="BY82" s="217">
        <v>10</v>
      </c>
      <c r="BZ82" s="217">
        <v>6</v>
      </c>
      <c r="CA82" s="217">
        <v>4</v>
      </c>
      <c r="CB82" s="217">
        <v>2</v>
      </c>
      <c r="CC82" s="217">
        <v>1</v>
      </c>
      <c r="CD82" s="217">
        <v>1</v>
      </c>
      <c r="CE82" s="218">
        <v>0</v>
      </c>
    </row>
    <row r="83" spans="1:83" x14ac:dyDescent="0.35">
      <c r="B83" s="248" t="s">
        <v>384</v>
      </c>
      <c r="C83" s="219"/>
      <c r="D83" s="217"/>
      <c r="E83" s="217"/>
      <c r="F83" s="217"/>
      <c r="G83" s="217"/>
      <c r="H83" s="217"/>
      <c r="I83" s="217"/>
      <c r="J83" s="217"/>
      <c r="K83" s="217"/>
      <c r="L83" s="217"/>
      <c r="M83" s="217"/>
      <c r="N83" s="217"/>
      <c r="O83" s="217"/>
      <c r="P83" s="217"/>
      <c r="Q83" s="217"/>
      <c r="R83" s="217"/>
      <c r="S83" s="217"/>
      <c r="T83" s="217"/>
      <c r="U83" s="217"/>
      <c r="V83" s="217"/>
      <c r="W83" s="217"/>
      <c r="X83" s="217"/>
      <c r="Y83" s="217"/>
      <c r="Z83" s="217"/>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c r="BJ83" s="217"/>
      <c r="BK83" s="217"/>
      <c r="BL83" s="217"/>
      <c r="BM83" s="217"/>
      <c r="BN83" s="217"/>
      <c r="BO83" s="217"/>
      <c r="BP83" s="217"/>
      <c r="BQ83" s="217"/>
      <c r="BR83" s="217"/>
      <c r="BS83" s="217"/>
      <c r="BT83" s="217">
        <v>197</v>
      </c>
      <c r="BU83" s="217">
        <v>593</v>
      </c>
      <c r="BV83" s="217">
        <v>987</v>
      </c>
      <c r="BW83" s="217">
        <v>1305</v>
      </c>
      <c r="BX83" s="217">
        <v>1682</v>
      </c>
      <c r="BY83" s="217">
        <v>2287</v>
      </c>
      <c r="BZ83" s="217">
        <v>3003</v>
      </c>
      <c r="CA83" s="217">
        <v>3700</v>
      </c>
      <c r="CB83" s="217">
        <v>4408</v>
      </c>
      <c r="CC83" s="217">
        <v>5128</v>
      </c>
      <c r="CD83" s="217">
        <v>5632</v>
      </c>
      <c r="CE83" s="218">
        <v>5970</v>
      </c>
    </row>
    <row r="84" spans="1:83" x14ac:dyDescent="0.35">
      <c r="B84" s="248" t="s">
        <v>385</v>
      </c>
      <c r="C84" s="219"/>
      <c r="D84" s="217"/>
      <c r="E84" s="217"/>
      <c r="F84" s="217"/>
      <c r="G84" s="217"/>
      <c r="H84" s="217"/>
      <c r="I84" s="217"/>
      <c r="J84" s="217"/>
      <c r="K84" s="217"/>
      <c r="L84" s="217"/>
      <c r="M84" s="217"/>
      <c r="N84" s="217"/>
      <c r="O84" s="217"/>
      <c r="P84" s="217"/>
      <c r="Q84" s="217"/>
      <c r="R84" s="217"/>
      <c r="S84" s="217"/>
      <c r="T84" s="217"/>
      <c r="U84" s="217"/>
      <c r="V84" s="217"/>
      <c r="W84" s="217"/>
      <c r="X84" s="217"/>
      <c r="Y84" s="217"/>
      <c r="Z84" s="217"/>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217"/>
      <c r="BJ84" s="217"/>
      <c r="BK84" s="217"/>
      <c r="BL84" s="217"/>
      <c r="BM84" s="217"/>
      <c r="BN84" s="217"/>
      <c r="BO84" s="217"/>
      <c r="BP84" s="217"/>
      <c r="BQ84" s="217"/>
      <c r="BR84" s="217"/>
      <c r="BS84" s="217"/>
      <c r="BT84" s="217">
        <v>60</v>
      </c>
      <c r="BU84" s="217">
        <v>175</v>
      </c>
      <c r="BV84" s="217">
        <v>287</v>
      </c>
      <c r="BW84" s="217">
        <v>366</v>
      </c>
      <c r="BX84" s="217">
        <v>450</v>
      </c>
      <c r="BY84" s="217">
        <v>576</v>
      </c>
      <c r="BZ84" s="217">
        <v>737</v>
      </c>
      <c r="CA84" s="217">
        <v>871</v>
      </c>
      <c r="CB84" s="217">
        <v>1000</v>
      </c>
      <c r="CC84" s="217">
        <v>1123</v>
      </c>
      <c r="CD84" s="217">
        <v>1210</v>
      </c>
      <c r="CE84" s="218">
        <v>1266</v>
      </c>
    </row>
    <row r="85" spans="1:83" x14ac:dyDescent="0.35">
      <c r="B85" s="219" t="s">
        <v>403</v>
      </c>
      <c r="C85" s="219"/>
      <c r="D85" s="217">
        <v>0</v>
      </c>
      <c r="E85" s="217">
        <v>0</v>
      </c>
      <c r="F85" s="217">
        <v>0</v>
      </c>
      <c r="G85" s="217">
        <v>0</v>
      </c>
      <c r="H85" s="217">
        <v>0</v>
      </c>
      <c r="I85" s="217">
        <v>0</v>
      </c>
      <c r="J85" s="217">
        <v>0</v>
      </c>
      <c r="K85" s="217">
        <v>0</v>
      </c>
      <c r="L85" s="217">
        <v>0</v>
      </c>
      <c r="M85" s="217">
        <v>0</v>
      </c>
      <c r="N85" s="217">
        <v>0</v>
      </c>
      <c r="O85" s="217">
        <v>0</v>
      </c>
      <c r="P85" s="217">
        <v>0</v>
      </c>
      <c r="Q85" s="217">
        <v>0</v>
      </c>
      <c r="R85" s="217">
        <v>0</v>
      </c>
      <c r="S85" s="217">
        <v>0</v>
      </c>
      <c r="T85" s="217">
        <v>0</v>
      </c>
      <c r="U85" s="217">
        <v>0</v>
      </c>
      <c r="V85" s="217">
        <v>0</v>
      </c>
      <c r="W85" s="217">
        <v>0</v>
      </c>
      <c r="X85" s="217">
        <v>0</v>
      </c>
      <c r="Y85" s="217">
        <v>0</v>
      </c>
      <c r="Z85" s="217">
        <v>0</v>
      </c>
      <c r="AA85" s="217">
        <v>130</v>
      </c>
      <c r="AB85" s="217">
        <v>123</v>
      </c>
      <c r="AC85" s="217">
        <v>110</v>
      </c>
      <c r="AD85" s="217">
        <v>98</v>
      </c>
      <c r="AE85" s="217">
        <v>93</v>
      </c>
      <c r="AF85" s="217">
        <v>79</v>
      </c>
      <c r="AG85" s="217">
        <v>72</v>
      </c>
      <c r="AH85" s="217">
        <v>63</v>
      </c>
      <c r="AI85" s="217">
        <v>55</v>
      </c>
      <c r="AJ85" s="217">
        <v>51</v>
      </c>
      <c r="AK85" s="217">
        <v>46</v>
      </c>
      <c r="AL85" s="217">
        <v>43</v>
      </c>
      <c r="AM85" s="217">
        <v>40</v>
      </c>
      <c r="AN85" s="217">
        <v>39</v>
      </c>
      <c r="AO85" s="217">
        <v>36</v>
      </c>
      <c r="AP85" s="217">
        <v>38</v>
      </c>
      <c r="AQ85" s="217">
        <v>37</v>
      </c>
      <c r="AR85" s="217">
        <v>36</v>
      </c>
      <c r="AS85" s="217">
        <v>35</v>
      </c>
      <c r="AT85" s="217">
        <v>32</v>
      </c>
      <c r="AU85" s="217">
        <v>31</v>
      </c>
      <c r="AV85" s="217">
        <v>29</v>
      </c>
      <c r="AW85" s="217">
        <v>28</v>
      </c>
      <c r="AX85" s="217">
        <v>27</v>
      </c>
      <c r="AY85" s="217">
        <v>28</v>
      </c>
      <c r="AZ85" s="217">
        <v>27</v>
      </c>
      <c r="BA85" s="217">
        <v>26</v>
      </c>
      <c r="BB85" s="217">
        <v>24</v>
      </c>
      <c r="BC85" s="217">
        <v>23</v>
      </c>
      <c r="BD85" s="217">
        <v>23</v>
      </c>
      <c r="BE85" s="217">
        <v>23</v>
      </c>
      <c r="BF85" s="217">
        <v>24</v>
      </c>
      <c r="BG85" s="217">
        <v>23</v>
      </c>
      <c r="BH85" s="217">
        <v>23</v>
      </c>
      <c r="BI85" s="217">
        <v>23</v>
      </c>
      <c r="BJ85" s="217">
        <v>23</v>
      </c>
      <c r="BK85" s="217">
        <v>25</v>
      </c>
      <c r="BL85" s="217">
        <v>26</v>
      </c>
      <c r="BM85" s="217">
        <v>28</v>
      </c>
      <c r="BN85" s="217">
        <v>29</v>
      </c>
      <c r="BO85" s="217">
        <v>33</v>
      </c>
      <c r="BP85" s="217">
        <v>35</v>
      </c>
      <c r="BQ85" s="217">
        <v>42</v>
      </c>
      <c r="BR85" s="217">
        <v>46</v>
      </c>
      <c r="BS85" s="217">
        <v>48</v>
      </c>
      <c r="BT85" s="217">
        <v>51</v>
      </c>
      <c r="BU85" s="217">
        <v>48</v>
      </c>
      <c r="BV85" s="217">
        <v>55</v>
      </c>
      <c r="BW85" s="217">
        <v>58</v>
      </c>
      <c r="BX85" s="217">
        <v>62</v>
      </c>
      <c r="BY85" s="217">
        <v>69</v>
      </c>
      <c r="BZ85" s="217">
        <v>64</v>
      </c>
      <c r="CA85" s="217">
        <v>66</v>
      </c>
      <c r="CB85" s="217">
        <v>67</v>
      </c>
      <c r="CC85" s="217">
        <v>67</v>
      </c>
      <c r="CD85" s="217">
        <v>67</v>
      </c>
      <c r="CE85" s="218">
        <v>68</v>
      </c>
    </row>
    <row r="86" spans="1:83" s="228" customFormat="1" ht="26.25" customHeight="1" x14ac:dyDescent="0.35">
      <c r="A86" s="249"/>
      <c r="B86" s="245" t="s">
        <v>293</v>
      </c>
      <c r="C86" s="207"/>
      <c r="D86" s="217">
        <v>0</v>
      </c>
      <c r="E86" s="217">
        <v>0</v>
      </c>
      <c r="F86" s="217">
        <v>0</v>
      </c>
      <c r="G86" s="217">
        <v>0</v>
      </c>
      <c r="H86" s="217">
        <v>0</v>
      </c>
      <c r="I86" s="217">
        <v>0</v>
      </c>
      <c r="J86" s="217">
        <v>0</v>
      </c>
      <c r="K86" s="217">
        <v>0</v>
      </c>
      <c r="L86" s="217">
        <v>0</v>
      </c>
      <c r="M86" s="217">
        <v>0</v>
      </c>
      <c r="N86" s="217">
        <v>0</v>
      </c>
      <c r="O86" s="217">
        <v>0</v>
      </c>
      <c r="P86" s="217">
        <v>0</v>
      </c>
      <c r="Q86" s="217">
        <v>0</v>
      </c>
      <c r="R86" s="217">
        <v>0</v>
      </c>
      <c r="S86" s="217">
        <v>0</v>
      </c>
      <c r="T86" s="217">
        <v>0</v>
      </c>
      <c r="U86" s="217">
        <v>0</v>
      </c>
      <c r="V86" s="217">
        <v>0</v>
      </c>
      <c r="W86" s="217">
        <v>0</v>
      </c>
      <c r="X86" s="217">
        <v>0</v>
      </c>
      <c r="Y86" s="217">
        <v>0</v>
      </c>
      <c r="Z86" s="217">
        <v>0</v>
      </c>
      <c r="AA86" s="217">
        <v>0</v>
      </c>
      <c r="AB86" s="217">
        <v>0</v>
      </c>
      <c r="AC86" s="217">
        <v>0</v>
      </c>
      <c r="AD86" s="217">
        <v>0</v>
      </c>
      <c r="AE86" s="217">
        <v>0</v>
      </c>
      <c r="AF86" s="217">
        <v>3</v>
      </c>
      <c r="AG86" s="217">
        <v>4</v>
      </c>
      <c r="AH86" s="217">
        <v>6</v>
      </c>
      <c r="AI86" s="217">
        <v>10</v>
      </c>
      <c r="AJ86" s="217">
        <v>14</v>
      </c>
      <c r="AK86" s="217">
        <v>17</v>
      </c>
      <c r="AL86" s="217">
        <v>19</v>
      </c>
      <c r="AM86" s="217">
        <v>21</v>
      </c>
      <c r="AN86" s="217">
        <v>24</v>
      </c>
      <c r="AO86" s="217">
        <v>27</v>
      </c>
      <c r="AP86" s="217">
        <v>29</v>
      </c>
      <c r="AQ86" s="217">
        <v>31</v>
      </c>
      <c r="AR86" s="217">
        <v>34</v>
      </c>
      <c r="AS86" s="217">
        <v>37</v>
      </c>
      <c r="AT86" s="217">
        <v>39</v>
      </c>
      <c r="AU86" s="217">
        <v>40</v>
      </c>
      <c r="AV86" s="217">
        <v>43</v>
      </c>
      <c r="AW86" s="217">
        <v>48</v>
      </c>
      <c r="AX86" s="217">
        <v>49</v>
      </c>
      <c r="AY86" s="217">
        <v>50</v>
      </c>
      <c r="AZ86" s="217">
        <v>36</v>
      </c>
      <c r="BA86" s="217">
        <v>37</v>
      </c>
      <c r="BB86" s="217">
        <v>39</v>
      </c>
      <c r="BC86" s="217">
        <v>40</v>
      </c>
      <c r="BD86" s="217">
        <v>41</v>
      </c>
      <c r="BE86" s="217">
        <v>41</v>
      </c>
      <c r="BF86" s="217">
        <v>41</v>
      </c>
      <c r="BG86" s="217">
        <v>41</v>
      </c>
      <c r="BH86" s="217">
        <v>42</v>
      </c>
      <c r="BI86" s="217">
        <v>42</v>
      </c>
      <c r="BJ86" s="217">
        <v>42</v>
      </c>
      <c r="BK86" s="217">
        <v>42</v>
      </c>
      <c r="BL86" s="217">
        <v>41</v>
      </c>
      <c r="BM86" s="217">
        <v>40</v>
      </c>
      <c r="BN86" s="217">
        <v>39</v>
      </c>
      <c r="BO86" s="217">
        <v>36</v>
      </c>
      <c r="BP86" s="217">
        <v>34</v>
      </c>
      <c r="BQ86" s="217">
        <v>31</v>
      </c>
      <c r="BR86" s="217">
        <v>29</v>
      </c>
      <c r="BS86" s="217">
        <v>38</v>
      </c>
      <c r="BT86" s="217">
        <v>34</v>
      </c>
      <c r="BU86" s="217">
        <v>30</v>
      </c>
      <c r="BV86" s="217">
        <v>27</v>
      </c>
      <c r="BW86" s="217">
        <v>18</v>
      </c>
      <c r="BX86" s="217">
        <v>15</v>
      </c>
      <c r="BY86" s="217">
        <v>13</v>
      </c>
      <c r="BZ86" s="217">
        <v>12</v>
      </c>
      <c r="CA86" s="217">
        <v>10</v>
      </c>
      <c r="CB86" s="217">
        <v>9</v>
      </c>
      <c r="CC86" s="217">
        <v>8</v>
      </c>
      <c r="CD86" s="217">
        <v>6</v>
      </c>
      <c r="CE86" s="218">
        <v>5</v>
      </c>
    </row>
    <row r="87" spans="1:83" s="228" customFormat="1" ht="15" customHeight="1" x14ac:dyDescent="0.35">
      <c r="A87" s="249"/>
      <c r="B87" s="245" t="s">
        <v>388</v>
      </c>
      <c r="C87" s="207"/>
      <c r="D87" s="217">
        <v>0</v>
      </c>
      <c r="E87" s="217">
        <v>0</v>
      </c>
      <c r="F87" s="217">
        <v>0</v>
      </c>
      <c r="G87" s="217">
        <v>0</v>
      </c>
      <c r="H87" s="217">
        <v>0</v>
      </c>
      <c r="I87" s="217">
        <v>0</v>
      </c>
      <c r="J87" s="217">
        <v>0</v>
      </c>
      <c r="K87" s="217">
        <v>0</v>
      </c>
      <c r="L87" s="217">
        <v>0</v>
      </c>
      <c r="M87" s="217">
        <v>0</v>
      </c>
      <c r="N87" s="217">
        <v>0</v>
      </c>
      <c r="O87" s="217">
        <v>0</v>
      </c>
      <c r="P87" s="217">
        <v>0</v>
      </c>
      <c r="Q87" s="217">
        <v>0</v>
      </c>
      <c r="R87" s="217">
        <v>0</v>
      </c>
      <c r="S87" s="217">
        <v>0</v>
      </c>
      <c r="T87" s="217">
        <v>0</v>
      </c>
      <c r="U87" s="217">
        <v>0</v>
      </c>
      <c r="V87" s="217">
        <v>0</v>
      </c>
      <c r="W87" s="217">
        <v>0</v>
      </c>
      <c r="X87" s="217">
        <v>0</v>
      </c>
      <c r="Y87" s="217">
        <v>0</v>
      </c>
      <c r="Z87" s="217">
        <v>0</v>
      </c>
      <c r="AA87" s="217">
        <v>0</v>
      </c>
      <c r="AB87" s="217">
        <v>0</v>
      </c>
      <c r="AC87" s="217">
        <v>0</v>
      </c>
      <c r="AD87" s="217">
        <v>0</v>
      </c>
      <c r="AE87" s="217">
        <v>0</v>
      </c>
      <c r="AF87" s="217">
        <v>0</v>
      </c>
      <c r="AG87" s="217">
        <v>0</v>
      </c>
      <c r="AH87" s="217">
        <v>0</v>
      </c>
      <c r="AI87" s="217">
        <v>0</v>
      </c>
      <c r="AJ87" s="217">
        <v>0</v>
      </c>
      <c r="AK87" s="217">
        <v>0</v>
      </c>
      <c r="AL87" s="217">
        <v>0</v>
      </c>
      <c r="AM87" s="217">
        <v>0</v>
      </c>
      <c r="AN87" s="217">
        <v>0</v>
      </c>
      <c r="AO87" s="217">
        <v>0</v>
      </c>
      <c r="AP87" s="217">
        <v>0</v>
      </c>
      <c r="AQ87" s="217">
        <v>0</v>
      </c>
      <c r="AR87" s="217">
        <v>0</v>
      </c>
      <c r="AS87" s="217">
        <v>0</v>
      </c>
      <c r="AT87" s="217">
        <v>0</v>
      </c>
      <c r="AU87" s="217">
        <v>0</v>
      </c>
      <c r="AV87" s="217">
        <v>0</v>
      </c>
      <c r="AW87" s="217">
        <v>0</v>
      </c>
      <c r="AX87" s="217">
        <v>0</v>
      </c>
      <c r="AY87" s="217">
        <v>0</v>
      </c>
      <c r="AZ87" s="217">
        <v>0</v>
      </c>
      <c r="BA87" s="217">
        <v>9759</v>
      </c>
      <c r="BB87" s="217">
        <v>9953</v>
      </c>
      <c r="BC87" s="217">
        <v>10084</v>
      </c>
      <c r="BD87" s="217">
        <v>11106</v>
      </c>
      <c r="BE87" s="217">
        <v>11202</v>
      </c>
      <c r="BF87" s="217">
        <v>11358</v>
      </c>
      <c r="BG87" s="217">
        <v>11486</v>
      </c>
      <c r="BH87" s="217">
        <v>11430</v>
      </c>
      <c r="BI87" s="217">
        <v>11555</v>
      </c>
      <c r="BJ87" s="217">
        <v>11750</v>
      </c>
      <c r="BK87" s="217">
        <v>12123</v>
      </c>
      <c r="BL87" s="217">
        <v>12421</v>
      </c>
      <c r="BM87" s="217">
        <v>12681</v>
      </c>
      <c r="BN87" s="217">
        <v>12783</v>
      </c>
      <c r="BO87" s="217">
        <v>12686</v>
      </c>
      <c r="BP87" s="217">
        <v>12683</v>
      </c>
      <c r="BQ87" s="217">
        <v>12585</v>
      </c>
      <c r="BR87" s="217">
        <v>12467</v>
      </c>
      <c r="BS87" s="217">
        <v>12215</v>
      </c>
      <c r="BT87" s="217">
        <v>12025</v>
      </c>
      <c r="BU87" s="217">
        <v>11808</v>
      </c>
      <c r="BV87" s="217">
        <v>11568</v>
      </c>
      <c r="BW87" s="217">
        <v>11391</v>
      </c>
      <c r="BX87" s="217">
        <v>11142</v>
      </c>
      <c r="BY87" s="217">
        <v>11256</v>
      </c>
      <c r="BZ87" s="217">
        <v>11503</v>
      </c>
      <c r="CA87" s="217">
        <v>11694</v>
      </c>
      <c r="CB87" s="217">
        <v>11899</v>
      </c>
      <c r="CC87" s="217">
        <v>12109</v>
      </c>
      <c r="CD87" s="217">
        <v>12160</v>
      </c>
      <c r="CE87" s="218">
        <v>12009</v>
      </c>
    </row>
    <row r="88" spans="1:83" ht="16" thickBot="1" x14ac:dyDescent="0.4">
      <c r="A88" s="250"/>
      <c r="B88" s="251"/>
      <c r="C88" s="251"/>
      <c r="D88" s="252"/>
      <c r="E88" s="252"/>
      <c r="F88" s="252"/>
      <c r="G88" s="252"/>
      <c r="H88" s="252"/>
      <c r="I88" s="252"/>
      <c r="J88" s="252"/>
      <c r="K88" s="252"/>
      <c r="L88" s="252"/>
      <c r="M88" s="252"/>
      <c r="N88" s="252"/>
      <c r="O88" s="252"/>
      <c r="P88" s="252"/>
      <c r="Q88" s="252"/>
      <c r="R88" s="252"/>
      <c r="S88" s="252"/>
      <c r="T88" s="252"/>
      <c r="U88" s="252"/>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R88" s="252"/>
      <c r="AS88" s="252"/>
      <c r="AT88" s="252"/>
      <c r="AU88" s="252"/>
      <c r="AV88" s="252"/>
      <c r="AW88" s="252"/>
      <c r="AX88" s="252"/>
      <c r="AY88" s="252"/>
      <c r="AZ88" s="252"/>
      <c r="BA88" s="252"/>
      <c r="BB88" s="252"/>
      <c r="BC88" s="252"/>
      <c r="BD88" s="252"/>
      <c r="BE88" s="252"/>
      <c r="BF88" s="252"/>
      <c r="BG88" s="252"/>
      <c r="BH88" s="252"/>
      <c r="BI88" s="252"/>
      <c r="BJ88" s="252"/>
      <c r="BK88" s="252"/>
      <c r="BL88" s="252"/>
      <c r="BM88" s="252"/>
      <c r="BN88" s="252"/>
      <c r="BO88" s="252"/>
      <c r="BP88" s="252"/>
      <c r="BQ88" s="252"/>
      <c r="BR88" s="252"/>
      <c r="BS88" s="252"/>
      <c r="BT88" s="252"/>
      <c r="BU88" s="252"/>
      <c r="BV88" s="252"/>
      <c r="BW88" s="252"/>
      <c r="BX88" s="252"/>
      <c r="BY88" s="252"/>
      <c r="BZ88" s="252"/>
      <c r="CA88" s="252"/>
      <c r="CB88" s="252"/>
      <c r="CC88" s="252"/>
      <c r="CD88" s="252"/>
      <c r="CE88" s="253"/>
    </row>
  </sheetData>
  <hyperlinks>
    <hyperlink ref="A1" location="Contents!A1" display="Contents page" xr:uid="{00000000-0004-0000-0A00-000000000000}"/>
    <hyperlink ref="B1" location="Notes!A1" display="Information relating to this table can be found in the 'Notes' tab" xr:uid="{00000000-0004-0000-0A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9C9C9"/>
  </sheetPr>
  <dimension ref="A1:CP111"/>
  <sheetViews>
    <sheetView zoomScale="70" zoomScaleNormal="70" workbookViewId="0">
      <pane xSplit="3" ySplit="4" topLeftCell="BY5" activePane="bottomRight" state="frozen"/>
      <selection pane="topRight" activeCell="D1" sqref="D1"/>
      <selection pane="bottomLeft" activeCell="A5" sqref="A5"/>
      <selection pane="bottomRight"/>
    </sheetView>
  </sheetViews>
  <sheetFormatPr defaultColWidth="9" defaultRowHeight="15.5" x14ac:dyDescent="0.35"/>
  <cols>
    <col min="1" max="1" width="23" style="163" bestFit="1" customWidth="1"/>
    <col min="2" max="2" width="75.81640625" style="53" customWidth="1"/>
    <col min="3" max="3" width="25.81640625" style="53" customWidth="1"/>
    <col min="4" max="75" width="12.81640625" style="61" customWidth="1"/>
    <col min="76" max="83" width="12.81640625" style="53" customWidth="1"/>
    <col min="84" max="84" width="9" style="53" customWidth="1"/>
    <col min="85" max="16384" width="9" style="53"/>
  </cols>
  <sheetData>
    <row r="1" spans="1:83" s="15" customFormat="1" ht="25.5" customHeight="1" thickBot="1" x14ac:dyDescent="0.3">
      <c r="A1" s="45" t="s">
        <v>46</v>
      </c>
      <c r="B1" s="46" t="s">
        <v>114</v>
      </c>
      <c r="C1" s="110"/>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row>
    <row r="2" spans="1:83" ht="33" customHeight="1" x14ac:dyDescent="0.35">
      <c r="A2" s="48" t="s">
        <v>47</v>
      </c>
      <c r="B2" s="17" t="s">
        <v>404</v>
      </c>
      <c r="C2" s="254"/>
      <c r="D2" s="51"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83" s="54" customFormat="1" x14ac:dyDescent="0.35">
      <c r="A3" s="112">
        <v>2023</v>
      </c>
      <c r="B3" s="20" t="s">
        <v>405</v>
      </c>
      <c r="C3" s="20"/>
      <c r="D3" s="56" t="s">
        <v>150</v>
      </c>
      <c r="E3" s="56" t="s">
        <v>150</v>
      </c>
      <c r="F3" s="56" t="s">
        <v>150</v>
      </c>
      <c r="G3" s="56" t="s">
        <v>150</v>
      </c>
      <c r="H3" s="56" t="s">
        <v>150</v>
      </c>
      <c r="I3" s="56" t="s">
        <v>150</v>
      </c>
      <c r="J3" s="56" t="s">
        <v>150</v>
      </c>
      <c r="K3" s="56" t="s">
        <v>150</v>
      </c>
      <c r="L3" s="56" t="s">
        <v>150</v>
      </c>
      <c r="M3" s="56" t="s">
        <v>150</v>
      </c>
      <c r="N3" s="56" t="s">
        <v>150</v>
      </c>
      <c r="O3" s="56" t="s">
        <v>150</v>
      </c>
      <c r="P3" s="56" t="s">
        <v>150</v>
      </c>
      <c r="Q3" s="56" t="s">
        <v>150</v>
      </c>
      <c r="R3" s="56" t="s">
        <v>150</v>
      </c>
      <c r="S3" s="56" t="s">
        <v>150</v>
      </c>
      <c r="T3" s="56" t="s">
        <v>150</v>
      </c>
      <c r="U3" s="56" t="s">
        <v>150</v>
      </c>
      <c r="V3" s="56" t="s">
        <v>150</v>
      </c>
      <c r="W3" s="56" t="s">
        <v>150</v>
      </c>
      <c r="X3" s="56" t="s">
        <v>150</v>
      </c>
      <c r="Y3" s="56" t="s">
        <v>150</v>
      </c>
      <c r="Z3" s="56" t="s">
        <v>150</v>
      </c>
      <c r="AA3" s="56" t="s">
        <v>150</v>
      </c>
      <c r="AB3" s="56" t="s">
        <v>150</v>
      </c>
      <c r="AC3" s="56" t="s">
        <v>150</v>
      </c>
      <c r="AD3" s="56" t="s">
        <v>150</v>
      </c>
      <c r="AE3" s="56" t="s">
        <v>150</v>
      </c>
      <c r="AF3" s="56" t="s">
        <v>150</v>
      </c>
      <c r="AG3" s="56" t="s">
        <v>150</v>
      </c>
      <c r="AH3" s="56" t="s">
        <v>150</v>
      </c>
      <c r="AI3" s="56" t="s">
        <v>150</v>
      </c>
      <c r="AJ3" s="56" t="s">
        <v>150</v>
      </c>
      <c r="AK3" s="56" t="s">
        <v>150</v>
      </c>
      <c r="AL3" s="56" t="s">
        <v>150</v>
      </c>
      <c r="AM3" s="56" t="s">
        <v>150</v>
      </c>
      <c r="AN3" s="56" t="s">
        <v>150</v>
      </c>
      <c r="AO3" s="56" t="s">
        <v>150</v>
      </c>
      <c r="AP3" s="56" t="s">
        <v>150</v>
      </c>
      <c r="AQ3" s="56" t="s">
        <v>150</v>
      </c>
      <c r="AR3" s="56" t="s">
        <v>150</v>
      </c>
      <c r="AS3" s="56" t="s">
        <v>150</v>
      </c>
      <c r="AT3" s="56" t="s">
        <v>150</v>
      </c>
      <c r="AU3" s="56" t="s">
        <v>150</v>
      </c>
      <c r="AV3" s="56" t="s">
        <v>150</v>
      </c>
      <c r="AW3" s="56" t="s">
        <v>150</v>
      </c>
      <c r="AX3" s="56" t="s">
        <v>150</v>
      </c>
      <c r="AY3" s="56" t="s">
        <v>150</v>
      </c>
      <c r="AZ3" s="56" t="s">
        <v>150</v>
      </c>
      <c r="BA3" s="56" t="s">
        <v>150</v>
      </c>
      <c r="BB3" s="56" t="s">
        <v>150</v>
      </c>
      <c r="BC3" s="56" t="s">
        <v>150</v>
      </c>
      <c r="BD3" s="56" t="s">
        <v>150</v>
      </c>
      <c r="BE3" s="56" t="s">
        <v>150</v>
      </c>
      <c r="BF3" s="56" t="s">
        <v>150</v>
      </c>
      <c r="BG3" s="56" t="s">
        <v>150</v>
      </c>
      <c r="BH3" s="56" t="s">
        <v>150</v>
      </c>
      <c r="BI3" s="56" t="s">
        <v>150</v>
      </c>
      <c r="BJ3" s="56" t="s">
        <v>150</v>
      </c>
      <c r="BK3" s="56" t="s">
        <v>150</v>
      </c>
      <c r="BL3" s="56" t="s">
        <v>150</v>
      </c>
      <c r="BM3" s="56" t="s">
        <v>150</v>
      </c>
      <c r="BN3" s="56" t="s">
        <v>150</v>
      </c>
      <c r="BO3" s="56" t="s">
        <v>150</v>
      </c>
      <c r="BP3" s="56" t="s">
        <v>150</v>
      </c>
      <c r="BQ3" s="56" t="s">
        <v>150</v>
      </c>
      <c r="BR3" s="56" t="s">
        <v>150</v>
      </c>
      <c r="BS3" s="56" t="s">
        <v>150</v>
      </c>
      <c r="BT3" s="56" t="s">
        <v>150</v>
      </c>
      <c r="BU3" s="56" t="s">
        <v>150</v>
      </c>
      <c r="BV3" s="56" t="s">
        <v>150</v>
      </c>
      <c r="BW3" s="56" t="s">
        <v>150</v>
      </c>
      <c r="BX3" s="56" t="s">
        <v>150</v>
      </c>
      <c r="BY3" s="56" t="s">
        <v>150</v>
      </c>
      <c r="BZ3" s="56" t="s">
        <v>151</v>
      </c>
      <c r="CA3" s="56" t="s">
        <v>151</v>
      </c>
      <c r="CB3" s="56" t="s">
        <v>151</v>
      </c>
      <c r="CC3" s="56" t="s">
        <v>151</v>
      </c>
      <c r="CD3" s="56" t="s">
        <v>151</v>
      </c>
      <c r="CE3" s="57" t="s">
        <v>151</v>
      </c>
    </row>
    <row r="4" spans="1:83" x14ac:dyDescent="0.35">
      <c r="A4" s="113"/>
      <c r="B4" s="114" t="s">
        <v>245</v>
      </c>
      <c r="C4" s="114"/>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52"/>
    </row>
    <row r="5" spans="1:83" ht="27" customHeight="1" x14ac:dyDescent="0.35">
      <c r="A5" s="153"/>
      <c r="B5" s="82" t="s">
        <v>406</v>
      </c>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255"/>
      <c r="BE5" s="156"/>
      <c r="BF5" s="159"/>
      <c r="BG5" s="159"/>
      <c r="BH5" s="256" t="s">
        <v>407</v>
      </c>
      <c r="BI5" s="159"/>
      <c r="BJ5" s="159"/>
      <c r="BK5" s="159"/>
      <c r="BL5" s="159"/>
      <c r="BM5" s="159"/>
      <c r="BN5" s="159"/>
      <c r="BO5" s="159"/>
      <c r="BP5" s="159"/>
      <c r="BQ5" s="159"/>
      <c r="BR5" s="159"/>
      <c r="BS5" s="159"/>
      <c r="BT5" s="159"/>
      <c r="BU5" s="159"/>
      <c r="BV5" s="159"/>
      <c r="BW5" s="159"/>
      <c r="BX5" s="159"/>
      <c r="BY5" s="159"/>
      <c r="BZ5" s="159"/>
      <c r="CA5" s="159"/>
      <c r="CB5" s="159"/>
      <c r="CC5" s="159"/>
      <c r="CD5" s="159"/>
      <c r="CE5" s="160"/>
    </row>
    <row r="6" spans="1:83" x14ac:dyDescent="0.35">
      <c r="A6" s="153"/>
      <c r="B6" s="73" t="s">
        <v>408</v>
      </c>
      <c r="AH6" s="159">
        <f>Pension_Credit!AH4</f>
        <v>561</v>
      </c>
      <c r="AI6" s="159">
        <f>Pension_Credit!AI4</f>
        <v>624</v>
      </c>
      <c r="AJ6" s="159">
        <f>Pension_Credit!AJ4</f>
        <v>729</v>
      </c>
      <c r="AK6" s="159">
        <f>Pension_Credit!AK4</f>
        <v>924.13</v>
      </c>
      <c r="AL6" s="159">
        <f>Pension_Credit!AL4</f>
        <v>941</v>
      </c>
      <c r="AM6" s="159">
        <f>Pension_Credit!AM4</f>
        <v>985</v>
      </c>
      <c r="AN6" s="159">
        <f>Pension_Credit!AN4</f>
        <v>1189</v>
      </c>
      <c r="AO6" s="159">
        <f>Pension_Credit!AO4</f>
        <v>1371</v>
      </c>
      <c r="AP6" s="159">
        <f>Pension_Credit!AP4</f>
        <v>1458</v>
      </c>
      <c r="AQ6" s="159">
        <f>Pension_Credit!AQ4</f>
        <v>1574</v>
      </c>
      <c r="AR6" s="159">
        <f>Pension_Credit!AR4</f>
        <v>1853.9770000000001</v>
      </c>
      <c r="AS6" s="159">
        <f>Pension_Credit!AS4</f>
        <v>2050.058</v>
      </c>
      <c r="AT6" s="159">
        <f>Pension_Credit!AT4</f>
        <v>2305.1849999999999</v>
      </c>
      <c r="AU6" s="159">
        <f>Pension_Credit!AU4</f>
        <v>2758</v>
      </c>
      <c r="AV6" s="159">
        <f>Pension_Credit!AV4</f>
        <v>3728</v>
      </c>
      <c r="AW6" s="159">
        <f>Pension_Credit!AW4</f>
        <v>3939</v>
      </c>
      <c r="AX6" s="159">
        <f>Pension_Credit!AX4</f>
        <v>3969</v>
      </c>
      <c r="AY6" s="159">
        <f>Pension_Credit!AY4</f>
        <v>3888</v>
      </c>
      <c r="AZ6" s="159">
        <f>Pension_Credit!AZ4</f>
        <v>3815</v>
      </c>
      <c r="BA6" s="159">
        <f>Pension_Credit!BA4</f>
        <v>3773</v>
      </c>
      <c r="BB6" s="159">
        <f>Pension_Credit!BB4</f>
        <v>3619</v>
      </c>
      <c r="BC6" s="159">
        <f>Pension_Credit!BC4</f>
        <v>3781</v>
      </c>
      <c r="BD6" s="159">
        <f>Pension_Credit!BD4</f>
        <v>4095</v>
      </c>
      <c r="BE6" s="159">
        <f>Pension_Credit!BE4</f>
        <v>4486</v>
      </c>
      <c r="BF6" s="159">
        <f>Pension_Credit!BF4</f>
        <v>4484</v>
      </c>
      <c r="BG6" s="159">
        <f>Pension_Credit!BG4</f>
        <v>4851.1851234350615</v>
      </c>
      <c r="BH6" s="237">
        <f>Pension_Credit!BH5</f>
        <v>5970.616</v>
      </c>
      <c r="BI6" s="159">
        <f>Pension_Credit!BI5</f>
        <v>6426.2752195999992</v>
      </c>
      <c r="BJ6" s="159">
        <f>Pension_Credit!BJ5</f>
        <v>6868.5436595999981</v>
      </c>
      <c r="BK6" s="159">
        <f>Pension_Credit!BK5</f>
        <v>7367.1248207140325</v>
      </c>
      <c r="BL6" s="159">
        <f>Pension_Credit!BL5</f>
        <v>7703.3184822999983</v>
      </c>
      <c r="BM6" s="159">
        <f>Pension_Credit!BM5</f>
        <v>8128.8851483600001</v>
      </c>
      <c r="BN6" s="159">
        <f>Pension_Credit!BN5</f>
        <v>8242.1568431600008</v>
      </c>
      <c r="BO6" s="159">
        <f>Pension_Credit!BO5</f>
        <v>8052.1531093099993</v>
      </c>
      <c r="BP6" s="159">
        <f>Pension_Credit!BP5</f>
        <v>7510.8751163199995</v>
      </c>
      <c r="BQ6" s="159">
        <f>Pension_Credit!BQ5</f>
        <v>7041.5234761999718</v>
      </c>
      <c r="BR6" s="159">
        <f>Pension_Credit!BR5</f>
        <v>6576.0799377400017</v>
      </c>
      <c r="BS6" s="159">
        <f>Pension_Credit!BS5</f>
        <v>6078.7060508699969</v>
      </c>
      <c r="BT6" s="159">
        <f>Pension_Credit!BT5</f>
        <v>5665.5855551100012</v>
      </c>
      <c r="BU6" s="159">
        <f>Pension_Credit!BU5</f>
        <v>5367.648018240001</v>
      </c>
      <c r="BV6" s="159">
        <f>Pension_Credit!BV5</f>
        <v>5139.8772267200002</v>
      </c>
      <c r="BW6" s="159">
        <f>Pension_Credit!BW5</f>
        <v>5060.8868007399979</v>
      </c>
      <c r="BX6" s="159">
        <f>Pension_Credit!BX5</f>
        <v>5071.059797515044</v>
      </c>
      <c r="BY6" s="159">
        <f>Pension_Credit!BY5</f>
        <v>4834.2942617299996</v>
      </c>
      <c r="BZ6" s="159">
        <f>Pension_Credit!BZ5</f>
        <v>4896.6043284818898</v>
      </c>
      <c r="CA6" s="159">
        <f>Pension_Credit!CA5</f>
        <v>5437.2020516073735</v>
      </c>
      <c r="CB6" s="159">
        <f>Pension_Credit!CB5</f>
        <v>5722.2884985836045</v>
      </c>
      <c r="CC6" s="159">
        <f>Pension_Credit!CC5</f>
        <v>5601.4910343383362</v>
      </c>
      <c r="CD6" s="159">
        <f>Pension_Credit!CD5</f>
        <v>5368.8985948201489</v>
      </c>
      <c r="CE6" s="160">
        <f>Pension_Credit!CE5</f>
        <v>5104.5883502385204</v>
      </c>
    </row>
    <row r="7" spans="1:83" x14ac:dyDescent="0.35">
      <c r="A7" s="153"/>
      <c r="B7" s="73" t="s">
        <v>409</v>
      </c>
      <c r="AH7" s="159">
        <f>Incapacity_benefits!AH41</f>
        <v>130</v>
      </c>
      <c r="AI7" s="159">
        <f>Incapacity_benefits!AI41</f>
        <v>146</v>
      </c>
      <c r="AJ7" s="159">
        <f>Incapacity_benefits!AJ41</f>
        <v>172</v>
      </c>
      <c r="AK7" s="159">
        <f>Incapacity_benefits!AK41</f>
        <v>198</v>
      </c>
      <c r="AL7" s="159">
        <f>Incapacity_benefits!AL41</f>
        <v>259</v>
      </c>
      <c r="AM7" s="159">
        <f>Incapacity_benefits!AM41</f>
        <v>305</v>
      </c>
      <c r="AN7" s="159">
        <f>Incapacity_benefits!AN41</f>
        <v>353</v>
      </c>
      <c r="AO7" s="159">
        <f>Incapacity_benefits!AO41</f>
        <v>432</v>
      </c>
      <c r="AP7" s="159">
        <f>Incapacity_benefits!AP41</f>
        <v>539</v>
      </c>
      <c r="AQ7" s="159">
        <f>Incapacity_benefits!AQ41</f>
        <v>587</v>
      </c>
      <c r="AR7" s="159">
        <f>Incapacity_benefits!AR41</f>
        <v>772</v>
      </c>
      <c r="AS7" s="159">
        <f>Incapacity_benefits!AS41</f>
        <v>902</v>
      </c>
      <c r="AT7" s="159">
        <f>Incapacity_benefits!AT41</f>
        <v>1081.992</v>
      </c>
      <c r="AU7" s="159">
        <f>Incapacity_benefits!AU41</f>
        <v>1399</v>
      </c>
      <c r="AV7" s="159">
        <f>Incapacity_benefits!AV41</f>
        <v>1899</v>
      </c>
      <c r="AW7" s="159">
        <f>Incapacity_benefits!AW41</f>
        <v>2358</v>
      </c>
      <c r="AX7" s="159">
        <f>Incapacity_benefits!AX41</f>
        <v>2758</v>
      </c>
      <c r="AY7" s="159">
        <f>Incapacity_benefits!AY41</f>
        <v>3222</v>
      </c>
      <c r="AZ7" s="159">
        <f>Incapacity_benefits!AZ41</f>
        <v>3507</v>
      </c>
      <c r="BA7" s="159">
        <f>Incapacity_benefits!BA41</f>
        <v>3679</v>
      </c>
      <c r="BB7" s="159">
        <f>Incapacity_benefits!BB41</f>
        <v>3848</v>
      </c>
      <c r="BC7" s="159">
        <f>Incapacity_benefits!BC41</f>
        <v>4051</v>
      </c>
      <c r="BD7" s="159">
        <f>Incapacity_benefits!BD41</f>
        <v>4400</v>
      </c>
      <c r="BE7" s="159">
        <f>Incapacity_benefits!BE41</f>
        <v>4769</v>
      </c>
      <c r="BF7" s="159">
        <f>Incapacity_benefits!BF41</f>
        <v>4773</v>
      </c>
      <c r="BG7" s="159">
        <f>Incapacity_benefits!BG41</f>
        <v>5005</v>
      </c>
      <c r="BH7" s="237">
        <v>4716.6390675993789</v>
      </c>
      <c r="BI7" s="159">
        <v>4532.1900443650775</v>
      </c>
      <c r="BJ7" s="159">
        <v>4574.2510630700235</v>
      </c>
      <c r="BK7" s="159">
        <v>5056.8584049752199</v>
      </c>
      <c r="BL7" s="159">
        <v>5161.5598443521649</v>
      </c>
      <c r="BM7" s="159">
        <v>5671.3574190053178</v>
      </c>
      <c r="BN7" s="159">
        <v>5911.9173861293239</v>
      </c>
      <c r="BO7" s="159">
        <v>6197.8715380347094</v>
      </c>
      <c r="BP7" s="159">
        <v>6964.3078302746562</v>
      </c>
      <c r="BQ7" s="159">
        <v>7889.4777112593129</v>
      </c>
      <c r="BR7" s="159">
        <v>9186.3063078656032</v>
      </c>
      <c r="BS7" s="159">
        <v>10048.077982934486</v>
      </c>
      <c r="BT7" s="159">
        <v>10243.165080259876</v>
      </c>
      <c r="BU7" s="159">
        <v>10670.527998548816</v>
      </c>
      <c r="BV7" s="159">
        <v>10538.156249457021</v>
      </c>
      <c r="BW7" s="159">
        <v>9340.4381911359069</v>
      </c>
      <c r="BX7" s="159">
        <v>8861.3233006522405</v>
      </c>
      <c r="BY7" s="159">
        <v>8182.6181556966358</v>
      </c>
      <c r="BZ7" s="159">
        <v>7576.2276485448556</v>
      </c>
      <c r="CA7" s="159">
        <v>8244.8873730740124</v>
      </c>
      <c r="CB7" s="159">
        <v>7543.059256841696</v>
      </c>
      <c r="CC7" s="159">
        <v>6550.948450660967</v>
      </c>
      <c r="CD7" s="159">
        <v>5836.9894449508602</v>
      </c>
      <c r="CE7" s="160">
        <v>5404.1380476295135</v>
      </c>
    </row>
    <row r="8" spans="1:83" x14ac:dyDescent="0.35">
      <c r="A8" s="153"/>
      <c r="B8" s="73" t="s">
        <v>410</v>
      </c>
      <c r="AH8" s="159">
        <f>Income_Support!AH26</f>
        <v>334</v>
      </c>
      <c r="AI8" s="159">
        <f>Income_Support!AI26</f>
        <v>355</v>
      </c>
      <c r="AJ8" s="159">
        <f>Income_Support!AJ26</f>
        <v>436</v>
      </c>
      <c r="AK8" s="159">
        <f>Income_Support!AK26</f>
        <v>564.62</v>
      </c>
      <c r="AL8" s="159">
        <f>Income_Support!AL26</f>
        <v>780</v>
      </c>
      <c r="AM8" s="159">
        <f>Income_Support!AM26</f>
        <v>956</v>
      </c>
      <c r="AN8" s="159">
        <f>Income_Support!AN26</f>
        <v>1086</v>
      </c>
      <c r="AO8" s="159">
        <f>Income_Support!AO26</f>
        <v>1313</v>
      </c>
      <c r="AP8" s="159">
        <f>Income_Support!AP26</f>
        <v>1483</v>
      </c>
      <c r="AQ8" s="159">
        <f>Income_Support!AQ26</f>
        <v>1596</v>
      </c>
      <c r="AR8" s="159">
        <f>Income_Support!AR26</f>
        <v>1762</v>
      </c>
      <c r="AS8" s="159">
        <f>Income_Support!AS26</f>
        <v>1930</v>
      </c>
      <c r="AT8" s="159">
        <f>Income_Support!AT26</f>
        <v>2286.4560000000001</v>
      </c>
      <c r="AU8" s="159">
        <f>Income_Support!AU26</f>
        <v>2860</v>
      </c>
      <c r="AV8" s="159">
        <f>Income_Support!AV26</f>
        <v>3448</v>
      </c>
      <c r="AW8" s="159">
        <f>Income_Support!AW26</f>
        <v>3735</v>
      </c>
      <c r="AX8" s="159">
        <f>Income_Support!AX26</f>
        <v>4051</v>
      </c>
      <c r="AY8" s="159">
        <f>Income_Support!AY26</f>
        <v>4265</v>
      </c>
      <c r="AZ8" s="159">
        <f>Income_Support!AZ26</f>
        <v>4313</v>
      </c>
      <c r="BA8" s="159">
        <f>Income_Support!BA26</f>
        <v>4106</v>
      </c>
      <c r="BB8" s="159">
        <f>Income_Support!BB26</f>
        <v>3941</v>
      </c>
      <c r="BC8" s="159">
        <f>Income_Support!BC26</f>
        <v>3963</v>
      </c>
      <c r="BD8" s="159">
        <f>Income_Support!BD26</f>
        <v>4334</v>
      </c>
      <c r="BE8" s="159">
        <f>Income_Support!BE26</f>
        <v>4520</v>
      </c>
      <c r="BF8" s="159">
        <f>Income_Support!BF26</f>
        <v>4626</v>
      </c>
      <c r="BG8" s="159">
        <f>Income_Support!BG26</f>
        <v>4854</v>
      </c>
      <c r="BH8" s="237">
        <f>Income_Support!BH7</f>
        <v>4596.7527005283919</v>
      </c>
      <c r="BI8" s="159">
        <f>Income_Support!BI7</f>
        <v>3943.0085425279776</v>
      </c>
      <c r="BJ8" s="159">
        <f>Income_Support!BJ7</f>
        <v>3604.4662883198689</v>
      </c>
      <c r="BK8" s="159">
        <f>Income_Support!BK7</f>
        <v>3385.7518830201843</v>
      </c>
      <c r="BL8" s="159">
        <f>Income_Support!BL7</f>
        <v>3061.3235328641586</v>
      </c>
      <c r="BM8" s="159">
        <f>Income_Support!BM7</f>
        <v>2842.3252079987501</v>
      </c>
      <c r="BN8" s="159">
        <f>Income_Support!BN7</f>
        <v>2586.2728269605445</v>
      </c>
      <c r="BO8" s="159">
        <f>Income_Support!BO7</f>
        <v>2304.3874099657314</v>
      </c>
      <c r="BP8" s="159">
        <f>Income_Support!BP7</f>
        <v>2110.4942592273346</v>
      </c>
      <c r="BQ8" s="159">
        <f>Income_Support!BQ7</f>
        <v>1856.5307370233604</v>
      </c>
      <c r="BR8" s="159">
        <f>Income_Support!BR7</f>
        <v>1698.8486351058339</v>
      </c>
      <c r="BS8" s="159">
        <f>Income_Support!BS7</f>
        <v>1558.3063089079885</v>
      </c>
      <c r="BT8" s="159">
        <f>Income_Support!BT7</f>
        <v>1397.3764508791817</v>
      </c>
      <c r="BU8" s="159">
        <f>Income_Support!BU7</f>
        <v>1344.4390144054084</v>
      </c>
      <c r="BV8" s="159">
        <f>Income_Support!BV7</f>
        <v>1123.5087164817194</v>
      </c>
      <c r="BW8" s="159">
        <f>Income_Support!BW7</f>
        <v>718.09541577300547</v>
      </c>
      <c r="BX8" s="159">
        <f>Income_Support!BX7</f>
        <v>564.09431707873125</v>
      </c>
      <c r="BY8" s="159">
        <f>Income_Support!BY7</f>
        <v>356.36414833034138</v>
      </c>
      <c r="BZ8" s="159">
        <f>Income_Support!BZ7</f>
        <v>263.80206614888021</v>
      </c>
      <c r="CA8" s="159">
        <f>Income_Support!CA7</f>
        <v>226.94924741532137</v>
      </c>
      <c r="CB8" s="159">
        <f>Income_Support!CB7</f>
        <v>164.72704108157546</v>
      </c>
      <c r="CC8" s="159">
        <f>Income_Support!CC7</f>
        <v>29.305528646038496</v>
      </c>
      <c r="CD8" s="159">
        <f>Income_Support!CD7</f>
        <v>0</v>
      </c>
      <c r="CE8" s="160">
        <f>Income_Support!CE7</f>
        <v>0</v>
      </c>
    </row>
    <row r="9" spans="1:83" x14ac:dyDescent="0.35">
      <c r="A9" s="153"/>
      <c r="B9" s="73" t="s">
        <v>411</v>
      </c>
      <c r="AH9" s="159">
        <f>Income_Support!AH23+Table_1a!AH40</f>
        <v>515</v>
      </c>
      <c r="AI9" s="159">
        <f>Income_Support!AI23+Table_1a!AI40</f>
        <v>523</v>
      </c>
      <c r="AJ9" s="159">
        <f>Income_Support!AJ23+Table_1a!AJ40</f>
        <v>794</v>
      </c>
      <c r="AK9" s="159">
        <f>Income_Support!AK23+Table_1a!AK40</f>
        <v>1512.04</v>
      </c>
      <c r="AL9" s="159">
        <f>Income_Support!AL23+Table_1a!AL40</f>
        <v>2567</v>
      </c>
      <c r="AM9" s="159">
        <f>Income_Support!AM23+Table_1a!AM40</f>
        <v>3257</v>
      </c>
      <c r="AN9" s="159">
        <f>Income_Support!AN23+Table_1a!AN40</f>
        <v>3730</v>
      </c>
      <c r="AO9" s="159">
        <f>Income_Support!AO23+Table_1a!AO40</f>
        <v>4214</v>
      </c>
      <c r="AP9" s="159">
        <f>Income_Support!AP23+Table_1a!AP40</f>
        <v>4336</v>
      </c>
      <c r="AQ9" s="159">
        <f>Income_Support!AQ23+Table_1a!AQ40</f>
        <v>3985</v>
      </c>
      <c r="AR9" s="159">
        <f>Income_Support!AR23+Table_1a!AR40</f>
        <v>3045</v>
      </c>
      <c r="AS9" s="159">
        <f>Income_Support!AS23+Table_1a!AS40</f>
        <v>2631</v>
      </c>
      <c r="AT9" s="159">
        <f>Income_Support!AT23+Table_1a!AT40</f>
        <v>2940.4780000000001</v>
      </c>
      <c r="AU9" s="159">
        <f>Income_Support!AU23+Table_1a!AU40</f>
        <v>4200</v>
      </c>
      <c r="AV9" s="159">
        <f>Income_Support!AV23+Table_1a!AV40</f>
        <v>5379</v>
      </c>
      <c r="AW9" s="159">
        <f>Income_Support!AW23+Table_1a!AW40</f>
        <v>5737</v>
      </c>
      <c r="AX9" s="159">
        <f>Income_Support!AX23+Table_1a!AX40</f>
        <v>5183</v>
      </c>
      <c r="AY9" s="159">
        <f>Income_Support!AY23+Table_1a!AY40</f>
        <v>4823</v>
      </c>
      <c r="AZ9" s="159">
        <f>Income_Support!AZ23+Table_1a!AZ40</f>
        <v>4192.2150000000001</v>
      </c>
      <c r="BA9" s="159">
        <f>Table_1a!BA40</f>
        <v>3418.4580000000001</v>
      </c>
      <c r="BB9" s="159">
        <f>Table_1a!BB40</f>
        <v>3083.4490000000001</v>
      </c>
      <c r="BC9" s="159">
        <f>Table_1a!BC40</f>
        <v>2796.067</v>
      </c>
      <c r="BD9" s="159">
        <f>Table_1a!BD40</f>
        <v>2435.2660000000001</v>
      </c>
      <c r="BE9" s="159">
        <f>Table_1a!BE40</f>
        <v>2135.8090000000002</v>
      </c>
      <c r="BF9" s="159">
        <f>Table_1a!BF40</f>
        <v>2105.4681379400004</v>
      </c>
      <c r="BG9" s="159">
        <f>Table_1a!BG40</f>
        <v>2051.9794873882602</v>
      </c>
      <c r="BH9" s="237">
        <f>Table_1a!BH40</f>
        <v>1759.2470000000001</v>
      </c>
      <c r="BI9" s="159">
        <f>Table_1a!BI40</f>
        <v>1824.9606072800002</v>
      </c>
      <c r="BJ9" s="159">
        <f>Table_1a!BJ40</f>
        <v>1961.87288926</v>
      </c>
      <c r="BK9" s="159">
        <f>Table_1a!BK40</f>
        <v>1817.4577446102965</v>
      </c>
      <c r="BL9" s="159">
        <f>Table_1a!BL40</f>
        <v>2129.1275195499998</v>
      </c>
      <c r="BM9" s="159">
        <f>Table_1a!BM40</f>
        <v>3595.32545321</v>
      </c>
      <c r="BN9" s="159">
        <f>Table_1a!BN40</f>
        <v>3672.3248568335066</v>
      </c>
      <c r="BO9" s="159">
        <f>Table_1a!BO40</f>
        <v>4184.1081413699985</v>
      </c>
      <c r="BP9" s="159">
        <f>Table_1a!BP40</f>
        <v>4507.4715771600004</v>
      </c>
      <c r="BQ9" s="159">
        <f>Table_1a!BQ40</f>
        <v>3811.3202527161902</v>
      </c>
      <c r="BR9" s="159">
        <f>Table_1a!BR40</f>
        <v>2695.8303489699992</v>
      </c>
      <c r="BS9" s="159">
        <f>Table_1a!BS40</f>
        <v>2003.6174202700001</v>
      </c>
      <c r="BT9" s="159">
        <f>Table_1a!BT40</f>
        <v>1611.2098276999998</v>
      </c>
      <c r="BU9" s="159">
        <f>Table_1a!BU40</f>
        <v>1442.7194395999989</v>
      </c>
      <c r="BV9" s="159">
        <f>Table_1a!BV40</f>
        <v>1143.9083112699998</v>
      </c>
      <c r="BW9" s="159">
        <f>Table_1a!BW40</f>
        <v>602.98041054999987</v>
      </c>
      <c r="BX9" s="159">
        <f>Table_1a!BX40</f>
        <v>435.35880446500005</v>
      </c>
      <c r="BY9" s="159">
        <f>Table_1a!BY40</f>
        <v>300.02276639000007</v>
      </c>
      <c r="BZ9" s="159">
        <f>Table_1a!BZ40</f>
        <v>198.22522477815701</v>
      </c>
      <c r="CA9" s="159">
        <f>Table_1a!CA40</f>
        <v>142.25231707881628</v>
      </c>
      <c r="CB9" s="159">
        <f>Table_1a!CB40</f>
        <v>98.01235423200869</v>
      </c>
      <c r="CC9" s="159">
        <f>Table_1a!CC40</f>
        <v>9.3634776249013072</v>
      </c>
      <c r="CD9" s="159">
        <f>Table_1a!CD40</f>
        <v>0</v>
      </c>
      <c r="CE9" s="160">
        <f>Table_1a!CE40</f>
        <v>0</v>
      </c>
    </row>
    <row r="10" spans="1:83" x14ac:dyDescent="0.35">
      <c r="A10" s="153"/>
      <c r="B10" s="73" t="s">
        <v>412</v>
      </c>
      <c r="AH10" s="159">
        <f>Income_Support!AH28</f>
        <v>21</v>
      </c>
      <c r="AI10" s="159">
        <f>Income_Support!AI28</f>
        <v>27</v>
      </c>
      <c r="AJ10" s="159">
        <f>Income_Support!AJ28</f>
        <v>34</v>
      </c>
      <c r="AK10" s="159">
        <f>Income_Support!AK28</f>
        <v>46.26</v>
      </c>
      <c r="AL10" s="159">
        <f>Income_Support!AL28</f>
        <v>65</v>
      </c>
      <c r="AM10" s="159">
        <f>Income_Support!AM28</f>
        <v>89</v>
      </c>
      <c r="AN10" s="159">
        <f>Income_Support!AN28</f>
        <v>112</v>
      </c>
      <c r="AO10" s="159">
        <f>Income_Support!AO28</f>
        <v>116</v>
      </c>
      <c r="AP10" s="159">
        <f>Income_Support!AP28</f>
        <v>149</v>
      </c>
      <c r="AQ10" s="159">
        <f>Income_Support!AQ28</f>
        <v>214</v>
      </c>
      <c r="AR10" s="159">
        <f>Income_Support!AR28</f>
        <v>149</v>
      </c>
      <c r="AS10" s="159">
        <f>Income_Support!AS28</f>
        <v>162</v>
      </c>
      <c r="AT10" s="159">
        <f>Income_Support!AT28</f>
        <v>281.07400000000001</v>
      </c>
      <c r="AU10" s="159">
        <f>Income_Support!AU28</f>
        <v>429.02289951173043</v>
      </c>
      <c r="AV10" s="159">
        <f>Income_Support!AV28</f>
        <v>335.98800000000119</v>
      </c>
      <c r="AW10" s="159">
        <f>Income_Support!AW28</f>
        <v>340.62299999999959</v>
      </c>
      <c r="AX10" s="159">
        <f>Income_Support!AX28</f>
        <v>426.04799999999886</v>
      </c>
      <c r="AY10" s="159">
        <f>Income_Support!AY28</f>
        <v>494.53299999999945</v>
      </c>
      <c r="AZ10" s="159">
        <f>Income_Support!AZ28</f>
        <v>450.69499999999999</v>
      </c>
      <c r="BA10" s="159">
        <f>Income_Support!BA28</f>
        <v>407.31700000000092</v>
      </c>
      <c r="BB10" s="159">
        <f>Income_Support!BB28</f>
        <v>382.68999999999869</v>
      </c>
      <c r="BC10" s="159">
        <f>Income_Support!BC28</f>
        <v>287.32200000000012</v>
      </c>
      <c r="BD10" s="159">
        <f>Income_Support!BD28</f>
        <v>292.22699999999895</v>
      </c>
      <c r="BE10" s="159">
        <f>Income_Support!BE28</f>
        <v>325.9071194121716</v>
      </c>
      <c r="BF10" s="159">
        <f>Income_Support!BF28</f>
        <v>354.31471095259985</v>
      </c>
      <c r="BG10" s="159">
        <f>Income_Support!BG28</f>
        <v>484.93625241992959</v>
      </c>
      <c r="BH10" s="237">
        <f>Income_Support!BH8+Income_Support!BH9</f>
        <v>715.52123187222992</v>
      </c>
      <c r="BI10" s="159">
        <f>Income_Support!BI8+Income_Support!BI9</f>
        <v>674.79741771194449</v>
      </c>
      <c r="BJ10" s="159">
        <f>Income_Support!BJ8+Income_Support!BJ9</f>
        <v>660.05349752010784</v>
      </c>
      <c r="BK10" s="159">
        <f>Income_Support!BK8+Income_Support!BK9</f>
        <v>585.37558126336353</v>
      </c>
      <c r="BL10" s="159">
        <f>Income_Support!BL8+Income_Support!BL9</f>
        <v>524.65819704367539</v>
      </c>
      <c r="BM10" s="159">
        <f>Income_Support!BM8+Income_Support!BM9</f>
        <v>546.51470718593077</v>
      </c>
      <c r="BN10" s="159">
        <f>Income_Support!BN8+Income_Support!BN9</f>
        <v>635.11132170833844</v>
      </c>
      <c r="BO10" s="159">
        <f>Income_Support!BO8+Income_Support!BO9</f>
        <v>650.5417949495594</v>
      </c>
      <c r="BP10" s="159">
        <f>Income_Support!BP8+Income_Support!BP9</f>
        <v>709.01270263800814</v>
      </c>
      <c r="BQ10" s="159">
        <f>Income_Support!BQ8+Income_Support!BQ9</f>
        <v>734.64551860732786</v>
      </c>
      <c r="BR10" s="159">
        <f>Income_Support!BR8+Income_Support!BR9</f>
        <v>734.78448517856361</v>
      </c>
      <c r="BS10" s="257">
        <f>Income_Support!BS8+Income_Support!BS9</f>
        <v>747.61129082752427</v>
      </c>
      <c r="BT10" s="159">
        <f>Income_Support!BT8+Income_Support!BT9</f>
        <v>734.77098234094808</v>
      </c>
      <c r="BU10" s="159">
        <f>Income_Support!BU8+Income_Support!BU9</f>
        <v>765.30026010577535</v>
      </c>
      <c r="BV10" s="159">
        <f>Income_Support!BV8+Income_Support!BV9</f>
        <v>712.70078714126032</v>
      </c>
      <c r="BW10" s="159">
        <f>Income_Support!BW8+Income_Support!BW9</f>
        <v>656.03542122109252</v>
      </c>
      <c r="BX10" s="159">
        <f>Income_Support!BX8+Income_Support!BX9</f>
        <v>515.34356686403089</v>
      </c>
      <c r="BY10" s="159">
        <f>Income_Support!BY8+Income_Support!BY9</f>
        <v>410.45330724025865</v>
      </c>
      <c r="BZ10" s="159">
        <f>Income_Support!BZ8+Income_Support!BZ9</f>
        <v>377.54431349418536</v>
      </c>
      <c r="CA10" s="159">
        <f>Income_Support!CA8+Income_Support!CA9</f>
        <v>390.61505238378288</v>
      </c>
      <c r="CB10" s="159">
        <f>Income_Support!CB8+Income_Support!CB9</f>
        <v>340.85279493571903</v>
      </c>
      <c r="CC10" s="159">
        <f>Income_Support!CC8+Income_Support!CC9</f>
        <v>69.307105553648299</v>
      </c>
      <c r="CD10" s="159">
        <f>Income_Support!CD8+Income_Support!CD9</f>
        <v>0</v>
      </c>
      <c r="CE10" s="160">
        <f>Income_Support!CE8+Income_Support!CE9</f>
        <v>0</v>
      </c>
    </row>
    <row r="11" spans="1:83" ht="26.25" customHeight="1" x14ac:dyDescent="0.35">
      <c r="A11" s="153"/>
      <c r="B11" s="75" t="s">
        <v>413</v>
      </c>
      <c r="AH11" s="159">
        <f t="shared" ref="AH11:BM11" si="0">SUM(AH7:AH10)</f>
        <v>1000</v>
      </c>
      <c r="AI11" s="159">
        <f t="shared" si="0"/>
        <v>1051</v>
      </c>
      <c r="AJ11" s="159">
        <f t="shared" si="0"/>
        <v>1436</v>
      </c>
      <c r="AK11" s="159">
        <f t="shared" si="0"/>
        <v>2320.92</v>
      </c>
      <c r="AL11" s="159">
        <f t="shared" si="0"/>
        <v>3671</v>
      </c>
      <c r="AM11" s="159">
        <f t="shared" si="0"/>
        <v>4607</v>
      </c>
      <c r="AN11" s="159">
        <f t="shared" si="0"/>
        <v>5281</v>
      </c>
      <c r="AO11" s="159">
        <f t="shared" si="0"/>
        <v>6075</v>
      </c>
      <c r="AP11" s="159">
        <f t="shared" si="0"/>
        <v>6507</v>
      </c>
      <c r="AQ11" s="159">
        <f t="shared" si="0"/>
        <v>6382</v>
      </c>
      <c r="AR11" s="159">
        <f t="shared" si="0"/>
        <v>5728</v>
      </c>
      <c r="AS11" s="159">
        <f t="shared" si="0"/>
        <v>5625</v>
      </c>
      <c r="AT11" s="159">
        <f t="shared" si="0"/>
        <v>6590</v>
      </c>
      <c r="AU11" s="159">
        <f t="shared" si="0"/>
        <v>8888.0228995117304</v>
      </c>
      <c r="AV11" s="159">
        <f t="shared" si="0"/>
        <v>11061.988000000001</v>
      </c>
      <c r="AW11" s="159">
        <f t="shared" si="0"/>
        <v>12170.623</v>
      </c>
      <c r="AX11" s="159">
        <f t="shared" si="0"/>
        <v>12418.047999999999</v>
      </c>
      <c r="AY11" s="159">
        <f t="shared" si="0"/>
        <v>12804.532999999999</v>
      </c>
      <c r="AZ11" s="159">
        <f t="shared" si="0"/>
        <v>12462.91</v>
      </c>
      <c r="BA11" s="159">
        <f t="shared" si="0"/>
        <v>11610.775000000001</v>
      </c>
      <c r="BB11" s="159">
        <f t="shared" si="0"/>
        <v>11255.138999999999</v>
      </c>
      <c r="BC11" s="159">
        <f t="shared" si="0"/>
        <v>11097.388999999999</v>
      </c>
      <c r="BD11" s="159">
        <f t="shared" si="0"/>
        <v>11461.492999999999</v>
      </c>
      <c r="BE11" s="159">
        <f t="shared" si="0"/>
        <v>11750.716119412173</v>
      </c>
      <c r="BF11" s="159">
        <f t="shared" si="0"/>
        <v>11858.782848892601</v>
      </c>
      <c r="BG11" s="159">
        <f t="shared" si="0"/>
        <v>12395.91573980819</v>
      </c>
      <c r="BH11" s="237">
        <f t="shared" si="0"/>
        <v>11788.16</v>
      </c>
      <c r="BI11" s="159">
        <f t="shared" si="0"/>
        <v>10974.956611885</v>
      </c>
      <c r="BJ11" s="159">
        <f t="shared" si="0"/>
        <v>10800.64373817</v>
      </c>
      <c r="BK11" s="159">
        <f t="shared" si="0"/>
        <v>10845.443613869065</v>
      </c>
      <c r="BL11" s="159">
        <f t="shared" si="0"/>
        <v>10876.669093809998</v>
      </c>
      <c r="BM11" s="159">
        <f t="shared" si="0"/>
        <v>12655.522787399997</v>
      </c>
      <c r="BN11" s="159">
        <f t="shared" ref="BN11:CE11" si="1">SUM(BN7:BN10)</f>
        <v>12805.626391631713</v>
      </c>
      <c r="BO11" s="159">
        <f t="shared" si="1"/>
        <v>13336.908884319999</v>
      </c>
      <c r="BP11" s="159">
        <f t="shared" si="1"/>
        <v>14291.2863693</v>
      </c>
      <c r="BQ11" s="159">
        <f t="shared" si="1"/>
        <v>14291.974219606191</v>
      </c>
      <c r="BR11" s="159">
        <f t="shared" si="1"/>
        <v>14315.76977712</v>
      </c>
      <c r="BS11" s="159">
        <f t="shared" si="1"/>
        <v>14357.613002939999</v>
      </c>
      <c r="BT11" s="159">
        <f t="shared" si="1"/>
        <v>13986.522341180005</v>
      </c>
      <c r="BU11" s="159">
        <f t="shared" si="1"/>
        <v>14222.98671266</v>
      </c>
      <c r="BV11" s="159">
        <f t="shared" si="1"/>
        <v>13518.27406435</v>
      </c>
      <c r="BW11" s="159">
        <f t="shared" si="1"/>
        <v>11317.549438680006</v>
      </c>
      <c r="BX11" s="159">
        <f t="shared" si="1"/>
        <v>10376.119989060002</v>
      </c>
      <c r="BY11" s="159">
        <f t="shared" si="1"/>
        <v>9249.4583776572363</v>
      </c>
      <c r="BZ11" s="159">
        <f t="shared" si="1"/>
        <v>8415.7992529660787</v>
      </c>
      <c r="CA11" s="159">
        <f t="shared" si="1"/>
        <v>9004.7039899519314</v>
      </c>
      <c r="CB11" s="159">
        <f t="shared" si="1"/>
        <v>8146.6514470909997</v>
      </c>
      <c r="CC11" s="159">
        <f t="shared" si="1"/>
        <v>6658.9245624855548</v>
      </c>
      <c r="CD11" s="159">
        <f t="shared" si="1"/>
        <v>5836.9894449508602</v>
      </c>
      <c r="CE11" s="160">
        <f t="shared" si="1"/>
        <v>5404.1380476295135</v>
      </c>
    </row>
    <row r="12" spans="1:83" x14ac:dyDescent="0.35">
      <c r="A12" s="153"/>
      <c r="B12" s="75" t="s">
        <v>414</v>
      </c>
      <c r="AH12" s="159">
        <f t="shared" ref="AH12:BM12" si="2">AH11+AH6</f>
        <v>1561</v>
      </c>
      <c r="AI12" s="159">
        <f t="shared" si="2"/>
        <v>1675</v>
      </c>
      <c r="AJ12" s="159">
        <f t="shared" si="2"/>
        <v>2165</v>
      </c>
      <c r="AK12" s="159">
        <f t="shared" si="2"/>
        <v>3245.05</v>
      </c>
      <c r="AL12" s="159">
        <f t="shared" si="2"/>
        <v>4612</v>
      </c>
      <c r="AM12" s="159">
        <f t="shared" si="2"/>
        <v>5592</v>
      </c>
      <c r="AN12" s="159">
        <f t="shared" si="2"/>
        <v>6470</v>
      </c>
      <c r="AO12" s="159">
        <f t="shared" si="2"/>
        <v>7446</v>
      </c>
      <c r="AP12" s="159">
        <f t="shared" si="2"/>
        <v>7965</v>
      </c>
      <c r="AQ12" s="159">
        <f t="shared" si="2"/>
        <v>7956</v>
      </c>
      <c r="AR12" s="159">
        <f t="shared" si="2"/>
        <v>7581.9769999999999</v>
      </c>
      <c r="AS12" s="159">
        <f t="shared" si="2"/>
        <v>7675.058</v>
      </c>
      <c r="AT12" s="159">
        <f t="shared" si="2"/>
        <v>8895.1849999999995</v>
      </c>
      <c r="AU12" s="159">
        <f t="shared" si="2"/>
        <v>11646.02289951173</v>
      </c>
      <c r="AV12" s="159">
        <f t="shared" si="2"/>
        <v>14789.988000000001</v>
      </c>
      <c r="AW12" s="159">
        <f t="shared" si="2"/>
        <v>16109.623</v>
      </c>
      <c r="AX12" s="159">
        <f t="shared" si="2"/>
        <v>16387.047999999999</v>
      </c>
      <c r="AY12" s="159">
        <f t="shared" si="2"/>
        <v>16692.532999999999</v>
      </c>
      <c r="AZ12" s="159">
        <f t="shared" si="2"/>
        <v>16277.91</v>
      </c>
      <c r="BA12" s="159">
        <f t="shared" si="2"/>
        <v>15383.775000000001</v>
      </c>
      <c r="BB12" s="159">
        <f t="shared" si="2"/>
        <v>14874.138999999999</v>
      </c>
      <c r="BC12" s="159">
        <f t="shared" si="2"/>
        <v>14878.388999999999</v>
      </c>
      <c r="BD12" s="159">
        <f t="shared" si="2"/>
        <v>15556.492999999999</v>
      </c>
      <c r="BE12" s="159">
        <f t="shared" si="2"/>
        <v>16236.716119412173</v>
      </c>
      <c r="BF12" s="159">
        <f t="shared" si="2"/>
        <v>16342.782848892601</v>
      </c>
      <c r="BG12" s="159">
        <f t="shared" si="2"/>
        <v>17247.100863243249</v>
      </c>
      <c r="BH12" s="237">
        <f t="shared" si="2"/>
        <v>17758.775999999998</v>
      </c>
      <c r="BI12" s="159">
        <f t="shared" si="2"/>
        <v>17401.231831484998</v>
      </c>
      <c r="BJ12" s="159">
        <f t="shared" si="2"/>
        <v>17669.187397769998</v>
      </c>
      <c r="BK12" s="159">
        <f t="shared" si="2"/>
        <v>18212.568434583096</v>
      </c>
      <c r="BL12" s="159">
        <f t="shared" si="2"/>
        <v>18579.987576109997</v>
      </c>
      <c r="BM12" s="159">
        <f t="shared" si="2"/>
        <v>20784.407935759999</v>
      </c>
      <c r="BN12" s="159">
        <f t="shared" ref="BN12:CE12" si="3">BN11+BN6</f>
        <v>21047.783234791714</v>
      </c>
      <c r="BO12" s="159">
        <f t="shared" si="3"/>
        <v>21389.061993629999</v>
      </c>
      <c r="BP12" s="159">
        <f t="shared" si="3"/>
        <v>21802.161485619999</v>
      </c>
      <c r="BQ12" s="159">
        <f t="shared" si="3"/>
        <v>21333.497695806163</v>
      </c>
      <c r="BR12" s="159">
        <f t="shared" si="3"/>
        <v>20891.84971486</v>
      </c>
      <c r="BS12" s="159">
        <f t="shared" si="3"/>
        <v>20436.319053809995</v>
      </c>
      <c r="BT12" s="159">
        <f t="shared" si="3"/>
        <v>19652.107896290006</v>
      </c>
      <c r="BU12" s="159">
        <f t="shared" si="3"/>
        <v>19590.634730900001</v>
      </c>
      <c r="BV12" s="159">
        <f t="shared" si="3"/>
        <v>18658.15129107</v>
      </c>
      <c r="BW12" s="159">
        <f t="shared" si="3"/>
        <v>16378.436239420003</v>
      </c>
      <c r="BX12" s="159">
        <f t="shared" si="3"/>
        <v>15447.179786575045</v>
      </c>
      <c r="BY12" s="159">
        <f t="shared" si="3"/>
        <v>14083.752639387236</v>
      </c>
      <c r="BZ12" s="159">
        <f t="shared" si="3"/>
        <v>13312.403581447968</v>
      </c>
      <c r="CA12" s="159">
        <f t="shared" si="3"/>
        <v>14441.906041559305</v>
      </c>
      <c r="CB12" s="159">
        <f t="shared" si="3"/>
        <v>13868.939945674603</v>
      </c>
      <c r="CC12" s="159">
        <f t="shared" si="3"/>
        <v>12260.415596823892</v>
      </c>
      <c r="CD12" s="159">
        <f t="shared" si="3"/>
        <v>11205.888039771009</v>
      </c>
      <c r="CE12" s="160">
        <f t="shared" si="3"/>
        <v>10508.726397868035</v>
      </c>
    </row>
    <row r="13" spans="1:83" ht="25.5" customHeight="1" x14ac:dyDescent="0.35">
      <c r="A13" s="153"/>
      <c r="B13" s="82" t="s">
        <v>415</v>
      </c>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237"/>
      <c r="BI13" s="159"/>
      <c r="BJ13" s="159"/>
      <c r="BK13" s="159"/>
      <c r="BL13" s="159"/>
      <c r="BM13" s="159"/>
      <c r="BN13" s="159"/>
      <c r="BO13" s="159"/>
      <c r="BP13" s="159"/>
      <c r="BQ13" s="159"/>
      <c r="BR13" s="159"/>
      <c r="BS13" s="159"/>
      <c r="BT13" s="159"/>
      <c r="BU13" s="159"/>
      <c r="BV13" s="159"/>
      <c r="BW13" s="159"/>
      <c r="BX13" s="159"/>
      <c r="BY13" s="159"/>
      <c r="BZ13" s="159"/>
      <c r="CA13" s="159"/>
      <c r="CB13" s="159"/>
      <c r="CC13" s="159"/>
      <c r="CD13" s="159"/>
      <c r="CE13" s="160"/>
    </row>
    <row r="14" spans="1:83" x14ac:dyDescent="0.35">
      <c r="A14" s="153"/>
      <c r="B14" s="73" t="s">
        <v>408</v>
      </c>
      <c r="AH14" s="159"/>
      <c r="AI14" s="159"/>
      <c r="AJ14" s="159"/>
      <c r="AK14" s="159"/>
      <c r="AL14" s="159"/>
      <c r="AM14" s="159"/>
      <c r="AN14" s="159"/>
      <c r="AO14" s="159"/>
      <c r="AP14" s="159"/>
      <c r="AQ14" s="159"/>
      <c r="AR14" s="159"/>
      <c r="AS14" s="159"/>
      <c r="AT14" s="159"/>
      <c r="AU14" s="159"/>
      <c r="AV14" s="159"/>
      <c r="AW14" s="159"/>
      <c r="AX14" s="159"/>
      <c r="AY14" s="159"/>
      <c r="AZ14" s="159"/>
      <c r="BA14" s="159">
        <v>116.79592988181108</v>
      </c>
      <c r="BB14" s="159">
        <v>132.17847016496529</v>
      </c>
      <c r="BC14" s="159">
        <v>109.70071383436645</v>
      </c>
      <c r="BD14" s="159">
        <v>125.45522470816346</v>
      </c>
      <c r="BE14" s="159">
        <v>120.38742008976749</v>
      </c>
      <c r="BF14" s="159">
        <v>100.48672426926316</v>
      </c>
      <c r="BG14" s="159">
        <v>100.88002149801866</v>
      </c>
      <c r="BH14" s="237">
        <v>113.2</v>
      </c>
      <c r="BI14" s="159">
        <v>134.19999999999999</v>
      </c>
      <c r="BJ14" s="159">
        <v>142.69999999999999</v>
      </c>
      <c r="BK14" s="159">
        <v>168.4</v>
      </c>
      <c r="BL14" s="159">
        <v>172.2</v>
      </c>
      <c r="BM14" s="159">
        <v>168.9</v>
      </c>
      <c r="BN14" s="159">
        <v>139.4</v>
      </c>
      <c r="BO14" s="159">
        <v>99.9</v>
      </c>
      <c r="BP14" s="159">
        <v>92.5</v>
      </c>
      <c r="BQ14" s="159">
        <v>84.5</v>
      </c>
      <c r="BR14" s="159">
        <v>74.400000000000006</v>
      </c>
      <c r="BS14" s="159">
        <v>57.6</v>
      </c>
      <c r="BT14" s="159">
        <v>43.9</v>
      </c>
      <c r="BU14" s="159">
        <v>36.6</v>
      </c>
      <c r="BV14" s="159"/>
      <c r="BW14" s="159"/>
      <c r="BX14" s="159"/>
      <c r="BY14" s="159"/>
      <c r="BZ14" s="159"/>
      <c r="CA14" s="159"/>
      <c r="CB14" s="159"/>
      <c r="CC14" s="159"/>
      <c r="CD14" s="159"/>
      <c r="CE14" s="160"/>
    </row>
    <row r="15" spans="1:83" x14ac:dyDescent="0.35">
      <c r="A15" s="153"/>
      <c r="B15" s="73" t="s">
        <v>263</v>
      </c>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f t="shared" ref="BL15:BU15" si="4">SUM(BL16:BL18)</f>
        <v>0.53912335720161619</v>
      </c>
      <c r="BM15" s="159">
        <f t="shared" si="4"/>
        <v>25.818976858893286</v>
      </c>
      <c r="BN15" s="159">
        <f t="shared" si="4"/>
        <v>51.262814380029717</v>
      </c>
      <c r="BO15" s="159">
        <f t="shared" si="4"/>
        <v>58.557757927338557</v>
      </c>
      <c r="BP15" s="159">
        <f t="shared" si="4"/>
        <v>93.411892766059182</v>
      </c>
      <c r="BQ15" s="159">
        <f t="shared" si="4"/>
        <v>95.057905838789424</v>
      </c>
      <c r="BR15" s="159">
        <f t="shared" si="4"/>
        <v>105.8671852550389</v>
      </c>
      <c r="BS15" s="159">
        <f t="shared" si="4"/>
        <v>104.14912872340737</v>
      </c>
      <c r="BT15" s="159">
        <f t="shared" si="4"/>
        <v>100.12463899641139</v>
      </c>
      <c r="BU15" s="159">
        <f t="shared" si="4"/>
        <v>84.126829353822686</v>
      </c>
      <c r="BV15" s="159"/>
      <c r="BW15" s="159"/>
      <c r="BX15" s="159"/>
      <c r="BY15" s="159"/>
      <c r="BZ15" s="159"/>
      <c r="CA15" s="159"/>
      <c r="CB15" s="159"/>
      <c r="CC15" s="159"/>
      <c r="CD15" s="159"/>
      <c r="CE15" s="160"/>
    </row>
    <row r="16" spans="1:83" x14ac:dyDescent="0.35">
      <c r="A16" s="153"/>
      <c r="B16" s="201" t="s">
        <v>416</v>
      </c>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v>0.50070632121848613</v>
      </c>
      <c r="BM16" s="159">
        <v>18.127702347169819</v>
      </c>
      <c r="BN16" s="159">
        <v>23.491723461811898</v>
      </c>
      <c r="BO16" s="159">
        <v>20.478872923260425</v>
      </c>
      <c r="BP16" s="159">
        <v>24.791019055642863</v>
      </c>
      <c r="BQ16" s="159">
        <v>16.919910888119002</v>
      </c>
      <c r="BR16" s="159">
        <v>14.30736104551946</v>
      </c>
      <c r="BS16" s="159">
        <v>8.7309401826348978</v>
      </c>
      <c r="BT16" s="159">
        <v>6.1707266859640333</v>
      </c>
      <c r="BU16" s="159">
        <v>4.7167470619211738</v>
      </c>
      <c r="BV16" s="159"/>
      <c r="BW16" s="159"/>
      <c r="BX16" s="159"/>
      <c r="BY16" s="159"/>
      <c r="BZ16" s="159"/>
      <c r="CA16" s="159"/>
      <c r="CB16" s="159"/>
      <c r="CC16" s="159"/>
      <c r="CD16" s="159"/>
      <c r="CE16" s="160"/>
    </row>
    <row r="17" spans="1:94" x14ac:dyDescent="0.35">
      <c r="A17" s="153"/>
      <c r="B17" s="201" t="s">
        <v>417</v>
      </c>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v>2.446881132976772E-2</v>
      </c>
      <c r="BM17" s="159">
        <v>2.3071630488921482</v>
      </c>
      <c r="BN17" s="159">
        <v>19.220413431936684</v>
      </c>
      <c r="BO17" s="159">
        <v>26.951099101044971</v>
      </c>
      <c r="BP17" s="159">
        <v>38.909879141890073</v>
      </c>
      <c r="BQ17" s="159">
        <v>27.341953510291905</v>
      </c>
      <c r="BR17" s="159">
        <v>22.912320425735729</v>
      </c>
      <c r="BS17" s="159">
        <v>17.868553690015474</v>
      </c>
      <c r="BT17" s="159">
        <v>15.091333181256125</v>
      </c>
      <c r="BU17" s="159">
        <v>12.094105242820552</v>
      </c>
      <c r="BV17" s="159"/>
      <c r="BW17" s="159"/>
      <c r="BX17" s="159"/>
      <c r="BY17" s="159"/>
      <c r="BZ17" s="159"/>
      <c r="CA17" s="159"/>
      <c r="CB17" s="159"/>
      <c r="CC17" s="159"/>
      <c r="CD17" s="159"/>
      <c r="CE17" s="160"/>
    </row>
    <row r="18" spans="1:94" x14ac:dyDescent="0.35">
      <c r="A18" s="153"/>
      <c r="B18" s="201" t="s">
        <v>418</v>
      </c>
      <c r="C18" s="258"/>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c r="BH18" s="159"/>
      <c r="BI18" s="159"/>
      <c r="BJ18" s="159"/>
      <c r="BK18" s="159"/>
      <c r="BL18" s="159">
        <v>1.3948224653362337E-2</v>
      </c>
      <c r="BM18" s="159">
        <v>5.3841114628313225</v>
      </c>
      <c r="BN18" s="159">
        <v>8.5506774862811366</v>
      </c>
      <c r="BO18" s="159">
        <v>11.127785903033159</v>
      </c>
      <c r="BP18" s="159">
        <v>29.710994568526246</v>
      </c>
      <c r="BQ18" s="159">
        <v>50.796041440378517</v>
      </c>
      <c r="BR18" s="159">
        <v>68.647503783783719</v>
      </c>
      <c r="BS18" s="159">
        <v>77.549634850757002</v>
      </c>
      <c r="BT18" s="159">
        <v>78.862579129191232</v>
      </c>
      <c r="BU18" s="159">
        <v>67.315977049080956</v>
      </c>
      <c r="BV18" s="159"/>
      <c r="BW18" s="159"/>
      <c r="BX18" s="159"/>
      <c r="BY18" s="159"/>
      <c r="BZ18" s="159"/>
      <c r="CA18" s="159"/>
      <c r="CB18" s="159"/>
      <c r="CC18" s="159"/>
      <c r="CD18" s="159"/>
      <c r="CE18" s="160"/>
    </row>
    <row r="19" spans="1:94" ht="25.5" customHeight="1" x14ac:dyDescent="0.35">
      <c r="A19" s="153"/>
      <c r="B19" s="73" t="s">
        <v>419</v>
      </c>
      <c r="AH19" s="159"/>
      <c r="AI19" s="159"/>
      <c r="AJ19" s="159"/>
      <c r="AK19" s="159"/>
      <c r="AL19" s="159"/>
      <c r="AM19" s="159"/>
      <c r="AN19" s="159"/>
      <c r="AO19" s="159"/>
      <c r="AP19" s="159"/>
      <c r="AQ19" s="159"/>
      <c r="AR19" s="159"/>
      <c r="AS19" s="159"/>
      <c r="AT19" s="159"/>
      <c r="AU19" s="159"/>
      <c r="AV19" s="159"/>
      <c r="AW19" s="159"/>
      <c r="AX19" s="159"/>
      <c r="AY19" s="159"/>
      <c r="AZ19" s="159"/>
      <c r="BA19" s="159">
        <v>163.47866651108149</v>
      </c>
      <c r="BB19" s="159">
        <v>187.05371385383526</v>
      </c>
      <c r="BC19" s="159">
        <v>149.96755398000798</v>
      </c>
      <c r="BD19" s="159">
        <v>169.40724939581844</v>
      </c>
      <c r="BE19" s="159">
        <v>154.21051973578159</v>
      </c>
      <c r="BF19" s="159">
        <v>119.15920173857145</v>
      </c>
      <c r="BG19" s="159">
        <v>112.32029204902062</v>
      </c>
      <c r="BH19" s="237">
        <v>116.79585017902568</v>
      </c>
      <c r="BI19" s="159">
        <v>124.13452808126607</v>
      </c>
      <c r="BJ19" s="159">
        <v>123.21674183774292</v>
      </c>
      <c r="BK19" s="159">
        <v>134.48699999999999</v>
      </c>
      <c r="BL19" s="159">
        <v>129.953</v>
      </c>
      <c r="BM19" s="159">
        <v>121.925</v>
      </c>
      <c r="BN19" s="159">
        <v>95.212260665519551</v>
      </c>
      <c r="BO19" s="159">
        <v>59.030710077407292</v>
      </c>
      <c r="BP19" s="159">
        <v>36.975583583650085</v>
      </c>
      <c r="BQ19" s="159">
        <v>15.905182093178912</v>
      </c>
      <c r="BR19" s="159">
        <v>6.5732235105918706</v>
      </c>
      <c r="BS19" s="159">
        <v>2.3760664057247718</v>
      </c>
      <c r="BT19" s="159">
        <v>0.31261325864503853</v>
      </c>
      <c r="BU19" s="159">
        <v>0</v>
      </c>
      <c r="BV19" s="159"/>
      <c r="BW19" s="159"/>
      <c r="BX19" s="159"/>
      <c r="BY19" s="159"/>
      <c r="BZ19" s="159"/>
      <c r="CA19" s="159"/>
      <c r="CB19" s="159"/>
      <c r="CC19" s="159"/>
      <c r="CD19" s="159"/>
      <c r="CE19" s="160"/>
      <c r="CI19" s="259"/>
      <c r="CJ19" s="259"/>
      <c r="CK19" s="259"/>
      <c r="CL19" s="259"/>
      <c r="CM19" s="259"/>
      <c r="CN19" s="259"/>
      <c r="CO19" s="259"/>
      <c r="CP19" s="83"/>
    </row>
    <row r="20" spans="1:94" x14ac:dyDescent="0.35">
      <c r="A20" s="153"/>
      <c r="B20" s="73" t="s">
        <v>410</v>
      </c>
      <c r="AH20" s="159"/>
      <c r="AI20" s="159"/>
      <c r="AJ20" s="159"/>
      <c r="AK20" s="159"/>
      <c r="AL20" s="159"/>
      <c r="AM20" s="159"/>
      <c r="AN20" s="159"/>
      <c r="AO20" s="159"/>
      <c r="AP20" s="159"/>
      <c r="AQ20" s="159"/>
      <c r="AR20" s="159"/>
      <c r="AS20" s="159"/>
      <c r="AT20" s="159"/>
      <c r="AU20" s="159"/>
      <c r="AV20" s="159"/>
      <c r="AW20" s="159"/>
      <c r="AX20" s="159"/>
      <c r="AY20" s="159"/>
      <c r="AZ20" s="159"/>
      <c r="BA20" s="159">
        <v>203.36061820070574</v>
      </c>
      <c r="BB20" s="159">
        <v>198.40568887790511</v>
      </c>
      <c r="BC20" s="159">
        <v>140.66165186094764</v>
      </c>
      <c r="BD20" s="159">
        <v>138.41469909637487</v>
      </c>
      <c r="BE20" s="159">
        <v>114.8001021440505</v>
      </c>
      <c r="BF20" s="159">
        <v>74.862649640004904</v>
      </c>
      <c r="BG20" s="159">
        <v>62.973652575140854</v>
      </c>
      <c r="BH20" s="237">
        <v>61.77587354492487</v>
      </c>
      <c r="BI20" s="159">
        <v>63.70905671573847</v>
      </c>
      <c r="BJ20" s="159">
        <v>63.463436144717264</v>
      </c>
      <c r="BK20" s="159">
        <v>62.935000000000002</v>
      </c>
      <c r="BL20" s="159">
        <v>60.78</v>
      </c>
      <c r="BM20" s="159">
        <v>67.691999999999993</v>
      </c>
      <c r="BN20" s="159">
        <v>64.433555716356807</v>
      </c>
      <c r="BO20" s="159">
        <v>45.933912116105837</v>
      </c>
      <c r="BP20" s="159">
        <v>33.680927381063057</v>
      </c>
      <c r="BQ20" s="159">
        <v>27.841767534470925</v>
      </c>
      <c r="BR20" s="159">
        <v>27.199686350520878</v>
      </c>
      <c r="BS20" s="159">
        <v>22.810147633481726</v>
      </c>
      <c r="BT20" s="159">
        <v>17.770315272571533</v>
      </c>
      <c r="BU20" s="159">
        <v>13.647851726598063</v>
      </c>
      <c r="BV20" s="159"/>
      <c r="BW20" s="159"/>
      <c r="BX20" s="159"/>
      <c r="BY20" s="159"/>
      <c r="BZ20" s="159"/>
      <c r="CA20" s="159"/>
      <c r="CB20" s="159"/>
      <c r="CC20" s="159"/>
      <c r="CD20" s="159"/>
      <c r="CE20" s="160"/>
      <c r="CI20" s="83"/>
      <c r="CJ20" s="83"/>
      <c r="CK20" s="83"/>
      <c r="CL20" s="83"/>
      <c r="CM20" s="83"/>
      <c r="CN20" s="83"/>
      <c r="CO20" s="83"/>
      <c r="CP20" s="83"/>
    </row>
    <row r="21" spans="1:94" x14ac:dyDescent="0.35">
      <c r="A21" s="153"/>
      <c r="B21" s="73" t="s">
        <v>411</v>
      </c>
      <c r="AH21" s="159"/>
      <c r="AI21" s="159"/>
      <c r="AJ21" s="159"/>
      <c r="AK21" s="159"/>
      <c r="AL21" s="159"/>
      <c r="AM21" s="159"/>
      <c r="AN21" s="159"/>
      <c r="AO21" s="159"/>
      <c r="AP21" s="159"/>
      <c r="AQ21" s="159"/>
      <c r="AR21" s="159"/>
      <c r="AS21" s="159"/>
      <c r="AT21" s="159"/>
      <c r="AU21" s="159"/>
      <c r="AV21" s="159"/>
      <c r="AW21" s="159"/>
      <c r="AX21" s="159"/>
      <c r="AY21" s="159"/>
      <c r="AZ21" s="159"/>
      <c r="BA21" s="159">
        <v>144.44922362530784</v>
      </c>
      <c r="BB21" s="159">
        <v>118.34974127073058</v>
      </c>
      <c r="BC21" s="159">
        <v>74.90693985231799</v>
      </c>
      <c r="BD21" s="159">
        <v>65.80689248048904</v>
      </c>
      <c r="BE21" s="159">
        <v>44.158188736817465</v>
      </c>
      <c r="BF21" s="159">
        <v>29.341435221051537</v>
      </c>
      <c r="BG21" s="159">
        <v>26.164782709926769</v>
      </c>
      <c r="BH21" s="237">
        <v>22.270286626406381</v>
      </c>
      <c r="BI21" s="159">
        <v>20.989385162316275</v>
      </c>
      <c r="BJ21" s="159">
        <v>22.828368151564696</v>
      </c>
      <c r="BK21" s="159">
        <v>22.635999999999999</v>
      </c>
      <c r="BL21" s="159">
        <v>24.882000000000001</v>
      </c>
      <c r="BM21" s="159">
        <v>124.113</v>
      </c>
      <c r="BN21" s="159">
        <v>121.19978491441283</v>
      </c>
      <c r="BO21" s="159">
        <v>75.406614660501049</v>
      </c>
      <c r="BP21" s="159">
        <v>64.692109571851034</v>
      </c>
      <c r="BQ21" s="159">
        <v>43.402130616711688</v>
      </c>
      <c r="BR21" s="159">
        <v>25.514656454953286</v>
      </c>
      <c r="BS21" s="159">
        <v>15.109857198874606</v>
      </c>
      <c r="BT21" s="159">
        <v>9.0519190391507962</v>
      </c>
      <c r="BU21" s="159">
        <v>5.3306866764695657</v>
      </c>
      <c r="BV21" s="159"/>
      <c r="BW21" s="159"/>
      <c r="BX21" s="159"/>
      <c r="BY21" s="159"/>
      <c r="BZ21" s="159"/>
      <c r="CA21" s="159"/>
      <c r="CB21" s="159"/>
      <c r="CC21" s="159"/>
      <c r="CD21" s="159"/>
      <c r="CE21" s="160"/>
    </row>
    <row r="22" spans="1:94" x14ac:dyDescent="0.35">
      <c r="A22" s="153"/>
      <c r="B22" s="73" t="s">
        <v>412</v>
      </c>
      <c r="AH22" s="159"/>
      <c r="AI22" s="159"/>
      <c r="AJ22" s="159"/>
      <c r="AK22" s="159"/>
      <c r="AL22" s="159"/>
      <c r="AM22" s="159"/>
      <c r="AN22" s="159"/>
      <c r="AO22" s="159"/>
      <c r="AP22" s="159"/>
      <c r="AQ22" s="159"/>
      <c r="AR22" s="159"/>
      <c r="AS22" s="159"/>
      <c r="AT22" s="159"/>
      <c r="AU22" s="159"/>
      <c r="AV22" s="159"/>
      <c r="AW22" s="159"/>
      <c r="AX22" s="159"/>
      <c r="AY22" s="159"/>
      <c r="AZ22" s="159"/>
      <c r="BA22" s="159">
        <v>38.789312587174926</v>
      </c>
      <c r="BB22" s="159">
        <v>34.561682109675409</v>
      </c>
      <c r="BC22" s="159">
        <v>22.422254102716579</v>
      </c>
      <c r="BD22" s="159">
        <v>21.978699599733631</v>
      </c>
      <c r="BE22" s="159">
        <v>19.528754619871819</v>
      </c>
      <c r="BF22" s="159">
        <v>13.079704247052007</v>
      </c>
      <c r="BG22" s="159">
        <v>10.37376788383064</v>
      </c>
      <c r="BH22" s="237">
        <v>17.945685060334739</v>
      </c>
      <c r="BI22" s="159">
        <v>19.538175067930293</v>
      </c>
      <c r="BJ22" s="159">
        <v>20.399963952869477</v>
      </c>
      <c r="BK22" s="159">
        <v>23.855</v>
      </c>
      <c r="BL22" s="159">
        <v>24.017000000000003</v>
      </c>
      <c r="BM22" s="159">
        <v>24.642999999999997</v>
      </c>
      <c r="BN22" s="159">
        <v>18.39283910997651</v>
      </c>
      <c r="BO22" s="159">
        <v>14.946486557439496</v>
      </c>
      <c r="BP22" s="159">
        <v>17.950244579809109</v>
      </c>
      <c r="BQ22" s="159">
        <v>20.2149122285795</v>
      </c>
      <c r="BR22" s="159">
        <v>16.67174622935487</v>
      </c>
      <c r="BS22" s="159">
        <v>16.54973947382279</v>
      </c>
      <c r="BT22" s="159">
        <v>13.655624784625029</v>
      </c>
      <c r="BU22" s="159">
        <v>11.198373868441289</v>
      </c>
      <c r="BV22" s="159"/>
      <c r="BW22" s="159"/>
      <c r="BX22" s="159"/>
      <c r="BY22" s="159"/>
      <c r="BZ22" s="159"/>
      <c r="CA22" s="159"/>
      <c r="CB22" s="159"/>
      <c r="CC22" s="159"/>
      <c r="CD22" s="159"/>
      <c r="CE22" s="160"/>
    </row>
    <row r="23" spans="1:94" ht="26.25" customHeight="1" x14ac:dyDescent="0.35">
      <c r="A23" s="153"/>
      <c r="B23" s="75" t="s">
        <v>413</v>
      </c>
      <c r="AH23" s="159"/>
      <c r="AI23" s="159"/>
      <c r="AJ23" s="159"/>
      <c r="AK23" s="159"/>
      <c r="AL23" s="159"/>
      <c r="AM23" s="159"/>
      <c r="AN23" s="159"/>
      <c r="AO23" s="159"/>
      <c r="AP23" s="159"/>
      <c r="AQ23" s="159"/>
      <c r="AR23" s="159"/>
      <c r="AS23" s="159"/>
      <c r="AT23" s="159"/>
      <c r="AU23" s="159"/>
      <c r="AV23" s="159"/>
      <c r="AW23" s="159"/>
      <c r="AX23" s="159"/>
      <c r="AY23" s="159"/>
      <c r="AZ23" s="159"/>
      <c r="BA23" s="159">
        <f t="shared" ref="BA23:BU23" si="5">SUM(BA16:BA22)</f>
        <v>550.07782092426999</v>
      </c>
      <c r="BB23" s="159">
        <f t="shared" si="5"/>
        <v>538.37082611214635</v>
      </c>
      <c r="BC23" s="159">
        <f t="shared" si="5"/>
        <v>387.95839979599015</v>
      </c>
      <c r="BD23" s="159">
        <f t="shared" si="5"/>
        <v>395.60754057241604</v>
      </c>
      <c r="BE23" s="159">
        <f t="shared" si="5"/>
        <v>332.69756523652143</v>
      </c>
      <c r="BF23" s="159">
        <f t="shared" si="5"/>
        <v>236.44299084667989</v>
      </c>
      <c r="BG23" s="159">
        <f t="shared" si="5"/>
        <v>211.83249521791888</v>
      </c>
      <c r="BH23" s="237">
        <f t="shared" si="5"/>
        <v>218.78769541069167</v>
      </c>
      <c r="BI23" s="159">
        <f t="shared" si="5"/>
        <v>228.37114502725112</v>
      </c>
      <c r="BJ23" s="159">
        <f t="shared" si="5"/>
        <v>229.90851008689435</v>
      </c>
      <c r="BK23" s="159">
        <f t="shared" si="5"/>
        <v>243.91299999999998</v>
      </c>
      <c r="BL23" s="159">
        <f t="shared" si="5"/>
        <v>240.17112335720162</v>
      </c>
      <c r="BM23" s="159">
        <f t="shared" si="5"/>
        <v>364.19197685889327</v>
      </c>
      <c r="BN23" s="159">
        <f t="shared" si="5"/>
        <v>350.50125478629542</v>
      </c>
      <c r="BO23" s="159">
        <f t="shared" si="5"/>
        <v>253.87548133879224</v>
      </c>
      <c r="BP23" s="159">
        <f t="shared" si="5"/>
        <v>246.71075788243246</v>
      </c>
      <c r="BQ23" s="159">
        <f t="shared" si="5"/>
        <v>202.42189831173042</v>
      </c>
      <c r="BR23" s="159">
        <f t="shared" si="5"/>
        <v>181.82649780045983</v>
      </c>
      <c r="BS23" s="159">
        <f t="shared" si="5"/>
        <v>160.99493943531127</v>
      </c>
      <c r="BT23" s="159">
        <f t="shared" si="5"/>
        <v>140.91511135140379</v>
      </c>
      <c r="BU23" s="159">
        <f t="shared" si="5"/>
        <v>114.30374162533161</v>
      </c>
      <c r="BV23" s="159"/>
      <c r="BW23" s="159"/>
      <c r="BX23" s="159"/>
      <c r="BY23" s="159"/>
      <c r="BZ23" s="159"/>
      <c r="CA23" s="159"/>
      <c r="CB23" s="159"/>
      <c r="CC23" s="159"/>
      <c r="CD23" s="159"/>
      <c r="CE23" s="160"/>
    </row>
    <row r="24" spans="1:94" x14ac:dyDescent="0.35">
      <c r="A24" s="153"/>
      <c r="B24" s="75" t="s">
        <v>414</v>
      </c>
      <c r="AH24" s="159"/>
      <c r="AI24" s="159"/>
      <c r="AJ24" s="159"/>
      <c r="AK24" s="159"/>
      <c r="AL24" s="159"/>
      <c r="AM24" s="159"/>
      <c r="AN24" s="159"/>
      <c r="AO24" s="159"/>
      <c r="AP24" s="159"/>
      <c r="AQ24" s="159"/>
      <c r="AR24" s="159"/>
      <c r="AS24" s="159"/>
      <c r="AT24" s="159"/>
      <c r="AU24" s="159"/>
      <c r="AV24" s="159"/>
      <c r="AW24" s="159"/>
      <c r="AX24" s="159"/>
      <c r="AY24" s="159"/>
      <c r="AZ24" s="159"/>
      <c r="BA24" s="159">
        <f t="shared" ref="BA24:BU24" si="6">BA23+BA14</f>
        <v>666.87375080608103</v>
      </c>
      <c r="BB24" s="159">
        <f t="shared" si="6"/>
        <v>670.54929627711158</v>
      </c>
      <c r="BC24" s="159">
        <f t="shared" si="6"/>
        <v>497.65911363035661</v>
      </c>
      <c r="BD24" s="159">
        <f t="shared" si="6"/>
        <v>521.06276528057947</v>
      </c>
      <c r="BE24" s="159">
        <f t="shared" si="6"/>
        <v>453.08498532628892</v>
      </c>
      <c r="BF24" s="159">
        <f t="shared" si="6"/>
        <v>336.92971511594305</v>
      </c>
      <c r="BG24" s="159">
        <f t="shared" si="6"/>
        <v>312.71251671593757</v>
      </c>
      <c r="BH24" s="237">
        <f t="shared" si="6"/>
        <v>331.98769541069169</v>
      </c>
      <c r="BI24" s="159">
        <f t="shared" si="6"/>
        <v>362.57114502725108</v>
      </c>
      <c r="BJ24" s="159">
        <f t="shared" si="6"/>
        <v>372.60851008689434</v>
      </c>
      <c r="BK24" s="159">
        <f t="shared" si="6"/>
        <v>412.31299999999999</v>
      </c>
      <c r="BL24" s="159">
        <f t="shared" si="6"/>
        <v>412.37112335720161</v>
      </c>
      <c r="BM24" s="159">
        <f t="shared" si="6"/>
        <v>533.0919768588933</v>
      </c>
      <c r="BN24" s="159">
        <f t="shared" si="6"/>
        <v>489.90125478629545</v>
      </c>
      <c r="BO24" s="159">
        <f t="shared" si="6"/>
        <v>353.77548133879225</v>
      </c>
      <c r="BP24" s="159">
        <f t="shared" si="6"/>
        <v>339.21075788243246</v>
      </c>
      <c r="BQ24" s="159">
        <f t="shared" si="6"/>
        <v>286.92189831173039</v>
      </c>
      <c r="BR24" s="159">
        <f t="shared" si="6"/>
        <v>256.22649780045981</v>
      </c>
      <c r="BS24" s="159">
        <f t="shared" si="6"/>
        <v>218.59493943531126</v>
      </c>
      <c r="BT24" s="159">
        <f t="shared" si="6"/>
        <v>184.8151113514038</v>
      </c>
      <c r="BU24" s="159">
        <f t="shared" si="6"/>
        <v>150.90374162533161</v>
      </c>
      <c r="BV24" s="159"/>
      <c r="BW24" s="159"/>
      <c r="BX24" s="159"/>
      <c r="BY24" s="159"/>
      <c r="BZ24" s="159"/>
      <c r="CA24" s="159"/>
      <c r="CB24" s="159"/>
      <c r="CC24" s="159"/>
      <c r="CD24" s="159"/>
      <c r="CE24" s="160"/>
    </row>
    <row r="25" spans="1:94" ht="26.25" customHeight="1" x14ac:dyDescent="0.35">
      <c r="A25" s="153"/>
      <c r="B25" s="82" t="s">
        <v>420</v>
      </c>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237"/>
      <c r="BI25" s="159"/>
      <c r="BJ25" s="159"/>
      <c r="BK25" s="159"/>
      <c r="BL25" s="159"/>
      <c r="BM25" s="159"/>
      <c r="BN25" s="159"/>
      <c r="BO25" s="159"/>
      <c r="BP25" s="159"/>
      <c r="BQ25" s="159"/>
      <c r="BR25" s="159"/>
      <c r="BS25" s="159"/>
      <c r="BT25" s="159"/>
      <c r="BU25" s="159"/>
      <c r="BV25" s="159"/>
      <c r="BW25" s="159"/>
      <c r="BX25" s="159"/>
      <c r="BY25" s="159"/>
      <c r="BZ25" s="159"/>
      <c r="CA25" s="159"/>
      <c r="CB25" s="159"/>
      <c r="CC25" s="159"/>
      <c r="CD25" s="159"/>
      <c r="CE25" s="160"/>
    </row>
    <row r="26" spans="1:94" x14ac:dyDescent="0.35">
      <c r="A26" s="153"/>
      <c r="B26" s="73" t="s">
        <v>408</v>
      </c>
      <c r="AH26" s="159">
        <f>Income_Support!AH31</f>
        <v>2.8029816586538465</v>
      </c>
      <c r="AI26" s="159">
        <f>Income_Support!AI31</f>
        <v>3.1177550000000003</v>
      </c>
      <c r="AJ26" s="159">
        <f>Income_Support!AJ31</f>
        <v>4.417237692307693</v>
      </c>
      <c r="AK26" s="159">
        <f>Income_Support!AK31</f>
        <v>3.0525300000000004</v>
      </c>
      <c r="AL26" s="159">
        <f>Income_Support!AL31</f>
        <v>5.1579929999999994</v>
      </c>
      <c r="AM26" s="159">
        <f>Income_Support!AM31</f>
        <v>4.8207797499999998</v>
      </c>
      <c r="AN26" s="159">
        <f>Income_Support!AN31</f>
        <v>5.9772190000000007</v>
      </c>
      <c r="AO26" s="159">
        <f>Income_Support!AO31</f>
        <v>6.0103905714285712</v>
      </c>
      <c r="AP26" s="159">
        <f>Income_Support!AP31</f>
        <v>6.2181166666666661</v>
      </c>
      <c r="AQ26" s="159">
        <f>Income_Support!AQ31</f>
        <v>11.184782999999999</v>
      </c>
      <c r="AR26" s="159">
        <f>Income_Support!AR31</f>
        <v>20.375420333333334</v>
      </c>
      <c r="AS26" s="159">
        <f>Income_Support!AS31</f>
        <v>23.223578666666668</v>
      </c>
      <c r="AT26" s="159">
        <f>Income_Support!AT31</f>
        <v>27.424068666666663</v>
      </c>
      <c r="AU26" s="159">
        <f>Income_Support!AU31</f>
        <v>33.173434999999991</v>
      </c>
      <c r="AV26" s="159">
        <f>Income_Support!AV31</f>
        <v>38.794090666666669</v>
      </c>
      <c r="AW26" s="159">
        <f>Income_Support!AW31</f>
        <v>43.345056333333332</v>
      </c>
      <c r="AX26" s="159">
        <f>Income_Support!AX31</f>
        <v>43.463999999999999</v>
      </c>
      <c r="AY26" s="159">
        <f>Income_Support!AY31</f>
        <v>46.861000000000004</v>
      </c>
      <c r="AZ26" s="159">
        <f>Income_Support!AZ31</f>
        <v>50.704000000000001</v>
      </c>
      <c r="BA26" s="159">
        <f>Income_Support!BA31</f>
        <v>51.632000000000005</v>
      </c>
      <c r="BB26" s="159">
        <f>Income_Support!BB31</f>
        <v>53.134</v>
      </c>
      <c r="BC26" s="159">
        <f>Income_Support!BC31</f>
        <v>55.036000000000001</v>
      </c>
      <c r="BD26" s="159">
        <f>Income_Support!BD31</f>
        <v>63.141999999999996</v>
      </c>
      <c r="BE26" s="159">
        <f>Income_Support!BE31</f>
        <v>69.936000000000007</v>
      </c>
      <c r="BF26" s="159">
        <f>Income_Support!BF31</f>
        <v>78.903000000000006</v>
      </c>
      <c r="BG26" s="159">
        <f>Income_Support!BG31</f>
        <v>44.26</v>
      </c>
      <c r="BH26" s="237">
        <v>0</v>
      </c>
      <c r="BI26" s="159">
        <v>0</v>
      </c>
      <c r="BJ26" s="159">
        <v>0</v>
      </c>
      <c r="BK26" s="159">
        <v>0</v>
      </c>
      <c r="BL26" s="159">
        <v>0</v>
      </c>
      <c r="BM26" s="159">
        <v>0</v>
      </c>
      <c r="BN26" s="159">
        <v>0</v>
      </c>
      <c r="BO26" s="159">
        <v>0</v>
      </c>
      <c r="BP26" s="159">
        <v>0</v>
      </c>
      <c r="BQ26" s="159">
        <v>0</v>
      </c>
      <c r="BR26" s="159">
        <v>0</v>
      </c>
      <c r="BS26" s="159">
        <v>0</v>
      </c>
      <c r="BT26" s="159">
        <v>0</v>
      </c>
      <c r="BU26" s="159">
        <v>0</v>
      </c>
      <c r="BV26" s="159">
        <v>0</v>
      </c>
      <c r="BW26" s="159">
        <v>0</v>
      </c>
      <c r="BX26" s="159">
        <v>0</v>
      </c>
      <c r="BY26" s="159">
        <v>0</v>
      </c>
      <c r="BZ26" s="159">
        <v>0</v>
      </c>
      <c r="CA26" s="159">
        <v>0</v>
      </c>
      <c r="CB26" s="159">
        <v>0</v>
      </c>
      <c r="CC26" s="159">
        <v>0</v>
      </c>
      <c r="CD26" s="159">
        <v>0</v>
      </c>
      <c r="CE26" s="160">
        <v>0</v>
      </c>
    </row>
    <row r="27" spans="1:94" x14ac:dyDescent="0.35">
      <c r="A27" s="153"/>
      <c r="B27" s="73" t="s">
        <v>409</v>
      </c>
      <c r="AH27" s="159">
        <f>Income_Support!AH32+Income_Support!AH34</f>
        <v>7.5111414455503507</v>
      </c>
      <c r="AI27" s="159">
        <f>Income_Support!AI32+Income_Support!AI34</f>
        <v>8.4174038688524586</v>
      </c>
      <c r="AJ27" s="159">
        <f>Income_Support!AJ32+Income_Support!AJ34</f>
        <v>9.4816625866666655</v>
      </c>
      <c r="AK27" s="159">
        <f>Income_Support!AK32+Income_Support!AK34</f>
        <v>12.034947442955179</v>
      </c>
      <c r="AL27" s="159">
        <f>Income_Support!AL32+Income_Support!AL34</f>
        <v>13.745806388888887</v>
      </c>
      <c r="AM27" s="159">
        <f>Income_Support!AM32+Income_Support!AM34</f>
        <v>19.090701198757763</v>
      </c>
      <c r="AN27" s="159">
        <f>Income_Support!AN32+Income_Support!AN34</f>
        <v>21.007634551282052</v>
      </c>
      <c r="AO27" s="159">
        <f>Income_Support!AO32+Income_Support!AO34</f>
        <v>26.119155875576038</v>
      </c>
      <c r="AP27" s="159">
        <f>Income_Support!AP32+Income_Support!AP34</f>
        <v>32.606789188888889</v>
      </c>
      <c r="AQ27" s="159">
        <f>Income_Support!AQ32+Income_Support!AQ34</f>
        <v>38.531891107954536</v>
      </c>
      <c r="AR27" s="159">
        <f>Income_Support!AR32+Income_Support!AR34</f>
        <v>59.18475512688822</v>
      </c>
      <c r="AS27" s="159">
        <f>Income_Support!AS32+Income_Support!AS34</f>
        <v>88.33756571666666</v>
      </c>
      <c r="AT27" s="159">
        <f>Income_Support!AT32+Income_Support!AT34</f>
        <v>105.5033161810141</v>
      </c>
      <c r="AU27" s="159">
        <f>Income_Support!AU32+Income_Support!AU34</f>
        <v>176.29218303667017</v>
      </c>
      <c r="AV27" s="159">
        <f>Income_Support!AV32+Income_Support!AV34</f>
        <v>255.36242765825932</v>
      </c>
      <c r="AW27" s="159">
        <f>Income_Support!AW32+Income_Support!AW34</f>
        <v>326.26827882189571</v>
      </c>
      <c r="AX27" s="159">
        <f>Income_Support!AX32+Income_Support!AX34</f>
        <v>301.11099999999999</v>
      </c>
      <c r="AY27" s="159">
        <f>Income_Support!AY32+Income_Support!AY34</f>
        <v>349.55500000000001</v>
      </c>
      <c r="AZ27" s="159">
        <f>Income_Support!AZ32+Income_Support!AZ34</f>
        <v>383.83500000000004</v>
      </c>
      <c r="BA27" s="159">
        <f>Income_Support!BA32+Income_Support!BA34</f>
        <v>410.74400000000003</v>
      </c>
      <c r="BB27" s="159">
        <f>Income_Support!BB32+Income_Support!BB34</f>
        <v>430.81400000000002</v>
      </c>
      <c r="BC27" s="159">
        <f>Income_Support!BC32+Income_Support!BC34</f>
        <v>504.67800000000005</v>
      </c>
      <c r="BD27" s="159">
        <f>Income_Support!BD32+Income_Support!BD34</f>
        <v>645.44600000000003</v>
      </c>
      <c r="BE27" s="159">
        <f>Income_Support!BE32+Income_Support!BE34</f>
        <v>762.50800000000004</v>
      </c>
      <c r="BF27" s="159">
        <f>Income_Support!BF32+Income_Support!BF34</f>
        <v>868.03</v>
      </c>
      <c r="BG27" s="159">
        <f>Income_Support!BG32+Income_Support!BG34</f>
        <v>922.62299999999993</v>
      </c>
      <c r="BH27" s="237">
        <f>Income_Support!BH11</f>
        <v>762.85481436764269</v>
      </c>
      <c r="BI27" s="159">
        <f>Income_Support!BI11</f>
        <v>581.84828131173447</v>
      </c>
      <c r="BJ27" s="159">
        <f>Income_Support!BJ11</f>
        <v>473.61722956436608</v>
      </c>
      <c r="BK27" s="159">
        <f>Income_Support!BK11</f>
        <v>413.95084160102698</v>
      </c>
      <c r="BL27" s="159">
        <f>Income_Support!BL11</f>
        <v>361.9907599972754</v>
      </c>
      <c r="BM27" s="159">
        <f>Income_Support!BM11</f>
        <v>257.46548854574922</v>
      </c>
      <c r="BN27" s="159">
        <f>Income_Support!BN11</f>
        <v>205.60454345030763</v>
      </c>
      <c r="BO27" s="159">
        <f>Income_Support!BO11</f>
        <v>154.90300893745626</v>
      </c>
      <c r="BP27" s="159">
        <f>Income_Support!BP11</f>
        <v>76.267852899601877</v>
      </c>
      <c r="BQ27" s="159">
        <f>Income_Support!BQ11</f>
        <v>20.56193343208226</v>
      </c>
      <c r="BR27" s="159">
        <f>Income_Support!BR11</f>
        <v>6.1435737027836854</v>
      </c>
      <c r="BS27" s="159">
        <f>Income_Support!BS11</f>
        <v>2.054652867902226</v>
      </c>
      <c r="BT27" s="159">
        <f>Income_Support!BT11</f>
        <v>0.52378414252916405</v>
      </c>
      <c r="BU27" s="159">
        <f>Income_Support!BU11</f>
        <v>0</v>
      </c>
      <c r="BV27" s="159">
        <f>Income_Support!BV11</f>
        <v>0</v>
      </c>
      <c r="BW27" s="159">
        <f>Income_Support!BW11</f>
        <v>0</v>
      </c>
      <c r="BX27" s="159">
        <f>Income_Support!BX11</f>
        <v>0</v>
      </c>
      <c r="BY27" s="159">
        <f>Income_Support!BY11</f>
        <v>0</v>
      </c>
      <c r="BZ27" s="159">
        <f>Income_Support!BZ11</f>
        <v>0</v>
      </c>
      <c r="CA27" s="159">
        <f>Income_Support!CA11</f>
        <v>0</v>
      </c>
      <c r="CB27" s="159">
        <f>Income_Support!CB11</f>
        <v>0</v>
      </c>
      <c r="CC27" s="159">
        <f>Income_Support!CC11</f>
        <v>0</v>
      </c>
      <c r="CD27" s="159">
        <f>Income_Support!CD11</f>
        <v>0</v>
      </c>
      <c r="CE27" s="160">
        <f>Income_Support!CE11</f>
        <v>0</v>
      </c>
    </row>
    <row r="28" spans="1:94" x14ac:dyDescent="0.35">
      <c r="A28" s="153"/>
      <c r="B28" s="73" t="s">
        <v>410</v>
      </c>
      <c r="AH28" s="159">
        <f>Income_Support!AH33</f>
        <v>182.15085531267607</v>
      </c>
      <c r="AI28" s="159">
        <f>Income_Support!AI33</f>
        <v>193.603454</v>
      </c>
      <c r="AJ28" s="159">
        <f>Income_Support!AJ33</f>
        <v>246.08449246153847</v>
      </c>
      <c r="AK28" s="159">
        <f>Income_Support!AK33</f>
        <v>298.00780700000001</v>
      </c>
      <c r="AL28" s="159">
        <f>Income_Support!AL33</f>
        <v>372.96242025000004</v>
      </c>
      <c r="AM28" s="159">
        <f>Income_Support!AM33</f>
        <v>418.66883899999999</v>
      </c>
      <c r="AN28" s="159">
        <f>Income_Support!AN33</f>
        <v>472.97908750000005</v>
      </c>
      <c r="AO28" s="159">
        <f>Income_Support!AO33</f>
        <v>559.46277857142854</v>
      </c>
      <c r="AP28" s="159">
        <f>Income_Support!AP33</f>
        <v>619.10317680000003</v>
      </c>
      <c r="AQ28" s="159">
        <f>Income_Support!AQ33</f>
        <v>687.23668999999995</v>
      </c>
      <c r="AR28" s="159">
        <f>Income_Support!AR33</f>
        <v>786.62654500000008</v>
      </c>
      <c r="AS28" s="159">
        <f>Income_Support!AS33</f>
        <v>914.84584999999981</v>
      </c>
      <c r="AT28" s="159">
        <f>Income_Support!AT33</f>
        <v>1031.7429646666667</v>
      </c>
      <c r="AU28" s="159">
        <f>Income_Support!AU33</f>
        <v>1238.1339973333331</v>
      </c>
      <c r="AV28" s="159">
        <f>Income_Support!AV33</f>
        <v>1496.1980143333333</v>
      </c>
      <c r="AW28" s="159">
        <f>Income_Support!AW33</f>
        <v>1640.7096546666664</v>
      </c>
      <c r="AX28" s="159">
        <f>Income_Support!AX33</f>
        <v>1565.194</v>
      </c>
      <c r="AY28" s="159">
        <f>Income_Support!AY33</f>
        <v>1620.7080000000001</v>
      </c>
      <c r="AZ28" s="159">
        <f>Income_Support!AZ33</f>
        <v>1655.7110000000002</v>
      </c>
      <c r="BA28" s="159">
        <f>Income_Support!BA33</f>
        <v>1620.1309999999999</v>
      </c>
      <c r="BB28" s="159">
        <f>Income_Support!BB33</f>
        <v>1603.6470000000002</v>
      </c>
      <c r="BC28" s="159">
        <f>Income_Support!BC33</f>
        <v>1767.1590000000001</v>
      </c>
      <c r="BD28" s="159">
        <f>Income_Support!BD33</f>
        <v>2165.7539999999999</v>
      </c>
      <c r="BE28" s="159">
        <f>Income_Support!BE33</f>
        <v>2410.0329999999999</v>
      </c>
      <c r="BF28" s="159">
        <f>Income_Support!BF33</f>
        <v>2614.94</v>
      </c>
      <c r="BG28" s="159">
        <f>Income_Support!BG33</f>
        <v>2692.2280000000001</v>
      </c>
      <c r="BH28" s="237">
        <f>Income_Support!BH12</f>
        <v>2379.5925143374584</v>
      </c>
      <c r="BI28" s="159">
        <f>Income_Support!BI12</f>
        <v>1837.3630975898855</v>
      </c>
      <c r="BJ28" s="159">
        <f>Income_Support!BJ12</f>
        <v>1488.0812530592266</v>
      </c>
      <c r="BK28" s="159">
        <f>Income_Support!BK12</f>
        <v>1240.0749327219526</v>
      </c>
      <c r="BL28" s="159">
        <f>Income_Support!BL12</f>
        <v>1019.2297363963041</v>
      </c>
      <c r="BM28" s="159">
        <f>Income_Support!BM12</f>
        <v>573.42465157263109</v>
      </c>
      <c r="BN28" s="159">
        <f>Income_Support!BN12</f>
        <v>385.58487222799226</v>
      </c>
      <c r="BO28" s="159">
        <f>Income_Support!BO12</f>
        <v>257.83000969421636</v>
      </c>
      <c r="BP28" s="159">
        <f>Income_Support!BP12</f>
        <v>181.74617268748545</v>
      </c>
      <c r="BQ28" s="159">
        <f>Income_Support!BQ12</f>
        <v>126.36562807856818</v>
      </c>
      <c r="BR28" s="159">
        <f>Income_Support!BR12</f>
        <v>93.6580137692699</v>
      </c>
      <c r="BS28" s="159">
        <f>Income_Support!BS12</f>
        <v>62.818026950391548</v>
      </c>
      <c r="BT28" s="159">
        <f>Income_Support!BT12</f>
        <v>46.246929954277043</v>
      </c>
      <c r="BU28" s="159">
        <f>Income_Support!BU12</f>
        <v>33.264070762993541</v>
      </c>
      <c r="BV28" s="159">
        <f>Income_Support!BV12</f>
        <v>25.29741488734189</v>
      </c>
      <c r="BW28" s="159">
        <f>Income_Support!BW12</f>
        <v>13.972960794939921</v>
      </c>
      <c r="BX28" s="159">
        <f>Income_Support!BX12</f>
        <v>8.4216651556987863</v>
      </c>
      <c r="BY28" s="159">
        <f>Income_Support!BY12</f>
        <v>5.1883944602961058</v>
      </c>
      <c r="BZ28" s="159">
        <f>Income_Support!BZ12</f>
        <v>3.1133546369352243</v>
      </c>
      <c r="CA28" s="159">
        <f>Income_Support!CA12</f>
        <v>1.7907552020678494</v>
      </c>
      <c r="CB28" s="159">
        <f>Income_Support!CB12</f>
        <v>1.1142210346064485</v>
      </c>
      <c r="CC28" s="159">
        <f>Income_Support!CC12</f>
        <v>0.43297741734591683</v>
      </c>
      <c r="CD28" s="159">
        <f>Income_Support!CD12</f>
        <v>0</v>
      </c>
      <c r="CE28" s="160">
        <f>Income_Support!CE12</f>
        <v>0</v>
      </c>
    </row>
    <row r="29" spans="1:94" x14ac:dyDescent="0.35">
      <c r="A29" s="153"/>
      <c r="B29" s="73" t="s">
        <v>411</v>
      </c>
      <c r="AH29" s="159">
        <f>Income_Support!AH30+Table_2a!AH13</f>
        <v>93.471266166347988</v>
      </c>
      <c r="AI29" s="159">
        <f>Income_Support!AI30+Table_2a!AI13</f>
        <v>94.923246999999989</v>
      </c>
      <c r="AJ29" s="159">
        <f>Income_Support!AJ30+Table_2a!AJ13</f>
        <v>133.38773399999999</v>
      </c>
      <c r="AK29" s="159">
        <f>Income_Support!AK30+Table_2a!AK13</f>
        <v>247.07490900000002</v>
      </c>
      <c r="AL29" s="159">
        <f>Income_Support!AL30+Table_2a!AL13</f>
        <v>357.58954</v>
      </c>
      <c r="AM29" s="159">
        <f>Income_Support!AM30+Table_2a!AM13</f>
        <v>431.42880574999998</v>
      </c>
      <c r="AN29" s="159">
        <f>Income_Support!AN30+Table_2a!AN13</f>
        <v>509.44051474999986</v>
      </c>
      <c r="AO29" s="159">
        <f>Income_Support!AO30+Table_2a!AO13</f>
        <v>568.12316771428561</v>
      </c>
      <c r="AP29" s="159">
        <f>Income_Support!AP30+Table_2a!AP13</f>
        <v>574.2704686666666</v>
      </c>
      <c r="AQ29" s="159">
        <f>Income_Support!AQ30+Table_2a!AQ13</f>
        <v>536.17211133333342</v>
      </c>
      <c r="AR29" s="159">
        <f>Income_Support!AR30+Table_2a!AR13</f>
        <v>433.57405600000004</v>
      </c>
      <c r="AS29" s="159">
        <f>Income_Support!AS30+Table_2a!AS13</f>
        <v>354.685723</v>
      </c>
      <c r="AT29" s="159">
        <f>Income_Support!AT30+Table_2a!AT13</f>
        <v>376.53609799999998</v>
      </c>
      <c r="AU29" s="159">
        <f>Income_Support!AU30+Table_2a!AU13</f>
        <v>563.69445233333329</v>
      </c>
      <c r="AV29" s="159">
        <f>Income_Support!AV30+Table_2a!AV13</f>
        <v>715.69305299999996</v>
      </c>
      <c r="AW29" s="159">
        <f>Income_Support!AW30+Table_2a!AW13</f>
        <v>769.72457333333318</v>
      </c>
      <c r="AX29" s="159">
        <f>Income_Support!AX30+Table_2a!AX13</f>
        <v>820</v>
      </c>
      <c r="AY29" s="159">
        <f>Income_Support!AY30+Table_2a!AY13</f>
        <v>660</v>
      </c>
      <c r="AZ29" s="159">
        <f>Income_Support!AZ30+Table_2a!AZ13</f>
        <v>490</v>
      </c>
      <c r="BA29" s="159">
        <f>Table_2a!BA13</f>
        <v>330</v>
      </c>
      <c r="BB29" s="159">
        <f>Table_2a!BB13</f>
        <v>305</v>
      </c>
      <c r="BC29" s="159">
        <f>Table_2a!BC13</f>
        <v>285</v>
      </c>
      <c r="BD29" s="159">
        <f>Table_2a!BD13</f>
        <v>305</v>
      </c>
      <c r="BE29" s="159">
        <f>Table_2a!BE13</f>
        <v>284</v>
      </c>
      <c r="BF29" s="159">
        <f>Table_2a!BF13</f>
        <v>289.81299999999999</v>
      </c>
      <c r="BG29" s="159">
        <f>Table_2a!BG13</f>
        <v>255.8872903330878</v>
      </c>
      <c r="BH29" s="237">
        <f>Table_2a!BH13</f>
        <v>142.881</v>
      </c>
      <c r="BI29" s="159">
        <f>Table_2a!BI13</f>
        <v>24.123565300067376</v>
      </c>
      <c r="BJ29" s="159">
        <f>Table_2a!BJ13</f>
        <v>12.22461096189574</v>
      </c>
      <c r="BK29" s="159">
        <f>Table_2a!BK13</f>
        <v>0</v>
      </c>
      <c r="BL29" s="159">
        <f>Table_2a!BL13</f>
        <v>0</v>
      </c>
      <c r="BM29" s="159">
        <f>Table_2a!BM13</f>
        <v>0</v>
      </c>
      <c r="BN29" s="159">
        <f>Table_2a!BN13</f>
        <v>0</v>
      </c>
      <c r="BO29" s="159">
        <f>Table_2a!BO13</f>
        <v>0</v>
      </c>
      <c r="BP29" s="159">
        <f>Table_2a!BP13</f>
        <v>0</v>
      </c>
      <c r="BQ29" s="159">
        <f>Table_2a!BQ13</f>
        <v>0</v>
      </c>
      <c r="BR29" s="159">
        <f>Table_2a!BR13</f>
        <v>0</v>
      </c>
      <c r="BS29" s="159">
        <f>Table_2a!BS13</f>
        <v>0</v>
      </c>
      <c r="BT29" s="159">
        <f>Table_2a!BT13</f>
        <v>0</v>
      </c>
      <c r="BU29" s="159">
        <f>Table_2a!BU13</f>
        <v>0</v>
      </c>
      <c r="BV29" s="159">
        <f>Table_2a!BV13</f>
        <v>0</v>
      </c>
      <c r="BW29" s="159">
        <f>Table_2a!BW13</f>
        <v>0</v>
      </c>
      <c r="BX29" s="159">
        <f>Table_2a!BX13</f>
        <v>0</v>
      </c>
      <c r="BY29" s="159">
        <f>Table_2a!BY13</f>
        <v>0</v>
      </c>
      <c r="BZ29" s="159">
        <f>Table_2a!BZ13</f>
        <v>0</v>
      </c>
      <c r="CA29" s="159">
        <f>Table_2a!CA13</f>
        <v>0</v>
      </c>
      <c r="CB29" s="159">
        <f>Table_2a!CB13</f>
        <v>0</v>
      </c>
      <c r="CC29" s="159">
        <f>Table_2a!CC13</f>
        <v>0</v>
      </c>
      <c r="CD29" s="159">
        <f>Table_2a!CD13</f>
        <v>0</v>
      </c>
      <c r="CE29" s="160">
        <f>Table_2a!CE13</f>
        <v>0</v>
      </c>
    </row>
    <row r="30" spans="1:94" x14ac:dyDescent="0.35">
      <c r="A30" s="153"/>
      <c r="B30" s="73" t="s">
        <v>412</v>
      </c>
      <c r="AH30" s="159">
        <f>Income_Support!AH35</f>
        <v>1.5700192131147541</v>
      </c>
      <c r="AI30" s="159">
        <f>Income_Support!AI35</f>
        <v>2.0185961311475409</v>
      </c>
      <c r="AJ30" s="159">
        <f>Income_Support!AJ35</f>
        <v>2.5145194133333337</v>
      </c>
      <c r="AK30" s="159">
        <f>Income_Support!AK35</f>
        <v>4.1943370570448213</v>
      </c>
      <c r="AL30" s="159">
        <f>Income_Support!AL35</f>
        <v>6.0108461111111113</v>
      </c>
      <c r="AM30" s="159">
        <f>Income_Support!AM35</f>
        <v>8.9534398012422383</v>
      </c>
      <c r="AN30" s="159">
        <f>Income_Support!AN35</f>
        <v>11.366141948717949</v>
      </c>
      <c r="AO30" s="159">
        <f>Income_Support!AO35</f>
        <v>12.40421998156682</v>
      </c>
      <c r="AP30" s="159">
        <f>Income_Support!AP35</f>
        <v>13.377009744444447</v>
      </c>
      <c r="AQ30" s="159">
        <f>Income_Support!AQ35</f>
        <v>18.165157558712117</v>
      </c>
      <c r="AR30" s="159">
        <f>Income_Support!AR35</f>
        <v>22.602176873111784</v>
      </c>
      <c r="AS30" s="159">
        <f>Income_Support!AS35</f>
        <v>36.159565949999994</v>
      </c>
      <c r="AT30" s="159">
        <f>Income_Support!AT35</f>
        <v>60.108176818985882</v>
      </c>
      <c r="AU30" s="159">
        <f>Income_Support!AU35</f>
        <v>72.762087296663097</v>
      </c>
      <c r="AV30" s="159">
        <f>Income_Support!AV35</f>
        <v>82.914424675073988</v>
      </c>
      <c r="AW30" s="159">
        <f>Income_Support!AW35</f>
        <v>91.830058844770917</v>
      </c>
      <c r="AX30" s="159">
        <f>Income_Support!AX35</f>
        <v>56.148000000000003</v>
      </c>
      <c r="AY30" s="159">
        <f>Income_Support!AY35</f>
        <v>67.225999999999999</v>
      </c>
      <c r="AZ30" s="159">
        <f>Income_Support!AZ35</f>
        <v>72.277000000000001</v>
      </c>
      <c r="BA30" s="159">
        <f>Income_Support!BA35</f>
        <v>71.974000000000004</v>
      </c>
      <c r="BB30" s="159">
        <f>Income_Support!BB35</f>
        <v>72.932000000000002</v>
      </c>
      <c r="BC30" s="159">
        <f>Income_Support!BC35</f>
        <v>57.133000000000003</v>
      </c>
      <c r="BD30" s="159">
        <f>Income_Support!BD35</f>
        <v>70.122000000000014</v>
      </c>
      <c r="BE30" s="159">
        <f>Income_Support!BE35</f>
        <v>82.59</v>
      </c>
      <c r="BF30" s="159">
        <f>Income_Support!BF35</f>
        <v>93.134</v>
      </c>
      <c r="BG30" s="159">
        <f>Income_Support!BG35</f>
        <v>93.677999999999997</v>
      </c>
      <c r="BH30" s="237">
        <f>Income_Support!BH13+Income_Support!BH14</f>
        <v>135.55267129489889</v>
      </c>
      <c r="BI30" s="159">
        <f>Income_Support!BI13+Income_Support!BI14</f>
        <v>106.78862109838009</v>
      </c>
      <c r="BJ30" s="159">
        <f>Income_Support!BJ13+Income_Support!BJ14</f>
        <v>88.301517376407233</v>
      </c>
      <c r="BK30" s="159">
        <f>Income_Support!BK13+Income_Support!BK14</f>
        <v>83.486206160473344</v>
      </c>
      <c r="BL30" s="159">
        <f>Income_Support!BL13+Income_Support!BL14</f>
        <v>74.469583454151902</v>
      </c>
      <c r="BM30" s="159">
        <f>Income_Support!BM13+Income_Support!BM14</f>
        <v>46.082289627416799</v>
      </c>
      <c r="BN30" s="159">
        <f>Income_Support!BN13+Income_Support!BN14</f>
        <v>42.030298381239113</v>
      </c>
      <c r="BO30" s="159">
        <f>Income_Support!BO13+Income_Support!BO14</f>
        <v>38.324695975425612</v>
      </c>
      <c r="BP30" s="159">
        <f>Income_Support!BP13+Income_Support!BP14</f>
        <v>34.26120907045155</v>
      </c>
      <c r="BQ30" s="159">
        <f>Income_Support!BQ13+Income_Support!BQ14</f>
        <v>25.247131731818119</v>
      </c>
      <c r="BR30" s="159">
        <f>Income_Support!BR13+Income_Support!BR14</f>
        <v>19.689829310529547</v>
      </c>
      <c r="BS30" s="159">
        <f>Income_Support!BS13+Income_Support!BS14</f>
        <v>15.35212329400081</v>
      </c>
      <c r="BT30" s="159">
        <f>Income_Support!BT13+Income_Support!BT14</f>
        <v>12.403655026348911</v>
      </c>
      <c r="BU30" s="159">
        <f>Income_Support!BU13+Income_Support!BU14</f>
        <v>9.3437312563042951</v>
      </c>
      <c r="BV30" s="159">
        <f>Income_Support!BV13+Income_Support!BV14</f>
        <v>7.3839716360874892</v>
      </c>
      <c r="BW30" s="159">
        <f>Income_Support!BW13+Income_Support!BW14</f>
        <v>3.6841308978695588</v>
      </c>
      <c r="BX30" s="159">
        <f>Income_Support!BX13+Income_Support!BX14</f>
        <v>2.3560170094230699</v>
      </c>
      <c r="BY30" s="159">
        <f>Income_Support!BY13+Income_Support!BY14</f>
        <v>1.3616494247968451</v>
      </c>
      <c r="BZ30" s="159">
        <f>Income_Support!BZ13+Income_Support!BZ14</f>
        <v>0.80700895430719033</v>
      </c>
      <c r="CA30" s="159">
        <f>Income_Support!CA13+Income_Support!CA14</f>
        <v>0.47145260770350222</v>
      </c>
      <c r="CB30" s="159">
        <f>Income_Support!CB13+Income_Support!CB14</f>
        <v>0.20958306350736461</v>
      </c>
      <c r="CC30" s="159">
        <f>Income_Support!CC13+Income_Support!CC14</f>
        <v>6.4574097270898079E-2</v>
      </c>
      <c r="CD30" s="159">
        <f>Income_Support!CD13+Income_Support!CD14</f>
        <v>0</v>
      </c>
      <c r="CE30" s="160">
        <f>Income_Support!CE13+Income_Support!CE14</f>
        <v>0</v>
      </c>
    </row>
    <row r="31" spans="1:94" ht="26.25" customHeight="1" x14ac:dyDescent="0.35">
      <c r="A31" s="153"/>
      <c r="B31" s="75" t="s">
        <v>413</v>
      </c>
      <c r="AH31" s="159">
        <f t="shared" ref="AH31:BM31" si="7">SUM(AH27:AH30)</f>
        <v>284.70328213768914</v>
      </c>
      <c r="AI31" s="159">
        <f t="shared" si="7"/>
        <v>298.96270099999998</v>
      </c>
      <c r="AJ31" s="159">
        <f t="shared" si="7"/>
        <v>391.4684084615385</v>
      </c>
      <c r="AK31" s="159">
        <f t="shared" si="7"/>
        <v>561.31200049999995</v>
      </c>
      <c r="AL31" s="159">
        <f t="shared" si="7"/>
        <v>750.30861275000007</v>
      </c>
      <c r="AM31" s="159">
        <f t="shared" si="7"/>
        <v>878.14178574999994</v>
      </c>
      <c r="AN31" s="159">
        <f t="shared" si="7"/>
        <v>1014.7933787499999</v>
      </c>
      <c r="AO31" s="159">
        <f t="shared" si="7"/>
        <v>1166.1093221428569</v>
      </c>
      <c r="AP31" s="159">
        <f t="shared" si="7"/>
        <v>1239.3574444000001</v>
      </c>
      <c r="AQ31" s="159">
        <f t="shared" si="7"/>
        <v>1280.1058499999999</v>
      </c>
      <c r="AR31" s="159">
        <f t="shared" si="7"/>
        <v>1301.9875330000002</v>
      </c>
      <c r="AS31" s="159">
        <f t="shared" si="7"/>
        <v>1394.0287046666663</v>
      </c>
      <c r="AT31" s="159">
        <f t="shared" si="7"/>
        <v>1573.8905556666666</v>
      </c>
      <c r="AU31" s="159">
        <f t="shared" si="7"/>
        <v>2050.8827199999996</v>
      </c>
      <c r="AV31" s="159">
        <f t="shared" si="7"/>
        <v>2550.1679196666664</v>
      </c>
      <c r="AW31" s="159">
        <f t="shared" si="7"/>
        <v>2828.5325656666664</v>
      </c>
      <c r="AX31" s="159">
        <f t="shared" si="7"/>
        <v>2742.453</v>
      </c>
      <c r="AY31" s="159">
        <f t="shared" si="7"/>
        <v>2697.489</v>
      </c>
      <c r="AZ31" s="159">
        <f t="shared" si="7"/>
        <v>2601.8230000000003</v>
      </c>
      <c r="BA31" s="159">
        <f t="shared" si="7"/>
        <v>2432.8490000000002</v>
      </c>
      <c r="BB31" s="159">
        <f t="shared" si="7"/>
        <v>2412.393</v>
      </c>
      <c r="BC31" s="159">
        <f t="shared" si="7"/>
        <v>2613.9699999999998</v>
      </c>
      <c r="BD31" s="159">
        <f t="shared" si="7"/>
        <v>3186.3219999999997</v>
      </c>
      <c r="BE31" s="159">
        <f t="shared" si="7"/>
        <v>3539.1310000000003</v>
      </c>
      <c r="BF31" s="159">
        <f t="shared" si="7"/>
        <v>3865.9170000000004</v>
      </c>
      <c r="BG31" s="159">
        <f t="shared" si="7"/>
        <v>3964.416290333088</v>
      </c>
      <c r="BH31" s="237">
        <f t="shared" si="7"/>
        <v>3420.8809999999999</v>
      </c>
      <c r="BI31" s="159">
        <f t="shared" si="7"/>
        <v>2550.1235653000672</v>
      </c>
      <c r="BJ31" s="159">
        <f t="shared" si="7"/>
        <v>2062.2246109618955</v>
      </c>
      <c r="BK31" s="159">
        <f t="shared" si="7"/>
        <v>1737.5119804834528</v>
      </c>
      <c r="BL31" s="159">
        <f t="shared" si="7"/>
        <v>1455.6900798477316</v>
      </c>
      <c r="BM31" s="159">
        <f t="shared" si="7"/>
        <v>876.97242974579706</v>
      </c>
      <c r="BN31" s="159">
        <f t="shared" ref="BN31:CE31" si="8">SUM(BN27:BN30)</f>
        <v>633.219714059539</v>
      </c>
      <c r="BO31" s="159">
        <f t="shared" si="8"/>
        <v>451.05771460709821</v>
      </c>
      <c r="BP31" s="159">
        <f t="shared" si="8"/>
        <v>292.27523465753887</v>
      </c>
      <c r="BQ31" s="159">
        <f t="shared" si="8"/>
        <v>172.17469324246855</v>
      </c>
      <c r="BR31" s="159">
        <f t="shared" si="8"/>
        <v>119.49141678258313</v>
      </c>
      <c r="BS31" s="159">
        <f t="shared" si="8"/>
        <v>80.22480311229458</v>
      </c>
      <c r="BT31" s="159">
        <f t="shared" si="8"/>
        <v>59.174369123155117</v>
      </c>
      <c r="BU31" s="159">
        <f t="shared" si="8"/>
        <v>42.607802019297836</v>
      </c>
      <c r="BV31" s="159">
        <f t="shared" si="8"/>
        <v>32.681386523429381</v>
      </c>
      <c r="BW31" s="159">
        <f t="shared" si="8"/>
        <v>17.65709169280948</v>
      </c>
      <c r="BX31" s="159">
        <f t="shared" si="8"/>
        <v>10.777682165121856</v>
      </c>
      <c r="BY31" s="159">
        <f t="shared" si="8"/>
        <v>6.5500438850929505</v>
      </c>
      <c r="BZ31" s="159">
        <f t="shared" si="8"/>
        <v>3.9203635912424146</v>
      </c>
      <c r="CA31" s="159">
        <f t="shared" si="8"/>
        <v>2.2622078097713518</v>
      </c>
      <c r="CB31" s="159">
        <f t="shared" si="8"/>
        <v>1.3238040981138131</v>
      </c>
      <c r="CC31" s="159">
        <f t="shared" si="8"/>
        <v>0.4975515146168149</v>
      </c>
      <c r="CD31" s="159">
        <f t="shared" si="8"/>
        <v>0</v>
      </c>
      <c r="CE31" s="160">
        <f t="shared" si="8"/>
        <v>0</v>
      </c>
    </row>
    <row r="32" spans="1:94" x14ac:dyDescent="0.35">
      <c r="A32" s="153"/>
      <c r="B32" s="75" t="s">
        <v>414</v>
      </c>
      <c r="AH32" s="159">
        <f t="shared" ref="AH32:BM32" si="9">AH31+AH26</f>
        <v>287.50626379634298</v>
      </c>
      <c r="AI32" s="159">
        <f t="shared" si="9"/>
        <v>302.08045599999997</v>
      </c>
      <c r="AJ32" s="159">
        <f t="shared" si="9"/>
        <v>395.88564615384621</v>
      </c>
      <c r="AK32" s="159">
        <f t="shared" si="9"/>
        <v>564.3645305</v>
      </c>
      <c r="AL32" s="159">
        <f t="shared" si="9"/>
        <v>755.4666057500001</v>
      </c>
      <c r="AM32" s="159">
        <f t="shared" si="9"/>
        <v>882.96256549999998</v>
      </c>
      <c r="AN32" s="159">
        <f t="shared" si="9"/>
        <v>1020.7705977499999</v>
      </c>
      <c r="AO32" s="159">
        <f t="shared" si="9"/>
        <v>1172.1197127142855</v>
      </c>
      <c r="AP32" s="159">
        <f t="shared" si="9"/>
        <v>1245.5755610666668</v>
      </c>
      <c r="AQ32" s="159">
        <f t="shared" si="9"/>
        <v>1291.2906329999998</v>
      </c>
      <c r="AR32" s="159">
        <f t="shared" si="9"/>
        <v>1322.3629533333335</v>
      </c>
      <c r="AS32" s="159">
        <f t="shared" si="9"/>
        <v>1417.252283333333</v>
      </c>
      <c r="AT32" s="159">
        <f t="shared" si="9"/>
        <v>1601.3146243333333</v>
      </c>
      <c r="AU32" s="159">
        <f t="shared" si="9"/>
        <v>2084.0561549999998</v>
      </c>
      <c r="AV32" s="159">
        <f t="shared" si="9"/>
        <v>2588.9620103333332</v>
      </c>
      <c r="AW32" s="159">
        <f t="shared" si="9"/>
        <v>2871.877622</v>
      </c>
      <c r="AX32" s="159">
        <f t="shared" si="9"/>
        <v>2785.9169999999999</v>
      </c>
      <c r="AY32" s="159">
        <f t="shared" si="9"/>
        <v>2744.35</v>
      </c>
      <c r="AZ32" s="159">
        <f t="shared" si="9"/>
        <v>2652.5270000000005</v>
      </c>
      <c r="BA32" s="159">
        <f t="shared" si="9"/>
        <v>2484.4810000000002</v>
      </c>
      <c r="BB32" s="159">
        <f t="shared" si="9"/>
        <v>2465.527</v>
      </c>
      <c r="BC32" s="159">
        <f t="shared" si="9"/>
        <v>2669.0059999999999</v>
      </c>
      <c r="BD32" s="159">
        <f t="shared" si="9"/>
        <v>3249.4639999999995</v>
      </c>
      <c r="BE32" s="159">
        <f t="shared" si="9"/>
        <v>3609.0670000000005</v>
      </c>
      <c r="BF32" s="159">
        <f t="shared" si="9"/>
        <v>3944.82</v>
      </c>
      <c r="BG32" s="159">
        <f t="shared" si="9"/>
        <v>4008.6762903330882</v>
      </c>
      <c r="BH32" s="237">
        <f t="shared" si="9"/>
        <v>3420.8809999999999</v>
      </c>
      <c r="BI32" s="159">
        <f t="shared" si="9"/>
        <v>2550.1235653000672</v>
      </c>
      <c r="BJ32" s="159">
        <f t="shared" si="9"/>
        <v>2062.2246109618955</v>
      </c>
      <c r="BK32" s="159">
        <f t="shared" si="9"/>
        <v>1737.5119804834528</v>
      </c>
      <c r="BL32" s="159">
        <f t="shared" si="9"/>
        <v>1455.6900798477316</v>
      </c>
      <c r="BM32" s="159">
        <f t="shared" si="9"/>
        <v>876.97242974579706</v>
      </c>
      <c r="BN32" s="159">
        <f t="shared" ref="BN32:CE32" si="10">BN31+BN26</f>
        <v>633.219714059539</v>
      </c>
      <c r="BO32" s="159">
        <f t="shared" si="10"/>
        <v>451.05771460709821</v>
      </c>
      <c r="BP32" s="159">
        <f t="shared" si="10"/>
        <v>292.27523465753887</v>
      </c>
      <c r="BQ32" s="159">
        <f t="shared" si="10"/>
        <v>172.17469324246855</v>
      </c>
      <c r="BR32" s="159">
        <f t="shared" si="10"/>
        <v>119.49141678258313</v>
      </c>
      <c r="BS32" s="159">
        <f t="shared" si="10"/>
        <v>80.22480311229458</v>
      </c>
      <c r="BT32" s="159">
        <f t="shared" si="10"/>
        <v>59.174369123155117</v>
      </c>
      <c r="BU32" s="159">
        <f t="shared" si="10"/>
        <v>42.607802019297836</v>
      </c>
      <c r="BV32" s="159">
        <f t="shared" si="10"/>
        <v>32.681386523429381</v>
      </c>
      <c r="BW32" s="159">
        <f t="shared" si="10"/>
        <v>17.65709169280948</v>
      </c>
      <c r="BX32" s="159">
        <f t="shared" si="10"/>
        <v>10.777682165121856</v>
      </c>
      <c r="BY32" s="159">
        <f t="shared" si="10"/>
        <v>6.5500438850929505</v>
      </c>
      <c r="BZ32" s="159">
        <f t="shared" si="10"/>
        <v>3.9203635912424146</v>
      </c>
      <c r="CA32" s="159">
        <f t="shared" si="10"/>
        <v>2.2622078097713518</v>
      </c>
      <c r="CB32" s="159">
        <f t="shared" si="10"/>
        <v>1.3238040981138131</v>
      </c>
      <c r="CC32" s="159">
        <f t="shared" si="10"/>
        <v>0.4975515146168149</v>
      </c>
      <c r="CD32" s="159">
        <f t="shared" si="10"/>
        <v>0</v>
      </c>
      <c r="CE32" s="160">
        <f t="shared" si="10"/>
        <v>0</v>
      </c>
    </row>
    <row r="33" spans="1:83" ht="26.25" customHeight="1" x14ac:dyDescent="0.35">
      <c r="A33" s="153"/>
      <c r="B33" s="82" t="s">
        <v>421</v>
      </c>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237"/>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60"/>
    </row>
    <row r="34" spans="1:83" x14ac:dyDescent="0.35">
      <c r="A34" s="153"/>
      <c r="B34" s="73" t="s">
        <v>408</v>
      </c>
      <c r="AH34" s="159">
        <f>Income_Support!AH37</f>
        <v>0</v>
      </c>
      <c r="AI34" s="159">
        <f>Income_Support!AI37</f>
        <v>7.9208541951414011</v>
      </c>
      <c r="AJ34" s="159">
        <f>Income_Support!AJ37</f>
        <v>14.257537551254522</v>
      </c>
      <c r="AK34" s="159">
        <f>Income_Support!AK37</f>
        <v>18.217964648825223</v>
      </c>
      <c r="AL34" s="159">
        <f>Income_Support!AL37</f>
        <v>30.891331361051463</v>
      </c>
      <c r="AM34" s="159">
        <f>Income_Support!AM37</f>
        <v>82.376883629470569</v>
      </c>
      <c r="AN34" s="159">
        <f>Income_Support!AN37</f>
        <v>158.41708390282801</v>
      </c>
      <c r="AO34" s="159">
        <f>Income_Support!AO37</f>
        <v>275.64572599092071</v>
      </c>
      <c r="AP34" s="159">
        <f>Income_Support!AP37</f>
        <v>396.04270975706999</v>
      </c>
      <c r="AQ34" s="159">
        <f>Income_Support!AQ37</f>
        <v>531.48931649398799</v>
      </c>
      <c r="AR34" s="159">
        <f>Income_Support!AR37</f>
        <v>695.45099833341499</v>
      </c>
      <c r="AS34" s="159">
        <f>Income_Support!AS37</f>
        <v>875.25438856312473</v>
      </c>
      <c r="AT34" s="159">
        <f>Income_Support!AT37</f>
        <v>1012.7680845889809</v>
      </c>
      <c r="AU34" s="159">
        <f>Income_Support!AU37</f>
        <v>1284.9325956024427</v>
      </c>
      <c r="AV34" s="159">
        <f>Income_Support!AV37</f>
        <v>1549.3917064717893</v>
      </c>
      <c r="AW34" s="159">
        <f>Income_Support!AW37</f>
        <v>1694.465297394725</v>
      </c>
      <c r="AX34" s="159">
        <f>Income_Support!AX37</f>
        <v>1703.4202564991706</v>
      </c>
      <c r="AY34" s="159">
        <f>Income_Support!AY37</f>
        <v>1500.1314740626374</v>
      </c>
      <c r="AZ34" s="159">
        <f>Income_Support!AZ37</f>
        <v>1421.519831098472</v>
      </c>
      <c r="BA34" s="159">
        <f>Income_Support!BA37</f>
        <v>1299.9456455967315</v>
      </c>
      <c r="BB34" s="159">
        <f>Income_Support!BB37</f>
        <v>1181.8139462800841</v>
      </c>
      <c r="BC34" s="159">
        <f>Income_Support!BC37</f>
        <v>1112.7124440704331</v>
      </c>
      <c r="BD34" s="159">
        <f>Income_Support!BD37</f>
        <v>1077.816952234662</v>
      </c>
      <c r="BE34" s="159">
        <f>Income_Support!BE37</f>
        <v>1056.9938777475572</v>
      </c>
      <c r="BF34" s="159">
        <f>Income_Support!BF37</f>
        <v>607.92077511202979</v>
      </c>
      <c r="BG34" s="159">
        <f>Income_Support!BG37</f>
        <v>239.26332801532695</v>
      </c>
      <c r="BH34" s="237"/>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60"/>
    </row>
    <row r="35" spans="1:83" x14ac:dyDescent="0.35">
      <c r="A35" s="153"/>
      <c r="B35" s="73" t="s">
        <v>409</v>
      </c>
      <c r="AH35" s="159">
        <f>Income_Support!AH38</f>
        <v>0</v>
      </c>
      <c r="AI35" s="159">
        <f>Income_Support!AI38</f>
        <v>2.0791458048585989</v>
      </c>
      <c r="AJ35" s="159">
        <f>Income_Support!AJ38</f>
        <v>3.7424624487454778</v>
      </c>
      <c r="AK35" s="159">
        <f>Income_Support!AK38</f>
        <v>4.7820353511747768</v>
      </c>
      <c r="AL35" s="159">
        <f>Income_Support!AL38</f>
        <v>8.1086686389485365</v>
      </c>
      <c r="AM35" s="159">
        <f>Income_Support!AM38</f>
        <v>21.623116370529431</v>
      </c>
      <c r="AN35" s="159">
        <f>Income_Support!AN38</f>
        <v>41.582916097171989</v>
      </c>
      <c r="AO35" s="159">
        <f>Income_Support!AO38</f>
        <v>72.35427400907929</v>
      </c>
      <c r="AP35" s="159">
        <f>Income_Support!AP38</f>
        <v>103.95729024293001</v>
      </c>
      <c r="AQ35" s="159">
        <f>Income_Support!AQ38</f>
        <v>139.51068350601201</v>
      </c>
      <c r="AR35" s="159">
        <f>Income_Support!AR38</f>
        <v>182.54900166658501</v>
      </c>
      <c r="AS35" s="159">
        <f>Income_Support!AS38</f>
        <v>229.74561143687527</v>
      </c>
      <c r="AT35" s="159">
        <f>Income_Support!AT38</f>
        <v>251.9138825897187</v>
      </c>
      <c r="AU35" s="159">
        <f>Income_Support!AU38</f>
        <v>322.46952062524298</v>
      </c>
      <c r="AV35" s="159">
        <f>Income_Support!AV38</f>
        <v>389.73388162224228</v>
      </c>
      <c r="AW35" s="159">
        <f>Income_Support!AW38</f>
        <v>462.72661970850959</v>
      </c>
      <c r="AX35" s="159">
        <f>Income_Support!AX38</f>
        <v>478.80049192921024</v>
      </c>
      <c r="AY35" s="159">
        <f>Income_Support!AY38</f>
        <v>480.76420050781519</v>
      </c>
      <c r="AZ35" s="159">
        <f>Income_Support!AZ38</f>
        <v>487.18098724935635</v>
      </c>
      <c r="BA35" s="159">
        <f>Income_Support!BA38</f>
        <v>493.93324999863</v>
      </c>
      <c r="BB35" s="159">
        <f>Income_Support!BB38</f>
        <v>496.25659195105163</v>
      </c>
      <c r="BC35" s="159">
        <f>Income_Support!BC38</f>
        <v>496.5127764741809</v>
      </c>
      <c r="BD35" s="159">
        <f>Income_Support!BD38</f>
        <v>485.25471579187501</v>
      </c>
      <c r="BE35" s="159">
        <f>Income_Support!BE38</f>
        <v>489.04849039406668</v>
      </c>
      <c r="BF35" s="159">
        <f>Income_Support!BF38</f>
        <v>147.12428187369665</v>
      </c>
      <c r="BG35" s="159">
        <f>Income_Support!BG38</f>
        <v>64.975747559198723</v>
      </c>
      <c r="BH35" s="237"/>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60"/>
    </row>
    <row r="36" spans="1:83" ht="39" customHeight="1" x14ac:dyDescent="0.35">
      <c r="A36" s="153"/>
      <c r="B36" s="120" t="s">
        <v>422</v>
      </c>
      <c r="C36" s="168"/>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c r="BH36" s="237"/>
      <c r="BI36" s="159"/>
      <c r="BJ36" s="159"/>
      <c r="BK36" s="159"/>
      <c r="BL36" s="159"/>
      <c r="BM36" s="159"/>
      <c r="BN36" s="159"/>
      <c r="BO36" s="159"/>
      <c r="BP36" s="159"/>
      <c r="BQ36" s="159"/>
      <c r="BR36" s="159"/>
      <c r="BS36" s="159"/>
      <c r="BT36" s="159"/>
      <c r="BU36" s="159"/>
      <c r="BV36" s="159"/>
      <c r="BW36" s="159"/>
      <c r="BX36" s="159"/>
      <c r="BY36" s="159"/>
      <c r="BZ36" s="159"/>
      <c r="CA36" s="159"/>
      <c r="CB36" s="159"/>
      <c r="CC36" s="159"/>
      <c r="CD36" s="159"/>
      <c r="CE36" s="160"/>
    </row>
    <row r="37" spans="1:83" x14ac:dyDescent="0.35">
      <c r="A37" s="153"/>
      <c r="B37" s="73" t="s">
        <v>408</v>
      </c>
      <c r="AH37" s="159">
        <f t="shared" ref="AH37:BM37" si="11">AH6-AH26-AH34</f>
        <v>558.19701834134617</v>
      </c>
      <c r="AI37" s="159">
        <f t="shared" si="11"/>
        <v>612.96139080485864</v>
      </c>
      <c r="AJ37" s="159">
        <f t="shared" si="11"/>
        <v>710.32522475643782</v>
      </c>
      <c r="AK37" s="159">
        <f t="shared" si="11"/>
        <v>902.85950535117468</v>
      </c>
      <c r="AL37" s="159">
        <f t="shared" si="11"/>
        <v>904.9506756389485</v>
      </c>
      <c r="AM37" s="159">
        <f t="shared" si="11"/>
        <v>897.80233662052933</v>
      </c>
      <c r="AN37" s="159">
        <f t="shared" si="11"/>
        <v>1024.605697097172</v>
      </c>
      <c r="AO37" s="159">
        <f t="shared" si="11"/>
        <v>1089.3438834376507</v>
      </c>
      <c r="AP37" s="159">
        <f t="shared" si="11"/>
        <v>1055.7391735762633</v>
      </c>
      <c r="AQ37" s="159">
        <f t="shared" si="11"/>
        <v>1031.3259005060122</v>
      </c>
      <c r="AR37" s="159">
        <f t="shared" si="11"/>
        <v>1138.1505813332519</v>
      </c>
      <c r="AS37" s="159">
        <f t="shared" si="11"/>
        <v>1151.5800327702086</v>
      </c>
      <c r="AT37" s="159">
        <f t="shared" si="11"/>
        <v>1264.9928467443524</v>
      </c>
      <c r="AU37" s="159">
        <f t="shared" si="11"/>
        <v>1439.8939693975572</v>
      </c>
      <c r="AV37" s="159">
        <f t="shared" si="11"/>
        <v>2139.8142028615439</v>
      </c>
      <c r="AW37" s="159">
        <f t="shared" si="11"/>
        <v>2201.1896462719415</v>
      </c>
      <c r="AX37" s="159">
        <f t="shared" si="11"/>
        <v>2222.1157435008295</v>
      </c>
      <c r="AY37" s="159">
        <f t="shared" si="11"/>
        <v>2341.0075259373625</v>
      </c>
      <c r="AZ37" s="159">
        <f t="shared" si="11"/>
        <v>2342.7761689015279</v>
      </c>
      <c r="BA37" s="159">
        <f t="shared" si="11"/>
        <v>2421.4223544032684</v>
      </c>
      <c r="BB37" s="159">
        <f t="shared" si="11"/>
        <v>2384.0520537199159</v>
      </c>
      <c r="BC37" s="159">
        <f t="shared" si="11"/>
        <v>2613.2515559295671</v>
      </c>
      <c r="BD37" s="159">
        <f t="shared" si="11"/>
        <v>2954.0410477653381</v>
      </c>
      <c r="BE37" s="159">
        <f t="shared" si="11"/>
        <v>3359.0701222524431</v>
      </c>
      <c r="BF37" s="159">
        <f t="shared" si="11"/>
        <v>3797.17622488797</v>
      </c>
      <c r="BG37" s="159">
        <f t="shared" si="11"/>
        <v>4567.6617954197345</v>
      </c>
      <c r="BH37" s="237">
        <f t="shared" si="11"/>
        <v>5970.616</v>
      </c>
      <c r="BI37" s="159">
        <f t="shared" si="11"/>
        <v>6426.2752195999992</v>
      </c>
      <c r="BJ37" s="159">
        <f t="shared" si="11"/>
        <v>6868.5436595999981</v>
      </c>
      <c r="BK37" s="159">
        <f t="shared" si="11"/>
        <v>7367.1248207140325</v>
      </c>
      <c r="BL37" s="159">
        <f t="shared" si="11"/>
        <v>7703.3184822999983</v>
      </c>
      <c r="BM37" s="159">
        <f t="shared" si="11"/>
        <v>8128.8851483600001</v>
      </c>
      <c r="BN37" s="159">
        <f t="shared" ref="BN37:CE37" si="12">BN6-BN26-BN34</f>
        <v>8242.1568431600008</v>
      </c>
      <c r="BO37" s="159">
        <f t="shared" si="12"/>
        <v>8052.1531093099993</v>
      </c>
      <c r="BP37" s="159">
        <f t="shared" si="12"/>
        <v>7510.8751163199995</v>
      </c>
      <c r="BQ37" s="159">
        <f t="shared" si="12"/>
        <v>7041.5234761999718</v>
      </c>
      <c r="BR37" s="159">
        <f t="shared" si="12"/>
        <v>6576.0799377400017</v>
      </c>
      <c r="BS37" s="159">
        <f t="shared" si="12"/>
        <v>6078.7060508699969</v>
      </c>
      <c r="BT37" s="159">
        <f t="shared" si="12"/>
        <v>5665.5855551100012</v>
      </c>
      <c r="BU37" s="159">
        <f t="shared" si="12"/>
        <v>5367.648018240001</v>
      </c>
      <c r="BV37" s="159">
        <f t="shared" si="12"/>
        <v>5139.8772267200002</v>
      </c>
      <c r="BW37" s="159">
        <f t="shared" si="12"/>
        <v>5060.8868007399979</v>
      </c>
      <c r="BX37" s="159">
        <f t="shared" si="12"/>
        <v>5071.059797515044</v>
      </c>
      <c r="BY37" s="159">
        <f t="shared" si="12"/>
        <v>4834.2942617299996</v>
      </c>
      <c r="BZ37" s="159">
        <f t="shared" si="12"/>
        <v>4896.6043284818898</v>
      </c>
      <c r="CA37" s="159">
        <f t="shared" si="12"/>
        <v>5437.2020516073735</v>
      </c>
      <c r="CB37" s="159">
        <f t="shared" si="12"/>
        <v>5722.2884985836045</v>
      </c>
      <c r="CC37" s="159">
        <f t="shared" si="12"/>
        <v>5601.4910343383362</v>
      </c>
      <c r="CD37" s="159">
        <f t="shared" si="12"/>
        <v>5368.8985948201489</v>
      </c>
      <c r="CE37" s="160">
        <f t="shared" si="12"/>
        <v>5104.5883502385204</v>
      </c>
    </row>
    <row r="38" spans="1:83" x14ac:dyDescent="0.35">
      <c r="A38" s="153"/>
      <c r="B38" s="73" t="s">
        <v>409</v>
      </c>
      <c r="AH38" s="159">
        <f t="shared" ref="AH38:BM38" si="13">AH7-AH27-AH35</f>
        <v>122.48885855444965</v>
      </c>
      <c r="AI38" s="159">
        <f t="shared" si="13"/>
        <v>135.50345032628894</v>
      </c>
      <c r="AJ38" s="159">
        <f t="shared" si="13"/>
        <v>158.77587496458787</v>
      </c>
      <c r="AK38" s="159">
        <f t="shared" si="13"/>
        <v>181.18301720587004</v>
      </c>
      <c r="AL38" s="159">
        <f t="shared" si="13"/>
        <v>237.14552497216258</v>
      </c>
      <c r="AM38" s="159">
        <f t="shared" si="13"/>
        <v>264.28618243071281</v>
      </c>
      <c r="AN38" s="159">
        <f t="shared" si="13"/>
        <v>290.40944935154596</v>
      </c>
      <c r="AO38" s="159">
        <f t="shared" si="13"/>
        <v>333.52657011534467</v>
      </c>
      <c r="AP38" s="159">
        <f t="shared" si="13"/>
        <v>402.43592056818107</v>
      </c>
      <c r="AQ38" s="159">
        <f t="shared" si="13"/>
        <v>408.95742538603349</v>
      </c>
      <c r="AR38" s="159">
        <f t="shared" si="13"/>
        <v>530.26624320652672</v>
      </c>
      <c r="AS38" s="159">
        <f t="shared" si="13"/>
        <v>583.9168228464581</v>
      </c>
      <c r="AT38" s="159">
        <f t="shared" si="13"/>
        <v>724.57480122926722</v>
      </c>
      <c r="AU38" s="159">
        <f t="shared" si="13"/>
        <v>900.23829633808691</v>
      </c>
      <c r="AV38" s="159">
        <f t="shared" si="13"/>
        <v>1253.9036907194984</v>
      </c>
      <c r="AW38" s="159">
        <f t="shared" si="13"/>
        <v>1569.0051014695946</v>
      </c>
      <c r="AX38" s="159">
        <f t="shared" si="13"/>
        <v>1978.0885080707899</v>
      </c>
      <c r="AY38" s="159">
        <f t="shared" si="13"/>
        <v>2391.6807994921851</v>
      </c>
      <c r="AZ38" s="159">
        <f t="shared" si="13"/>
        <v>2635.9840127506436</v>
      </c>
      <c r="BA38" s="159">
        <f t="shared" si="13"/>
        <v>2774.32275000137</v>
      </c>
      <c r="BB38" s="159">
        <f t="shared" si="13"/>
        <v>2920.9294080489485</v>
      </c>
      <c r="BC38" s="159">
        <f t="shared" si="13"/>
        <v>3049.8092235258191</v>
      </c>
      <c r="BD38" s="159">
        <f t="shared" si="13"/>
        <v>3269.2992842081248</v>
      </c>
      <c r="BE38" s="159">
        <f t="shared" si="13"/>
        <v>3517.4435096059333</v>
      </c>
      <c r="BF38" s="159">
        <f t="shared" si="13"/>
        <v>3757.8457181263038</v>
      </c>
      <c r="BG38" s="159">
        <f t="shared" si="13"/>
        <v>4017.4012524408013</v>
      </c>
      <c r="BH38" s="237">
        <f t="shared" si="13"/>
        <v>3953.7842532317363</v>
      </c>
      <c r="BI38" s="159">
        <f t="shared" si="13"/>
        <v>3950.3417630533431</v>
      </c>
      <c r="BJ38" s="159">
        <f t="shared" si="13"/>
        <v>4100.6338335056571</v>
      </c>
      <c r="BK38" s="159">
        <f t="shared" si="13"/>
        <v>4642.9075633741932</v>
      </c>
      <c r="BL38" s="159">
        <f t="shared" si="13"/>
        <v>4799.5690843548891</v>
      </c>
      <c r="BM38" s="159">
        <f t="shared" si="13"/>
        <v>5413.8919304595684</v>
      </c>
      <c r="BN38" s="159">
        <f t="shared" ref="BN38:CE38" si="14">BN7-BN27-BN35</f>
        <v>5706.3128426790163</v>
      </c>
      <c r="BO38" s="159">
        <f t="shared" si="14"/>
        <v>6042.9685290972529</v>
      </c>
      <c r="BP38" s="159">
        <f t="shared" si="14"/>
        <v>6888.0399773750541</v>
      </c>
      <c r="BQ38" s="159">
        <f t="shared" si="14"/>
        <v>7868.9157778272302</v>
      </c>
      <c r="BR38" s="159">
        <f t="shared" si="14"/>
        <v>9180.1627341628191</v>
      </c>
      <c r="BS38" s="159">
        <f t="shared" si="14"/>
        <v>10046.023330066584</v>
      </c>
      <c r="BT38" s="159">
        <f t="shared" si="14"/>
        <v>10242.641296117346</v>
      </c>
      <c r="BU38" s="159">
        <f t="shared" si="14"/>
        <v>10670.527998548816</v>
      </c>
      <c r="BV38" s="159">
        <f t="shared" si="14"/>
        <v>10538.156249457021</v>
      </c>
      <c r="BW38" s="159">
        <f t="shared" si="14"/>
        <v>9340.4381911359069</v>
      </c>
      <c r="BX38" s="159">
        <f t="shared" si="14"/>
        <v>8861.3233006522405</v>
      </c>
      <c r="BY38" s="159">
        <f t="shared" si="14"/>
        <v>8182.6181556966358</v>
      </c>
      <c r="BZ38" s="159">
        <f t="shared" si="14"/>
        <v>7576.2276485448556</v>
      </c>
      <c r="CA38" s="159">
        <f t="shared" si="14"/>
        <v>8244.8873730740124</v>
      </c>
      <c r="CB38" s="159">
        <f t="shared" si="14"/>
        <v>7543.059256841696</v>
      </c>
      <c r="CC38" s="159">
        <f t="shared" si="14"/>
        <v>6550.948450660967</v>
      </c>
      <c r="CD38" s="159">
        <f t="shared" si="14"/>
        <v>5836.9894449508602</v>
      </c>
      <c r="CE38" s="160">
        <f t="shared" si="14"/>
        <v>5404.1380476295135</v>
      </c>
    </row>
    <row r="39" spans="1:83" x14ac:dyDescent="0.35">
      <c r="A39" s="153"/>
      <c r="B39" s="73" t="s">
        <v>410</v>
      </c>
      <c r="AH39" s="159">
        <f t="shared" ref="AH39:BM39" si="15">AH8-AH28</f>
        <v>151.84914468732393</v>
      </c>
      <c r="AI39" s="159">
        <f t="shared" si="15"/>
        <v>161.396546</v>
      </c>
      <c r="AJ39" s="159">
        <f t="shared" si="15"/>
        <v>189.91550753846153</v>
      </c>
      <c r="AK39" s="159">
        <f t="shared" si="15"/>
        <v>266.61219299999999</v>
      </c>
      <c r="AL39" s="159">
        <f t="shared" si="15"/>
        <v>407.03757974999996</v>
      </c>
      <c r="AM39" s="159">
        <f t="shared" si="15"/>
        <v>537.33116100000007</v>
      </c>
      <c r="AN39" s="159">
        <f t="shared" si="15"/>
        <v>613.02091249999989</v>
      </c>
      <c r="AO39" s="159">
        <f t="shared" si="15"/>
        <v>753.53722142857146</v>
      </c>
      <c r="AP39" s="159">
        <f t="shared" si="15"/>
        <v>863.89682319999997</v>
      </c>
      <c r="AQ39" s="159">
        <f t="shared" si="15"/>
        <v>908.76331000000005</v>
      </c>
      <c r="AR39" s="159">
        <f t="shared" si="15"/>
        <v>975.37345499999992</v>
      </c>
      <c r="AS39" s="159">
        <f t="shared" si="15"/>
        <v>1015.1541500000002</v>
      </c>
      <c r="AT39" s="159">
        <f t="shared" si="15"/>
        <v>1254.7130353333334</v>
      </c>
      <c r="AU39" s="159">
        <f t="shared" si="15"/>
        <v>1621.8660026666669</v>
      </c>
      <c r="AV39" s="159">
        <f t="shared" si="15"/>
        <v>1951.8019856666667</v>
      </c>
      <c r="AW39" s="159">
        <f t="shared" si="15"/>
        <v>2094.2903453333338</v>
      </c>
      <c r="AX39" s="159">
        <f t="shared" si="15"/>
        <v>2485.806</v>
      </c>
      <c r="AY39" s="159">
        <f t="shared" si="15"/>
        <v>2644.2919999999999</v>
      </c>
      <c r="AZ39" s="159">
        <f t="shared" si="15"/>
        <v>2657.2889999999998</v>
      </c>
      <c r="BA39" s="159">
        <f t="shared" si="15"/>
        <v>2485.8690000000001</v>
      </c>
      <c r="BB39" s="159">
        <f t="shared" si="15"/>
        <v>2337.3530000000001</v>
      </c>
      <c r="BC39" s="159">
        <f t="shared" si="15"/>
        <v>2195.8409999999999</v>
      </c>
      <c r="BD39" s="159">
        <f t="shared" si="15"/>
        <v>2168.2460000000001</v>
      </c>
      <c r="BE39" s="159">
        <f t="shared" si="15"/>
        <v>2109.9670000000001</v>
      </c>
      <c r="BF39" s="159">
        <f t="shared" si="15"/>
        <v>2011.06</v>
      </c>
      <c r="BG39" s="159">
        <f t="shared" si="15"/>
        <v>2161.7719999999999</v>
      </c>
      <c r="BH39" s="237">
        <f t="shared" si="15"/>
        <v>2217.1601861909335</v>
      </c>
      <c r="BI39" s="159">
        <f t="shared" si="15"/>
        <v>2105.6454449380922</v>
      </c>
      <c r="BJ39" s="159">
        <f t="shared" si="15"/>
        <v>2116.3850352606423</v>
      </c>
      <c r="BK39" s="159">
        <f t="shared" si="15"/>
        <v>2145.6769502982315</v>
      </c>
      <c r="BL39" s="159">
        <f t="shared" si="15"/>
        <v>2042.0937964678544</v>
      </c>
      <c r="BM39" s="159">
        <f t="shared" si="15"/>
        <v>2268.9005564261188</v>
      </c>
      <c r="BN39" s="159">
        <f t="shared" ref="BN39:CE39" si="16">BN8-BN28</f>
        <v>2200.6879547325525</v>
      </c>
      <c r="BO39" s="159">
        <f t="shared" si="16"/>
        <v>2046.557400271515</v>
      </c>
      <c r="BP39" s="159">
        <f t="shared" si="16"/>
        <v>1928.7480865398493</v>
      </c>
      <c r="BQ39" s="159">
        <f t="shared" si="16"/>
        <v>1730.1651089447923</v>
      </c>
      <c r="BR39" s="159">
        <f t="shared" si="16"/>
        <v>1605.1906213365639</v>
      </c>
      <c r="BS39" s="159">
        <f t="shared" si="16"/>
        <v>1495.4882819575969</v>
      </c>
      <c r="BT39" s="159">
        <f t="shared" si="16"/>
        <v>1351.1295209249047</v>
      </c>
      <c r="BU39" s="159">
        <f t="shared" si="16"/>
        <v>1311.174943642415</v>
      </c>
      <c r="BV39" s="159">
        <f t="shared" si="16"/>
        <v>1098.2113015943776</v>
      </c>
      <c r="BW39" s="159">
        <f t="shared" si="16"/>
        <v>704.12245497806555</v>
      </c>
      <c r="BX39" s="159">
        <f t="shared" si="16"/>
        <v>555.6726519230325</v>
      </c>
      <c r="BY39" s="159">
        <f t="shared" si="16"/>
        <v>351.1757538700453</v>
      </c>
      <c r="BZ39" s="159">
        <f t="shared" si="16"/>
        <v>260.68871151194497</v>
      </c>
      <c r="CA39" s="159">
        <f t="shared" si="16"/>
        <v>225.15849221325351</v>
      </c>
      <c r="CB39" s="159">
        <f t="shared" si="16"/>
        <v>163.61282004696901</v>
      </c>
      <c r="CC39" s="159">
        <f t="shared" si="16"/>
        <v>28.872551228692579</v>
      </c>
      <c r="CD39" s="159">
        <f t="shared" si="16"/>
        <v>0</v>
      </c>
      <c r="CE39" s="160">
        <f t="shared" si="16"/>
        <v>0</v>
      </c>
    </row>
    <row r="40" spans="1:83" x14ac:dyDescent="0.35">
      <c r="A40" s="153"/>
      <c r="B40" s="73" t="s">
        <v>411</v>
      </c>
      <c r="AH40" s="159">
        <f t="shared" ref="AH40:BM40" si="17">AH9-AH29</f>
        <v>421.52873383365204</v>
      </c>
      <c r="AI40" s="159">
        <f t="shared" si="17"/>
        <v>428.076753</v>
      </c>
      <c r="AJ40" s="159">
        <f t="shared" si="17"/>
        <v>660.61226599999998</v>
      </c>
      <c r="AK40" s="159">
        <f t="shared" si="17"/>
        <v>1264.965091</v>
      </c>
      <c r="AL40" s="159">
        <f t="shared" si="17"/>
        <v>2209.4104600000001</v>
      </c>
      <c r="AM40" s="159">
        <f t="shared" si="17"/>
        <v>2825.5711942500002</v>
      </c>
      <c r="AN40" s="159">
        <f t="shared" si="17"/>
        <v>3220.5594852500003</v>
      </c>
      <c r="AO40" s="159">
        <f t="shared" si="17"/>
        <v>3645.8768322857145</v>
      </c>
      <c r="AP40" s="159">
        <f t="shared" si="17"/>
        <v>3761.7295313333334</v>
      </c>
      <c r="AQ40" s="159">
        <f t="shared" si="17"/>
        <v>3448.8278886666667</v>
      </c>
      <c r="AR40" s="159">
        <f t="shared" si="17"/>
        <v>2611.4259440000001</v>
      </c>
      <c r="AS40" s="159">
        <f t="shared" si="17"/>
        <v>2276.3142769999999</v>
      </c>
      <c r="AT40" s="159">
        <f t="shared" si="17"/>
        <v>2563.941902</v>
      </c>
      <c r="AU40" s="159">
        <f t="shared" si="17"/>
        <v>3636.3055476666668</v>
      </c>
      <c r="AV40" s="159">
        <f t="shared" si="17"/>
        <v>4663.306947</v>
      </c>
      <c r="AW40" s="159">
        <f t="shared" si="17"/>
        <v>4967.275426666667</v>
      </c>
      <c r="AX40" s="159">
        <f t="shared" si="17"/>
        <v>4363</v>
      </c>
      <c r="AY40" s="159">
        <f t="shared" si="17"/>
        <v>4163</v>
      </c>
      <c r="AZ40" s="159">
        <f t="shared" si="17"/>
        <v>3702.2150000000001</v>
      </c>
      <c r="BA40" s="159">
        <f t="shared" si="17"/>
        <v>3088.4580000000001</v>
      </c>
      <c r="BB40" s="159">
        <f t="shared" si="17"/>
        <v>2778.4490000000001</v>
      </c>
      <c r="BC40" s="159">
        <f t="shared" si="17"/>
        <v>2511.067</v>
      </c>
      <c r="BD40" s="159">
        <f t="shared" si="17"/>
        <v>2130.2660000000001</v>
      </c>
      <c r="BE40" s="159">
        <f t="shared" si="17"/>
        <v>1851.8090000000002</v>
      </c>
      <c r="BF40" s="159">
        <f t="shared" si="17"/>
        <v>1815.6551379400003</v>
      </c>
      <c r="BG40" s="159">
        <f t="shared" si="17"/>
        <v>1796.0921970551724</v>
      </c>
      <c r="BH40" s="237">
        <f t="shared" si="17"/>
        <v>1616.366</v>
      </c>
      <c r="BI40" s="159">
        <f t="shared" si="17"/>
        <v>1800.8370419799328</v>
      </c>
      <c r="BJ40" s="159">
        <f t="shared" si="17"/>
        <v>1949.6482782981043</v>
      </c>
      <c r="BK40" s="159">
        <f t="shared" si="17"/>
        <v>1817.4577446102965</v>
      </c>
      <c r="BL40" s="159">
        <f t="shared" si="17"/>
        <v>2129.1275195499998</v>
      </c>
      <c r="BM40" s="159">
        <f t="shared" si="17"/>
        <v>3595.32545321</v>
      </c>
      <c r="BN40" s="159">
        <f t="shared" ref="BN40:CE40" si="18">BN9-BN29</f>
        <v>3672.3248568335066</v>
      </c>
      <c r="BO40" s="159">
        <f t="shared" si="18"/>
        <v>4184.1081413699985</v>
      </c>
      <c r="BP40" s="159">
        <f t="shared" si="18"/>
        <v>4507.4715771600004</v>
      </c>
      <c r="BQ40" s="159">
        <f t="shared" si="18"/>
        <v>3811.3202527161902</v>
      </c>
      <c r="BR40" s="159">
        <f t="shared" si="18"/>
        <v>2695.8303489699992</v>
      </c>
      <c r="BS40" s="159">
        <f t="shared" si="18"/>
        <v>2003.6174202700001</v>
      </c>
      <c r="BT40" s="159">
        <f t="shared" si="18"/>
        <v>1611.2098276999998</v>
      </c>
      <c r="BU40" s="159">
        <f t="shared" si="18"/>
        <v>1442.7194395999989</v>
      </c>
      <c r="BV40" s="159">
        <f t="shared" si="18"/>
        <v>1143.9083112699998</v>
      </c>
      <c r="BW40" s="159">
        <f t="shared" si="18"/>
        <v>602.98041054999987</v>
      </c>
      <c r="BX40" s="159">
        <f t="shared" si="18"/>
        <v>435.35880446500005</v>
      </c>
      <c r="BY40" s="159">
        <f t="shared" si="18"/>
        <v>300.02276639000007</v>
      </c>
      <c r="BZ40" s="159">
        <f t="shared" si="18"/>
        <v>198.22522477815701</v>
      </c>
      <c r="CA40" s="159">
        <f t="shared" si="18"/>
        <v>142.25231707881628</v>
      </c>
      <c r="CB40" s="159">
        <f t="shared" si="18"/>
        <v>98.01235423200869</v>
      </c>
      <c r="CC40" s="159">
        <f t="shared" si="18"/>
        <v>9.3634776249013072</v>
      </c>
      <c r="CD40" s="159">
        <f t="shared" si="18"/>
        <v>0</v>
      </c>
      <c r="CE40" s="160">
        <f t="shared" si="18"/>
        <v>0</v>
      </c>
    </row>
    <row r="41" spans="1:83" x14ac:dyDescent="0.35">
      <c r="A41" s="153"/>
      <c r="B41" s="73" t="s">
        <v>412</v>
      </c>
      <c r="AH41" s="159">
        <f t="shared" ref="AH41:BM41" si="19">AH10-AH30</f>
        <v>19.429980786885245</v>
      </c>
      <c r="AI41" s="159">
        <f t="shared" si="19"/>
        <v>24.98140386885246</v>
      </c>
      <c r="AJ41" s="159">
        <f t="shared" si="19"/>
        <v>31.485480586666668</v>
      </c>
      <c r="AK41" s="159">
        <f t="shared" si="19"/>
        <v>42.065662942955178</v>
      </c>
      <c r="AL41" s="159">
        <f t="shared" si="19"/>
        <v>58.989153888888886</v>
      </c>
      <c r="AM41" s="159">
        <f t="shared" si="19"/>
        <v>80.04656019875776</v>
      </c>
      <c r="AN41" s="159">
        <f t="shared" si="19"/>
        <v>100.63385805128205</v>
      </c>
      <c r="AO41" s="159">
        <f t="shared" si="19"/>
        <v>103.59578001843317</v>
      </c>
      <c r="AP41" s="159">
        <f t="shared" si="19"/>
        <v>135.62299025555555</v>
      </c>
      <c r="AQ41" s="159">
        <f t="shared" si="19"/>
        <v>195.83484244128789</v>
      </c>
      <c r="AR41" s="159">
        <f t="shared" si="19"/>
        <v>126.39782312688821</v>
      </c>
      <c r="AS41" s="159">
        <f t="shared" si="19"/>
        <v>125.84043405</v>
      </c>
      <c r="AT41" s="159">
        <f t="shared" si="19"/>
        <v>220.96582318101412</v>
      </c>
      <c r="AU41" s="159">
        <f t="shared" si="19"/>
        <v>356.26081221506735</v>
      </c>
      <c r="AV41" s="159">
        <f t="shared" si="19"/>
        <v>253.07357532492722</v>
      </c>
      <c r="AW41" s="159">
        <f t="shared" si="19"/>
        <v>248.79294115522868</v>
      </c>
      <c r="AX41" s="159">
        <f t="shared" si="19"/>
        <v>369.89999999999884</v>
      </c>
      <c r="AY41" s="159">
        <f t="shared" si="19"/>
        <v>427.30699999999945</v>
      </c>
      <c r="AZ41" s="159">
        <f t="shared" si="19"/>
        <v>378.41800000000001</v>
      </c>
      <c r="BA41" s="159">
        <f t="shared" si="19"/>
        <v>335.34300000000093</v>
      </c>
      <c r="BB41" s="159">
        <f t="shared" si="19"/>
        <v>309.75799999999867</v>
      </c>
      <c r="BC41" s="159">
        <f t="shared" si="19"/>
        <v>230.18900000000011</v>
      </c>
      <c r="BD41" s="159">
        <f t="shared" si="19"/>
        <v>222.10499999999894</v>
      </c>
      <c r="BE41" s="159">
        <f t="shared" si="19"/>
        <v>243.31711941217159</v>
      </c>
      <c r="BF41" s="159">
        <f t="shared" si="19"/>
        <v>261.18071095259984</v>
      </c>
      <c r="BG41" s="159">
        <f t="shared" si="19"/>
        <v>391.25825241992959</v>
      </c>
      <c r="BH41" s="237">
        <f t="shared" si="19"/>
        <v>579.968560577331</v>
      </c>
      <c r="BI41" s="159">
        <f t="shared" si="19"/>
        <v>568.00879661356441</v>
      </c>
      <c r="BJ41" s="159">
        <f t="shared" si="19"/>
        <v>571.75198014370062</v>
      </c>
      <c r="BK41" s="159">
        <f t="shared" si="19"/>
        <v>501.8893751028902</v>
      </c>
      <c r="BL41" s="159">
        <f t="shared" si="19"/>
        <v>450.18861358952347</v>
      </c>
      <c r="BM41" s="159">
        <f t="shared" si="19"/>
        <v>500.43241755851398</v>
      </c>
      <c r="BN41" s="159">
        <f t="shared" ref="BN41:CE41" si="20">BN10-BN30</f>
        <v>593.08102332709927</v>
      </c>
      <c r="BO41" s="159">
        <f t="shared" si="20"/>
        <v>612.21709897413382</v>
      </c>
      <c r="BP41" s="159">
        <f t="shared" si="20"/>
        <v>674.75149356755662</v>
      </c>
      <c r="BQ41" s="159">
        <f t="shared" si="20"/>
        <v>709.39838687550969</v>
      </c>
      <c r="BR41" s="159">
        <f t="shared" si="20"/>
        <v>715.09465586803412</v>
      </c>
      <c r="BS41" s="159">
        <f t="shared" si="20"/>
        <v>732.25916753352351</v>
      </c>
      <c r="BT41" s="159">
        <f t="shared" si="20"/>
        <v>722.36732731459915</v>
      </c>
      <c r="BU41" s="159">
        <f t="shared" si="20"/>
        <v>755.95652884947106</v>
      </c>
      <c r="BV41" s="159">
        <f t="shared" si="20"/>
        <v>705.31681550517283</v>
      </c>
      <c r="BW41" s="159">
        <f t="shared" si="20"/>
        <v>652.351290323223</v>
      </c>
      <c r="BX41" s="159">
        <f t="shared" si="20"/>
        <v>512.98754985460778</v>
      </c>
      <c r="BY41" s="159">
        <f t="shared" si="20"/>
        <v>409.09165781546182</v>
      </c>
      <c r="BZ41" s="159">
        <f t="shared" si="20"/>
        <v>376.73730453987815</v>
      </c>
      <c r="CA41" s="159">
        <f t="shared" si="20"/>
        <v>390.14359977607938</v>
      </c>
      <c r="CB41" s="159">
        <f t="shared" si="20"/>
        <v>340.64321187221168</v>
      </c>
      <c r="CC41" s="159">
        <f t="shared" si="20"/>
        <v>69.242531456377407</v>
      </c>
      <c r="CD41" s="159">
        <f t="shared" si="20"/>
        <v>0</v>
      </c>
      <c r="CE41" s="160">
        <f t="shared" si="20"/>
        <v>0</v>
      </c>
    </row>
    <row r="42" spans="1:83" ht="26.25" customHeight="1" x14ac:dyDescent="0.35">
      <c r="A42" s="153"/>
      <c r="B42" s="75" t="s">
        <v>413</v>
      </c>
      <c r="AH42" s="159">
        <f t="shared" ref="AH42:BM42" si="21">SUM(AH38:AH41)</f>
        <v>715.29671786231086</v>
      </c>
      <c r="AI42" s="159">
        <f t="shared" si="21"/>
        <v>749.95815319514134</v>
      </c>
      <c r="AJ42" s="159">
        <f t="shared" si="21"/>
        <v>1040.789129089716</v>
      </c>
      <c r="AK42" s="159">
        <f t="shared" si="21"/>
        <v>1754.8259641488253</v>
      </c>
      <c r="AL42" s="159">
        <f t="shared" si="21"/>
        <v>2912.5827186110514</v>
      </c>
      <c r="AM42" s="159">
        <f t="shared" si="21"/>
        <v>3707.2350978794707</v>
      </c>
      <c r="AN42" s="159">
        <f t="shared" si="21"/>
        <v>4224.6237051528278</v>
      </c>
      <c r="AO42" s="159">
        <f t="shared" si="21"/>
        <v>4836.5364038480639</v>
      </c>
      <c r="AP42" s="159">
        <f t="shared" si="21"/>
        <v>5163.6852653570695</v>
      </c>
      <c r="AQ42" s="159">
        <f t="shared" si="21"/>
        <v>4962.3834664939886</v>
      </c>
      <c r="AR42" s="159">
        <f t="shared" si="21"/>
        <v>4243.4634653334151</v>
      </c>
      <c r="AS42" s="159">
        <f t="shared" si="21"/>
        <v>4001.2256838964586</v>
      </c>
      <c r="AT42" s="159">
        <f t="shared" si="21"/>
        <v>4764.1955617436151</v>
      </c>
      <c r="AU42" s="159">
        <f t="shared" si="21"/>
        <v>6514.6706588864881</v>
      </c>
      <c r="AV42" s="159">
        <f t="shared" si="21"/>
        <v>8122.086198711092</v>
      </c>
      <c r="AW42" s="159">
        <f t="shared" si="21"/>
        <v>8879.3638146248231</v>
      </c>
      <c r="AX42" s="159">
        <f t="shared" si="21"/>
        <v>9196.7945080707887</v>
      </c>
      <c r="AY42" s="159">
        <f t="shared" si="21"/>
        <v>9626.2797994921839</v>
      </c>
      <c r="AZ42" s="159">
        <f t="shared" si="21"/>
        <v>9373.9060127506436</v>
      </c>
      <c r="BA42" s="159">
        <f t="shared" si="21"/>
        <v>8683.992750001371</v>
      </c>
      <c r="BB42" s="159">
        <f t="shared" si="21"/>
        <v>8346.4894080489466</v>
      </c>
      <c r="BC42" s="159">
        <f t="shared" si="21"/>
        <v>7986.9062235258198</v>
      </c>
      <c r="BD42" s="159">
        <f t="shared" si="21"/>
        <v>7789.9162842081232</v>
      </c>
      <c r="BE42" s="159">
        <f t="shared" si="21"/>
        <v>7722.5366290181055</v>
      </c>
      <c r="BF42" s="159">
        <f t="shared" si="21"/>
        <v>7845.7415670189039</v>
      </c>
      <c r="BG42" s="159">
        <f t="shared" si="21"/>
        <v>8366.5237019159031</v>
      </c>
      <c r="BH42" s="237">
        <f t="shared" si="21"/>
        <v>8367.2790000000005</v>
      </c>
      <c r="BI42" s="159">
        <f t="shared" si="21"/>
        <v>8424.8330465849322</v>
      </c>
      <c r="BJ42" s="159">
        <f t="shared" si="21"/>
        <v>8738.4191272081043</v>
      </c>
      <c r="BK42" s="159">
        <f t="shared" si="21"/>
        <v>9107.9316333856113</v>
      </c>
      <c r="BL42" s="159">
        <f t="shared" si="21"/>
        <v>9420.9790139622673</v>
      </c>
      <c r="BM42" s="159">
        <f t="shared" si="21"/>
        <v>11778.5503576542</v>
      </c>
      <c r="BN42" s="159">
        <f t="shared" ref="BN42:CE42" si="22">SUM(BN38:BN41)</f>
        <v>12172.406677572175</v>
      </c>
      <c r="BO42" s="159">
        <f t="shared" si="22"/>
        <v>12885.8511697129</v>
      </c>
      <c r="BP42" s="159">
        <f t="shared" si="22"/>
        <v>13999.011134642462</v>
      </c>
      <c r="BQ42" s="159">
        <f t="shared" si="22"/>
        <v>14119.799526363722</v>
      </c>
      <c r="BR42" s="159">
        <f t="shared" si="22"/>
        <v>14196.278360337416</v>
      </c>
      <c r="BS42" s="159">
        <f t="shared" si="22"/>
        <v>14277.388199827705</v>
      </c>
      <c r="BT42" s="159">
        <f t="shared" si="22"/>
        <v>13927.347972056852</v>
      </c>
      <c r="BU42" s="159">
        <f t="shared" si="22"/>
        <v>14180.3789106407</v>
      </c>
      <c r="BV42" s="159">
        <f t="shared" si="22"/>
        <v>13485.592677826571</v>
      </c>
      <c r="BW42" s="159">
        <f t="shared" si="22"/>
        <v>11299.892346987195</v>
      </c>
      <c r="BX42" s="159">
        <f t="shared" si="22"/>
        <v>10365.342306894881</v>
      </c>
      <c r="BY42" s="159">
        <f t="shared" si="22"/>
        <v>9242.9083337721422</v>
      </c>
      <c r="BZ42" s="159">
        <f t="shared" si="22"/>
        <v>8411.8788893748369</v>
      </c>
      <c r="CA42" s="159">
        <f t="shared" si="22"/>
        <v>9002.4417821421612</v>
      </c>
      <c r="CB42" s="159">
        <f t="shared" si="22"/>
        <v>8145.3276429928856</v>
      </c>
      <c r="CC42" s="159">
        <f t="shared" si="22"/>
        <v>6658.4270109709378</v>
      </c>
      <c r="CD42" s="159">
        <f t="shared" si="22"/>
        <v>5836.9894449508602</v>
      </c>
      <c r="CE42" s="160">
        <f t="shared" si="22"/>
        <v>5404.1380476295135</v>
      </c>
    </row>
    <row r="43" spans="1:83" x14ac:dyDescent="0.35">
      <c r="A43" s="153"/>
      <c r="B43" s="75" t="s">
        <v>414</v>
      </c>
      <c r="AH43" s="159">
        <f t="shared" ref="AH43:BM43" si="23">AH42+AH37</f>
        <v>1273.4937362036571</v>
      </c>
      <c r="AI43" s="159">
        <f t="shared" si="23"/>
        <v>1362.9195439999999</v>
      </c>
      <c r="AJ43" s="159">
        <f t="shared" si="23"/>
        <v>1751.1143538461538</v>
      </c>
      <c r="AK43" s="159">
        <f t="shared" si="23"/>
        <v>2657.6854695000002</v>
      </c>
      <c r="AL43" s="159">
        <f t="shared" si="23"/>
        <v>3817.5333942500001</v>
      </c>
      <c r="AM43" s="159">
        <f t="shared" si="23"/>
        <v>4605.0374345</v>
      </c>
      <c r="AN43" s="159">
        <f t="shared" si="23"/>
        <v>5249.22940225</v>
      </c>
      <c r="AO43" s="159">
        <f t="shared" si="23"/>
        <v>5925.8802872857141</v>
      </c>
      <c r="AP43" s="159">
        <f t="shared" si="23"/>
        <v>6219.4244389333326</v>
      </c>
      <c r="AQ43" s="159">
        <f t="shared" si="23"/>
        <v>5993.7093670000013</v>
      </c>
      <c r="AR43" s="159">
        <f t="shared" si="23"/>
        <v>5381.6140466666675</v>
      </c>
      <c r="AS43" s="159">
        <f t="shared" si="23"/>
        <v>5152.8057166666676</v>
      </c>
      <c r="AT43" s="159">
        <f t="shared" si="23"/>
        <v>6029.1884084879675</v>
      </c>
      <c r="AU43" s="159">
        <f t="shared" si="23"/>
        <v>7954.5646282840453</v>
      </c>
      <c r="AV43" s="159">
        <f t="shared" si="23"/>
        <v>10261.900401572635</v>
      </c>
      <c r="AW43" s="159">
        <f t="shared" si="23"/>
        <v>11080.553460896765</v>
      </c>
      <c r="AX43" s="159">
        <f t="shared" si="23"/>
        <v>11418.910251571619</v>
      </c>
      <c r="AY43" s="159">
        <f t="shared" si="23"/>
        <v>11967.287325429546</v>
      </c>
      <c r="AZ43" s="159">
        <f t="shared" si="23"/>
        <v>11716.682181652171</v>
      </c>
      <c r="BA43" s="159">
        <f t="shared" si="23"/>
        <v>11105.415104404639</v>
      </c>
      <c r="BB43" s="159">
        <f t="shared" si="23"/>
        <v>10730.541461768862</v>
      </c>
      <c r="BC43" s="159">
        <f t="shared" si="23"/>
        <v>10600.157779455387</v>
      </c>
      <c r="BD43" s="159">
        <f t="shared" si="23"/>
        <v>10743.957331973461</v>
      </c>
      <c r="BE43" s="159">
        <f t="shared" si="23"/>
        <v>11081.606751270549</v>
      </c>
      <c r="BF43" s="159">
        <f t="shared" si="23"/>
        <v>11642.917791906873</v>
      </c>
      <c r="BG43" s="159">
        <f t="shared" si="23"/>
        <v>12934.185497335639</v>
      </c>
      <c r="BH43" s="237">
        <f t="shared" si="23"/>
        <v>14337.895</v>
      </c>
      <c r="BI43" s="159">
        <f t="shared" si="23"/>
        <v>14851.108266184932</v>
      </c>
      <c r="BJ43" s="159">
        <f t="shared" si="23"/>
        <v>15606.962786808102</v>
      </c>
      <c r="BK43" s="159">
        <f t="shared" si="23"/>
        <v>16475.056454099642</v>
      </c>
      <c r="BL43" s="159">
        <f t="shared" si="23"/>
        <v>17124.297496262265</v>
      </c>
      <c r="BM43" s="159">
        <f t="shared" si="23"/>
        <v>19907.435506014201</v>
      </c>
      <c r="BN43" s="159">
        <f t="shared" ref="BN43:CE43" si="24">BN42+BN37</f>
        <v>20414.563520732176</v>
      </c>
      <c r="BO43" s="159">
        <f t="shared" si="24"/>
        <v>20938.004279022898</v>
      </c>
      <c r="BP43" s="159">
        <f t="shared" si="24"/>
        <v>21509.88625096246</v>
      </c>
      <c r="BQ43" s="159">
        <f t="shared" si="24"/>
        <v>21161.323002563695</v>
      </c>
      <c r="BR43" s="159">
        <f t="shared" si="24"/>
        <v>20772.358298077415</v>
      </c>
      <c r="BS43" s="159">
        <f t="shared" si="24"/>
        <v>20356.094250697701</v>
      </c>
      <c r="BT43" s="159">
        <f t="shared" si="24"/>
        <v>19592.933527166853</v>
      </c>
      <c r="BU43" s="159">
        <f t="shared" si="24"/>
        <v>19548.026928880703</v>
      </c>
      <c r="BV43" s="159">
        <f t="shared" si="24"/>
        <v>18625.469904546571</v>
      </c>
      <c r="BW43" s="159">
        <f t="shared" si="24"/>
        <v>16360.779147727193</v>
      </c>
      <c r="BX43" s="159">
        <f t="shared" si="24"/>
        <v>15436.402104409925</v>
      </c>
      <c r="BY43" s="159">
        <f t="shared" si="24"/>
        <v>14077.202595502142</v>
      </c>
      <c r="BZ43" s="159">
        <f t="shared" si="24"/>
        <v>13308.483217856727</v>
      </c>
      <c r="CA43" s="159">
        <f t="shared" si="24"/>
        <v>14439.643833749535</v>
      </c>
      <c r="CB43" s="159">
        <f t="shared" si="24"/>
        <v>13867.616141576491</v>
      </c>
      <c r="CC43" s="159">
        <f t="shared" si="24"/>
        <v>12259.918045309274</v>
      </c>
      <c r="CD43" s="159">
        <f t="shared" si="24"/>
        <v>11205.888039771009</v>
      </c>
      <c r="CE43" s="160">
        <f t="shared" si="24"/>
        <v>10508.726397868035</v>
      </c>
    </row>
    <row r="44" spans="1:83" ht="26.25" customHeight="1" x14ac:dyDescent="0.35">
      <c r="A44" s="153"/>
      <c r="B44" s="82" t="s">
        <v>423</v>
      </c>
      <c r="AH44" s="159"/>
      <c r="AI44" s="159"/>
      <c r="AJ44" s="159"/>
      <c r="AK44" s="159"/>
      <c r="AL44" s="159"/>
      <c r="AM44" s="159"/>
      <c r="AN44" s="159"/>
      <c r="AO44" s="159"/>
      <c r="AP44" s="159"/>
      <c r="AQ44" s="159"/>
      <c r="AR44" s="159"/>
      <c r="AS44" s="159"/>
      <c r="AT44" s="159"/>
      <c r="AU44" s="159"/>
      <c r="AV44" s="159"/>
      <c r="AW44" s="159"/>
      <c r="AX44" s="159"/>
      <c r="AY44" s="159"/>
      <c r="AZ44" s="159"/>
      <c r="BA44" s="159"/>
      <c r="BB44" s="159"/>
      <c r="BC44" s="159"/>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c r="CA44" s="159"/>
      <c r="CB44" s="159"/>
      <c r="CC44" s="159"/>
      <c r="CD44" s="159"/>
      <c r="CE44" s="160"/>
    </row>
    <row r="45" spans="1:83" x14ac:dyDescent="0.35">
      <c r="A45" s="153"/>
      <c r="B45" s="73" t="s">
        <v>424</v>
      </c>
      <c r="AH45" s="159">
        <v>24</v>
      </c>
      <c r="AI45" s="159">
        <v>27</v>
      </c>
      <c r="AJ45" s="159">
        <v>42</v>
      </c>
      <c r="AK45" s="159">
        <v>66</v>
      </c>
      <c r="AL45" s="159">
        <v>94</v>
      </c>
      <c r="AM45" s="159">
        <v>123</v>
      </c>
      <c r="AN45" s="159">
        <v>126</v>
      </c>
      <c r="AO45" s="159">
        <v>130</v>
      </c>
      <c r="AP45" s="159">
        <v>161</v>
      </c>
      <c r="AQ45" s="159">
        <v>179.708</v>
      </c>
      <c r="AR45" s="159">
        <v>394.245</v>
      </c>
      <c r="AS45" s="159">
        <v>425.16500000000002</v>
      </c>
      <c r="AT45" s="159">
        <v>494.35300000000001</v>
      </c>
      <c r="AU45" s="159">
        <v>626.245</v>
      </c>
      <c r="AV45" s="159">
        <v>928.67899999999997</v>
      </c>
      <c r="AW45" s="159">
        <v>1207.7750000000001</v>
      </c>
      <c r="AX45" s="159">
        <v>1440.797</v>
      </c>
      <c r="AY45" s="159">
        <v>1739.5630000000001</v>
      </c>
      <c r="AZ45" s="159">
        <v>2083.6799999999998</v>
      </c>
      <c r="BA45" s="159">
        <v>2326.3319999999999</v>
      </c>
      <c r="BB45" s="159">
        <v>2428.9789999999998</v>
      </c>
      <c r="BC45" s="159">
        <v>1895.7190000000001</v>
      </c>
      <c r="BD45" s="159">
        <v>1.71</v>
      </c>
      <c r="BE45" s="159">
        <v>0</v>
      </c>
      <c r="BF45" s="159">
        <v>0</v>
      </c>
      <c r="BG45" s="159">
        <v>8.5208560000000017E-2</v>
      </c>
      <c r="BH45" s="159">
        <v>0</v>
      </c>
      <c r="BI45" s="159">
        <v>0</v>
      </c>
      <c r="BJ45" s="159">
        <v>0</v>
      </c>
      <c r="BK45" s="159">
        <v>0</v>
      </c>
      <c r="BL45" s="159">
        <v>0</v>
      </c>
      <c r="BM45" s="159">
        <v>0</v>
      </c>
      <c r="BN45" s="159">
        <v>0</v>
      </c>
      <c r="BO45" s="159">
        <v>0</v>
      </c>
      <c r="BP45" s="159">
        <v>0</v>
      </c>
      <c r="BQ45" s="159">
        <v>0</v>
      </c>
      <c r="BR45" s="159">
        <v>0</v>
      </c>
      <c r="BS45" s="159">
        <v>0</v>
      </c>
      <c r="BT45" s="159">
        <v>0</v>
      </c>
      <c r="BU45" s="159">
        <v>0</v>
      </c>
      <c r="BV45" s="159">
        <v>0</v>
      </c>
      <c r="BW45" s="159">
        <v>0</v>
      </c>
      <c r="BX45" s="159">
        <v>0</v>
      </c>
      <c r="BY45" s="159">
        <v>0</v>
      </c>
      <c r="BZ45" s="159">
        <v>0</v>
      </c>
      <c r="CA45" s="159">
        <v>0</v>
      </c>
      <c r="CB45" s="159">
        <v>0</v>
      </c>
      <c r="CC45" s="159">
        <v>0</v>
      </c>
      <c r="CD45" s="159">
        <v>0</v>
      </c>
      <c r="CE45" s="160">
        <v>0</v>
      </c>
    </row>
    <row r="46" spans="1:83" x14ac:dyDescent="0.35">
      <c r="A46" s="153"/>
      <c r="B46" s="201" t="s">
        <v>425</v>
      </c>
      <c r="AH46" s="159">
        <v>14.511966970103668</v>
      </c>
      <c r="AI46" s="159">
        <v>16.133326530612248</v>
      </c>
      <c r="AJ46" s="159">
        <v>24.717428571428567</v>
      </c>
      <c r="AK46" s="159">
        <v>38.256555984555987</v>
      </c>
      <c r="AL46" s="159">
        <v>53.688094574692514</v>
      </c>
      <c r="AM46" s="159">
        <v>69.433802484230412</v>
      </c>
      <c r="AN46" s="159">
        <v>70.79400989192159</v>
      </c>
      <c r="AO46" s="159">
        <v>72.922577563434828</v>
      </c>
      <c r="AP46" s="159">
        <v>90.311245126833001</v>
      </c>
      <c r="AQ46" s="159">
        <v>101.14080485724621</v>
      </c>
      <c r="AR46" s="159">
        <v>214.69849528659114</v>
      </c>
      <c r="AS46" s="159">
        <v>246.22674990624449</v>
      </c>
      <c r="AT46" s="159">
        <v>290.78532291356805</v>
      </c>
      <c r="AU46" s="159">
        <v>374.87953670196288</v>
      </c>
      <c r="AV46" s="159">
        <v>515.91282807874779</v>
      </c>
      <c r="AW46" s="159">
        <v>639.46872373484587</v>
      </c>
      <c r="AX46" s="159">
        <v>746.17943712198155</v>
      </c>
      <c r="AY46" s="159">
        <v>868.26822643117271</v>
      </c>
      <c r="AZ46" s="159">
        <v>1014.3606606667142</v>
      </c>
      <c r="BA46" s="159">
        <v>1119.2241017635679</v>
      </c>
      <c r="BB46" s="159">
        <v>1161.318333432162</v>
      </c>
      <c r="BC46" s="159">
        <v>952.99214417084886</v>
      </c>
      <c r="BD46" s="159">
        <v>0.85962981144998363</v>
      </c>
      <c r="BE46" s="159">
        <v>0</v>
      </c>
      <c r="BF46" s="159">
        <v>0</v>
      </c>
      <c r="BG46" s="159">
        <v>4.2834981501008555E-2</v>
      </c>
      <c r="BH46" s="159">
        <v>0</v>
      </c>
      <c r="BI46" s="159">
        <v>0</v>
      </c>
      <c r="BJ46" s="159">
        <v>0</v>
      </c>
      <c r="BK46" s="159">
        <v>0</v>
      </c>
      <c r="BL46" s="159">
        <v>0</v>
      </c>
      <c r="BM46" s="159">
        <v>0</v>
      </c>
      <c r="BN46" s="159">
        <v>0</v>
      </c>
      <c r="BO46" s="159">
        <v>0</v>
      </c>
      <c r="BP46" s="159">
        <v>0</v>
      </c>
      <c r="BQ46" s="159">
        <v>0</v>
      </c>
      <c r="BR46" s="159">
        <v>0</v>
      </c>
      <c r="BS46" s="159">
        <v>0</v>
      </c>
      <c r="BT46" s="159">
        <v>0</v>
      </c>
      <c r="BU46" s="159">
        <v>0</v>
      </c>
      <c r="BV46" s="159">
        <v>0</v>
      </c>
      <c r="BW46" s="159">
        <v>0</v>
      </c>
      <c r="BX46" s="159">
        <v>0</v>
      </c>
      <c r="BY46" s="159">
        <v>0</v>
      </c>
      <c r="BZ46" s="159">
        <v>0</v>
      </c>
      <c r="CA46" s="159">
        <v>0</v>
      </c>
      <c r="CB46" s="159">
        <v>0</v>
      </c>
      <c r="CC46" s="159">
        <v>0</v>
      </c>
      <c r="CD46" s="159">
        <v>0</v>
      </c>
      <c r="CE46" s="160">
        <v>0</v>
      </c>
    </row>
    <row r="47" spans="1:83" x14ac:dyDescent="0.35">
      <c r="A47" s="153"/>
      <c r="B47" s="201" t="s">
        <v>426</v>
      </c>
      <c r="AH47" s="159">
        <v>9.4880330298963322</v>
      </c>
      <c r="AI47" s="159">
        <v>10.866673469387752</v>
      </c>
      <c r="AJ47" s="159">
        <v>17.282571428571433</v>
      </c>
      <c r="AK47" s="159">
        <v>27.743444015444013</v>
      </c>
      <c r="AL47" s="159">
        <v>40.311905425307486</v>
      </c>
      <c r="AM47" s="159">
        <v>53.566197515769588</v>
      </c>
      <c r="AN47" s="159">
        <v>55.20599010807841</v>
      </c>
      <c r="AO47" s="159">
        <v>57.077422436565172</v>
      </c>
      <c r="AP47" s="159">
        <v>70.688754873166999</v>
      </c>
      <c r="AQ47" s="159">
        <v>78.567195142753789</v>
      </c>
      <c r="AR47" s="159">
        <v>179.54650471340884</v>
      </c>
      <c r="AS47" s="159">
        <v>178.93825009375556</v>
      </c>
      <c r="AT47" s="159">
        <v>203.56767708643196</v>
      </c>
      <c r="AU47" s="159">
        <v>251.36546329803713</v>
      </c>
      <c r="AV47" s="159">
        <v>412.76617192125207</v>
      </c>
      <c r="AW47" s="159">
        <v>568.30627626515411</v>
      </c>
      <c r="AX47" s="159">
        <v>694.61756287801848</v>
      </c>
      <c r="AY47" s="159">
        <v>871.2947735688274</v>
      </c>
      <c r="AZ47" s="159">
        <v>1069.3193393332856</v>
      </c>
      <c r="BA47" s="159">
        <v>1207.107898236432</v>
      </c>
      <c r="BB47" s="159">
        <v>1267.660666567838</v>
      </c>
      <c r="BC47" s="159">
        <v>942.7268558291513</v>
      </c>
      <c r="BD47" s="159">
        <v>0.85037018855001634</v>
      </c>
      <c r="BE47" s="159">
        <v>0</v>
      </c>
      <c r="BF47" s="159">
        <v>0</v>
      </c>
      <c r="BG47" s="159">
        <v>4.2373578498991461E-2</v>
      </c>
      <c r="BH47" s="159">
        <v>0</v>
      </c>
      <c r="BI47" s="159">
        <v>0</v>
      </c>
      <c r="BJ47" s="159">
        <v>0</v>
      </c>
      <c r="BK47" s="159">
        <v>0</v>
      </c>
      <c r="BL47" s="159">
        <v>0</v>
      </c>
      <c r="BM47" s="159">
        <v>0</v>
      </c>
      <c r="BN47" s="159">
        <v>0</v>
      </c>
      <c r="BO47" s="159">
        <v>0</v>
      </c>
      <c r="BP47" s="159">
        <v>0</v>
      </c>
      <c r="BQ47" s="159">
        <v>0</v>
      </c>
      <c r="BR47" s="159">
        <v>0</v>
      </c>
      <c r="BS47" s="159">
        <v>0</v>
      </c>
      <c r="BT47" s="159">
        <v>0</v>
      </c>
      <c r="BU47" s="159">
        <v>0</v>
      </c>
      <c r="BV47" s="159">
        <v>0</v>
      </c>
      <c r="BW47" s="159">
        <v>0</v>
      </c>
      <c r="BX47" s="159">
        <v>0</v>
      </c>
      <c r="BY47" s="159">
        <v>0</v>
      </c>
      <c r="BZ47" s="159">
        <v>0</v>
      </c>
      <c r="CA47" s="159">
        <v>0</v>
      </c>
      <c r="CB47" s="159">
        <v>0</v>
      </c>
      <c r="CC47" s="159">
        <v>0</v>
      </c>
      <c r="CD47" s="159">
        <v>0</v>
      </c>
      <c r="CE47" s="160">
        <v>0</v>
      </c>
    </row>
    <row r="48" spans="1:83" x14ac:dyDescent="0.35">
      <c r="A48" s="153"/>
      <c r="B48" s="201" t="s">
        <v>427</v>
      </c>
      <c r="AH48" s="159">
        <v>13.756276951258759</v>
      </c>
      <c r="AI48" s="159">
        <v>14.721428571428573</v>
      </c>
      <c r="AJ48" s="159">
        <v>22.033333333333331</v>
      </c>
      <c r="AK48" s="159">
        <v>32.202197802197801</v>
      </c>
      <c r="AL48" s="159">
        <v>41.401985111662533</v>
      </c>
      <c r="AM48" s="159">
        <v>50.329731447640235</v>
      </c>
      <c r="AN48" s="159">
        <v>51.097730029457637</v>
      </c>
      <c r="AO48" s="159">
        <v>53.433919597989942</v>
      </c>
      <c r="AP48" s="159">
        <v>66.668636363636352</v>
      </c>
      <c r="AQ48" s="159">
        <v>77.651036790439605</v>
      </c>
      <c r="AR48" s="159">
        <v>134.98114050144258</v>
      </c>
      <c r="AS48" s="159">
        <v>173.14325355946306</v>
      </c>
      <c r="AT48" s="159">
        <v>199.74592724262308</v>
      </c>
      <c r="AU48" s="159">
        <v>245.91611603384013</v>
      </c>
      <c r="AV48" s="159">
        <v>404.6508545365192</v>
      </c>
      <c r="AW48" s="159">
        <v>552.73875902745692</v>
      </c>
      <c r="AX48" s="159">
        <v>656.20748239800935</v>
      </c>
      <c r="AY48" s="159">
        <v>792.96442475354183</v>
      </c>
      <c r="AZ48" s="159">
        <v>949.43287308560286</v>
      </c>
      <c r="BA48" s="159">
        <v>1104.2454763063374</v>
      </c>
      <c r="BB48" s="159">
        <v>1220.2878674290116</v>
      </c>
      <c r="BC48" s="159">
        <v>970.71840220705849</v>
      </c>
      <c r="BD48" s="159">
        <v>0.8756194709100189</v>
      </c>
      <c r="BE48" s="159">
        <v>0</v>
      </c>
      <c r="BF48" s="159">
        <v>0</v>
      </c>
      <c r="BG48" s="159">
        <v>4.3631739312400351E-2</v>
      </c>
      <c r="BH48" s="159">
        <v>0</v>
      </c>
      <c r="BI48" s="159">
        <v>0</v>
      </c>
      <c r="BJ48" s="159">
        <v>0</v>
      </c>
      <c r="BK48" s="159">
        <v>0</v>
      </c>
      <c r="BL48" s="159">
        <v>0</v>
      </c>
      <c r="BM48" s="159">
        <v>0</v>
      </c>
      <c r="BN48" s="159">
        <v>0</v>
      </c>
      <c r="BO48" s="159">
        <v>0</v>
      </c>
      <c r="BP48" s="159">
        <v>0</v>
      </c>
      <c r="BQ48" s="159">
        <v>0</v>
      </c>
      <c r="BR48" s="159">
        <v>0</v>
      </c>
      <c r="BS48" s="159">
        <v>0</v>
      </c>
      <c r="BT48" s="159">
        <v>0</v>
      </c>
      <c r="BU48" s="159">
        <v>0</v>
      </c>
      <c r="BV48" s="159">
        <v>0</v>
      </c>
      <c r="BW48" s="159">
        <v>0</v>
      </c>
      <c r="BX48" s="159">
        <v>0</v>
      </c>
      <c r="BY48" s="159">
        <v>0</v>
      </c>
      <c r="BZ48" s="159">
        <v>0</v>
      </c>
      <c r="CA48" s="159">
        <v>0</v>
      </c>
      <c r="CB48" s="159">
        <v>0</v>
      </c>
      <c r="CC48" s="159">
        <v>0</v>
      </c>
      <c r="CD48" s="159">
        <v>0</v>
      </c>
      <c r="CE48" s="160">
        <v>0</v>
      </c>
    </row>
    <row r="49" spans="1:83" x14ac:dyDescent="0.35">
      <c r="A49" s="153"/>
      <c r="B49" s="201" t="s">
        <v>428</v>
      </c>
      <c r="AH49" s="159">
        <v>10.243723048741241</v>
      </c>
      <c r="AI49" s="159">
        <v>12.278571428571427</v>
      </c>
      <c r="AJ49" s="159">
        <v>19.966666666666669</v>
      </c>
      <c r="AK49" s="159">
        <v>33.797802197802199</v>
      </c>
      <c r="AL49" s="159">
        <v>52.598014888337467</v>
      </c>
      <c r="AM49" s="159">
        <v>72.670268552359772</v>
      </c>
      <c r="AN49" s="159">
        <v>74.902269970542363</v>
      </c>
      <c r="AO49" s="159">
        <v>76.566080402010058</v>
      </c>
      <c r="AP49" s="159">
        <v>94.331363636363648</v>
      </c>
      <c r="AQ49" s="159">
        <v>102.05696320956039</v>
      </c>
      <c r="AR49" s="159">
        <v>259.26385949855739</v>
      </c>
      <c r="AS49" s="159">
        <v>252.02174644053699</v>
      </c>
      <c r="AT49" s="159">
        <v>294.60707275737695</v>
      </c>
      <c r="AU49" s="159">
        <v>380.32888396615988</v>
      </c>
      <c r="AV49" s="159">
        <v>524.02814546348088</v>
      </c>
      <c r="AW49" s="159">
        <v>655.03624097254328</v>
      </c>
      <c r="AX49" s="159">
        <v>784.58951760199068</v>
      </c>
      <c r="AY49" s="159">
        <v>946.59857524645815</v>
      </c>
      <c r="AZ49" s="159">
        <v>1134.2471269143971</v>
      </c>
      <c r="BA49" s="159">
        <v>1222.0865236936625</v>
      </c>
      <c r="BB49" s="159">
        <v>1208.691132570988</v>
      </c>
      <c r="BC49" s="159">
        <v>925.00059779294145</v>
      </c>
      <c r="BD49" s="159">
        <v>0.83438052908998106</v>
      </c>
      <c r="BE49" s="159">
        <v>0</v>
      </c>
      <c r="BF49" s="159">
        <v>0</v>
      </c>
      <c r="BG49" s="159">
        <v>4.1576820687599665E-2</v>
      </c>
      <c r="BH49" s="159">
        <v>0</v>
      </c>
      <c r="BI49" s="159">
        <v>0</v>
      </c>
      <c r="BJ49" s="159">
        <v>0</v>
      </c>
      <c r="BK49" s="159">
        <v>0</v>
      </c>
      <c r="BL49" s="159">
        <v>0</v>
      </c>
      <c r="BM49" s="159">
        <v>0</v>
      </c>
      <c r="BN49" s="159">
        <v>0</v>
      </c>
      <c r="BO49" s="159">
        <v>0</v>
      </c>
      <c r="BP49" s="159">
        <v>0</v>
      </c>
      <c r="BQ49" s="159">
        <v>0</v>
      </c>
      <c r="BR49" s="159">
        <v>0</v>
      </c>
      <c r="BS49" s="159">
        <v>0</v>
      </c>
      <c r="BT49" s="159">
        <v>0</v>
      </c>
      <c r="BU49" s="159">
        <v>0</v>
      </c>
      <c r="BV49" s="159">
        <v>0</v>
      </c>
      <c r="BW49" s="159">
        <v>0</v>
      </c>
      <c r="BX49" s="159">
        <v>0</v>
      </c>
      <c r="BY49" s="159">
        <v>0</v>
      </c>
      <c r="BZ49" s="159">
        <v>0</v>
      </c>
      <c r="CA49" s="159">
        <v>0</v>
      </c>
      <c r="CB49" s="159">
        <v>0</v>
      </c>
      <c r="CC49" s="159">
        <v>0</v>
      </c>
      <c r="CD49" s="159">
        <v>0</v>
      </c>
      <c r="CE49" s="160">
        <v>0</v>
      </c>
    </row>
    <row r="50" spans="1:83" ht="26.25" customHeight="1" x14ac:dyDescent="0.35">
      <c r="A50" s="153"/>
      <c r="B50" s="73" t="s">
        <v>260</v>
      </c>
      <c r="AH50" s="159">
        <v>0</v>
      </c>
      <c r="AI50" s="159">
        <v>0</v>
      </c>
      <c r="AJ50" s="159">
        <v>0</v>
      </c>
      <c r="AK50" s="159">
        <v>0</v>
      </c>
      <c r="AL50" s="159">
        <v>0</v>
      </c>
      <c r="AM50" s="159">
        <v>0</v>
      </c>
      <c r="AN50" s="159">
        <v>0</v>
      </c>
      <c r="AO50" s="159">
        <v>0</v>
      </c>
      <c r="AP50" s="159">
        <v>0</v>
      </c>
      <c r="AQ50" s="159">
        <v>0</v>
      </c>
      <c r="AR50" s="159">
        <v>0</v>
      </c>
      <c r="AS50" s="159">
        <v>0</v>
      </c>
      <c r="AT50" s="159">
        <v>0</v>
      </c>
      <c r="AU50" s="159">
        <v>0</v>
      </c>
      <c r="AV50" s="159">
        <v>2.8769999999999998</v>
      </c>
      <c r="AW50" s="159">
        <v>7.2039999999999997</v>
      </c>
      <c r="AX50" s="159">
        <v>11.369</v>
      </c>
      <c r="AY50" s="159">
        <v>19.163</v>
      </c>
      <c r="AZ50" s="159">
        <v>34.027000000000001</v>
      </c>
      <c r="BA50" s="159">
        <v>42.026000000000003</v>
      </c>
      <c r="BB50" s="159">
        <v>48.832000000000001</v>
      </c>
      <c r="BC50" s="159">
        <v>39.287999999999997</v>
      </c>
      <c r="BD50" s="159">
        <v>-6.0999999999999999E-2</v>
      </c>
      <c r="BE50" s="159">
        <v>-8.6436562195121955E-2</v>
      </c>
      <c r="BF50" s="159">
        <v>-0.14737339999999999</v>
      </c>
      <c r="BG50" s="159">
        <v>8.5208560000000017E-2</v>
      </c>
      <c r="BH50" s="159">
        <v>-2.9000000000000001E-2</v>
      </c>
      <c r="BI50" s="159">
        <v>0</v>
      </c>
      <c r="BJ50" s="159">
        <v>0</v>
      </c>
      <c r="BK50" s="159">
        <v>0</v>
      </c>
      <c r="BL50" s="159">
        <v>0</v>
      </c>
      <c r="BM50" s="159">
        <v>0</v>
      </c>
      <c r="BN50" s="159">
        <v>0</v>
      </c>
      <c r="BO50" s="159">
        <v>0</v>
      </c>
      <c r="BP50" s="159">
        <v>0</v>
      </c>
      <c r="BQ50" s="159">
        <v>0</v>
      </c>
      <c r="BR50" s="159">
        <v>0</v>
      </c>
      <c r="BS50" s="159">
        <v>0</v>
      </c>
      <c r="BT50" s="159">
        <v>0</v>
      </c>
      <c r="BU50" s="159">
        <v>0</v>
      </c>
      <c r="BV50" s="159">
        <v>0</v>
      </c>
      <c r="BW50" s="159">
        <v>0</v>
      </c>
      <c r="BX50" s="159">
        <v>0</v>
      </c>
      <c r="BY50" s="159">
        <v>0</v>
      </c>
      <c r="BZ50" s="159">
        <v>0</v>
      </c>
      <c r="CA50" s="159">
        <v>0</v>
      </c>
      <c r="CB50" s="159">
        <v>0</v>
      </c>
      <c r="CC50" s="159">
        <v>0</v>
      </c>
      <c r="CD50" s="159">
        <v>0</v>
      </c>
      <c r="CE50" s="160">
        <v>0</v>
      </c>
    </row>
    <row r="51" spans="1:83" x14ac:dyDescent="0.35">
      <c r="A51" s="153"/>
      <c r="B51" s="201" t="s">
        <v>425</v>
      </c>
      <c r="AH51" s="159">
        <v>0</v>
      </c>
      <c r="AI51" s="159">
        <v>0</v>
      </c>
      <c r="AJ51" s="159">
        <v>0</v>
      </c>
      <c r="AK51" s="159">
        <v>0</v>
      </c>
      <c r="AL51" s="159">
        <v>0</v>
      </c>
      <c r="AM51" s="159">
        <v>0</v>
      </c>
      <c r="AN51" s="159">
        <v>0</v>
      </c>
      <c r="AO51" s="159">
        <v>0</v>
      </c>
      <c r="AP51" s="159">
        <v>0</v>
      </c>
      <c r="AQ51" s="159">
        <v>0</v>
      </c>
      <c r="AR51" s="159">
        <v>0</v>
      </c>
      <c r="AS51" s="159">
        <v>0</v>
      </c>
      <c r="AT51" s="159">
        <v>0</v>
      </c>
      <c r="AU51" s="159">
        <v>0</v>
      </c>
      <c r="AV51" s="159">
        <v>0.65355075911120464</v>
      </c>
      <c r="AW51" s="159">
        <v>1.6217743773994191</v>
      </c>
      <c r="AX51" s="159">
        <v>2.5752797853609004</v>
      </c>
      <c r="AY51" s="159">
        <v>4.0695107580942906</v>
      </c>
      <c r="AZ51" s="159">
        <v>7.3852964480226744</v>
      </c>
      <c r="BA51" s="159">
        <v>9.2967079417926204</v>
      </c>
      <c r="BB51" s="159">
        <v>10.80366474213008</v>
      </c>
      <c r="BC51" s="159">
        <v>9.355921533335783</v>
      </c>
      <c r="BD51" s="159">
        <v>0</v>
      </c>
      <c r="BE51" s="159">
        <v>0</v>
      </c>
      <c r="BF51" s="159">
        <v>0</v>
      </c>
      <c r="BG51" s="159">
        <v>0</v>
      </c>
      <c r="BH51" s="159">
        <v>0</v>
      </c>
      <c r="BI51" s="159">
        <v>0</v>
      </c>
      <c r="BJ51" s="159">
        <v>0</v>
      </c>
      <c r="BK51" s="159">
        <v>0</v>
      </c>
      <c r="BL51" s="159">
        <v>0</v>
      </c>
      <c r="BM51" s="159">
        <v>0</v>
      </c>
      <c r="BN51" s="159">
        <v>0</v>
      </c>
      <c r="BO51" s="159">
        <v>0</v>
      </c>
      <c r="BP51" s="159">
        <v>0</v>
      </c>
      <c r="BQ51" s="159">
        <v>0</v>
      </c>
      <c r="BR51" s="159">
        <v>0</v>
      </c>
      <c r="BS51" s="159">
        <v>0</v>
      </c>
      <c r="BT51" s="159">
        <v>0</v>
      </c>
      <c r="BU51" s="159">
        <v>0</v>
      </c>
      <c r="BV51" s="159">
        <v>0</v>
      </c>
      <c r="BW51" s="159">
        <v>0</v>
      </c>
      <c r="BX51" s="159">
        <v>0</v>
      </c>
      <c r="BY51" s="159">
        <v>0</v>
      </c>
      <c r="BZ51" s="159">
        <v>0</v>
      </c>
      <c r="CA51" s="159">
        <v>0</v>
      </c>
      <c r="CB51" s="159">
        <v>0</v>
      </c>
      <c r="CC51" s="159">
        <v>0</v>
      </c>
      <c r="CD51" s="159">
        <v>0</v>
      </c>
      <c r="CE51" s="160">
        <v>0</v>
      </c>
    </row>
    <row r="52" spans="1:83" x14ac:dyDescent="0.35">
      <c r="A52" s="153"/>
      <c r="B52" s="201" t="s">
        <v>426</v>
      </c>
      <c r="AH52" s="159">
        <v>0</v>
      </c>
      <c r="AI52" s="159">
        <v>0</v>
      </c>
      <c r="AJ52" s="159">
        <v>0</v>
      </c>
      <c r="AK52" s="159">
        <v>0</v>
      </c>
      <c r="AL52" s="159">
        <v>0</v>
      </c>
      <c r="AM52" s="159">
        <v>0</v>
      </c>
      <c r="AN52" s="159">
        <v>0</v>
      </c>
      <c r="AO52" s="159">
        <v>0</v>
      </c>
      <c r="AP52" s="159">
        <v>0</v>
      </c>
      <c r="AQ52" s="159">
        <v>0</v>
      </c>
      <c r="AR52" s="159">
        <v>0</v>
      </c>
      <c r="AS52" s="159">
        <v>0</v>
      </c>
      <c r="AT52" s="159">
        <v>0</v>
      </c>
      <c r="AU52" s="159">
        <v>0</v>
      </c>
      <c r="AV52" s="159">
        <v>2.2234492408887951</v>
      </c>
      <c r="AW52" s="159">
        <v>5.5822256226005811</v>
      </c>
      <c r="AX52" s="159">
        <v>8.7937202146390998</v>
      </c>
      <c r="AY52" s="159">
        <v>15.09348924190571</v>
      </c>
      <c r="AZ52" s="159">
        <v>26.641703551977329</v>
      </c>
      <c r="BA52" s="159">
        <v>32.729292058207385</v>
      </c>
      <c r="BB52" s="159">
        <v>38.028335257869927</v>
      </c>
      <c r="BC52" s="159">
        <v>29.932078466664212</v>
      </c>
      <c r="BD52" s="159">
        <v>-6.0999999999999999E-2</v>
      </c>
      <c r="BE52" s="159">
        <v>-8.6436562195121955E-2</v>
      </c>
      <c r="BF52" s="159">
        <v>-0.14737339999999999</v>
      </c>
      <c r="BG52" s="159">
        <v>8.5208560000000017E-2</v>
      </c>
      <c r="BH52" s="159">
        <v>-2.9000000000000001E-2</v>
      </c>
      <c r="BI52" s="159">
        <v>0</v>
      </c>
      <c r="BJ52" s="159">
        <v>0</v>
      </c>
      <c r="BK52" s="159">
        <v>0</v>
      </c>
      <c r="BL52" s="159">
        <v>0</v>
      </c>
      <c r="BM52" s="159">
        <v>0</v>
      </c>
      <c r="BN52" s="159">
        <v>0</v>
      </c>
      <c r="BO52" s="159">
        <v>0</v>
      </c>
      <c r="BP52" s="159">
        <v>0</v>
      </c>
      <c r="BQ52" s="159">
        <v>0</v>
      </c>
      <c r="BR52" s="159">
        <v>0</v>
      </c>
      <c r="BS52" s="159">
        <v>0</v>
      </c>
      <c r="BT52" s="159">
        <v>0</v>
      </c>
      <c r="BU52" s="159">
        <v>0</v>
      </c>
      <c r="BV52" s="159">
        <v>0</v>
      </c>
      <c r="BW52" s="159">
        <v>0</v>
      </c>
      <c r="BX52" s="159">
        <v>0</v>
      </c>
      <c r="BY52" s="159">
        <v>0</v>
      </c>
      <c r="BZ52" s="159">
        <v>0</v>
      </c>
      <c r="CA52" s="159">
        <v>0</v>
      </c>
      <c r="CB52" s="159">
        <v>0</v>
      </c>
      <c r="CC52" s="159">
        <v>0</v>
      </c>
      <c r="CD52" s="159">
        <v>0</v>
      </c>
      <c r="CE52" s="160">
        <v>0</v>
      </c>
    </row>
    <row r="53" spans="1:83" x14ac:dyDescent="0.35">
      <c r="A53" s="153"/>
      <c r="B53" s="73" t="s">
        <v>363</v>
      </c>
      <c r="AH53" s="159">
        <v>0</v>
      </c>
      <c r="AI53" s="159">
        <v>0</v>
      </c>
      <c r="AJ53" s="159">
        <v>0</v>
      </c>
      <c r="AK53" s="159">
        <v>0</v>
      </c>
      <c r="AL53" s="159">
        <v>0</v>
      </c>
      <c r="AM53" s="159">
        <v>0</v>
      </c>
      <c r="AN53" s="159">
        <v>0</v>
      </c>
      <c r="AO53" s="159">
        <v>0</v>
      </c>
      <c r="AP53" s="159">
        <v>0</v>
      </c>
      <c r="AQ53" s="159">
        <v>0</v>
      </c>
      <c r="AR53" s="159">
        <v>0</v>
      </c>
      <c r="AS53" s="159">
        <v>0</v>
      </c>
      <c r="AT53" s="159">
        <v>0</v>
      </c>
      <c r="AU53" s="159">
        <v>0</v>
      </c>
      <c r="AV53" s="159">
        <v>0</v>
      </c>
      <c r="AW53" s="159">
        <v>0</v>
      </c>
      <c r="AX53" s="159">
        <v>0</v>
      </c>
      <c r="AY53" s="159">
        <v>0</v>
      </c>
      <c r="AZ53" s="159">
        <v>3.1930000000000001</v>
      </c>
      <c r="BA53" s="159">
        <v>23.582999999999998</v>
      </c>
      <c r="BB53" s="159">
        <v>32.392000000000003</v>
      </c>
      <c r="BC53" s="159">
        <v>27.45</v>
      </c>
      <c r="BD53" s="159">
        <v>4.1689999999999996</v>
      </c>
      <c r="BE53" s="159">
        <v>6.0000000000000001E-3</v>
      </c>
      <c r="BF53" s="159">
        <v>4.2999999999999997E-2</v>
      </c>
      <c r="BG53" s="159">
        <v>0</v>
      </c>
      <c r="BH53" s="159">
        <v>0</v>
      </c>
      <c r="BI53" s="159">
        <v>0</v>
      </c>
      <c r="BJ53" s="159">
        <v>0</v>
      </c>
      <c r="BK53" s="159">
        <v>0</v>
      </c>
      <c r="BL53" s="159">
        <v>0</v>
      </c>
      <c r="BM53" s="159">
        <v>0</v>
      </c>
      <c r="BN53" s="159">
        <v>0</v>
      </c>
      <c r="BO53" s="159">
        <v>0</v>
      </c>
      <c r="BP53" s="159">
        <v>0</v>
      </c>
      <c r="BQ53" s="159">
        <v>0</v>
      </c>
      <c r="BR53" s="159">
        <v>0</v>
      </c>
      <c r="BS53" s="159">
        <v>0</v>
      </c>
      <c r="BT53" s="159">
        <v>0</v>
      </c>
      <c r="BU53" s="159">
        <v>0</v>
      </c>
      <c r="BV53" s="159">
        <v>0</v>
      </c>
      <c r="BW53" s="159">
        <v>0</v>
      </c>
      <c r="BX53" s="159">
        <v>0</v>
      </c>
      <c r="BY53" s="159">
        <v>0</v>
      </c>
      <c r="BZ53" s="159">
        <v>0</v>
      </c>
      <c r="CA53" s="159">
        <v>0</v>
      </c>
      <c r="CB53" s="159">
        <v>0</v>
      </c>
      <c r="CC53" s="159">
        <v>0</v>
      </c>
      <c r="CD53" s="159">
        <v>0</v>
      </c>
      <c r="CE53" s="160">
        <v>0</v>
      </c>
    </row>
    <row r="54" spans="1:83" x14ac:dyDescent="0.35">
      <c r="A54" s="153"/>
      <c r="B54" s="73" t="s">
        <v>429</v>
      </c>
      <c r="AH54" s="159">
        <f>Table_1a!AH36</f>
        <v>0</v>
      </c>
      <c r="AI54" s="159">
        <f>Table_1a!AI36</f>
        <v>0</v>
      </c>
      <c r="AJ54" s="159">
        <f>Table_1a!AJ36</f>
        <v>0</v>
      </c>
      <c r="AK54" s="159">
        <f>Table_1a!AK36</f>
        <v>0</v>
      </c>
      <c r="AL54" s="159">
        <f>Table_1a!AL36</f>
        <v>0</v>
      </c>
      <c r="AM54" s="159">
        <f>Table_1a!AM36</f>
        <v>0</v>
      </c>
      <c r="AN54" s="159">
        <f>Table_1a!AN36</f>
        <v>0</v>
      </c>
      <c r="AO54" s="159">
        <f>Table_1a!AO36</f>
        <v>0</v>
      </c>
      <c r="AP54" s="159">
        <f>Table_1a!AP36</f>
        <v>0</v>
      </c>
      <c r="AQ54" s="159">
        <f>Table_1a!AQ36</f>
        <v>0</v>
      </c>
      <c r="AR54" s="159">
        <f>Table_1a!AR36</f>
        <v>0</v>
      </c>
      <c r="AS54" s="159">
        <f>Table_1a!AS36</f>
        <v>0</v>
      </c>
      <c r="AT54" s="159">
        <f>Table_1a!AT36</f>
        <v>0</v>
      </c>
      <c r="AU54" s="159">
        <f>Table_1a!AU36</f>
        <v>0</v>
      </c>
      <c r="AV54" s="159">
        <f>Table_1a!AV36</f>
        <v>0</v>
      </c>
      <c r="AW54" s="159">
        <f>Table_1a!AW36</f>
        <v>0</v>
      </c>
      <c r="AX54" s="159">
        <f>Table_1a!AX36</f>
        <v>0</v>
      </c>
      <c r="AY54" s="159">
        <f>Table_1a!AY36</f>
        <v>0</v>
      </c>
      <c r="AZ54" s="159">
        <f>Table_1a!AZ36</f>
        <v>0</v>
      </c>
      <c r="BA54" s="159">
        <f>Table_1a!BA36</f>
        <v>0</v>
      </c>
      <c r="BB54" s="159">
        <f>Table_1a!BB36</f>
        <v>0</v>
      </c>
      <c r="BC54" s="159">
        <f>Table_1a!BC36</f>
        <v>0</v>
      </c>
      <c r="BD54" s="159">
        <f>Table_1a!BD36</f>
        <v>0</v>
      </c>
      <c r="BE54" s="159">
        <f>Table_1a!BE36</f>
        <v>0</v>
      </c>
      <c r="BF54" s="159">
        <f>Table_1a!BF36</f>
        <v>0</v>
      </c>
      <c r="BG54" s="159">
        <f>Table_1a!BG36</f>
        <v>0</v>
      </c>
      <c r="BH54" s="159">
        <f>Table_1a!BH36</f>
        <v>0</v>
      </c>
      <c r="BI54" s="159">
        <f>Table_1a!BI36</f>
        <v>0</v>
      </c>
      <c r="BJ54" s="159">
        <f>Table_1a!BJ36</f>
        <v>0</v>
      </c>
      <c r="BK54" s="159">
        <f>Table_1a!BK36</f>
        <v>0</v>
      </c>
      <c r="BL54" s="159">
        <f>Table_1a!BL36</f>
        <v>90.849720650000009</v>
      </c>
      <c r="BM54" s="159">
        <f>Table_1a!BM36</f>
        <v>106.96880001999999</v>
      </c>
      <c r="BN54" s="159">
        <f>Table_1a!BN36</f>
        <v>109.92031101000002</v>
      </c>
      <c r="BO54" s="159">
        <f>Table_1a!BO36</f>
        <v>115.96021940000001</v>
      </c>
      <c r="BP54" s="159">
        <f>Table_1a!BP36</f>
        <v>110.02752643000001</v>
      </c>
      <c r="BQ54" s="159">
        <f>Table_1a!BQ36</f>
        <v>101.38309716000001</v>
      </c>
      <c r="BR54" s="159">
        <f>Table_1a!BR36</f>
        <v>15.698963300000001</v>
      </c>
      <c r="BS54" s="159">
        <f>Table_1a!BS36</f>
        <v>0</v>
      </c>
      <c r="BT54" s="159">
        <f>Table_1a!BT36</f>
        <v>0</v>
      </c>
      <c r="BU54" s="159">
        <f>Table_1a!BU36</f>
        <v>0</v>
      </c>
      <c r="BV54" s="159">
        <f>Table_1a!BV36</f>
        <v>0</v>
      </c>
      <c r="BW54" s="159">
        <f>Table_1a!BW36</f>
        <v>0</v>
      </c>
      <c r="BX54" s="159">
        <f>Table_1a!BX36</f>
        <v>0</v>
      </c>
      <c r="BY54" s="159">
        <f>Table_1a!BY36</f>
        <v>0</v>
      </c>
      <c r="BZ54" s="159">
        <f>Table_1a!BZ36</f>
        <v>0</v>
      </c>
      <c r="CA54" s="159">
        <f>Table_1a!CA36</f>
        <v>0</v>
      </c>
      <c r="CB54" s="159">
        <f>Table_1a!CB36</f>
        <v>0</v>
      </c>
      <c r="CC54" s="159">
        <f>Table_1a!CC36</f>
        <v>0</v>
      </c>
      <c r="CD54" s="159">
        <f>Table_1a!CD36</f>
        <v>0</v>
      </c>
      <c r="CE54" s="160">
        <f>Table_1a!CE36</f>
        <v>0</v>
      </c>
    </row>
    <row r="55" spans="1:83" ht="26.25" customHeight="1" x14ac:dyDescent="0.35">
      <c r="A55" s="153"/>
      <c r="B55" s="82" t="s">
        <v>430</v>
      </c>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c r="BL55" s="256" t="s">
        <v>407</v>
      </c>
      <c r="BM55" s="159"/>
      <c r="BN55" s="159"/>
      <c r="BO55" s="159"/>
      <c r="BP55" s="159"/>
      <c r="BQ55" s="159"/>
      <c r="BR55" s="159"/>
      <c r="BS55" s="159"/>
      <c r="BT55" s="159"/>
      <c r="BU55" s="159"/>
      <c r="BV55" s="159"/>
      <c r="BW55" s="159"/>
      <c r="BX55" s="159"/>
      <c r="BY55" s="159"/>
      <c r="BZ55" s="159"/>
      <c r="CA55" s="159"/>
      <c r="CB55" s="159"/>
      <c r="CC55" s="159"/>
      <c r="CD55" s="159"/>
      <c r="CE55" s="160"/>
    </row>
    <row r="56" spans="1:83" x14ac:dyDescent="0.35">
      <c r="A56" s="153"/>
      <c r="B56" s="73" t="s">
        <v>431</v>
      </c>
      <c r="AH56" s="159">
        <f>Council_Tax_Benefit!AH19</f>
        <v>189.0604099893182</v>
      </c>
      <c r="AI56" s="159">
        <f>Council_Tax_Benefit!AI19</f>
        <v>217.24186395918002</v>
      </c>
      <c r="AJ56" s="159">
        <f>Council_Tax_Benefit!AJ19</f>
        <v>291.64676658977385</v>
      </c>
      <c r="AK56" s="159">
        <f>Council_Tax_Benefit!AK19</f>
        <v>435.79447132057123</v>
      </c>
      <c r="AL56" s="159">
        <f>Council_Tax_Benefit!AL19</f>
        <v>531.64070822038082</v>
      </c>
      <c r="AM56" s="159">
        <f>Council_Tax_Benefit!AM19</f>
        <v>599.91337522552976</v>
      </c>
      <c r="AN56" s="159">
        <f>Council_Tax_Benefit!AN19</f>
        <v>667.59777746960162</v>
      </c>
      <c r="AO56" s="159">
        <f>Council_Tax_Benefit!AO19</f>
        <v>730.54411349699535</v>
      </c>
      <c r="AP56" s="159">
        <f>Council_Tax_Benefit!AP19</f>
        <v>805.60849456809274</v>
      </c>
      <c r="AQ56" s="159">
        <f>Council_Tax_Benefit!AQ19</f>
        <v>838.18835992187337</v>
      </c>
      <c r="AR56" s="159">
        <f>Council_Tax_Benefit!AR19</f>
        <v>760.26900000000001</v>
      </c>
      <c r="AS56" s="159">
        <f>Council_Tax_Benefit!AS19</f>
        <v>936.29321192193368</v>
      </c>
      <c r="AT56" s="159">
        <f>Council_Tax_Benefit!AT19</f>
        <v>1162.117</v>
      </c>
      <c r="AU56" s="159">
        <f>Council_Tax_Benefit!AU19</f>
        <v>670.327</v>
      </c>
      <c r="AV56" s="159">
        <f>Council_Tax_Benefit!AV19</f>
        <v>724.20100000000002</v>
      </c>
      <c r="AW56" s="159">
        <f>Council_Tax_Benefit!AW19</f>
        <v>941.47799999999995</v>
      </c>
      <c r="AX56" s="159">
        <f>Council_Tax_Benefit!AX19</f>
        <v>973.24916299999973</v>
      </c>
      <c r="AY56" s="159">
        <f>Council_Tax_Benefit!AY19</f>
        <v>991.50290500000006</v>
      </c>
      <c r="AZ56" s="159">
        <f>Council_Tax_Benefit!AZ19</f>
        <v>1035.1050220000002</v>
      </c>
      <c r="BA56" s="159">
        <f>Council_Tax_Benefit!BA19</f>
        <v>1079.5440269999999</v>
      </c>
      <c r="BB56" s="159">
        <f>Council_Tax_Benefit!BB19</f>
        <v>1124.7226409999994</v>
      </c>
      <c r="BC56" s="159">
        <f>Council_Tax_Benefit!BC19</f>
        <v>1163.735510948489</v>
      </c>
      <c r="BD56" s="159">
        <f>Council_Tax_Benefit!BD19</f>
        <v>1229.3620240181656</v>
      </c>
      <c r="BE56" s="159">
        <f>Council_Tax_Benefit!BE19</f>
        <v>1349.4457237699216</v>
      </c>
      <c r="BF56" s="159">
        <f>Council_Tax_Benefit!BF19</f>
        <v>1430.8457317625675</v>
      </c>
      <c r="BG56" s="159">
        <f>Council_Tax_Benefit!BG19</f>
        <v>1612.517104499429</v>
      </c>
      <c r="BH56" s="159">
        <f>Council_Tax_Benefit!BH19</f>
        <v>1828.5273484448542</v>
      </c>
      <c r="BI56" s="159">
        <f>Council_Tax_Benefit!BI19</f>
        <v>1843.2959341159444</v>
      </c>
      <c r="BJ56" s="159">
        <f>Council_Tax_Benefit!BJ19</f>
        <v>2003.9939900362206</v>
      </c>
      <c r="BK56" s="159">
        <f>Council_Tax_Benefit!BK19</f>
        <v>2046.6136160962108</v>
      </c>
      <c r="BL56" s="237">
        <f>Council_Tax_Benefit!BL11+Council_Tax_Benefit!BL14</f>
        <v>1951.6371495119893</v>
      </c>
      <c r="BM56" s="159">
        <f>Council_Tax_Benefit!BM11+Council_Tax_Benefit!BM14</f>
        <v>2006.7896813621428</v>
      </c>
      <c r="BN56" s="159">
        <f>Council_Tax_Benefit!BN11+Council_Tax_Benefit!BN14</f>
        <v>2033.5200871314812</v>
      </c>
      <c r="BO56" s="159">
        <f>Council_Tax_Benefit!BO11+Council_Tax_Benefit!BO14</f>
        <v>1982.7831259442928</v>
      </c>
      <c r="BP56" s="159">
        <f>Council_Tax_Benefit!BP11+Council_Tax_Benefit!BP14</f>
        <v>1921.059573258301</v>
      </c>
      <c r="BQ56" s="159">
        <f>Council_Tax_Benefit!BQ11+Council_Tax_Benefit!BQ14</f>
        <v>0</v>
      </c>
      <c r="BR56" s="159">
        <f>Council_Tax_Benefit!BR11+Council_Tax_Benefit!BR14</f>
        <v>0</v>
      </c>
      <c r="BS56" s="159">
        <f>Council_Tax_Benefit!BS11+Council_Tax_Benefit!BS14</f>
        <v>0</v>
      </c>
      <c r="BT56" s="159">
        <f>Council_Tax_Benefit!BT11+Council_Tax_Benefit!BT14</f>
        <v>0</v>
      </c>
      <c r="BU56" s="159">
        <f>Council_Tax_Benefit!BU11+Council_Tax_Benefit!BU14</f>
        <v>0</v>
      </c>
      <c r="BV56" s="159">
        <f>Council_Tax_Benefit!BV11+Council_Tax_Benefit!BV14</f>
        <v>0</v>
      </c>
      <c r="BW56" s="159">
        <f>Council_Tax_Benefit!BW11+Council_Tax_Benefit!BW14</f>
        <v>0</v>
      </c>
      <c r="BX56" s="159">
        <f>Council_Tax_Benefit!BX11+Council_Tax_Benefit!BX14</f>
        <v>0</v>
      </c>
      <c r="BY56" s="159">
        <f>Council_Tax_Benefit!BY11+Council_Tax_Benefit!BY14</f>
        <v>0</v>
      </c>
      <c r="BZ56" s="159">
        <f>Council_Tax_Benefit!BZ11+Council_Tax_Benefit!BZ14</f>
        <v>0</v>
      </c>
      <c r="CA56" s="159">
        <f>Council_Tax_Benefit!CA11+Council_Tax_Benefit!CA14</f>
        <v>0</v>
      </c>
      <c r="CB56" s="159">
        <f>Council_Tax_Benefit!CB11+Council_Tax_Benefit!CB14</f>
        <v>0</v>
      </c>
      <c r="CC56" s="159">
        <f>Council_Tax_Benefit!CC11+Council_Tax_Benefit!CC14</f>
        <v>0</v>
      </c>
      <c r="CD56" s="159">
        <f>Council_Tax_Benefit!CD11+Council_Tax_Benefit!CD14</f>
        <v>0</v>
      </c>
      <c r="CE56" s="160">
        <f>Council_Tax_Benefit!CE11+Council_Tax_Benefit!CE14</f>
        <v>0</v>
      </c>
    </row>
    <row r="57" spans="1:83" x14ac:dyDescent="0.35">
      <c r="A57" s="153"/>
      <c r="B57" s="73" t="s">
        <v>432</v>
      </c>
      <c r="AH57" s="159">
        <f>Council_Tax_Benefit!AH20</f>
        <v>27.502827272667155</v>
      </c>
      <c r="AI57" s="159">
        <f>Council_Tax_Benefit!AI20</f>
        <v>31.585852043726426</v>
      </c>
      <c r="AJ57" s="159">
        <f>Council_Tax_Benefit!AJ20</f>
        <v>42.384582121077884</v>
      </c>
      <c r="AK57" s="159">
        <f>Council_Tax_Benefit!AK20</f>
        <v>63.213077234706887</v>
      </c>
      <c r="AL57" s="159">
        <f>Council_Tax_Benefit!AL20</f>
        <v>76.776376134597115</v>
      </c>
      <c r="AM57" s="159">
        <f>Council_Tax_Benefit!AM20</f>
        <v>86.294927523123278</v>
      </c>
      <c r="AN57" s="159">
        <f>Council_Tax_Benefit!AN20</f>
        <v>96.19980924653629</v>
      </c>
      <c r="AO57" s="159">
        <f>Council_Tax_Benefit!AO20</f>
        <v>104.64116166965778</v>
      </c>
      <c r="AP57" s="159">
        <f>Council_Tax_Benefit!AP20</f>
        <v>116.03413200590694</v>
      </c>
      <c r="AQ57" s="159">
        <f>Council_Tax_Benefit!AQ20</f>
        <v>120.6229520803748</v>
      </c>
      <c r="AR57" s="159">
        <f>Council_Tax_Benefit!AR20</f>
        <v>83.058999999999997</v>
      </c>
      <c r="AS57" s="159">
        <f>Council_Tax_Benefit!AS20</f>
        <v>114.8284154022263</v>
      </c>
      <c r="AT57" s="159">
        <f>Council_Tax_Benefit!AT20</f>
        <v>166.71700000000001</v>
      </c>
      <c r="AU57" s="159">
        <f>Council_Tax_Benefit!AU20</f>
        <v>112.279</v>
      </c>
      <c r="AV57" s="159">
        <f>Council_Tax_Benefit!AV20</f>
        <v>146.14699999999999</v>
      </c>
      <c r="AW57" s="159">
        <f>Council_Tax_Benefit!AW20</f>
        <v>188.857</v>
      </c>
      <c r="AX57" s="159">
        <f>Council_Tax_Benefit!AX20</f>
        <v>237.89668399999994</v>
      </c>
      <c r="AY57" s="159">
        <f>Council_Tax_Benefit!AY20</f>
        <v>279.43384600000002</v>
      </c>
      <c r="AZ57" s="159">
        <f>Council_Tax_Benefit!AZ20</f>
        <v>318.77796300000006</v>
      </c>
      <c r="BA57" s="159">
        <f>Council_Tax_Benefit!BA20</f>
        <v>366.771837</v>
      </c>
      <c r="BB57" s="159">
        <f>Council_Tax_Benefit!BB20</f>
        <v>408.74446599999976</v>
      </c>
      <c r="BC57" s="159">
        <f>Council_Tax_Benefit!BC20</f>
        <v>444.9005951357899</v>
      </c>
      <c r="BD57" s="159">
        <f>Council_Tax_Benefit!BD20</f>
        <v>486.32011499999982</v>
      </c>
      <c r="BE57" s="159">
        <f>Council_Tax_Benefit!BE20</f>
        <v>528.76477520781191</v>
      </c>
      <c r="BF57" s="159">
        <f>Council_Tax_Benefit!BF20</f>
        <v>593.43878223860281</v>
      </c>
      <c r="BG57" s="159">
        <f>Council_Tax_Benefit!BG20</f>
        <v>700.71103272999665</v>
      </c>
      <c r="BH57" s="159">
        <f>Council_Tax_Benefit!BH20</f>
        <v>750.02694315173312</v>
      </c>
      <c r="BI57" s="159">
        <f>Council_Tax_Benefit!BI20</f>
        <v>839.96132516636135</v>
      </c>
      <c r="BJ57" s="159">
        <f>Council_Tax_Benefit!BJ20</f>
        <v>805.30950638016247</v>
      </c>
      <c r="BK57" s="159">
        <f>Council_Tax_Benefit!BK20</f>
        <v>828.09404862651547</v>
      </c>
      <c r="BL57" s="237">
        <f>Council_Tax_Benefit!BL7</f>
        <v>944.21315574012146</v>
      </c>
      <c r="BM57" s="159">
        <f>Council_Tax_Benefit!BM7</f>
        <v>1026.3094368543275</v>
      </c>
      <c r="BN57" s="159">
        <f>Council_Tax_Benefit!BN7</f>
        <v>1083.9569208671562</v>
      </c>
      <c r="BO57" s="159">
        <f>Council_Tax_Benefit!BO7</f>
        <v>1097.3255047744601</v>
      </c>
      <c r="BP57" s="159">
        <f>Council_Tax_Benefit!BP7</f>
        <v>1110.9613710199749</v>
      </c>
      <c r="BQ57" s="159">
        <f>Council_Tax_Benefit!BQ7</f>
        <v>0</v>
      </c>
      <c r="BR57" s="159">
        <f>Council_Tax_Benefit!BR7</f>
        <v>0</v>
      </c>
      <c r="BS57" s="159">
        <f>Council_Tax_Benefit!BS7</f>
        <v>0</v>
      </c>
      <c r="BT57" s="159">
        <f>Council_Tax_Benefit!BT7</f>
        <v>0</v>
      </c>
      <c r="BU57" s="159">
        <f>Council_Tax_Benefit!BU7</f>
        <v>0</v>
      </c>
      <c r="BV57" s="159">
        <f>Council_Tax_Benefit!BV7</f>
        <v>0</v>
      </c>
      <c r="BW57" s="159">
        <f>Council_Tax_Benefit!BW7</f>
        <v>0</v>
      </c>
      <c r="BX57" s="159">
        <f>Council_Tax_Benefit!BX7</f>
        <v>0</v>
      </c>
      <c r="BY57" s="159">
        <f>Council_Tax_Benefit!BY7</f>
        <v>0</v>
      </c>
      <c r="BZ57" s="159">
        <f>Council_Tax_Benefit!BZ7</f>
        <v>0</v>
      </c>
      <c r="CA57" s="159">
        <f>Council_Tax_Benefit!CA7</f>
        <v>0</v>
      </c>
      <c r="CB57" s="159">
        <f>Council_Tax_Benefit!CB7</f>
        <v>0</v>
      </c>
      <c r="CC57" s="159">
        <f>Council_Tax_Benefit!CC7</f>
        <v>0</v>
      </c>
      <c r="CD57" s="159">
        <f>Council_Tax_Benefit!CD7</f>
        <v>0</v>
      </c>
      <c r="CE57" s="160">
        <f>Council_Tax_Benefit!CE7</f>
        <v>0</v>
      </c>
    </row>
    <row r="58" spans="1:83" x14ac:dyDescent="0.35">
      <c r="A58" s="153"/>
      <c r="B58" s="73" t="s">
        <v>433</v>
      </c>
      <c r="AH58" s="159">
        <f>Council_Tax_Benefit!AH21</f>
        <v>88.945632781705058</v>
      </c>
      <c r="AI58" s="159">
        <f>Council_Tax_Benefit!AI21</f>
        <v>102.63989716099778</v>
      </c>
      <c r="AJ58" s="159">
        <f>Council_Tax_Benefit!AJ21</f>
        <v>138.3856917255178</v>
      </c>
      <c r="AK58" s="159">
        <f>Council_Tax_Benefit!AK21</f>
        <v>205.51754927689734</v>
      </c>
      <c r="AL58" s="159">
        <f>Council_Tax_Benefit!AL21</f>
        <v>249.99250242525952</v>
      </c>
      <c r="AM58" s="159">
        <f>Council_Tax_Benefit!AM21</f>
        <v>281.05739095461479</v>
      </c>
      <c r="AN58" s="159">
        <f>Council_Tax_Benefit!AN21</f>
        <v>312.24655644943772</v>
      </c>
      <c r="AO58" s="159">
        <f>Council_Tax_Benefit!AO21</f>
        <v>341.18609501439198</v>
      </c>
      <c r="AP58" s="159">
        <f>Council_Tax_Benefit!AP21</f>
        <v>377.30402508543466</v>
      </c>
      <c r="AQ58" s="159">
        <f>Council_Tax_Benefit!AQ21</f>
        <v>392.27715570427546</v>
      </c>
      <c r="AR58" s="159">
        <f>Council_Tax_Benefit!AR21</f>
        <v>216.39</v>
      </c>
      <c r="AS58" s="159">
        <f>Council_Tax_Benefit!AS21</f>
        <v>243.14730758287362</v>
      </c>
      <c r="AT58" s="159">
        <f>Council_Tax_Benefit!AT21</f>
        <v>222.857</v>
      </c>
      <c r="AU58" s="159">
        <f>Council_Tax_Benefit!AU21</f>
        <v>185.916</v>
      </c>
      <c r="AV58" s="159">
        <f>Council_Tax_Benefit!AV21</f>
        <v>219.042</v>
      </c>
      <c r="AW58" s="159">
        <f>Council_Tax_Benefit!AW21</f>
        <v>306.87099999999998</v>
      </c>
      <c r="AX58" s="159">
        <f>Council_Tax_Benefit!AX21</f>
        <v>345.70058699999993</v>
      </c>
      <c r="AY58" s="159">
        <f>Council_Tax_Benefit!AY21</f>
        <v>383.72152899999998</v>
      </c>
      <c r="AZ58" s="159">
        <f>Council_Tax_Benefit!AZ21</f>
        <v>408.69452700000005</v>
      </c>
      <c r="BA58" s="159">
        <f>Council_Tax_Benefit!BA21</f>
        <v>423.69869799999998</v>
      </c>
      <c r="BB58" s="159">
        <f>Council_Tax_Benefit!BB21</f>
        <v>442.26725699999969</v>
      </c>
      <c r="BC58" s="159">
        <f>Council_Tax_Benefit!BC21</f>
        <v>458.38614234181148</v>
      </c>
      <c r="BD58" s="159">
        <f>Council_Tax_Benefit!BD21</f>
        <v>449.61359899999985</v>
      </c>
      <c r="BE58" s="159">
        <f>Council_Tax_Benefit!BE21</f>
        <v>447.65738801479245</v>
      </c>
      <c r="BF58" s="159">
        <f>Council_Tax_Benefit!BF21</f>
        <v>456.77495423193301</v>
      </c>
      <c r="BG58" s="159">
        <f>Council_Tax_Benefit!BG21</f>
        <v>524.55682653580504</v>
      </c>
      <c r="BH58" s="159">
        <f>Council_Tax_Benefit!BH21</f>
        <v>571.40950903414523</v>
      </c>
      <c r="BI58" s="159">
        <f>Council_Tax_Benefit!BI21</f>
        <v>632.58899092529441</v>
      </c>
      <c r="BJ58" s="159">
        <f>Council_Tax_Benefit!BJ21</f>
        <v>623.4840715467576</v>
      </c>
      <c r="BK58" s="159">
        <f>Council_Tax_Benefit!BK21</f>
        <v>618.93076704709995</v>
      </c>
      <c r="BL58" s="237">
        <f>Council_Tax_Benefit!BL8</f>
        <v>548.72375959129954</v>
      </c>
      <c r="BM58" s="159">
        <f>Council_Tax_Benefit!BM8</f>
        <v>539.7901437571029</v>
      </c>
      <c r="BN58" s="159">
        <f>Council_Tax_Benefit!BN8</f>
        <v>504.78300198133326</v>
      </c>
      <c r="BO58" s="159">
        <f>Council_Tax_Benefit!BO8</f>
        <v>443.73935361736528</v>
      </c>
      <c r="BP58" s="159">
        <f>Council_Tax_Benefit!BP8</f>
        <v>399.82414747873798</v>
      </c>
      <c r="BQ58" s="159">
        <f>Council_Tax_Benefit!BQ8</f>
        <v>0</v>
      </c>
      <c r="BR58" s="159">
        <f>Council_Tax_Benefit!BR8</f>
        <v>0</v>
      </c>
      <c r="BS58" s="159">
        <f>Council_Tax_Benefit!BS8</f>
        <v>0</v>
      </c>
      <c r="BT58" s="159">
        <f>Council_Tax_Benefit!BT8</f>
        <v>0</v>
      </c>
      <c r="BU58" s="159">
        <f>Council_Tax_Benefit!BU8</f>
        <v>0</v>
      </c>
      <c r="BV58" s="159">
        <f>Council_Tax_Benefit!BV8</f>
        <v>0</v>
      </c>
      <c r="BW58" s="159">
        <f>Council_Tax_Benefit!BW8</f>
        <v>0</v>
      </c>
      <c r="BX58" s="159">
        <f>Council_Tax_Benefit!BX8</f>
        <v>0</v>
      </c>
      <c r="BY58" s="159">
        <f>Council_Tax_Benefit!BY8</f>
        <v>0</v>
      </c>
      <c r="BZ58" s="159">
        <f>Council_Tax_Benefit!BZ8</f>
        <v>0</v>
      </c>
      <c r="CA58" s="159">
        <f>Council_Tax_Benefit!CA8</f>
        <v>0</v>
      </c>
      <c r="CB58" s="159">
        <f>Council_Tax_Benefit!CB8</f>
        <v>0</v>
      </c>
      <c r="CC58" s="159">
        <f>Council_Tax_Benefit!CC8</f>
        <v>0</v>
      </c>
      <c r="CD58" s="159">
        <f>Council_Tax_Benefit!CD8</f>
        <v>0</v>
      </c>
      <c r="CE58" s="160">
        <f>Council_Tax_Benefit!CE8</f>
        <v>0</v>
      </c>
    </row>
    <row r="59" spans="1:83" x14ac:dyDescent="0.35">
      <c r="A59" s="153"/>
      <c r="B59" s="73" t="s">
        <v>434</v>
      </c>
      <c r="AH59" s="159">
        <f>Council_Tax_Benefit!AH22</f>
        <v>73.242794596669199</v>
      </c>
      <c r="AI59" s="159">
        <f>Council_Tax_Benefit!AI22</f>
        <v>85.168081893459714</v>
      </c>
      <c r="AJ59" s="159">
        <f>Council_Tax_Benefit!AJ22</f>
        <v>115.30566723086193</v>
      </c>
      <c r="AK59" s="159">
        <f>Council_Tax_Benefit!AK22</f>
        <v>169.32691721496712</v>
      </c>
      <c r="AL59" s="159">
        <f>Council_Tax_Benefit!AL22</f>
        <v>204.21808645897408</v>
      </c>
      <c r="AM59" s="159">
        <f>Council_Tax_Benefit!AM22</f>
        <v>227.83044737490729</v>
      </c>
      <c r="AN59" s="159">
        <f>Council_Tax_Benefit!AN22</f>
        <v>252.51033820403745</v>
      </c>
      <c r="AO59" s="159">
        <f>Council_Tax_Benefit!AO22</f>
        <v>274.82477751762963</v>
      </c>
      <c r="AP59" s="159">
        <f>Council_Tax_Benefit!AP22</f>
        <v>305.30618267506998</v>
      </c>
      <c r="AQ59" s="159">
        <f>Council_Tax_Benefit!AQ22</f>
        <v>317.94417999582299</v>
      </c>
      <c r="AR59" s="159">
        <f>Council_Tax_Benefit!AR22</f>
        <v>223.36600000000001</v>
      </c>
      <c r="AS59" s="159">
        <f>Council_Tax_Benefit!AS22</f>
        <v>286.63975529133552</v>
      </c>
      <c r="AT59" s="159">
        <f>Council_Tax_Benefit!AT22</f>
        <v>372.90100000000001</v>
      </c>
      <c r="AU59" s="159">
        <f>Council_Tax_Benefit!AU22</f>
        <v>327.95400000000001</v>
      </c>
      <c r="AV59" s="159">
        <f>Council_Tax_Benefit!AV22</f>
        <v>480.35</v>
      </c>
      <c r="AW59" s="159">
        <f>Council_Tax_Benefit!AW22</f>
        <v>380.02</v>
      </c>
      <c r="AX59" s="159">
        <f>Council_Tax_Benefit!AX22</f>
        <v>382.28165999999993</v>
      </c>
      <c r="AY59" s="159">
        <f>Council_Tax_Benefit!AY22</f>
        <v>366.89570099999997</v>
      </c>
      <c r="AZ59" s="159">
        <f>Council_Tax_Benefit!AZ22</f>
        <v>361.93527000000006</v>
      </c>
      <c r="BA59" s="159">
        <f>Council_Tax_Benefit!BA22</f>
        <v>314.93220000000008</v>
      </c>
      <c r="BB59" s="159">
        <f>Council_Tax_Benefit!BB22</f>
        <v>270.82839699999982</v>
      </c>
      <c r="BC59" s="159">
        <f>Council_Tax_Benefit!BC22</f>
        <v>249.93090682948699</v>
      </c>
      <c r="BD59" s="159">
        <f>Council_Tax_Benefit!BD22</f>
        <v>226.13233899999992</v>
      </c>
      <c r="BE59" s="159">
        <f>Council_Tax_Benefit!BE22</f>
        <v>192.60883676756498</v>
      </c>
      <c r="BF59" s="159">
        <f>Council_Tax_Benefit!BF22</f>
        <v>192.05057165464862</v>
      </c>
      <c r="BG59" s="159">
        <f>Council_Tax_Benefit!BG22</f>
        <v>171.31617186991193</v>
      </c>
      <c r="BH59" s="159">
        <f>Council_Tax_Benefit!BH22</f>
        <v>217.85321717670377</v>
      </c>
      <c r="BI59" s="159">
        <f>Council_Tax_Benefit!BI22</f>
        <v>241.13550347906477</v>
      </c>
      <c r="BJ59" s="159">
        <f>Council_Tax_Benefit!BJ22</f>
        <v>243.50566881771863</v>
      </c>
      <c r="BK59" s="159">
        <f>Council_Tax_Benefit!BK22</f>
        <v>242.59360966221021</v>
      </c>
      <c r="BL59" s="237">
        <f>Council_Tax_Benefit!BL6</f>
        <v>308.02755006718922</v>
      </c>
      <c r="BM59" s="159">
        <f>Council_Tax_Benefit!BM6</f>
        <v>515.48243622450877</v>
      </c>
      <c r="BN59" s="159">
        <f>Council_Tax_Benefit!BN6</f>
        <v>559.64886740375289</v>
      </c>
      <c r="BO59" s="159">
        <f>Council_Tax_Benefit!BO6</f>
        <v>588.23789220306298</v>
      </c>
      <c r="BP59" s="159">
        <f>Council_Tax_Benefit!BP6</f>
        <v>620.96731151552888</v>
      </c>
      <c r="BQ59" s="159">
        <f>Council_Tax_Benefit!BQ6</f>
        <v>0</v>
      </c>
      <c r="BR59" s="159">
        <f>Council_Tax_Benefit!BR6</f>
        <v>0</v>
      </c>
      <c r="BS59" s="159">
        <f>Council_Tax_Benefit!BS6</f>
        <v>0</v>
      </c>
      <c r="BT59" s="159">
        <f>Council_Tax_Benefit!BT6</f>
        <v>0</v>
      </c>
      <c r="BU59" s="159">
        <f>Council_Tax_Benefit!BU6</f>
        <v>0</v>
      </c>
      <c r="BV59" s="159">
        <f>Council_Tax_Benefit!BV6</f>
        <v>0</v>
      </c>
      <c r="BW59" s="159">
        <f>Council_Tax_Benefit!BW6</f>
        <v>0</v>
      </c>
      <c r="BX59" s="159">
        <f>Council_Tax_Benefit!BX6</f>
        <v>0</v>
      </c>
      <c r="BY59" s="159">
        <f>Council_Tax_Benefit!BY6</f>
        <v>0</v>
      </c>
      <c r="BZ59" s="159">
        <f>Council_Tax_Benefit!BZ6</f>
        <v>0</v>
      </c>
      <c r="CA59" s="159">
        <f>Council_Tax_Benefit!CA6</f>
        <v>0</v>
      </c>
      <c r="CB59" s="159">
        <f>Council_Tax_Benefit!CB6</f>
        <v>0</v>
      </c>
      <c r="CC59" s="159">
        <f>Council_Tax_Benefit!CC6</f>
        <v>0</v>
      </c>
      <c r="CD59" s="159">
        <f>Council_Tax_Benefit!CD6</f>
        <v>0</v>
      </c>
      <c r="CE59" s="160">
        <f>Council_Tax_Benefit!CE6</f>
        <v>0</v>
      </c>
    </row>
    <row r="60" spans="1:83" x14ac:dyDescent="0.35">
      <c r="A60" s="153"/>
      <c r="B60" s="73" t="s">
        <v>435</v>
      </c>
      <c r="AH60" s="159">
        <f>Council_Tax_Benefit!AH23</f>
        <v>7.2483353596404072</v>
      </c>
      <c r="AI60" s="159">
        <f>Council_Tax_Benefit!AI23</f>
        <v>8.3643049426361529</v>
      </c>
      <c r="AJ60" s="159">
        <f>Council_Tax_Benefit!AJ23</f>
        <v>11.277292332768525</v>
      </c>
      <c r="AK60" s="159">
        <f>Council_Tax_Benefit!AK23</f>
        <v>16.747984952857394</v>
      </c>
      <c r="AL60" s="159">
        <f>Council_Tax_Benefit!AL23</f>
        <v>20.372326760788525</v>
      </c>
      <c r="AM60" s="159">
        <f>Council_Tax_Benefit!AM23</f>
        <v>22.903858921824849</v>
      </c>
      <c r="AN60" s="159">
        <f>Council_Tax_Benefit!AN23</f>
        <v>25.445518630386744</v>
      </c>
      <c r="AO60" s="159">
        <f>Council_Tax_Benefit!AO23</f>
        <v>27.803852301325378</v>
      </c>
      <c r="AP60" s="159">
        <f>Council_Tax_Benefit!AP23</f>
        <v>30.747165665495459</v>
      </c>
      <c r="AQ60" s="159">
        <f>Council_Tax_Benefit!AQ23</f>
        <v>31.967352297653349</v>
      </c>
      <c r="AR60" s="159">
        <f>Council_Tax_Benefit!AR23</f>
        <v>82.050000000000196</v>
      </c>
      <c r="AS60" s="159">
        <f>Council_Tax_Benefit!AS23</f>
        <v>118.75330980163085</v>
      </c>
      <c r="AT60" s="159">
        <f>Council_Tax_Benefit!AT23</f>
        <v>198.21799999999985</v>
      </c>
      <c r="AU60" s="159">
        <f>Council_Tax_Benefit!AU23</f>
        <v>107.69100000000003</v>
      </c>
      <c r="AV60" s="159">
        <f>Council_Tax_Benefit!AV23</f>
        <v>122.83600000000021</v>
      </c>
      <c r="AW60" s="159">
        <f>Council_Tax_Benefit!AW23</f>
        <v>122.67399999999998</v>
      </c>
      <c r="AX60" s="159">
        <f>Council_Tax_Benefit!AX23</f>
        <v>138.08320000000001</v>
      </c>
      <c r="AY60" s="159">
        <f>Council_Tax_Benefit!AY23</f>
        <v>167.11695100000003</v>
      </c>
      <c r="AZ60" s="159">
        <f>Council_Tax_Benefit!AZ23</f>
        <v>186.09901000000005</v>
      </c>
      <c r="BA60" s="159">
        <f>Council_Tax_Benefit!BA23</f>
        <v>209.73186299999998</v>
      </c>
      <c r="BB60" s="159">
        <f>Council_Tax_Benefit!BB23</f>
        <v>205.84185399999987</v>
      </c>
      <c r="BC60" s="159">
        <f>Council_Tax_Benefit!BC23</f>
        <v>193.93417053751386</v>
      </c>
      <c r="BD60" s="159">
        <f>Council_Tax_Benefit!BD23</f>
        <v>183.09040199999998</v>
      </c>
      <c r="BE60" s="159">
        <f>Council_Tax_Benefit!BE23</f>
        <v>167.34613042003627</v>
      </c>
      <c r="BF60" s="159">
        <f>Council_Tax_Benefit!BF23</f>
        <v>160.82925848722746</v>
      </c>
      <c r="BG60" s="159">
        <f>Council_Tax_Benefit!BG23</f>
        <v>217.02985962485695</v>
      </c>
      <c r="BH60" s="159">
        <f>Council_Tax_Benefit!BH23</f>
        <v>189.16794511091098</v>
      </c>
      <c r="BI60" s="159">
        <f>Council_Tax_Benefit!BI23</f>
        <v>217.10782131333502</v>
      </c>
      <c r="BJ60" s="159">
        <f>Council_Tax_Benefit!BJ23</f>
        <v>264.73346821914066</v>
      </c>
      <c r="BK60" s="159">
        <f>Council_Tax_Benefit!BK23</f>
        <v>290.45553756796437</v>
      </c>
      <c r="BL60" s="237">
        <f>SUM(Council_Tax_Benefit!BL9:BL10,Council_Tax_Benefit!BL12:BL13,Council_Tax_Benefit!BL15)</f>
        <v>481.84204708940024</v>
      </c>
      <c r="BM60" s="159">
        <f>SUM(Council_Tax_Benefit!BM9:BM10,Council_Tax_Benefit!BM12:BM13,Council_Tax_Benefit!BM15)</f>
        <v>609.30652680191724</v>
      </c>
      <c r="BN60" s="159">
        <f>SUM(Council_Tax_Benefit!BN9:BN10,Council_Tax_Benefit!BN12:BN13,Council_Tax_Benefit!BN15)</f>
        <v>742.86444761627672</v>
      </c>
      <c r="BO60" s="159">
        <f>SUM(Council_Tax_Benefit!BO9:BO10,Council_Tax_Benefit!BO12:BO13,Council_Tax_Benefit!BO15)</f>
        <v>806.2930184608191</v>
      </c>
      <c r="BP60" s="159">
        <f>SUM(Council_Tax_Benefit!BP9:BP10,Council_Tax_Benefit!BP12:BP13,Council_Tax_Benefit!BP15)</f>
        <v>859.13568672745646</v>
      </c>
      <c r="BQ60" s="159">
        <f>SUM(Council_Tax_Benefit!BQ9:BQ10,Council_Tax_Benefit!BQ12:BQ13,Council_Tax_Benefit!BQ15)</f>
        <v>0</v>
      </c>
      <c r="BR60" s="159">
        <f>SUM(Council_Tax_Benefit!BR9:BR10,Council_Tax_Benefit!BR12:BR13,Council_Tax_Benefit!BR15)</f>
        <v>0</v>
      </c>
      <c r="BS60" s="159">
        <f>SUM(Council_Tax_Benefit!BS9:BS10,Council_Tax_Benefit!BS12:BS13,Council_Tax_Benefit!BS15)</f>
        <v>0</v>
      </c>
      <c r="BT60" s="159">
        <f>SUM(Council_Tax_Benefit!BT9:BT10,Council_Tax_Benefit!BT12:BT13,Council_Tax_Benefit!BT15)</f>
        <v>0</v>
      </c>
      <c r="BU60" s="159">
        <f>SUM(Council_Tax_Benefit!BU9:BU10,Council_Tax_Benefit!BU12:BU13,Council_Tax_Benefit!BU15)</f>
        <v>0</v>
      </c>
      <c r="BV60" s="159">
        <f>SUM(Council_Tax_Benefit!BV9:BV10,Council_Tax_Benefit!BV12:BV13,Council_Tax_Benefit!BV15)</f>
        <v>0</v>
      </c>
      <c r="BW60" s="159">
        <f>SUM(Council_Tax_Benefit!BW9:BW10,Council_Tax_Benefit!BW12:BW13,Council_Tax_Benefit!BW15)</f>
        <v>0</v>
      </c>
      <c r="BX60" s="159">
        <f>SUM(Council_Tax_Benefit!BX9:BX10,Council_Tax_Benefit!BX12:BX13,Council_Tax_Benefit!BX15)</f>
        <v>0</v>
      </c>
      <c r="BY60" s="159">
        <f>SUM(Council_Tax_Benefit!BY9:BY10,Council_Tax_Benefit!BY12:BY13,Council_Tax_Benefit!BY15)</f>
        <v>0</v>
      </c>
      <c r="BZ60" s="159">
        <f>SUM(Council_Tax_Benefit!BZ9:BZ10,Council_Tax_Benefit!BZ12:BZ13,Council_Tax_Benefit!BZ15)</f>
        <v>0</v>
      </c>
      <c r="CA60" s="159">
        <f>SUM(Council_Tax_Benefit!CA9:CA10,Council_Tax_Benefit!CA12:CA13,Council_Tax_Benefit!CA15)</f>
        <v>0</v>
      </c>
      <c r="CB60" s="159">
        <f>SUM(Council_Tax_Benefit!CB9:CB10,Council_Tax_Benefit!CB12:CB13,Council_Tax_Benefit!CB15)</f>
        <v>0</v>
      </c>
      <c r="CC60" s="159">
        <f>SUM(Council_Tax_Benefit!CC9:CC10,Council_Tax_Benefit!CC12:CC13,Council_Tax_Benefit!CC15)</f>
        <v>0</v>
      </c>
      <c r="CD60" s="159">
        <f>SUM(Council_Tax_Benefit!CD9:CD10,Council_Tax_Benefit!CD12:CD13,Council_Tax_Benefit!CD15)</f>
        <v>0</v>
      </c>
      <c r="CE60" s="160">
        <f>SUM(Council_Tax_Benefit!CE9:CE10,Council_Tax_Benefit!CE12:CE13,Council_Tax_Benefit!CE15)</f>
        <v>0</v>
      </c>
    </row>
    <row r="61" spans="1:83" ht="26.25" customHeight="1" x14ac:dyDescent="0.35">
      <c r="A61" s="153"/>
      <c r="B61" s="75" t="s">
        <v>436</v>
      </c>
      <c r="AH61" s="159">
        <f>Council_Tax_Benefit!AH16</f>
        <v>189.0604099893182</v>
      </c>
      <c r="AI61" s="159">
        <f>Council_Tax_Benefit!AI16</f>
        <v>217.24186395918002</v>
      </c>
      <c r="AJ61" s="159">
        <f>Council_Tax_Benefit!AJ16</f>
        <v>291.64676658977385</v>
      </c>
      <c r="AK61" s="159">
        <f>Council_Tax_Benefit!AK16</f>
        <v>435.79447132057123</v>
      </c>
      <c r="AL61" s="159">
        <f>Council_Tax_Benefit!AL16</f>
        <v>531.64070822038082</v>
      </c>
      <c r="AM61" s="159">
        <f>Council_Tax_Benefit!AM16</f>
        <v>599.91337522552976</v>
      </c>
      <c r="AN61" s="159">
        <f>Council_Tax_Benefit!AN16</f>
        <v>667.59777746960162</v>
      </c>
      <c r="AO61" s="159">
        <f>Council_Tax_Benefit!AO16</f>
        <v>730.54411349699535</v>
      </c>
      <c r="AP61" s="159">
        <f>Council_Tax_Benefit!AP16</f>
        <v>805.60849456809274</v>
      </c>
      <c r="AQ61" s="159">
        <f>Council_Tax_Benefit!AQ16</f>
        <v>838.18835992187337</v>
      </c>
      <c r="AR61" s="159">
        <f>Council_Tax_Benefit!AR16</f>
        <v>760.26900000000001</v>
      </c>
      <c r="AS61" s="159">
        <f>Council_Tax_Benefit!AS16</f>
        <v>936.29321192193368</v>
      </c>
      <c r="AT61" s="159">
        <f>Council_Tax_Benefit!AT16</f>
        <v>1162.117</v>
      </c>
      <c r="AU61" s="159">
        <f>Council_Tax_Benefit!AU16</f>
        <v>670.327</v>
      </c>
      <c r="AV61" s="159">
        <f>Council_Tax_Benefit!AV16</f>
        <v>724.20100000000002</v>
      </c>
      <c r="AW61" s="159">
        <f>Council_Tax_Benefit!AW16</f>
        <v>941.47799999999995</v>
      </c>
      <c r="AX61" s="159">
        <f>Council_Tax_Benefit!AX16</f>
        <v>973.24916299999973</v>
      </c>
      <c r="AY61" s="159">
        <f>Council_Tax_Benefit!AY16</f>
        <v>991.50290500000006</v>
      </c>
      <c r="AZ61" s="159">
        <f>Council_Tax_Benefit!AZ16</f>
        <v>1035.1050220000002</v>
      </c>
      <c r="BA61" s="159">
        <f>Council_Tax_Benefit!BA16</f>
        <v>1079.5440269999999</v>
      </c>
      <c r="BB61" s="159">
        <f>Council_Tax_Benefit!BB16</f>
        <v>1124.7226409999994</v>
      </c>
      <c r="BC61" s="159">
        <f>Council_Tax_Benefit!BC16</f>
        <v>1163.735510948489</v>
      </c>
      <c r="BD61" s="159">
        <f>Council_Tax_Benefit!BD16</f>
        <v>1229.3620240181656</v>
      </c>
      <c r="BE61" s="159">
        <f>Council_Tax_Benefit!BE16</f>
        <v>1349.4457237699216</v>
      </c>
      <c r="BF61" s="159">
        <f>Council_Tax_Benefit!BF16</f>
        <v>1430.8457317625675</v>
      </c>
      <c r="BG61" s="159">
        <f>Council_Tax_Benefit!BG16</f>
        <v>1612.517104499429</v>
      </c>
      <c r="BH61" s="159">
        <f>Council_Tax_Benefit!BH16</f>
        <v>1828.5273484448542</v>
      </c>
      <c r="BI61" s="159">
        <f>Council_Tax_Benefit!BI16</f>
        <v>1843.2959341159444</v>
      </c>
      <c r="BJ61" s="159">
        <f>Council_Tax_Benefit!BJ16</f>
        <v>2003.9939900362206</v>
      </c>
      <c r="BK61" s="159">
        <f>Council_Tax_Benefit!BK16</f>
        <v>2046.6136160962108</v>
      </c>
      <c r="BL61" s="159">
        <f>Council_Tax_Benefit!BL16</f>
        <v>2162.8252108384918</v>
      </c>
      <c r="BM61" s="159">
        <f>Council_Tax_Benefit!BM16</f>
        <v>2239.7459853678515</v>
      </c>
      <c r="BN61" s="159">
        <f>Council_Tax_Benefit!BN16</f>
        <v>2273.0145576027198</v>
      </c>
      <c r="BO61" s="159">
        <f>Council_Tax_Benefit!BO16</f>
        <v>2227.1295013956719</v>
      </c>
      <c r="BP61" s="159">
        <f>Council_Tax_Benefit!BP16</f>
        <v>2136.5856605519407</v>
      </c>
      <c r="BQ61" s="159">
        <f>Council_Tax_Benefit!BQ16</f>
        <v>0</v>
      </c>
      <c r="BR61" s="159">
        <f>Council_Tax_Benefit!BR16</f>
        <v>0</v>
      </c>
      <c r="BS61" s="159">
        <f>Council_Tax_Benefit!BS16</f>
        <v>0</v>
      </c>
      <c r="BT61" s="159">
        <f>Council_Tax_Benefit!BT16</f>
        <v>0</v>
      </c>
      <c r="BU61" s="159">
        <f>Council_Tax_Benefit!BU16</f>
        <v>0</v>
      </c>
      <c r="BV61" s="159">
        <f>Council_Tax_Benefit!BV16</f>
        <v>0</v>
      </c>
      <c r="BW61" s="159">
        <f>Council_Tax_Benefit!BW16</f>
        <v>0</v>
      </c>
      <c r="BX61" s="159">
        <f>Council_Tax_Benefit!BX16</f>
        <v>0</v>
      </c>
      <c r="BY61" s="159">
        <f>Council_Tax_Benefit!BY16</f>
        <v>0</v>
      </c>
      <c r="BZ61" s="159">
        <f>Council_Tax_Benefit!BZ16</f>
        <v>0</v>
      </c>
      <c r="CA61" s="159">
        <f>Council_Tax_Benefit!CA16</f>
        <v>0</v>
      </c>
      <c r="CB61" s="159">
        <f>Council_Tax_Benefit!CB16</f>
        <v>0</v>
      </c>
      <c r="CC61" s="159">
        <f>Council_Tax_Benefit!CC16</f>
        <v>0</v>
      </c>
      <c r="CD61" s="159">
        <f>Council_Tax_Benefit!CD16</f>
        <v>0</v>
      </c>
      <c r="CE61" s="160">
        <f>Council_Tax_Benefit!CE16</f>
        <v>0</v>
      </c>
    </row>
    <row r="62" spans="1:83" x14ac:dyDescent="0.35">
      <c r="A62" s="153"/>
      <c r="B62" s="75" t="s">
        <v>413</v>
      </c>
      <c r="AH62" s="159">
        <f>Council_Tax_Benefit!AH17</f>
        <v>196.93959001068183</v>
      </c>
      <c r="AI62" s="159">
        <f>Council_Tax_Benefit!AI17</f>
        <v>227.75813604082006</v>
      </c>
      <c r="AJ62" s="159">
        <f>Council_Tax_Benefit!AJ17</f>
        <v>307.35323341022615</v>
      </c>
      <c r="AK62" s="159">
        <f>Council_Tax_Benefit!AK17</f>
        <v>454.80552867942873</v>
      </c>
      <c r="AL62" s="159">
        <f>Council_Tax_Benefit!AL17</f>
        <v>551.35929177961918</v>
      </c>
      <c r="AM62" s="159">
        <f>Council_Tax_Benefit!AM17</f>
        <v>618.08662477447024</v>
      </c>
      <c r="AN62" s="159">
        <f>Council_Tax_Benefit!AN17</f>
        <v>686.40222253039815</v>
      </c>
      <c r="AO62" s="159">
        <f>Council_Tax_Benefit!AO17</f>
        <v>748.45588650300476</v>
      </c>
      <c r="AP62" s="159">
        <f>Council_Tax_Benefit!AP17</f>
        <v>829.39150543190704</v>
      </c>
      <c r="AQ62" s="159">
        <f>Council_Tax_Benefit!AQ17</f>
        <v>862.81164007812663</v>
      </c>
      <c r="AR62" s="159">
        <f>Council_Tax_Benefit!AR17</f>
        <v>604.86500000000012</v>
      </c>
      <c r="AS62" s="159">
        <f>Council_Tax_Benefit!AS17</f>
        <v>763.36878807806625</v>
      </c>
      <c r="AT62" s="159">
        <f>Council_Tax_Benefit!AT17</f>
        <v>960.69299999999987</v>
      </c>
      <c r="AU62" s="159">
        <f>Council_Tax_Benefit!AU17</f>
        <v>733.84</v>
      </c>
      <c r="AV62" s="159">
        <f>Council_Tax_Benefit!AV17</f>
        <v>968.37500000000023</v>
      </c>
      <c r="AW62" s="159">
        <f>Council_Tax_Benefit!AW17</f>
        <v>998.42199999999991</v>
      </c>
      <c r="AX62" s="159">
        <f>Council_Tax_Benefit!AX17</f>
        <v>1103.9621309999998</v>
      </c>
      <c r="AY62" s="159">
        <f>Council_Tax_Benefit!AY17</f>
        <v>1197.1680269999999</v>
      </c>
      <c r="AZ62" s="159">
        <f>Council_Tax_Benefit!AZ17</f>
        <v>1275.5067700000002</v>
      </c>
      <c r="BA62" s="159">
        <f>Council_Tax_Benefit!BA17</f>
        <v>1315.1345980000001</v>
      </c>
      <c r="BB62" s="159">
        <f>Council_Tax_Benefit!BB17</f>
        <v>1327.6819739999989</v>
      </c>
      <c r="BC62" s="159">
        <f>Council_Tax_Benefit!BC17</f>
        <v>1347.1518148446023</v>
      </c>
      <c r="BD62" s="159">
        <f>Council_Tax_Benefit!BD17</f>
        <v>1345.1564549999996</v>
      </c>
      <c r="BE62" s="159">
        <f>Council_Tax_Benefit!BE17</f>
        <v>1336.3771304102056</v>
      </c>
      <c r="BF62" s="159">
        <f>Council_Tax_Benefit!BF17</f>
        <v>1403.0935666124119</v>
      </c>
      <c r="BG62" s="159">
        <f>Council_Tax_Benefit!BG17</f>
        <v>1613.6138907605705</v>
      </c>
      <c r="BH62" s="159">
        <f>Council_Tax_Benefit!BH17</f>
        <v>1728.4576144734931</v>
      </c>
      <c r="BI62" s="159">
        <f>Council_Tax_Benefit!BI17</f>
        <v>1930.7936408840555</v>
      </c>
      <c r="BJ62" s="159">
        <f>Council_Tax_Benefit!BJ17</f>
        <v>1937.0327149637794</v>
      </c>
      <c r="BK62" s="159">
        <f>Council_Tax_Benefit!BK17</f>
        <v>1980.0739629037898</v>
      </c>
      <c r="BL62" s="159">
        <f>Council_Tax_Benefit!BL17</f>
        <v>2071.6184511615079</v>
      </c>
      <c r="BM62" s="159">
        <f>Council_Tax_Benefit!BM17</f>
        <v>2457.9322396321481</v>
      </c>
      <c r="BN62" s="159">
        <f>Council_Tax_Benefit!BN17</f>
        <v>2651.7587673972803</v>
      </c>
      <c r="BO62" s="159">
        <f>Council_Tax_Benefit!BO17</f>
        <v>2691.2493936043288</v>
      </c>
      <c r="BP62" s="159">
        <f>Council_Tax_Benefit!BP17</f>
        <v>2775.3624294480583</v>
      </c>
      <c r="BQ62" s="159">
        <f>Council_Tax_Benefit!BQ17</f>
        <v>0</v>
      </c>
      <c r="BR62" s="159">
        <f>Council_Tax_Benefit!BR17</f>
        <v>0</v>
      </c>
      <c r="BS62" s="159">
        <f>Council_Tax_Benefit!BS17</f>
        <v>0</v>
      </c>
      <c r="BT62" s="159">
        <f>Council_Tax_Benefit!BT17</f>
        <v>0</v>
      </c>
      <c r="BU62" s="159">
        <f>Council_Tax_Benefit!BU17</f>
        <v>0</v>
      </c>
      <c r="BV62" s="159">
        <f>Council_Tax_Benefit!BV17</f>
        <v>0</v>
      </c>
      <c r="BW62" s="159">
        <f>Council_Tax_Benefit!BW17</f>
        <v>0</v>
      </c>
      <c r="BX62" s="159">
        <f>Council_Tax_Benefit!BX17</f>
        <v>0</v>
      </c>
      <c r="BY62" s="159">
        <f>Council_Tax_Benefit!BY17</f>
        <v>0</v>
      </c>
      <c r="BZ62" s="159">
        <f>Council_Tax_Benefit!BZ17</f>
        <v>0</v>
      </c>
      <c r="CA62" s="159">
        <f>Council_Tax_Benefit!CA17</f>
        <v>0</v>
      </c>
      <c r="CB62" s="159">
        <f>Council_Tax_Benefit!CB17</f>
        <v>0</v>
      </c>
      <c r="CC62" s="159">
        <f>Council_Tax_Benefit!CC17</f>
        <v>0</v>
      </c>
      <c r="CD62" s="159">
        <f>Council_Tax_Benefit!CD17</f>
        <v>0</v>
      </c>
      <c r="CE62" s="160">
        <f>Council_Tax_Benefit!CE17</f>
        <v>0</v>
      </c>
    </row>
    <row r="63" spans="1:83" s="108" customFormat="1" x14ac:dyDescent="0.35">
      <c r="A63" s="171"/>
      <c r="B63" s="82" t="s">
        <v>163</v>
      </c>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56">
        <f t="shared" ref="AH63:BK63" si="25">AH62+AH56</f>
        <v>386</v>
      </c>
      <c r="AI63" s="56">
        <f t="shared" si="25"/>
        <v>445.00000000000011</v>
      </c>
      <c r="AJ63" s="56">
        <f t="shared" si="25"/>
        <v>599</v>
      </c>
      <c r="AK63" s="56">
        <f t="shared" si="25"/>
        <v>890.59999999999991</v>
      </c>
      <c r="AL63" s="56">
        <f t="shared" si="25"/>
        <v>1083</v>
      </c>
      <c r="AM63" s="56">
        <f t="shared" si="25"/>
        <v>1218</v>
      </c>
      <c r="AN63" s="56">
        <f t="shared" si="25"/>
        <v>1353.9999999999998</v>
      </c>
      <c r="AO63" s="56">
        <f t="shared" si="25"/>
        <v>1479</v>
      </c>
      <c r="AP63" s="56">
        <f t="shared" si="25"/>
        <v>1634.9999999999998</v>
      </c>
      <c r="AQ63" s="56">
        <f t="shared" si="25"/>
        <v>1701</v>
      </c>
      <c r="AR63" s="56">
        <f t="shared" si="25"/>
        <v>1365.134</v>
      </c>
      <c r="AS63" s="56">
        <f t="shared" si="25"/>
        <v>1699.6619999999998</v>
      </c>
      <c r="AT63" s="56">
        <f t="shared" si="25"/>
        <v>2122.81</v>
      </c>
      <c r="AU63" s="56">
        <f t="shared" si="25"/>
        <v>1404.1669999999999</v>
      </c>
      <c r="AV63" s="56">
        <f t="shared" si="25"/>
        <v>1692.5760000000002</v>
      </c>
      <c r="AW63" s="56">
        <f t="shared" si="25"/>
        <v>1939.8999999999999</v>
      </c>
      <c r="AX63" s="56">
        <f t="shared" si="25"/>
        <v>2077.2112939999997</v>
      </c>
      <c r="AY63" s="56">
        <f t="shared" si="25"/>
        <v>2188.670932</v>
      </c>
      <c r="AZ63" s="56">
        <f t="shared" si="25"/>
        <v>2310.6117920000006</v>
      </c>
      <c r="BA63" s="56">
        <f t="shared" si="25"/>
        <v>2394.678625</v>
      </c>
      <c r="BB63" s="56">
        <f t="shared" si="25"/>
        <v>2452.4046149999986</v>
      </c>
      <c r="BC63" s="56">
        <f t="shared" si="25"/>
        <v>2510.8873257930913</v>
      </c>
      <c r="BD63" s="56">
        <f t="shared" si="25"/>
        <v>2574.5184790181652</v>
      </c>
      <c r="BE63" s="56">
        <f t="shared" si="25"/>
        <v>2685.8228541801273</v>
      </c>
      <c r="BF63" s="56">
        <f t="shared" si="25"/>
        <v>2833.9392983749794</v>
      </c>
      <c r="BG63" s="56">
        <f t="shared" si="25"/>
        <v>3226.1309952599995</v>
      </c>
      <c r="BH63" s="56">
        <f t="shared" si="25"/>
        <v>3556.9849629183473</v>
      </c>
      <c r="BI63" s="56">
        <f t="shared" si="25"/>
        <v>3774.089575</v>
      </c>
      <c r="BJ63" s="56">
        <f t="shared" si="25"/>
        <v>3941.0267050000002</v>
      </c>
      <c r="BK63" s="56">
        <f t="shared" si="25"/>
        <v>4026.6875790000004</v>
      </c>
      <c r="BL63" s="56">
        <f t="shared" ref="BL63:CE63" si="26">BL62+BL61</f>
        <v>4234.4436619999997</v>
      </c>
      <c r="BM63" s="56">
        <f t="shared" si="26"/>
        <v>4697.6782249999997</v>
      </c>
      <c r="BN63" s="56">
        <f t="shared" si="26"/>
        <v>4924.7733250000001</v>
      </c>
      <c r="BO63" s="56">
        <f t="shared" si="26"/>
        <v>4918.3788950000007</v>
      </c>
      <c r="BP63" s="56">
        <f t="shared" si="26"/>
        <v>4911.948089999999</v>
      </c>
      <c r="BQ63" s="56">
        <f t="shared" si="26"/>
        <v>0</v>
      </c>
      <c r="BR63" s="56">
        <f t="shared" si="26"/>
        <v>0</v>
      </c>
      <c r="BS63" s="56">
        <f t="shared" si="26"/>
        <v>0</v>
      </c>
      <c r="BT63" s="56">
        <f t="shared" si="26"/>
        <v>0</v>
      </c>
      <c r="BU63" s="56">
        <f t="shared" si="26"/>
        <v>0</v>
      </c>
      <c r="BV63" s="56">
        <f t="shared" si="26"/>
        <v>0</v>
      </c>
      <c r="BW63" s="56">
        <f t="shared" si="26"/>
        <v>0</v>
      </c>
      <c r="BX63" s="56">
        <f t="shared" si="26"/>
        <v>0</v>
      </c>
      <c r="BY63" s="56">
        <f t="shared" si="26"/>
        <v>0</v>
      </c>
      <c r="BZ63" s="56">
        <f t="shared" si="26"/>
        <v>0</v>
      </c>
      <c r="CA63" s="56">
        <f t="shared" si="26"/>
        <v>0</v>
      </c>
      <c r="CB63" s="56">
        <f t="shared" si="26"/>
        <v>0</v>
      </c>
      <c r="CC63" s="56">
        <f t="shared" si="26"/>
        <v>0</v>
      </c>
      <c r="CD63" s="56">
        <f t="shared" si="26"/>
        <v>0</v>
      </c>
      <c r="CE63" s="57">
        <f t="shared" si="26"/>
        <v>0</v>
      </c>
    </row>
    <row r="64" spans="1:83" ht="26.25" customHeight="1" x14ac:dyDescent="0.35">
      <c r="A64" s="153"/>
      <c r="B64" s="82" t="s">
        <v>395</v>
      </c>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c r="BH64" s="159"/>
      <c r="BI64" s="159"/>
      <c r="BJ64" s="159"/>
      <c r="BK64" s="159"/>
      <c r="BL64" s="256" t="s">
        <v>407</v>
      </c>
      <c r="BM64" s="159"/>
      <c r="BN64" s="159"/>
      <c r="BO64" s="159"/>
      <c r="BP64" s="159"/>
      <c r="BQ64" s="159"/>
      <c r="BR64" s="159"/>
      <c r="BS64" s="159"/>
      <c r="BT64" s="159"/>
      <c r="BU64" s="159"/>
      <c r="BV64" s="159"/>
      <c r="BW64" s="159"/>
      <c r="BX64" s="159"/>
      <c r="BY64" s="159"/>
      <c r="BZ64" s="159"/>
      <c r="CA64" s="159"/>
      <c r="CB64" s="159"/>
      <c r="CC64" s="159"/>
      <c r="CD64" s="159"/>
      <c r="CE64" s="160"/>
    </row>
    <row r="65" spans="1:83" x14ac:dyDescent="0.35">
      <c r="A65" s="153"/>
      <c r="B65" s="73" t="s">
        <v>431</v>
      </c>
      <c r="AH65" s="159">
        <f>Housing_benefits!AH33</f>
        <v>320.9395900106818</v>
      </c>
      <c r="AI65" s="159">
        <f>Housing_benefits!AI33</f>
        <v>352.75813604081998</v>
      </c>
      <c r="AJ65" s="159">
        <f>Housing_benefits!AJ33</f>
        <v>455.35323341022615</v>
      </c>
      <c r="AK65" s="159">
        <f>Housing_benefits!AK33</f>
        <v>736.40552867942881</v>
      </c>
      <c r="AL65" s="159">
        <f>Housing_benefits!AL33</f>
        <v>946.35929177961918</v>
      </c>
      <c r="AM65" s="159">
        <f>Housing_benefits!AM33</f>
        <v>1119.0866247744702</v>
      </c>
      <c r="AN65" s="159">
        <f>Housing_benefits!AN33</f>
        <v>1260.4022225303984</v>
      </c>
      <c r="AO65" s="159">
        <f>Housing_benefits!AO33</f>
        <v>1413.4558865030046</v>
      </c>
      <c r="AP65" s="159">
        <f>Housing_benefits!AP33</f>
        <v>1518.3915054319073</v>
      </c>
      <c r="AQ65" s="159">
        <f>Housing_benefits!AQ33</f>
        <v>1572.8116400781266</v>
      </c>
      <c r="AR65" s="159">
        <f>Housing_benefits!AR33</f>
        <v>1819.8820000000001</v>
      </c>
      <c r="AS65" s="159">
        <f>Housing_benefits!AS33</f>
        <v>2044.9829999999999</v>
      </c>
      <c r="AT65" s="159">
        <f>Housing_benefits!AT33</f>
        <v>2323.52</v>
      </c>
      <c r="AU65" s="159">
        <f>Housing_benefits!AU33</f>
        <v>2573.1280000000002</v>
      </c>
      <c r="AV65" s="159">
        <f>Housing_benefits!AV33</f>
        <v>2807.8249999999998</v>
      </c>
      <c r="AW65" s="159">
        <f>Housing_benefits!AW33</f>
        <v>3189.0050000000001</v>
      </c>
      <c r="AX65" s="159">
        <f>Housing_benefits!AX33</f>
        <v>3402.2148963971672</v>
      </c>
      <c r="AY65" s="159">
        <f>Housing_benefits!AY33</f>
        <v>3614.8473488867526</v>
      </c>
      <c r="AZ65" s="159">
        <f>Housing_benefits!AZ33</f>
        <v>3751.9206727282358</v>
      </c>
      <c r="BA65" s="159">
        <f>Housing_benefits!BA33</f>
        <v>3788.0146137757624</v>
      </c>
      <c r="BB65" s="159">
        <f>Housing_benefits!BB33</f>
        <v>3851.7417929521921</v>
      </c>
      <c r="BC65" s="159">
        <f>Housing_benefits!BC33</f>
        <v>3997.2728888889624</v>
      </c>
      <c r="BD65" s="159">
        <f>Housing_benefits!BD33</f>
        <v>4207.3417317175063</v>
      </c>
      <c r="BE65" s="159">
        <f>Housing_benefits!BE33</f>
        <v>4458.6120397296809</v>
      </c>
      <c r="BF65" s="159">
        <f>Housing_benefits!BF33</f>
        <v>4782.8062827579006</v>
      </c>
      <c r="BG65" s="159">
        <f>Housing_benefits!BG33</f>
        <v>4439.9426964228405</v>
      </c>
      <c r="BH65" s="159">
        <f>Housing_benefits!BH33</f>
        <v>4548.4601171225586</v>
      </c>
      <c r="BI65" s="159">
        <f>Housing_benefits!BI33</f>
        <v>4563.9384927414358</v>
      </c>
      <c r="BJ65" s="159">
        <f>Housing_benefits!BJ33</f>
        <v>4861.4789099542368</v>
      </c>
      <c r="BK65" s="159">
        <f>Housing_benefits!BK33</f>
        <v>4923.6027084858815</v>
      </c>
      <c r="BL65" s="237">
        <f>Housing_benefits!BL25+Housing_benefits!BL28</f>
        <v>4882.1578166048466</v>
      </c>
      <c r="BM65" s="159">
        <f>Housing_benefits!BM25+Housing_benefits!BM28</f>
        <v>5125.0099036320935</v>
      </c>
      <c r="BN65" s="159">
        <f>Housing_benefits!BN25+Housing_benefits!BN28</f>
        <v>5232.2329732898997</v>
      </c>
      <c r="BO65" s="159">
        <f>Housing_benefits!BO25+Housing_benefits!BO28</f>
        <v>5468.3170610229809</v>
      </c>
      <c r="BP65" s="159">
        <f>Housing_benefits!BP25+Housing_benefits!BP28</f>
        <v>5700.6891313261458</v>
      </c>
      <c r="BQ65" s="159">
        <f>Housing_benefits!BQ25+Housing_benefits!BQ28</f>
        <v>5896.2725098941992</v>
      </c>
      <c r="BR65" s="159">
        <f>Housing_benefits!BR25+Housing_benefits!BR28</f>
        <v>6004.6254088499054</v>
      </c>
      <c r="BS65" s="159">
        <f>Housing_benefits!BS25+Housing_benefits!BS28</f>
        <v>6044.6823176369771</v>
      </c>
      <c r="BT65" s="159">
        <f>Housing_benefits!BT25+Housing_benefits!BT28</f>
        <v>5964.4625042826092</v>
      </c>
      <c r="BU65" s="159">
        <f>Housing_benefits!BU25+Housing_benefits!BU28</f>
        <v>5863.0338190235789</v>
      </c>
      <c r="BV65" s="159">
        <f>Housing_benefits!BV25+Housing_benefits!BV28</f>
        <v>5738.4007169214565</v>
      </c>
      <c r="BW65" s="159">
        <f>Housing_benefits!BW25+Housing_benefits!BW28</f>
        <v>5685.4758872807133</v>
      </c>
      <c r="BX65" s="159">
        <f>Housing_benefits!BX25+Housing_benefits!BX28</f>
        <v>5710.9014863451175</v>
      </c>
      <c r="BY65" s="159">
        <f>Housing_benefits!BY25+Housing_benefits!BY28</f>
        <v>5692.384393995857</v>
      </c>
      <c r="BZ65" s="159">
        <f>Housing_benefits!BZ25+Housing_benefits!BZ28</f>
        <v>5623.3143372223385</v>
      </c>
      <c r="CA65" s="159">
        <f>Housing_benefits!CA25+Housing_benefits!CA28</f>
        <v>5929.6563590571577</v>
      </c>
      <c r="CB65" s="159">
        <f>Housing_benefits!CB25+Housing_benefits!CB28</f>
        <v>6051.5148937764689</v>
      </c>
      <c r="CC65" s="159">
        <f>Housing_benefits!CC25+Housing_benefits!CC28</f>
        <v>5916.2938922320554</v>
      </c>
      <c r="CD65" s="159">
        <f>Housing_benefits!CD25+Housing_benefits!CD28</f>
        <v>5813.6358953070521</v>
      </c>
      <c r="CE65" s="160">
        <f>Housing_benefits!CE25+Housing_benefits!CE28</f>
        <v>5947.1102847069214</v>
      </c>
    </row>
    <row r="66" spans="1:83" x14ac:dyDescent="0.35">
      <c r="A66" s="153"/>
      <c r="B66" s="73" t="s">
        <v>432</v>
      </c>
      <c r="AH66" s="159">
        <f>Housing_benefits!AH34</f>
        <v>51.497172727332845</v>
      </c>
      <c r="AI66" s="159">
        <f>Housing_benefits!AI34</f>
        <v>56.414147956273574</v>
      </c>
      <c r="AJ66" s="159">
        <f>Housing_benefits!AJ34</f>
        <v>72.615417878922116</v>
      </c>
      <c r="AK66" s="159">
        <f>Housing_benefits!AK34</f>
        <v>117.78692276529311</v>
      </c>
      <c r="AL66" s="159">
        <f>Housing_benefits!AL34</f>
        <v>151.22362386540289</v>
      </c>
      <c r="AM66" s="159">
        <f>Housing_benefits!AM34</f>
        <v>178.70507247687672</v>
      </c>
      <c r="AN66" s="159">
        <f>Housing_benefits!AN34</f>
        <v>201.80019075346371</v>
      </c>
      <c r="AO66" s="159">
        <f>Housing_benefits!AO34</f>
        <v>225.35883833034222</v>
      </c>
      <c r="AP66" s="159">
        <f>Housing_benefits!AP34</f>
        <v>242.96586799409306</v>
      </c>
      <c r="AQ66" s="159">
        <f>Housing_benefits!AQ34</f>
        <v>251.3770479196252</v>
      </c>
      <c r="AR66" s="159">
        <f>Housing_benefits!AR34</f>
        <v>219.61099999999999</v>
      </c>
      <c r="AS66" s="159">
        <f>Housing_benefits!AS34</f>
        <v>302.30599999999998</v>
      </c>
      <c r="AT66" s="159">
        <f>Housing_benefits!AT34</f>
        <v>415.50300000000004</v>
      </c>
      <c r="AU66" s="159">
        <f>Housing_benefits!AU34</f>
        <v>549.82100000000003</v>
      </c>
      <c r="AV66" s="159">
        <f>Housing_benefits!AV34</f>
        <v>722.96500000000003</v>
      </c>
      <c r="AW66" s="159">
        <f>Housing_benefits!AW34</f>
        <v>963.53300000000002</v>
      </c>
      <c r="AX66" s="159">
        <f>Housing_benefits!AX34</f>
        <v>1237.7020586775143</v>
      </c>
      <c r="AY66" s="159">
        <f>Housing_benefits!AY34</f>
        <v>1440.7675679371928</v>
      </c>
      <c r="AZ66" s="159">
        <f>Housing_benefits!AZ34</f>
        <v>1632.1173192887268</v>
      </c>
      <c r="BA66" s="159">
        <f>Housing_benefits!BA34</f>
        <v>1783.2014949487759</v>
      </c>
      <c r="BB66" s="159">
        <f>Housing_benefits!BB34</f>
        <v>1966.2753495570933</v>
      </c>
      <c r="BC66" s="159">
        <f>Housing_benefits!BC34</f>
        <v>2143.4684371455282</v>
      </c>
      <c r="BD66" s="159">
        <f>Housing_benefits!BD34</f>
        <v>2303.1767229957381</v>
      </c>
      <c r="BE66" s="159">
        <f>Housing_benefits!BE34</f>
        <v>2531.7035246192022</v>
      </c>
      <c r="BF66" s="159">
        <f>Housing_benefits!BF34</f>
        <v>2999.4614887041653</v>
      </c>
      <c r="BG66" s="159">
        <f>Housing_benefits!BG34</f>
        <v>2966.6712049912694</v>
      </c>
      <c r="BH66" s="159">
        <f>Housing_benefits!BH34</f>
        <v>3201.5130041258617</v>
      </c>
      <c r="BI66" s="159">
        <f>Housing_benefits!BI34</f>
        <v>3472.5465205192463</v>
      </c>
      <c r="BJ66" s="159">
        <f>Housing_benefits!BJ34</f>
        <v>3760.9241738617989</v>
      </c>
      <c r="BK66" s="159">
        <f>Housing_benefits!BK34</f>
        <v>3996.4280011900032</v>
      </c>
      <c r="BL66" s="237">
        <f>Housing_benefits!BL21</f>
        <v>4476.9210732179572</v>
      </c>
      <c r="BM66" s="159">
        <f>Housing_benefits!BM21</f>
        <v>5069.1288261388017</v>
      </c>
      <c r="BN66" s="159">
        <f>Housing_benefits!BN21</f>
        <v>5380.0316400709962</v>
      </c>
      <c r="BO66" s="159">
        <f>Housing_benefits!BO21</f>
        <v>5751.430097558853</v>
      </c>
      <c r="BP66" s="159">
        <f>Housing_benefits!BP21</f>
        <v>6054.4950272257229</v>
      </c>
      <c r="BQ66" s="159">
        <f>Housing_benefits!BQ21</f>
        <v>6194.2714010260988</v>
      </c>
      <c r="BR66" s="159">
        <f>Housing_benefits!BR21</f>
        <v>6678.1472903271933</v>
      </c>
      <c r="BS66" s="159">
        <f>Housing_benefits!BS21</f>
        <v>6946.5151764190032</v>
      </c>
      <c r="BT66" s="159">
        <f>Housing_benefits!BT21</f>
        <v>6870.0617211736808</v>
      </c>
      <c r="BU66" s="159">
        <f>Housing_benefits!BU21</f>
        <v>6679.3883075615377</v>
      </c>
      <c r="BV66" s="159">
        <f>Housing_benefits!BV21</f>
        <v>6268.7171839573311</v>
      </c>
      <c r="BW66" s="159">
        <f>Housing_benefits!BW21</f>
        <v>5669.1485899978188</v>
      </c>
      <c r="BX66" s="159">
        <f>Housing_benefits!BX21</f>
        <v>5431.8340381891176</v>
      </c>
      <c r="BY66" s="159">
        <f>Housing_benefits!BY21</f>
        <v>5051.3226457595538</v>
      </c>
      <c r="BZ66" s="159">
        <f>Housing_benefits!BZ21</f>
        <v>4675.8965883485998</v>
      </c>
      <c r="CA66" s="159">
        <f>Housing_benefits!CA21</f>
        <v>4473.8577333009425</v>
      </c>
      <c r="CB66" s="159">
        <f>Housing_benefits!CB21</f>
        <v>4330.788275184178</v>
      </c>
      <c r="CC66" s="159">
        <f>Housing_benefits!CC21</f>
        <v>3716.8511709178642</v>
      </c>
      <c r="CD66" s="159">
        <f>Housing_benefits!CD21</f>
        <v>3456.9698365020736</v>
      </c>
      <c r="CE66" s="160">
        <f>Housing_benefits!CE21</f>
        <v>3207.2100894743244</v>
      </c>
    </row>
    <row r="67" spans="1:83" x14ac:dyDescent="0.35">
      <c r="A67" s="153"/>
      <c r="B67" s="73" t="s">
        <v>433</v>
      </c>
      <c r="AH67" s="159">
        <f>Housing_benefits!AH35</f>
        <v>168.08730332909167</v>
      </c>
      <c r="AI67" s="159">
        <f>Housing_benefits!AI35</f>
        <v>184.99751749637238</v>
      </c>
      <c r="AJ67" s="159">
        <f>Housing_benefits!AJ35</f>
        <v>239.23474572028033</v>
      </c>
      <c r="AK67" s="159">
        <f>Housing_benefits!AK35</f>
        <v>386.48978982576017</v>
      </c>
      <c r="AL67" s="159">
        <f>Housing_benefits!AL35</f>
        <v>497.02647197775968</v>
      </c>
      <c r="AM67" s="159">
        <f>Housing_benefits!AM35</f>
        <v>587.578235170884</v>
      </c>
      <c r="AN67" s="159">
        <f>Housing_benefits!AN35</f>
        <v>661.2712513369687</v>
      </c>
      <c r="AO67" s="159">
        <f>Housing_benefits!AO35</f>
        <v>741.87435234499264</v>
      </c>
      <c r="AP67" s="159">
        <f>Housing_benefits!AP35</f>
        <v>797.59674087542669</v>
      </c>
      <c r="AQ67" s="159">
        <f>Housing_benefits!AQ35</f>
        <v>825.30668435995631</v>
      </c>
      <c r="AR67" s="159">
        <f>Housing_benefits!AR35</f>
        <v>605.18799999999999</v>
      </c>
      <c r="AS67" s="159">
        <f>Housing_benefits!AS35</f>
        <v>725.47699999999998</v>
      </c>
      <c r="AT67" s="159">
        <f>Housing_benefits!AT35</f>
        <v>943.97500000000002</v>
      </c>
      <c r="AU67" s="159">
        <f>Housing_benefits!AU35</f>
        <v>1292.8490000000002</v>
      </c>
      <c r="AV67" s="159">
        <f>Housing_benefits!AV35</f>
        <v>1634.97</v>
      </c>
      <c r="AW67" s="159">
        <f>Housing_benefits!AW35</f>
        <v>1949.7149999999999</v>
      </c>
      <c r="AX67" s="159">
        <f>Housing_benefits!AX35</f>
        <v>2178.8338293619486</v>
      </c>
      <c r="AY67" s="159">
        <f>Housing_benefits!AY35</f>
        <v>2410.3410278276319</v>
      </c>
      <c r="AZ67" s="159">
        <f>Housing_benefits!AZ35</f>
        <v>2602.0677779938896</v>
      </c>
      <c r="BA67" s="159">
        <f>Housing_benefits!BA35</f>
        <v>2613.3758641330728</v>
      </c>
      <c r="BB67" s="159">
        <f>Housing_benefits!BB35</f>
        <v>2654.0090183747411</v>
      </c>
      <c r="BC67" s="159">
        <f>Housing_benefits!BC35</f>
        <v>2717.25314288246</v>
      </c>
      <c r="BD67" s="159">
        <f>Housing_benefits!BD35</f>
        <v>2631.7231073019957</v>
      </c>
      <c r="BE67" s="159">
        <f>Housing_benefits!BE35</f>
        <v>2676.4827117072482</v>
      </c>
      <c r="BF67" s="159">
        <f>Housing_benefits!BF35</f>
        <v>2863.2198953002007</v>
      </c>
      <c r="BG67" s="159">
        <f>Housing_benefits!BG35</f>
        <v>3002.8396047330152</v>
      </c>
      <c r="BH67" s="159">
        <f>Housing_benefits!BH35</f>
        <v>3231.1334929200289</v>
      </c>
      <c r="BI67" s="159">
        <f>Housing_benefits!BI35</f>
        <v>3522.8486328112713</v>
      </c>
      <c r="BJ67" s="159">
        <f>Housing_benefits!BJ35</f>
        <v>3676.4928151004046</v>
      </c>
      <c r="BK67" s="159">
        <f>Housing_benefits!BK35</f>
        <v>3930.1189148811586</v>
      </c>
      <c r="BL67" s="237">
        <f>Housing_benefits!BL22</f>
        <v>3278.6721206416673</v>
      </c>
      <c r="BM67" s="159">
        <f>Housing_benefits!BM22</f>
        <v>3414.699558166159</v>
      </c>
      <c r="BN67" s="159">
        <f>Housing_benefits!BN22</f>
        <v>3246.9003947534702</v>
      </c>
      <c r="BO67" s="159">
        <f>Housing_benefits!BO22</f>
        <v>3003.0285087410157</v>
      </c>
      <c r="BP67" s="159">
        <f>Housing_benefits!BP22</f>
        <v>2754.4785976389271</v>
      </c>
      <c r="BQ67" s="159">
        <f>Housing_benefits!BQ22</f>
        <v>2504.5623245995998</v>
      </c>
      <c r="BR67" s="159">
        <f>Housing_benefits!BR22</f>
        <v>2378.8444446022886</v>
      </c>
      <c r="BS67" s="159">
        <f>Housing_benefits!BS22</f>
        <v>2256.0112500659761</v>
      </c>
      <c r="BT67" s="159">
        <f>Housing_benefits!BT22</f>
        <v>2088.7413831652643</v>
      </c>
      <c r="BU67" s="159">
        <f>Housing_benefits!BU22</f>
        <v>1868.0857479177519</v>
      </c>
      <c r="BV67" s="159">
        <f>Housing_benefits!BV22</f>
        <v>1624.7547253145538</v>
      </c>
      <c r="BW67" s="159">
        <f>Housing_benefits!BW22</f>
        <v>1152.5859545698952</v>
      </c>
      <c r="BX67" s="159">
        <f>Housing_benefits!BX22</f>
        <v>841.90021053132944</v>
      </c>
      <c r="BY67" s="159">
        <f>Housing_benefits!BY22</f>
        <v>615.69693816459107</v>
      </c>
      <c r="BZ67" s="159">
        <f>Housing_benefits!BZ22</f>
        <v>450.51849849552036</v>
      </c>
      <c r="CA67" s="159">
        <f>Housing_benefits!CA22</f>
        <v>355.84153493060415</v>
      </c>
      <c r="CB67" s="159">
        <f>Housing_benefits!CB22</f>
        <v>273.31349005516972</v>
      </c>
      <c r="CC67" s="159">
        <f>Housing_benefits!CC22</f>
        <v>42.877251412235537</v>
      </c>
      <c r="CD67" s="159">
        <f>Housing_benefits!CD22</f>
        <v>0.19248573284519793</v>
      </c>
      <c r="CE67" s="160">
        <f>Housing_benefits!CE22</f>
        <v>0</v>
      </c>
    </row>
    <row r="68" spans="1:83" x14ac:dyDescent="0.35">
      <c r="A68" s="153"/>
      <c r="B68" s="73" t="s">
        <v>434</v>
      </c>
      <c r="AH68" s="159">
        <f>Housing_benefits!AH36</f>
        <v>167.7572054033308</v>
      </c>
      <c r="AI68" s="159">
        <f>Housing_benefits!AI36</f>
        <v>184.83191810654029</v>
      </c>
      <c r="AJ68" s="159">
        <f>Housing_benefits!AJ36</f>
        <v>238.69433276913807</v>
      </c>
      <c r="AK68" s="159">
        <f>Housing_benefits!AK36</f>
        <v>385.67308278503288</v>
      </c>
      <c r="AL68" s="159">
        <f>Housing_benefits!AL36</f>
        <v>495.78191354102592</v>
      </c>
      <c r="AM68" s="159">
        <f>Housing_benefits!AM36</f>
        <v>586.16955262509271</v>
      </c>
      <c r="AN68" s="159">
        <f>Housing_benefits!AN36</f>
        <v>659.48966179596255</v>
      </c>
      <c r="AO68" s="159">
        <f>Housing_benefits!AO36</f>
        <v>740.17522248237037</v>
      </c>
      <c r="AP68" s="159">
        <f>Housing_benefits!AP36</f>
        <v>795.69381732493002</v>
      </c>
      <c r="AQ68" s="159">
        <f>Housing_benefits!AQ36</f>
        <v>824.05582000417701</v>
      </c>
      <c r="AR68" s="159">
        <f>Housing_benefits!AR36</f>
        <v>827.64699999999993</v>
      </c>
      <c r="AS68" s="159">
        <f>Housing_benefits!AS36</f>
        <v>856.07600000000002</v>
      </c>
      <c r="AT68" s="159">
        <f>Housing_benefits!AT36</f>
        <v>998.779</v>
      </c>
      <c r="AU68" s="159">
        <f>Housing_benefits!AU36</f>
        <v>1447.0230000000001</v>
      </c>
      <c r="AV68" s="159">
        <f>Housing_benefits!AV36</f>
        <v>2057.3580000000002</v>
      </c>
      <c r="AW68" s="159">
        <f>Housing_benefits!AW36</f>
        <v>2331.1950000000002</v>
      </c>
      <c r="AX68" s="159">
        <f>Housing_benefits!AX36</f>
        <v>2407.7275243945537</v>
      </c>
      <c r="AY68" s="159">
        <f>Housing_benefits!AY36</f>
        <v>2329.3000610574099</v>
      </c>
      <c r="AZ68" s="159">
        <f>Housing_benefits!AZ36</f>
        <v>2177.215384967817</v>
      </c>
      <c r="BA68" s="159">
        <f>Housing_benefits!BA36</f>
        <v>1713.8246039972835</v>
      </c>
      <c r="BB68" s="159">
        <f>Housing_benefits!BB36</f>
        <v>1410.9078789879757</v>
      </c>
      <c r="BC68" s="159">
        <f>Housing_benefits!BC36</f>
        <v>1214.0820612666143</v>
      </c>
      <c r="BD68" s="159">
        <f>Housing_benefits!BD36</f>
        <v>1085.7342355085079</v>
      </c>
      <c r="BE68" s="159">
        <f>Housing_benefits!BE36</f>
        <v>1001.1096309288404</v>
      </c>
      <c r="BF68" s="159">
        <f>Housing_benefits!BF36</f>
        <v>1053.6159987005542</v>
      </c>
      <c r="BG68" s="159">
        <f>Housing_benefits!BG36</f>
        <v>956.77120862113122</v>
      </c>
      <c r="BH68" s="159">
        <f>Housing_benefits!BH36</f>
        <v>1087.8137888204469</v>
      </c>
      <c r="BI68" s="159">
        <f>Housing_benefits!BI36</f>
        <v>1160.1935787766724</v>
      </c>
      <c r="BJ68" s="159">
        <f>Housing_benefits!BJ36</f>
        <v>1245.1512127626136</v>
      </c>
      <c r="BK68" s="159">
        <f>Housing_benefits!BK36</f>
        <v>1315.7849954177275</v>
      </c>
      <c r="BL68" s="237">
        <f>Housing_benefits!BL20</f>
        <v>1646.9585583274306</v>
      </c>
      <c r="BM68" s="159">
        <f>Housing_benefits!BM20</f>
        <v>2732.7185734874533</v>
      </c>
      <c r="BN68" s="159">
        <f>Housing_benefits!BN20</f>
        <v>3068.8441160952298</v>
      </c>
      <c r="BO68" s="159">
        <f>Housing_benefits!BO20</f>
        <v>3399.1006602323869</v>
      </c>
      <c r="BP68" s="159">
        <f>Housing_benefits!BP20</f>
        <v>3644.1718667287919</v>
      </c>
      <c r="BQ68" s="159">
        <f>Housing_benefits!BQ20</f>
        <v>3241.9422918321306</v>
      </c>
      <c r="BR68" s="159">
        <f>Housing_benefits!BR20</f>
        <v>2411.6856133845986</v>
      </c>
      <c r="BS68" s="159">
        <f>Housing_benefits!BS20</f>
        <v>1916.7666369866961</v>
      </c>
      <c r="BT68" s="159">
        <f>Housing_benefits!BT20</f>
        <v>1636.6315206723273</v>
      </c>
      <c r="BU68" s="159">
        <f>Housing_benefits!BU20</f>
        <v>1451.7127921035253</v>
      </c>
      <c r="BV68" s="159">
        <f>Housing_benefits!BV20</f>
        <v>1105.4230032394248</v>
      </c>
      <c r="BW68" s="159">
        <f>Housing_benefits!BW20</f>
        <v>528.45708434416804</v>
      </c>
      <c r="BX68" s="159">
        <f>Housing_benefits!BX20</f>
        <v>375.94350546184688</v>
      </c>
      <c r="BY68" s="159">
        <f>Housing_benefits!BY20</f>
        <v>260.92434759910282</v>
      </c>
      <c r="BZ68" s="159">
        <f>Housing_benefits!BZ20</f>
        <v>156.4809820686597</v>
      </c>
      <c r="CA68" s="159">
        <f>Housing_benefits!CA20</f>
        <v>86.170945237807501</v>
      </c>
      <c r="CB68" s="159">
        <f>Housing_benefits!CB20</f>
        <v>0</v>
      </c>
      <c r="CC68" s="159">
        <f>Housing_benefits!CC20</f>
        <v>0</v>
      </c>
      <c r="CD68" s="159">
        <f>Housing_benefits!CD20</f>
        <v>0</v>
      </c>
      <c r="CE68" s="57">
        <f>Housing_benefits!CE20</f>
        <v>0</v>
      </c>
    </row>
    <row r="69" spans="1:83" x14ac:dyDescent="0.35">
      <c r="A69" s="153"/>
      <c r="B69" s="73" t="s">
        <v>435</v>
      </c>
      <c r="AH69" s="159">
        <f>Housing_benefits!AH37</f>
        <v>12.718728529562867</v>
      </c>
      <c r="AI69" s="159">
        <f>Housing_benefits!AI37</f>
        <v>13.998280399993689</v>
      </c>
      <c r="AJ69" s="159">
        <f>Housing_benefits!AJ37</f>
        <v>18.102270221433344</v>
      </c>
      <c r="AK69" s="159">
        <f>Housing_benefits!AK37</f>
        <v>29.244675944485095</v>
      </c>
      <c r="AL69" s="159">
        <f>Housing_benefits!AL37</f>
        <v>37.608698836192275</v>
      </c>
      <c r="AM69" s="159">
        <f>Housing_benefits!AM37</f>
        <v>44.460514952676363</v>
      </c>
      <c r="AN69" s="159">
        <f>Housing_benefits!AN37</f>
        <v>50.036673583206834</v>
      </c>
      <c r="AO69" s="159">
        <f>Housing_benefits!AO37</f>
        <v>56.135700339289997</v>
      </c>
      <c r="AP69" s="159">
        <f>Housing_benefits!AP37</f>
        <v>60.352068373643192</v>
      </c>
      <c r="AQ69" s="159">
        <f>Housing_benefits!AQ37</f>
        <v>62.448807638114886</v>
      </c>
      <c r="AR69" s="159">
        <f>Housing_benefits!AR37</f>
        <v>251.12099999999964</v>
      </c>
      <c r="AS69" s="159">
        <f>Housing_benefits!AS37</f>
        <v>303.69499999999999</v>
      </c>
      <c r="AT69" s="159">
        <f>Housing_benefits!AT37</f>
        <v>413.56399999999968</v>
      </c>
      <c r="AU69" s="159">
        <f>Housing_benefits!AU37</f>
        <v>495.83100000000047</v>
      </c>
      <c r="AV69" s="159">
        <f>Housing_benefits!AV37</f>
        <v>588.97799999999972</v>
      </c>
      <c r="AW69" s="159">
        <f>Housing_benefits!AW37</f>
        <v>783.39700000000119</v>
      </c>
      <c r="AX69" s="159">
        <f>Housing_benefits!AX37</f>
        <v>876.75761116881586</v>
      </c>
      <c r="AY69" s="159">
        <f>Housing_benefits!AY37</f>
        <v>1079.4106882910114</v>
      </c>
      <c r="AZ69" s="159">
        <f>Housing_benefits!AZ37</f>
        <v>1216.4408100213277</v>
      </c>
      <c r="BA69" s="159">
        <f>Housing_benefits!BA37</f>
        <v>1277.9795461451065</v>
      </c>
      <c r="BB69" s="159">
        <f>Housing_benefits!BB37</f>
        <v>1181.8701801279974</v>
      </c>
      <c r="BC69" s="159">
        <f>Housing_benefits!BC37</f>
        <v>992.02728649103301</v>
      </c>
      <c r="BD69" s="159">
        <f>Housing_benefits!BD37</f>
        <v>934.39317727625121</v>
      </c>
      <c r="BE69" s="159">
        <f>Housing_benefits!BE37</f>
        <v>920.78722401502739</v>
      </c>
      <c r="BF69" s="159">
        <f>Housing_benefits!BF37</f>
        <v>937.11675053717931</v>
      </c>
      <c r="BG69" s="159">
        <f>Housing_benefits!BG37</f>
        <v>981.1484059417445</v>
      </c>
      <c r="BH69" s="159">
        <f>Housing_benefits!BH37</f>
        <v>1088.6496584511015</v>
      </c>
      <c r="BI69" s="159">
        <f>Housing_benefits!BI37</f>
        <v>1208.6779101513739</v>
      </c>
      <c r="BJ69" s="159">
        <f>Housing_benefits!BJ37</f>
        <v>1296.5004743209502</v>
      </c>
      <c r="BK69" s="159">
        <f>Housing_benefits!BK37</f>
        <v>1565.8659750252277</v>
      </c>
      <c r="BL69" s="237">
        <f>SUM(Housing_benefits!BL23:BL24,Housing_benefits!BL26:BL27,Housing_benefits!BL29)</f>
        <v>2818.731593208101</v>
      </c>
      <c r="BM69" s="159">
        <f>SUM(Housing_benefits!BM23:BM24,Housing_benefits!BM26:BM27,Housing_benefits!BM29)</f>
        <v>3647.6743165754906</v>
      </c>
      <c r="BN69" s="159">
        <f>SUM(Housing_benefits!BN23:BN24,Housing_benefits!BN26:BN27,Housing_benefits!BN29)</f>
        <v>4498.9811767903993</v>
      </c>
      <c r="BO69" s="159">
        <f>SUM(Housing_benefits!BO23:BO24,Housing_benefits!BO26:BO27,Housing_benefits!BO29)</f>
        <v>5198.4137954447706</v>
      </c>
      <c r="BP69" s="159">
        <f>SUM(Housing_benefits!BP23:BP24,Housing_benefits!BP26:BP27,Housing_benefits!BP29)</f>
        <v>5745.7969890804134</v>
      </c>
      <c r="BQ69" s="159">
        <f>SUM(Housing_benefits!BQ23:BQ24,Housing_benefits!BQ26:BQ27,Housing_benefits!BQ29)</f>
        <v>6332.7591456479722</v>
      </c>
      <c r="BR69" s="159">
        <f>SUM(Housing_benefits!BR23:BR24,Housing_benefits!BR26:BR27,Housing_benefits!BR29)</f>
        <v>6843.2627978360115</v>
      </c>
      <c r="BS69" s="159">
        <f>SUM(Housing_benefits!BS23:BS24,Housing_benefits!BS26:BS27,Housing_benefits!BS29)</f>
        <v>7079.7382658913511</v>
      </c>
      <c r="BT69" s="159">
        <f>SUM(Housing_benefits!BT23:BT24,Housing_benefits!BT26:BT27,Housing_benefits!BT29)</f>
        <v>6880.7027897061271</v>
      </c>
      <c r="BU69" s="159">
        <f>SUM(Housing_benefits!BU23:BU24,Housing_benefits!BU26:BU27,Housing_benefits!BU29)</f>
        <v>6438.9995473936051</v>
      </c>
      <c r="BV69" s="159">
        <f>SUM(Housing_benefits!BV23:BV24,Housing_benefits!BV26:BV27,Housing_benefits!BV29)</f>
        <v>5992.526321567233</v>
      </c>
      <c r="BW69" s="159">
        <f>SUM(Housing_benefits!BW23:BW24,Housing_benefits!BW26:BW27,Housing_benefits!BW29)</f>
        <v>5343.3369481576328</v>
      </c>
      <c r="BX69" s="159">
        <f>SUM(Housing_benefits!BX23:BX24,Housing_benefits!BX26:BX27,Housing_benefits!BX29)</f>
        <v>4973.7164624725883</v>
      </c>
      <c r="BY69" s="159">
        <f>SUM(Housing_benefits!BY23:BY24,Housing_benefits!BY26:BY27,Housing_benefits!BY29)</f>
        <v>4505.4291616763749</v>
      </c>
      <c r="BZ69" s="159">
        <f>SUM(Housing_benefits!BZ23:BZ24,Housing_benefits!BZ26:BZ27,Housing_benefits!BZ29)</f>
        <v>4123.3231009008041</v>
      </c>
      <c r="CA69" s="159">
        <f>SUM(Housing_benefits!CA23:CA24,Housing_benefits!CA26:CA27,Housing_benefits!CA29)</f>
        <v>3931.4536302706665</v>
      </c>
      <c r="CB69" s="159">
        <f>SUM(Housing_benefits!CB23:CB24,Housing_benefits!CB26:CB27,Housing_benefits!CB29)</f>
        <v>3780.382935245053</v>
      </c>
      <c r="CC69" s="159">
        <f>SUM(Housing_benefits!CC23:CC24,Housing_benefits!CC26:CC27,Housing_benefits!CC29)</f>
        <v>1864.1028274710845</v>
      </c>
      <c r="CD69" s="159">
        <f>SUM(Housing_benefits!CD23:CD24,Housing_benefits!CD26:CD27,Housing_benefits!CD29)</f>
        <v>1592.7274458142674</v>
      </c>
      <c r="CE69" s="160">
        <f>SUM(Housing_benefits!CE23:CE24,Housing_benefits!CE26:CE27,Housing_benefits!CE29)</f>
        <v>1659.1543988651413</v>
      </c>
    </row>
    <row r="70" spans="1:83" ht="26.25" customHeight="1" x14ac:dyDescent="0.35">
      <c r="A70" s="153"/>
      <c r="B70" s="75" t="s">
        <v>436</v>
      </c>
      <c r="AH70" s="159">
        <f>Housing_benefits!AH30</f>
        <v>320.9395900106818</v>
      </c>
      <c r="AI70" s="159">
        <f>Housing_benefits!AI30</f>
        <v>352.75813604081998</v>
      </c>
      <c r="AJ70" s="159">
        <f>Housing_benefits!AJ30</f>
        <v>455.35323341022615</v>
      </c>
      <c r="AK70" s="159">
        <f>Housing_benefits!AK30</f>
        <v>736.40552867942881</v>
      </c>
      <c r="AL70" s="159">
        <f>Housing_benefits!AL30</f>
        <v>946.35929177961918</v>
      </c>
      <c r="AM70" s="159">
        <f>Housing_benefits!AM30</f>
        <v>1119.0866247744702</v>
      </c>
      <c r="AN70" s="159">
        <f>Housing_benefits!AN30</f>
        <v>1260.4022225303984</v>
      </c>
      <c r="AO70" s="159">
        <f>Housing_benefits!AO30</f>
        <v>1413.4558865030046</v>
      </c>
      <c r="AP70" s="159">
        <f>Housing_benefits!AP30</f>
        <v>1518.3915054319073</v>
      </c>
      <c r="AQ70" s="159">
        <f>Housing_benefits!AQ30</f>
        <v>1572.8116400781266</v>
      </c>
      <c r="AR70" s="159">
        <f>Housing_benefits!AR30</f>
        <v>1819.8820000000001</v>
      </c>
      <c r="AS70" s="159">
        <f>Housing_benefits!AS30</f>
        <v>2044.9829999999999</v>
      </c>
      <c r="AT70" s="159">
        <f>Housing_benefits!AT30</f>
        <v>2323.52</v>
      </c>
      <c r="AU70" s="159">
        <f>Housing_benefits!AU30</f>
        <v>2573.1280000000002</v>
      </c>
      <c r="AV70" s="159">
        <f>Housing_benefits!AV30</f>
        <v>2807.8249999999998</v>
      </c>
      <c r="AW70" s="159">
        <f>Housing_benefits!AW30</f>
        <v>3189.0050000000001</v>
      </c>
      <c r="AX70" s="159">
        <f>Housing_benefits!AX30</f>
        <v>3402.2148963971672</v>
      </c>
      <c r="AY70" s="159">
        <f>Housing_benefits!AY30</f>
        <v>3614.8473488867526</v>
      </c>
      <c r="AZ70" s="159">
        <f>Housing_benefits!AZ30</f>
        <v>3751.9206727282358</v>
      </c>
      <c r="BA70" s="159">
        <f>Housing_benefits!BA30</f>
        <v>3788.0146137757624</v>
      </c>
      <c r="BB70" s="159">
        <f>Housing_benefits!BB30</f>
        <v>3851.7417929521921</v>
      </c>
      <c r="BC70" s="159">
        <f>Housing_benefits!BC30</f>
        <v>3997.2728888889624</v>
      </c>
      <c r="BD70" s="159">
        <f>Housing_benefits!BD30</f>
        <v>4207.3417317175063</v>
      </c>
      <c r="BE70" s="159">
        <f>Housing_benefits!BE30</f>
        <v>4458.6120397296809</v>
      </c>
      <c r="BF70" s="159">
        <f>Housing_benefits!BF30</f>
        <v>4782.8062827579006</v>
      </c>
      <c r="BG70" s="159">
        <f>Housing_benefits!BG30</f>
        <v>4439.9426964228405</v>
      </c>
      <c r="BH70" s="159">
        <f>Housing_benefits!BH30</f>
        <v>4548.4601171225586</v>
      </c>
      <c r="BI70" s="159">
        <f>Housing_benefits!BI30</f>
        <v>4563.9384927414358</v>
      </c>
      <c r="BJ70" s="159">
        <f>Housing_benefits!BJ30</f>
        <v>4861.4789099542368</v>
      </c>
      <c r="BK70" s="159">
        <f>Housing_benefits!BK30</f>
        <v>4923.6027084858815</v>
      </c>
      <c r="BL70" s="159">
        <f>Housing_benefits!BL30</f>
        <v>5503.9442212258709</v>
      </c>
      <c r="BM70" s="159">
        <f>Housing_benefits!BM30</f>
        <v>5762.4397376097304</v>
      </c>
      <c r="BN70" s="159">
        <f>Housing_benefits!BN30</f>
        <v>5948.9797621593234</v>
      </c>
      <c r="BO70" s="159">
        <f>Housing_benefits!BO30</f>
        <v>6241.622946717006</v>
      </c>
      <c r="BP70" s="159">
        <f>Housing_benefits!BP30</f>
        <v>6427.139962759471</v>
      </c>
      <c r="BQ70" s="159">
        <f>Housing_benefits!BQ30</f>
        <v>6544.0581409153201</v>
      </c>
      <c r="BR70" s="159">
        <f>Housing_benefits!BR30</f>
        <v>6578.0549409279665</v>
      </c>
      <c r="BS70" s="159">
        <f>Housing_benefits!BS30</f>
        <v>6527.4880116677159</v>
      </c>
      <c r="BT70" s="159">
        <f>Housing_benefits!BT30</f>
        <v>6329.2889150000001</v>
      </c>
      <c r="BU70" s="159">
        <f>Housing_benefits!BU30</f>
        <v>6088.1434402404884</v>
      </c>
      <c r="BV70" s="159">
        <f>Housing_benefits!BV30</f>
        <v>5834.4756976856261</v>
      </c>
      <c r="BW70" s="159">
        <f>Housing_benefits!BW30</f>
        <v>5764.5872541995759</v>
      </c>
      <c r="BX70" s="159">
        <f>Housing_benefits!BX30</f>
        <v>5766.2510478545228</v>
      </c>
      <c r="BY70" s="159">
        <f>Housing_benefits!BY30</f>
        <v>5705.8139709414354</v>
      </c>
      <c r="BZ70" s="159">
        <f>Housing_benefits!BZ30</f>
        <v>5620.3973008053163</v>
      </c>
      <c r="CA70" s="159">
        <f>Housing_benefits!CA30</f>
        <v>5937.5092564712786</v>
      </c>
      <c r="CB70" s="159">
        <f>Housing_benefits!CB30</f>
        <v>6046.7969694052254</v>
      </c>
      <c r="CC70" s="159">
        <f>Housing_benefits!CC30</f>
        <v>5920.111832436548</v>
      </c>
      <c r="CD70" s="159">
        <f>Housing_benefits!CD30</f>
        <v>5815.952320628614</v>
      </c>
      <c r="CE70" s="160">
        <f>Housing_benefits!CE30</f>
        <v>5949.7398403802199</v>
      </c>
    </row>
    <row r="71" spans="1:83" x14ac:dyDescent="0.35">
      <c r="A71" s="153"/>
      <c r="B71" s="75" t="s">
        <v>413</v>
      </c>
      <c r="AH71" s="159">
        <f>Housing_benefits!AH31</f>
        <v>400.06040998931815</v>
      </c>
      <c r="AI71" s="159">
        <f>Housing_benefits!AI31</f>
        <v>440.24186395917997</v>
      </c>
      <c r="AJ71" s="159">
        <f>Housing_benefits!AJ31</f>
        <v>568.64676658977396</v>
      </c>
      <c r="AK71" s="159">
        <f>Housing_benefits!AK31</f>
        <v>919.19447132057121</v>
      </c>
      <c r="AL71" s="159">
        <f>Housing_benefits!AL31</f>
        <v>1181.6407082203809</v>
      </c>
      <c r="AM71" s="159">
        <f>Housing_benefits!AM31</f>
        <v>1396.9133752255298</v>
      </c>
      <c r="AN71" s="159">
        <f>Housing_benefits!AN31</f>
        <v>1572.5977774696016</v>
      </c>
      <c r="AO71" s="159">
        <f>Housing_benefits!AO31</f>
        <v>1763.5441134969951</v>
      </c>
      <c r="AP71" s="159">
        <f>Housing_benefits!AP31</f>
        <v>1896.6084945680932</v>
      </c>
      <c r="AQ71" s="159">
        <f>Housing_benefits!AQ31</f>
        <v>1963.1883599218736</v>
      </c>
      <c r="AR71" s="159">
        <f>Housing_benefits!AR31</f>
        <v>1903.5669999999996</v>
      </c>
      <c r="AS71" s="159">
        <f>Housing_benefits!AS31</f>
        <v>2187.5540000000001</v>
      </c>
      <c r="AT71" s="159">
        <f>Housing_benefits!AT31</f>
        <v>2771.8209999999999</v>
      </c>
      <c r="AU71" s="159">
        <f>Housing_benefits!AU31</f>
        <v>3785.5240000000008</v>
      </c>
      <c r="AV71" s="159">
        <f>Housing_benefits!AV31</f>
        <v>5004.2709999999997</v>
      </c>
      <c r="AW71" s="159">
        <f>Housing_benefits!AW31</f>
        <v>6027.8400000000011</v>
      </c>
      <c r="AX71" s="159">
        <f>Housing_benefits!AX31</f>
        <v>6701.0210236028324</v>
      </c>
      <c r="AY71" s="159">
        <f>Housing_benefits!AY31</f>
        <v>7259.8193451132465</v>
      </c>
      <c r="AZ71" s="159">
        <f>Housing_benefits!AZ31</f>
        <v>7627.8412922717607</v>
      </c>
      <c r="BA71" s="159">
        <f>Housing_benefits!BA31</f>
        <v>7388.3815092242394</v>
      </c>
      <c r="BB71" s="159">
        <f>Housing_benefits!BB31</f>
        <v>7213.0624270478074</v>
      </c>
      <c r="BC71" s="159">
        <f>Housing_benefits!BC31</f>
        <v>7066.8309277856351</v>
      </c>
      <c r="BD71" s="159">
        <f>Housing_benefits!BD31</f>
        <v>6955.0272430824934</v>
      </c>
      <c r="BE71" s="159">
        <f>Housing_benefits!BE31</f>
        <v>7130.0830912703177</v>
      </c>
      <c r="BF71" s="159">
        <f>Housing_benefits!BF31</f>
        <v>7853.4141332420995</v>
      </c>
      <c r="BG71" s="159">
        <f>Housing_benefits!BG31</f>
        <v>7907.4304242871603</v>
      </c>
      <c r="BH71" s="159">
        <f>Housing_benefits!BH31</f>
        <v>8609.1099443174389</v>
      </c>
      <c r="BI71" s="159">
        <f>Housing_benefits!BI31</f>
        <v>9364.2666422585644</v>
      </c>
      <c r="BJ71" s="159">
        <f>Housing_benefits!BJ31</f>
        <v>9979.0686760457666</v>
      </c>
      <c r="BK71" s="159">
        <f>Housing_benefits!BK31</f>
        <v>10808.197886514117</v>
      </c>
      <c r="BL71" s="159">
        <f>Housing_benefits!BL31</f>
        <v>11599.496940774132</v>
      </c>
      <c r="BM71" s="159">
        <f>Housing_benefits!BM31</f>
        <v>14226.791440390265</v>
      </c>
      <c r="BN71" s="159">
        <f>Housing_benefits!BN31</f>
        <v>15478.01053884067</v>
      </c>
      <c r="BO71" s="159">
        <f>Housing_benefits!BO31</f>
        <v>16578.667176283001</v>
      </c>
      <c r="BP71" s="159">
        <f>Housing_benefits!BP31</f>
        <v>17472.491649240532</v>
      </c>
      <c r="BQ71" s="159">
        <f>Housing_benefits!BQ31</f>
        <v>17625.749532084679</v>
      </c>
      <c r="BR71" s="159">
        <f>Housing_benefits!BR31</f>
        <v>17738.510614072031</v>
      </c>
      <c r="BS71" s="159">
        <f>Housing_benefits!BS31</f>
        <v>17716.225635332288</v>
      </c>
      <c r="BT71" s="159">
        <f>Housing_benefits!BT31</f>
        <v>17111.31100400001</v>
      </c>
      <c r="BU71" s="159">
        <f>Housing_benefits!BU31</f>
        <v>16213.076773759509</v>
      </c>
      <c r="BV71" s="159">
        <f>Housing_benefits!BV31</f>
        <v>14895.346253314372</v>
      </c>
      <c r="BW71" s="159">
        <f>Housing_benefits!BW31</f>
        <v>12614.417210150652</v>
      </c>
      <c r="BX71" s="159">
        <f>Housing_benefits!BX31</f>
        <v>11568.044655145477</v>
      </c>
      <c r="BY71" s="159">
        <f>Housing_benefits!BY31</f>
        <v>10419.943516254049</v>
      </c>
      <c r="BZ71" s="159">
        <f>Housing_benefits!BZ31</f>
        <v>9409.1362062306052</v>
      </c>
      <c r="CA71" s="159">
        <f>Housing_benefits!CA31</f>
        <v>8839.4709463258878</v>
      </c>
      <c r="CB71" s="159">
        <f>Housing_benefits!CB31</f>
        <v>8389.2026248556485</v>
      </c>
      <c r="CC71" s="159">
        <f>Housing_benefits!CC31</f>
        <v>5619.9912197836611</v>
      </c>
      <c r="CD71" s="159">
        <f>Housing_benefits!CD31</f>
        <v>5045.5744805022014</v>
      </c>
      <c r="CE71" s="160">
        <f>Housing_benefits!CE31</f>
        <v>4862.734932666167</v>
      </c>
    </row>
    <row r="72" spans="1:83" s="108" customFormat="1" x14ac:dyDescent="0.35">
      <c r="A72" s="171"/>
      <c r="B72" s="82" t="s">
        <v>163</v>
      </c>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56">
        <f t="shared" ref="AH72:BL72" si="27">SUM(AH70:AH71)</f>
        <v>721</v>
      </c>
      <c r="AI72" s="56">
        <f t="shared" si="27"/>
        <v>793</v>
      </c>
      <c r="AJ72" s="56">
        <f t="shared" si="27"/>
        <v>1024</v>
      </c>
      <c r="AK72" s="56">
        <f t="shared" si="27"/>
        <v>1655.6</v>
      </c>
      <c r="AL72" s="56">
        <f t="shared" si="27"/>
        <v>2128</v>
      </c>
      <c r="AM72" s="56">
        <f t="shared" si="27"/>
        <v>2516</v>
      </c>
      <c r="AN72" s="56">
        <f t="shared" si="27"/>
        <v>2833</v>
      </c>
      <c r="AO72" s="56">
        <f t="shared" si="27"/>
        <v>3177</v>
      </c>
      <c r="AP72" s="56">
        <f t="shared" si="27"/>
        <v>3415.0000000000005</v>
      </c>
      <c r="AQ72" s="56">
        <f t="shared" si="27"/>
        <v>3536</v>
      </c>
      <c r="AR72" s="56">
        <f t="shared" si="27"/>
        <v>3723.4489999999996</v>
      </c>
      <c r="AS72" s="56">
        <f t="shared" si="27"/>
        <v>4232.5370000000003</v>
      </c>
      <c r="AT72" s="56">
        <f t="shared" si="27"/>
        <v>5095.3410000000003</v>
      </c>
      <c r="AU72" s="56">
        <f t="shared" si="27"/>
        <v>6358.652000000001</v>
      </c>
      <c r="AV72" s="56">
        <f t="shared" si="27"/>
        <v>7812.0959999999995</v>
      </c>
      <c r="AW72" s="56">
        <f t="shared" si="27"/>
        <v>9216.8450000000012</v>
      </c>
      <c r="AX72" s="56">
        <f t="shared" si="27"/>
        <v>10103.235919999999</v>
      </c>
      <c r="AY72" s="56">
        <f t="shared" si="27"/>
        <v>10874.666694</v>
      </c>
      <c r="AZ72" s="56">
        <f t="shared" si="27"/>
        <v>11379.761964999996</v>
      </c>
      <c r="BA72" s="56">
        <f t="shared" si="27"/>
        <v>11176.396123000002</v>
      </c>
      <c r="BB72" s="56">
        <f t="shared" si="27"/>
        <v>11064.80422</v>
      </c>
      <c r="BC72" s="56">
        <f t="shared" si="27"/>
        <v>11064.103816674597</v>
      </c>
      <c r="BD72" s="56">
        <f t="shared" si="27"/>
        <v>11162.3689748</v>
      </c>
      <c r="BE72" s="56">
        <f t="shared" si="27"/>
        <v>11588.695130999999</v>
      </c>
      <c r="BF72" s="56">
        <f t="shared" si="27"/>
        <v>12636.220416</v>
      </c>
      <c r="BG72" s="56">
        <f t="shared" si="27"/>
        <v>12347.373120710001</v>
      </c>
      <c r="BH72" s="56">
        <f t="shared" si="27"/>
        <v>13157.570061439998</v>
      </c>
      <c r="BI72" s="56">
        <f t="shared" si="27"/>
        <v>13928.205135</v>
      </c>
      <c r="BJ72" s="56">
        <f t="shared" si="27"/>
        <v>14840.547586000004</v>
      </c>
      <c r="BK72" s="56">
        <f t="shared" si="27"/>
        <v>15731.800594999999</v>
      </c>
      <c r="BL72" s="56">
        <f t="shared" si="27"/>
        <v>17103.441162000003</v>
      </c>
      <c r="BM72" s="56">
        <f t="shared" ref="BM72:CE72" si="28">BM71+BM70</f>
        <v>19989.231177999995</v>
      </c>
      <c r="BN72" s="56">
        <f t="shared" si="28"/>
        <v>21426.990300999994</v>
      </c>
      <c r="BO72" s="56">
        <f t="shared" si="28"/>
        <v>22820.290123000006</v>
      </c>
      <c r="BP72" s="56">
        <f t="shared" si="28"/>
        <v>23899.631612000005</v>
      </c>
      <c r="BQ72" s="56">
        <f t="shared" si="28"/>
        <v>24169.807672999999</v>
      </c>
      <c r="BR72" s="56">
        <f t="shared" si="28"/>
        <v>24316.565554999997</v>
      </c>
      <c r="BS72" s="56">
        <f t="shared" si="28"/>
        <v>24243.713647000004</v>
      </c>
      <c r="BT72" s="56">
        <f t="shared" si="28"/>
        <v>23440.599919000011</v>
      </c>
      <c r="BU72" s="56">
        <f t="shared" si="28"/>
        <v>22301.220213999997</v>
      </c>
      <c r="BV72" s="56">
        <f t="shared" si="28"/>
        <v>20729.821950999998</v>
      </c>
      <c r="BW72" s="56">
        <f t="shared" si="28"/>
        <v>18379.004464350226</v>
      </c>
      <c r="BX72" s="56">
        <f t="shared" si="28"/>
        <v>17334.295703</v>
      </c>
      <c r="BY72" s="56">
        <f t="shared" si="28"/>
        <v>16125.757487195484</v>
      </c>
      <c r="BZ72" s="56">
        <f t="shared" si="28"/>
        <v>15029.533507035922</v>
      </c>
      <c r="CA72" s="56">
        <f t="shared" si="28"/>
        <v>14776.980202797167</v>
      </c>
      <c r="CB72" s="56">
        <f t="shared" si="28"/>
        <v>14435.999594260873</v>
      </c>
      <c r="CC72" s="56">
        <f t="shared" si="28"/>
        <v>11540.103052220209</v>
      </c>
      <c r="CD72" s="56">
        <f t="shared" si="28"/>
        <v>10861.526801130814</v>
      </c>
      <c r="CE72" s="57">
        <f t="shared" si="28"/>
        <v>10812.474773046386</v>
      </c>
    </row>
    <row r="73" spans="1:83" ht="26.25" customHeight="1" x14ac:dyDescent="0.35">
      <c r="A73" s="153"/>
      <c r="B73" s="82" t="s">
        <v>374</v>
      </c>
      <c r="AH73" s="159"/>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c r="CB73" s="159"/>
      <c r="CC73" s="159"/>
      <c r="CD73" s="159"/>
      <c r="CE73" s="160"/>
    </row>
    <row r="74" spans="1:83" x14ac:dyDescent="0.35">
      <c r="A74" s="153"/>
      <c r="B74" s="73" t="s">
        <v>256</v>
      </c>
      <c r="AH74" s="159">
        <f t="shared" ref="AH74:BM74" si="29">SUM(AH75:AH76)</f>
        <v>0</v>
      </c>
      <c r="AI74" s="159">
        <f t="shared" si="29"/>
        <v>0</v>
      </c>
      <c r="AJ74" s="159">
        <f t="shared" si="29"/>
        <v>0</v>
      </c>
      <c r="AK74" s="159">
        <f t="shared" si="29"/>
        <v>0</v>
      </c>
      <c r="AL74" s="159">
        <f t="shared" si="29"/>
        <v>0</v>
      </c>
      <c r="AM74" s="159">
        <f t="shared" si="29"/>
        <v>0</v>
      </c>
      <c r="AN74" s="159">
        <f t="shared" si="29"/>
        <v>0</v>
      </c>
      <c r="AO74" s="159">
        <f t="shared" si="29"/>
        <v>0</v>
      </c>
      <c r="AP74" s="159">
        <f t="shared" si="29"/>
        <v>0</v>
      </c>
      <c r="AQ74" s="159">
        <f t="shared" si="29"/>
        <v>0</v>
      </c>
      <c r="AR74" s="159">
        <f t="shared" si="29"/>
        <v>0</v>
      </c>
      <c r="AS74" s="159">
        <f t="shared" si="29"/>
        <v>0</v>
      </c>
      <c r="AT74" s="159">
        <f t="shared" si="29"/>
        <v>0</v>
      </c>
      <c r="AU74" s="159">
        <f t="shared" si="29"/>
        <v>0</v>
      </c>
      <c r="AV74" s="159">
        <f t="shared" si="29"/>
        <v>0</v>
      </c>
      <c r="AW74" s="159">
        <f t="shared" si="29"/>
        <v>0</v>
      </c>
      <c r="AX74" s="159">
        <f t="shared" si="29"/>
        <v>0</v>
      </c>
      <c r="AY74" s="159">
        <f t="shared" si="29"/>
        <v>0</v>
      </c>
      <c r="AZ74" s="159">
        <f t="shared" si="29"/>
        <v>0</v>
      </c>
      <c r="BA74" s="159">
        <f t="shared" si="29"/>
        <v>0</v>
      </c>
      <c r="BB74" s="159">
        <f t="shared" si="29"/>
        <v>0</v>
      </c>
      <c r="BC74" s="159">
        <f t="shared" si="29"/>
        <v>0</v>
      </c>
      <c r="BD74" s="159">
        <f t="shared" si="29"/>
        <v>0</v>
      </c>
      <c r="BE74" s="159">
        <f t="shared" si="29"/>
        <v>0</v>
      </c>
      <c r="BF74" s="159">
        <f t="shared" si="29"/>
        <v>0</v>
      </c>
      <c r="BG74" s="159">
        <f t="shared" si="29"/>
        <v>0</v>
      </c>
      <c r="BH74" s="159">
        <f t="shared" si="29"/>
        <v>0</v>
      </c>
      <c r="BI74" s="159">
        <f t="shared" si="29"/>
        <v>0</v>
      </c>
      <c r="BJ74" s="159">
        <f t="shared" si="29"/>
        <v>3.4359999999999999</v>
      </c>
      <c r="BK74" s="159">
        <f t="shared" si="29"/>
        <v>3.99</v>
      </c>
      <c r="BL74" s="159">
        <f t="shared" si="29"/>
        <v>211.09399999999999</v>
      </c>
      <c r="BM74" s="159">
        <f t="shared" si="29"/>
        <v>298.26100000000002</v>
      </c>
      <c r="BN74" s="159">
        <f t="shared" ref="BN74:CE74" si="30">SUM(BN75:BN76)</f>
        <v>435.41003044000001</v>
      </c>
      <c r="BO74" s="159">
        <f t="shared" si="30"/>
        <v>128.72999999999999</v>
      </c>
      <c r="BP74" s="159">
        <f t="shared" si="30"/>
        <v>141.73699999999999</v>
      </c>
      <c r="BQ74" s="159">
        <f t="shared" si="30"/>
        <v>8.4069999999999965</v>
      </c>
      <c r="BR74" s="159">
        <f t="shared" si="30"/>
        <v>11.036000000000001</v>
      </c>
      <c r="BS74" s="159">
        <f t="shared" si="30"/>
        <v>3.7847469900000021</v>
      </c>
      <c r="BT74" s="159">
        <f t="shared" si="30"/>
        <v>3.1778794199999973</v>
      </c>
      <c r="BU74" s="159">
        <f t="shared" si="30"/>
        <v>114.2644971</v>
      </c>
      <c r="BV74" s="159">
        <f t="shared" si="30"/>
        <v>26.955252089999995</v>
      </c>
      <c r="BW74" s="159">
        <f t="shared" si="30"/>
        <v>0.22715072999999819</v>
      </c>
      <c r="BX74" s="159">
        <f t="shared" si="30"/>
        <v>98.735709330000006</v>
      </c>
      <c r="BY74" s="159">
        <f t="shared" si="30"/>
        <v>0.21862261999998722</v>
      </c>
      <c r="BZ74" s="159">
        <f t="shared" si="30"/>
        <v>124.2219144503833</v>
      </c>
      <c r="CA74" s="159">
        <f t="shared" si="30"/>
        <v>33.28024553487937</v>
      </c>
      <c r="CB74" s="159">
        <f t="shared" si="30"/>
        <v>33.280245534879363</v>
      </c>
      <c r="CC74" s="159">
        <f t="shared" si="30"/>
        <v>33.280245534879363</v>
      </c>
      <c r="CD74" s="159">
        <f t="shared" si="30"/>
        <v>33.280245534879363</v>
      </c>
      <c r="CE74" s="160">
        <f t="shared" si="30"/>
        <v>33.280245534879363</v>
      </c>
    </row>
    <row r="75" spans="1:83" x14ac:dyDescent="0.35">
      <c r="A75" s="153"/>
      <c r="B75" s="201" t="s">
        <v>437</v>
      </c>
      <c r="AH75" s="159">
        <f>Table_2a!AH85</f>
        <v>0</v>
      </c>
      <c r="AI75" s="159">
        <f>Table_2a!AI85</f>
        <v>0</v>
      </c>
      <c r="AJ75" s="159">
        <f>Table_2a!AJ85</f>
        <v>0</v>
      </c>
      <c r="AK75" s="159">
        <f>Table_2a!AK85</f>
        <v>0</v>
      </c>
      <c r="AL75" s="159">
        <f>Table_2a!AL85</f>
        <v>0</v>
      </c>
      <c r="AM75" s="159">
        <f>Table_2a!AM85</f>
        <v>0</v>
      </c>
      <c r="AN75" s="159">
        <f>Table_2a!AN85</f>
        <v>0</v>
      </c>
      <c r="AO75" s="159">
        <f>Table_2a!AO85</f>
        <v>0</v>
      </c>
      <c r="AP75" s="159">
        <f>Table_2a!AP85</f>
        <v>0</v>
      </c>
      <c r="AQ75" s="159">
        <f>Table_2a!AQ85</f>
        <v>0</v>
      </c>
      <c r="AR75" s="159">
        <f>Table_2a!AR85</f>
        <v>0</v>
      </c>
      <c r="AS75" s="159">
        <f>Table_2a!AS85</f>
        <v>0</v>
      </c>
      <c r="AT75" s="159">
        <f>Table_2a!AT85</f>
        <v>0</v>
      </c>
      <c r="AU75" s="159">
        <f>Table_2a!AU85</f>
        <v>0</v>
      </c>
      <c r="AV75" s="159">
        <f>Table_2a!AV85</f>
        <v>0</v>
      </c>
      <c r="AW75" s="159">
        <f>Table_2a!AW85</f>
        <v>0</v>
      </c>
      <c r="AX75" s="159">
        <f>Table_2a!AX85</f>
        <v>0</v>
      </c>
      <c r="AY75" s="159">
        <f>Table_2a!AY85</f>
        <v>0</v>
      </c>
      <c r="AZ75" s="159">
        <f>Table_2a!AZ85</f>
        <v>0</v>
      </c>
      <c r="BA75" s="159">
        <f>Table_2a!BA85</f>
        <v>0</v>
      </c>
      <c r="BB75" s="159">
        <f>Table_2a!BB85</f>
        <v>0</v>
      </c>
      <c r="BC75" s="159">
        <f>Table_2a!BC85</f>
        <v>0</v>
      </c>
      <c r="BD75" s="159">
        <f>Table_2a!BD85</f>
        <v>0</v>
      </c>
      <c r="BE75" s="159">
        <f>Table_2a!BE85</f>
        <v>0</v>
      </c>
      <c r="BF75" s="159">
        <f>Table_2a!BF85</f>
        <v>0</v>
      </c>
      <c r="BG75" s="159">
        <f>Table_2a!BG85</f>
        <v>0</v>
      </c>
      <c r="BH75" s="159">
        <f>Table_2a!BH85</f>
        <v>0</v>
      </c>
      <c r="BI75" s="159">
        <f>Table_2a!BI85</f>
        <v>0</v>
      </c>
      <c r="BJ75" s="159">
        <f>Table_2a!BJ85</f>
        <v>2.3854757613040265</v>
      </c>
      <c r="BK75" s="159">
        <f>Table_2a!BK85</f>
        <v>2.7799798323037712</v>
      </c>
      <c r="BL75" s="159">
        <f>Table_2a!BL85</f>
        <v>145.43650100833483</v>
      </c>
      <c r="BM75" s="159">
        <f>Table_2a!BM85</f>
        <v>193.92315446943357</v>
      </c>
      <c r="BN75" s="159">
        <f>Table_2a!BN85</f>
        <v>266.81067065860327</v>
      </c>
      <c r="BO75" s="159">
        <f>Table_2a!BO85</f>
        <v>77.89376230618096</v>
      </c>
      <c r="BP75" s="159">
        <f>Table_2a!BP85</f>
        <v>83.761185046642368</v>
      </c>
      <c r="BQ75" s="159">
        <f>Table_2a!BQ85</f>
        <v>4.8547000187328013</v>
      </c>
      <c r="BR75" s="159">
        <f>Table_2a!BR85</f>
        <v>6.144183842691306</v>
      </c>
      <c r="BS75" s="159">
        <f>Table_2a!BS85</f>
        <v>1.8738021637673685</v>
      </c>
      <c r="BT75" s="159">
        <f>Table_2a!BT85</f>
        <v>1.5587465546696961</v>
      </c>
      <c r="BU75" s="159">
        <f>Table_2a!BU85</f>
        <v>54.094519769972067</v>
      </c>
      <c r="BV75" s="159">
        <f>Table_2a!BV85</f>
        <v>20.090436254533998</v>
      </c>
      <c r="BW75" s="159">
        <f>Table_2a!BW85</f>
        <v>10.24445929038221</v>
      </c>
      <c r="BX75" s="159">
        <f>Table_2a!BX85</f>
        <v>42.667721208615234</v>
      </c>
      <c r="BY75" s="159">
        <f>Table_2a!BY85</f>
        <v>3.0494338237993515</v>
      </c>
      <c r="BZ75" s="159">
        <f>Table_2a!BZ85</f>
        <v>54.84089139816632</v>
      </c>
      <c r="CA75" s="159">
        <f>Table_2a!CA85</f>
        <v>18.911596363362527</v>
      </c>
      <c r="CB75" s="159">
        <f>Table_2a!CB85</f>
        <v>14.089626285392535</v>
      </c>
      <c r="CC75" s="159">
        <f>Table_2a!CC85</f>
        <v>13.181264971457907</v>
      </c>
      <c r="CD75" s="159">
        <f>Table_2a!CD85</f>
        <v>13.181264971457907</v>
      </c>
      <c r="CE75" s="160">
        <f>Table_2a!CE85</f>
        <v>13.181264971457907</v>
      </c>
    </row>
    <row r="76" spans="1:83" x14ac:dyDescent="0.35">
      <c r="A76" s="153"/>
      <c r="B76" s="201" t="s">
        <v>438</v>
      </c>
      <c r="AH76" s="159">
        <f>Table_2a!AH28</f>
        <v>0</v>
      </c>
      <c r="AI76" s="159">
        <f>Table_2a!AI28</f>
        <v>0</v>
      </c>
      <c r="AJ76" s="159">
        <f>Table_2a!AJ28</f>
        <v>0</v>
      </c>
      <c r="AK76" s="159">
        <f>Table_2a!AK28</f>
        <v>0</v>
      </c>
      <c r="AL76" s="159">
        <f>Table_2a!AL28</f>
        <v>0</v>
      </c>
      <c r="AM76" s="159">
        <f>Table_2a!AM28</f>
        <v>0</v>
      </c>
      <c r="AN76" s="159">
        <f>Table_2a!AN28</f>
        <v>0</v>
      </c>
      <c r="AO76" s="159">
        <f>Table_2a!AO28</f>
        <v>0</v>
      </c>
      <c r="AP76" s="159">
        <f>Table_2a!AP28</f>
        <v>0</v>
      </c>
      <c r="AQ76" s="159">
        <f>Table_2a!AQ28</f>
        <v>0</v>
      </c>
      <c r="AR76" s="159">
        <f>Table_2a!AR28</f>
        <v>0</v>
      </c>
      <c r="AS76" s="159">
        <f>Table_2a!AS28</f>
        <v>0</v>
      </c>
      <c r="AT76" s="159">
        <f>Table_2a!AT28</f>
        <v>0</v>
      </c>
      <c r="AU76" s="159">
        <f>Table_2a!AU28</f>
        <v>0</v>
      </c>
      <c r="AV76" s="159">
        <f>Table_2a!AV28</f>
        <v>0</v>
      </c>
      <c r="AW76" s="159">
        <f>Table_2a!AW28</f>
        <v>0</v>
      </c>
      <c r="AX76" s="159">
        <f>Table_2a!AX28</f>
        <v>0</v>
      </c>
      <c r="AY76" s="159">
        <f>Table_2a!AY28</f>
        <v>0</v>
      </c>
      <c r="AZ76" s="159">
        <f>Table_2a!AZ28</f>
        <v>0</v>
      </c>
      <c r="BA76" s="159">
        <f>Table_2a!BA28</f>
        <v>0</v>
      </c>
      <c r="BB76" s="159">
        <f>Table_2a!BB28</f>
        <v>0</v>
      </c>
      <c r="BC76" s="159">
        <f>Table_2a!BC28</f>
        <v>0</v>
      </c>
      <c r="BD76" s="159">
        <f>Table_2a!BD28</f>
        <v>0</v>
      </c>
      <c r="BE76" s="159">
        <f>Table_2a!BE28</f>
        <v>0</v>
      </c>
      <c r="BF76" s="159">
        <f>Table_2a!BF28</f>
        <v>0</v>
      </c>
      <c r="BG76" s="159">
        <f>Table_2a!BG28</f>
        <v>0</v>
      </c>
      <c r="BH76" s="159">
        <f>Table_2a!BH28</f>
        <v>0</v>
      </c>
      <c r="BI76" s="159">
        <f>Table_2a!BI28</f>
        <v>0</v>
      </c>
      <c r="BJ76" s="159">
        <f>Table_2a!BJ28</f>
        <v>1.0505242386959734</v>
      </c>
      <c r="BK76" s="159">
        <f>Table_2a!BK28</f>
        <v>1.210020167696229</v>
      </c>
      <c r="BL76" s="159">
        <f>Table_2a!BL28</f>
        <v>65.657498991665165</v>
      </c>
      <c r="BM76" s="159">
        <f>Table_2a!BM28</f>
        <v>104.33784553056645</v>
      </c>
      <c r="BN76" s="159">
        <f>Table_2a!BN28</f>
        <v>168.59935978139674</v>
      </c>
      <c r="BO76" s="159">
        <f>Table_2a!BO28</f>
        <v>50.836237693819029</v>
      </c>
      <c r="BP76" s="159">
        <f>Table_2a!BP28</f>
        <v>57.975814953357627</v>
      </c>
      <c r="BQ76" s="159">
        <f>Table_2a!BQ28</f>
        <v>3.5522999812671952</v>
      </c>
      <c r="BR76" s="159">
        <f>Table_2a!BR28</f>
        <v>4.8918161573086953</v>
      </c>
      <c r="BS76" s="159">
        <f>Table_2a!BS28</f>
        <v>1.9109448262326334</v>
      </c>
      <c r="BT76" s="159">
        <f>Table_2a!BT28</f>
        <v>1.6191328653303012</v>
      </c>
      <c r="BU76" s="159">
        <f>Table_2a!BU28</f>
        <v>60.169977330027926</v>
      </c>
      <c r="BV76" s="159">
        <f>Table_2a!BV28</f>
        <v>6.8648158354659987</v>
      </c>
      <c r="BW76" s="159">
        <f>Table_2a!BW28</f>
        <v>-10.017308560382212</v>
      </c>
      <c r="BX76" s="159">
        <f>Table_2a!BX28</f>
        <v>56.067988121384772</v>
      </c>
      <c r="BY76" s="159">
        <f>Table_2a!BY28</f>
        <v>-2.8308112037993642</v>
      </c>
      <c r="BZ76" s="159">
        <f>Table_2a!BZ28</f>
        <v>69.381023052216975</v>
      </c>
      <c r="CA76" s="159">
        <f>Table_2a!CA28</f>
        <v>14.368649171516839</v>
      </c>
      <c r="CB76" s="159">
        <f>Table_2a!CB28</f>
        <v>19.190619249486829</v>
      </c>
      <c r="CC76" s="159">
        <f>Table_2a!CC28</f>
        <v>20.098980563421456</v>
      </c>
      <c r="CD76" s="159">
        <f>Table_2a!CD28</f>
        <v>20.098980563421456</v>
      </c>
      <c r="CE76" s="160">
        <f>Table_2a!CE28</f>
        <v>20.098980563421456</v>
      </c>
    </row>
    <row r="77" spans="1:83" x14ac:dyDescent="0.35">
      <c r="A77" s="153"/>
      <c r="B77" s="73" t="s">
        <v>261</v>
      </c>
      <c r="AH77" s="159">
        <f>Table_1a!AH18</f>
        <v>0</v>
      </c>
      <c r="AI77" s="159">
        <f>Table_1a!AI18</f>
        <v>0</v>
      </c>
      <c r="AJ77" s="159">
        <f>Table_1a!AJ18</f>
        <v>0</v>
      </c>
      <c r="AK77" s="159">
        <f>Table_1a!AK18</f>
        <v>0</v>
      </c>
      <c r="AL77" s="159">
        <f>Table_1a!AL18</f>
        <v>0</v>
      </c>
      <c r="AM77" s="159">
        <f>Table_1a!AM18</f>
        <v>0</v>
      </c>
      <c r="AN77" s="159">
        <f>Table_1a!AN18</f>
        <v>0</v>
      </c>
      <c r="AO77" s="159">
        <f>Table_1a!AO18</f>
        <v>0</v>
      </c>
      <c r="AP77" s="159">
        <f>Table_1a!AP18</f>
        <v>0</v>
      </c>
      <c r="AQ77" s="159">
        <f>Table_1a!AQ18</f>
        <v>0</v>
      </c>
      <c r="AR77" s="159">
        <f>Table_1a!AR18</f>
        <v>0</v>
      </c>
      <c r="AS77" s="159">
        <f>Table_1a!AS18</f>
        <v>0</v>
      </c>
      <c r="AT77" s="159">
        <f>Table_1a!AT18</f>
        <v>0</v>
      </c>
      <c r="AU77" s="159">
        <f>Table_1a!AU18</f>
        <v>0</v>
      </c>
      <c r="AV77" s="159">
        <f>Table_1a!AV18</f>
        <v>0</v>
      </c>
      <c r="AW77" s="159">
        <f>Table_1a!AW18</f>
        <v>0</v>
      </c>
      <c r="AX77" s="159">
        <f>Table_1a!AX18</f>
        <v>0</v>
      </c>
      <c r="AY77" s="159">
        <f>Table_1a!AY18</f>
        <v>0</v>
      </c>
      <c r="AZ77" s="159">
        <f>Table_1a!AZ18</f>
        <v>0</v>
      </c>
      <c r="BA77" s="159">
        <f>Table_1a!BA18</f>
        <v>0</v>
      </c>
      <c r="BB77" s="159">
        <f>Table_1a!BB18</f>
        <v>0</v>
      </c>
      <c r="BC77" s="159">
        <f>Table_1a!BC18</f>
        <v>0</v>
      </c>
      <c r="BD77" s="159">
        <f>Table_1a!BD18</f>
        <v>0</v>
      </c>
      <c r="BE77" s="159">
        <f>Table_1a!BE18</f>
        <v>6.8540000000000001</v>
      </c>
      <c r="BF77" s="159">
        <f>Table_1a!BF18</f>
        <v>13.107519600000002</v>
      </c>
      <c r="BG77" s="159">
        <f>Table_1a!BG18</f>
        <v>14.986460219999998</v>
      </c>
      <c r="BH77" s="159">
        <f>Table_1a!BH18</f>
        <v>16.622024122071426</v>
      </c>
      <c r="BI77" s="159">
        <f>Table_1a!BI18</f>
        <v>17.693564299999998</v>
      </c>
      <c r="BJ77" s="159">
        <f>Table_1a!BJ18</f>
        <v>19.498030839999998</v>
      </c>
      <c r="BK77" s="159">
        <f>Table_1a!BK18</f>
        <v>20.507303</v>
      </c>
      <c r="BL77" s="159">
        <f>Table_1a!BL18</f>
        <v>21.180479929999997</v>
      </c>
      <c r="BM77" s="159">
        <f>Table_1a!BM18</f>
        <v>21.798681950000002</v>
      </c>
      <c r="BN77" s="159">
        <f>Table_1a!BN18</f>
        <v>21.362664119999998</v>
      </c>
      <c r="BO77" s="159">
        <f>Table_1a!BO18</f>
        <v>22.339751259999996</v>
      </c>
      <c r="BP77" s="159">
        <f>Table_1a!BP18</f>
        <v>56.572572000000001</v>
      </c>
      <c r="BQ77" s="159">
        <f>Table_1a!BQ18</f>
        <v>176.393889</v>
      </c>
      <c r="BR77" s="159">
        <f>Table_1a!BR18</f>
        <v>199.78361200000001</v>
      </c>
      <c r="BS77" s="159">
        <f>Table_1a!BS18</f>
        <v>161</v>
      </c>
      <c r="BT77" s="159">
        <f>Table_1a!BT18</f>
        <v>184</v>
      </c>
      <c r="BU77" s="159">
        <f>Table_1a!BU18</f>
        <v>164</v>
      </c>
      <c r="BV77" s="159">
        <f>Table_1a!BV18</f>
        <v>154</v>
      </c>
      <c r="BW77" s="159">
        <f>Table_1a!BW18</f>
        <v>132.03678999000002</v>
      </c>
      <c r="BX77" s="159">
        <f>Table_1a!BX18</f>
        <v>171.42592472999999</v>
      </c>
      <c r="BY77" s="159">
        <f>Table_1a!BY18</f>
        <v>140</v>
      </c>
      <c r="BZ77" s="159">
        <f>Table_1a!BZ18</f>
        <v>100</v>
      </c>
      <c r="CA77" s="159">
        <f>Table_1a!CA18</f>
        <v>100</v>
      </c>
      <c r="CB77" s="159">
        <f>Table_1a!CB18</f>
        <v>100</v>
      </c>
      <c r="CC77" s="159">
        <f>Table_1a!CC18</f>
        <v>0</v>
      </c>
      <c r="CD77" s="159">
        <f>Table_1a!CD18</f>
        <v>0</v>
      </c>
      <c r="CE77" s="160">
        <f>Table_1a!CE18</f>
        <v>0</v>
      </c>
    </row>
    <row r="78" spans="1:83" x14ac:dyDescent="0.35">
      <c r="A78" s="153"/>
      <c r="B78" s="73" t="s">
        <v>267</v>
      </c>
      <c r="AH78" s="159">
        <f t="shared" ref="AH78:BM78" si="31">SUM(AH79:AH80)</f>
        <v>0</v>
      </c>
      <c r="AI78" s="159">
        <f t="shared" si="31"/>
        <v>0</v>
      </c>
      <c r="AJ78" s="159">
        <f t="shared" si="31"/>
        <v>0</v>
      </c>
      <c r="AK78" s="159">
        <f t="shared" si="31"/>
        <v>0</v>
      </c>
      <c r="AL78" s="159">
        <f t="shared" si="31"/>
        <v>0</v>
      </c>
      <c r="AM78" s="159">
        <f t="shared" si="31"/>
        <v>0</v>
      </c>
      <c r="AN78" s="159">
        <f t="shared" si="31"/>
        <v>0</v>
      </c>
      <c r="AO78" s="159">
        <f t="shared" si="31"/>
        <v>0</v>
      </c>
      <c r="AP78" s="159">
        <f t="shared" si="31"/>
        <v>0</v>
      </c>
      <c r="AQ78" s="159">
        <f t="shared" si="31"/>
        <v>0</v>
      </c>
      <c r="AR78" s="159">
        <f t="shared" si="31"/>
        <v>0</v>
      </c>
      <c r="AS78" s="159">
        <f t="shared" si="31"/>
        <v>0</v>
      </c>
      <c r="AT78" s="159">
        <f t="shared" si="31"/>
        <v>0</v>
      </c>
      <c r="AU78" s="159">
        <f t="shared" si="31"/>
        <v>0</v>
      </c>
      <c r="AV78" s="159">
        <f t="shared" si="31"/>
        <v>0</v>
      </c>
      <c r="AW78" s="159">
        <f t="shared" si="31"/>
        <v>0</v>
      </c>
      <c r="AX78" s="159">
        <f t="shared" si="31"/>
        <v>0</v>
      </c>
      <c r="AY78" s="159">
        <f t="shared" si="31"/>
        <v>0</v>
      </c>
      <c r="AZ78" s="159">
        <f t="shared" si="31"/>
        <v>0</v>
      </c>
      <c r="BA78" s="159">
        <f t="shared" si="31"/>
        <v>0</v>
      </c>
      <c r="BB78" s="159">
        <f t="shared" si="31"/>
        <v>0</v>
      </c>
      <c r="BC78" s="159">
        <f t="shared" si="31"/>
        <v>0</v>
      </c>
      <c r="BD78" s="159">
        <f t="shared" si="31"/>
        <v>0</v>
      </c>
      <c r="BE78" s="159">
        <f t="shared" si="31"/>
        <v>0</v>
      </c>
      <c r="BF78" s="159">
        <f t="shared" si="31"/>
        <v>0</v>
      </c>
      <c r="BG78" s="159">
        <f t="shared" si="31"/>
        <v>0</v>
      </c>
      <c r="BH78" s="159">
        <f t="shared" si="31"/>
        <v>0</v>
      </c>
      <c r="BI78" s="159">
        <f t="shared" si="31"/>
        <v>0</v>
      </c>
      <c r="BJ78" s="159">
        <f t="shared" si="31"/>
        <v>46.637999999999998</v>
      </c>
      <c r="BK78" s="159">
        <f t="shared" si="31"/>
        <v>46.658999999999999</v>
      </c>
      <c r="BL78" s="159">
        <f t="shared" si="31"/>
        <v>50.039000000000001</v>
      </c>
      <c r="BM78" s="159">
        <f t="shared" si="31"/>
        <v>47.561</v>
      </c>
      <c r="BN78" s="159">
        <f t="shared" ref="BN78:CE78" si="32">SUM(BN79:BN80)</f>
        <v>44.601999999999997</v>
      </c>
      <c r="BO78" s="159">
        <f t="shared" si="32"/>
        <v>46.558457389804701</v>
      </c>
      <c r="BP78" s="159">
        <f t="shared" si="32"/>
        <v>43.945999999999998</v>
      </c>
      <c r="BQ78" s="159">
        <f t="shared" si="32"/>
        <v>44.098999999999997</v>
      </c>
      <c r="BR78" s="159">
        <f t="shared" si="32"/>
        <v>44.164999999999999</v>
      </c>
      <c r="BS78" s="159">
        <f t="shared" si="32"/>
        <v>39.841999999999999</v>
      </c>
      <c r="BT78" s="159">
        <f t="shared" si="32"/>
        <v>38.499000000000002</v>
      </c>
      <c r="BU78" s="159">
        <f t="shared" si="32"/>
        <v>36.994</v>
      </c>
      <c r="BV78" s="159">
        <f t="shared" si="32"/>
        <v>44.322000000000003</v>
      </c>
      <c r="BW78" s="159">
        <f t="shared" si="32"/>
        <v>33.988</v>
      </c>
      <c r="BX78" s="159">
        <f t="shared" si="32"/>
        <v>62.020754029999992</v>
      </c>
      <c r="BY78" s="159">
        <f t="shared" si="32"/>
        <v>48.520351089999991</v>
      </c>
      <c r="BZ78" s="159">
        <f t="shared" si="32"/>
        <v>45.470723020686293</v>
      </c>
      <c r="CA78" s="159">
        <f t="shared" si="32"/>
        <v>48.581632862540623</v>
      </c>
      <c r="CB78" s="159">
        <f t="shared" si="32"/>
        <v>49.898916853507451</v>
      </c>
      <c r="CC78" s="159">
        <f t="shared" si="32"/>
        <v>49.236129027470206</v>
      </c>
      <c r="CD78" s="159">
        <f t="shared" si="32"/>
        <v>53.39246004744998</v>
      </c>
      <c r="CE78" s="160">
        <f t="shared" si="32"/>
        <v>54.726493922011208</v>
      </c>
    </row>
    <row r="79" spans="1:83" x14ac:dyDescent="0.35">
      <c r="A79" s="153"/>
      <c r="B79" s="201" t="s">
        <v>437</v>
      </c>
      <c r="AH79" s="159">
        <f>Table_2a!AH90</f>
        <v>0</v>
      </c>
      <c r="AI79" s="159">
        <f>Table_2a!AI90</f>
        <v>0</v>
      </c>
      <c r="AJ79" s="159">
        <f>Table_2a!AJ90</f>
        <v>0</v>
      </c>
      <c r="AK79" s="159">
        <f>Table_2a!AK90</f>
        <v>0</v>
      </c>
      <c r="AL79" s="159">
        <f>Table_2a!AL90</f>
        <v>0</v>
      </c>
      <c r="AM79" s="159">
        <f>Table_2a!AM90</f>
        <v>0</v>
      </c>
      <c r="AN79" s="159">
        <f>Table_2a!AN90</f>
        <v>0</v>
      </c>
      <c r="AO79" s="159">
        <f>Table_2a!AO90</f>
        <v>0</v>
      </c>
      <c r="AP79" s="159">
        <f>Table_2a!AP90</f>
        <v>0</v>
      </c>
      <c r="AQ79" s="159">
        <f>Table_2a!AQ90</f>
        <v>0</v>
      </c>
      <c r="AR79" s="159">
        <f>Table_2a!AR90</f>
        <v>0</v>
      </c>
      <c r="AS79" s="159">
        <f>Table_2a!AS90</f>
        <v>0</v>
      </c>
      <c r="AT79" s="159">
        <f>Table_2a!AT90</f>
        <v>0</v>
      </c>
      <c r="AU79" s="159">
        <f>Table_2a!AU90</f>
        <v>0</v>
      </c>
      <c r="AV79" s="159">
        <f>Table_2a!AV90</f>
        <v>0</v>
      </c>
      <c r="AW79" s="159">
        <f>Table_2a!AW90</f>
        <v>0</v>
      </c>
      <c r="AX79" s="159">
        <f>Table_2a!AX90</f>
        <v>0</v>
      </c>
      <c r="AY79" s="159">
        <f>Table_2a!AY90</f>
        <v>0</v>
      </c>
      <c r="AZ79" s="159">
        <f>Table_2a!AZ90</f>
        <v>0</v>
      </c>
      <c r="BA79" s="159">
        <f>Table_2a!BA90</f>
        <v>0</v>
      </c>
      <c r="BB79" s="159">
        <f>Table_2a!BB90</f>
        <v>0</v>
      </c>
      <c r="BC79" s="159">
        <f>Table_2a!BC90</f>
        <v>0</v>
      </c>
      <c r="BD79" s="159">
        <f>Table_2a!BD90</f>
        <v>0</v>
      </c>
      <c r="BE79" s="159">
        <f>Table_2a!BE90</f>
        <v>0</v>
      </c>
      <c r="BF79" s="159">
        <f>Table_2a!BF90</f>
        <v>0</v>
      </c>
      <c r="BG79" s="159">
        <f>Table_2a!BG90</f>
        <v>0</v>
      </c>
      <c r="BH79" s="159">
        <f>Table_2a!BH90</f>
        <v>0</v>
      </c>
      <c r="BI79" s="159">
        <f>Table_2a!BI90</f>
        <v>0</v>
      </c>
      <c r="BJ79" s="159">
        <f>Table_2a!BJ90</f>
        <v>22.992533999999999</v>
      </c>
      <c r="BK79" s="159">
        <f>Table_2a!BK90</f>
        <v>22.396319999999999</v>
      </c>
      <c r="BL79" s="159">
        <f>Table_2a!BL90</f>
        <v>23.618407999999999</v>
      </c>
      <c r="BM79" s="159">
        <f>Table_2a!BM90</f>
        <v>22.115864999999999</v>
      </c>
      <c r="BN79" s="159">
        <f>Table_2a!BN90</f>
        <v>20.338511999999998</v>
      </c>
      <c r="BO79" s="159">
        <f>Table_2a!BO90</f>
        <v>21.323773484530555</v>
      </c>
      <c r="BP79" s="159">
        <f>Table_2a!BP90</f>
        <v>18.545211999999999</v>
      </c>
      <c r="BQ79" s="159">
        <f>Table_2a!BQ90</f>
        <v>17.904194</v>
      </c>
      <c r="BR79" s="159">
        <f>Table_2a!BR90</f>
        <v>16.738534999999999</v>
      </c>
      <c r="BS79" s="159">
        <f>Table_2a!BS90</f>
        <v>14.297962929999997</v>
      </c>
      <c r="BT79" s="159">
        <f>Table_2a!BT90</f>
        <v>13.080097299999998</v>
      </c>
      <c r="BU79" s="159">
        <f>Table_2a!BU90</f>
        <v>11.470037099999999</v>
      </c>
      <c r="BV79" s="159">
        <f>Table_2a!BV90</f>
        <v>12.475959119999999</v>
      </c>
      <c r="BW79" s="159">
        <f>Table_2a!BW90</f>
        <v>9.6425249466657483</v>
      </c>
      <c r="BX79" s="159">
        <f>Table_2a!BX90</f>
        <v>14.784030843881922</v>
      </c>
      <c r="BY79" s="159">
        <f>Table_2a!BY90</f>
        <v>11.565908513843006</v>
      </c>
      <c r="BZ79" s="159">
        <f>Table_2a!BZ90</f>
        <v>10.451338479911797</v>
      </c>
      <c r="CA79" s="159">
        <f>Table_2a!CA90</f>
        <v>11.166373772465143</v>
      </c>
      <c r="CB79" s="159">
        <f>Table_2a!CB90</f>
        <v>11.469148392026398</v>
      </c>
      <c r="CC79" s="159">
        <f>Table_2a!CC90</f>
        <v>11.316808172867603</v>
      </c>
      <c r="CD79" s="159">
        <f>Table_2a!CD90</f>
        <v>12.272131058421976</v>
      </c>
      <c r="CE79" s="160">
        <f>Table_2a!CE90</f>
        <v>12.578755599236175</v>
      </c>
    </row>
    <row r="80" spans="1:83" x14ac:dyDescent="0.35">
      <c r="A80" s="153"/>
      <c r="B80" s="201" t="s">
        <v>438</v>
      </c>
      <c r="AH80" s="159">
        <f>Table_2a!AH38</f>
        <v>0</v>
      </c>
      <c r="AI80" s="159">
        <f>Table_2a!AI38</f>
        <v>0</v>
      </c>
      <c r="AJ80" s="159">
        <f>Table_2a!AJ38</f>
        <v>0</v>
      </c>
      <c r="AK80" s="159">
        <f>Table_2a!AK38</f>
        <v>0</v>
      </c>
      <c r="AL80" s="159">
        <f>Table_2a!AL38</f>
        <v>0</v>
      </c>
      <c r="AM80" s="159">
        <f>Table_2a!AM38</f>
        <v>0</v>
      </c>
      <c r="AN80" s="159">
        <f>Table_2a!AN38</f>
        <v>0</v>
      </c>
      <c r="AO80" s="159">
        <f>Table_2a!AO38</f>
        <v>0</v>
      </c>
      <c r="AP80" s="159">
        <f>Table_2a!AP38</f>
        <v>0</v>
      </c>
      <c r="AQ80" s="159">
        <f>Table_2a!AQ38</f>
        <v>0</v>
      </c>
      <c r="AR80" s="159">
        <f>Table_2a!AR38</f>
        <v>0</v>
      </c>
      <c r="AS80" s="159">
        <f>Table_2a!AS38</f>
        <v>0</v>
      </c>
      <c r="AT80" s="159">
        <f>Table_2a!AT38</f>
        <v>0</v>
      </c>
      <c r="AU80" s="159">
        <f>Table_2a!AU38</f>
        <v>0</v>
      </c>
      <c r="AV80" s="159">
        <f>Table_2a!AV38</f>
        <v>0</v>
      </c>
      <c r="AW80" s="159">
        <f>Table_2a!AW38</f>
        <v>0</v>
      </c>
      <c r="AX80" s="159">
        <f>Table_2a!AX38</f>
        <v>0</v>
      </c>
      <c r="AY80" s="159">
        <f>Table_2a!AY38</f>
        <v>0</v>
      </c>
      <c r="AZ80" s="159">
        <f>Table_2a!AZ38</f>
        <v>0</v>
      </c>
      <c r="BA80" s="159">
        <f>Table_2a!BA38</f>
        <v>0</v>
      </c>
      <c r="BB80" s="159">
        <f>Table_2a!BB38</f>
        <v>0</v>
      </c>
      <c r="BC80" s="159">
        <f>Table_2a!BC38</f>
        <v>0</v>
      </c>
      <c r="BD80" s="159">
        <f>Table_2a!BD38</f>
        <v>0</v>
      </c>
      <c r="BE80" s="159">
        <f>Table_2a!BE38</f>
        <v>0</v>
      </c>
      <c r="BF80" s="159">
        <f>Table_2a!BF38</f>
        <v>0</v>
      </c>
      <c r="BG80" s="159">
        <f>Table_2a!BG38</f>
        <v>0</v>
      </c>
      <c r="BH80" s="159">
        <f>Table_2a!BH38</f>
        <v>0</v>
      </c>
      <c r="BI80" s="159">
        <f>Table_2a!BI38</f>
        <v>0</v>
      </c>
      <c r="BJ80" s="159">
        <f>Table_2a!BJ38</f>
        <v>23.645465999999999</v>
      </c>
      <c r="BK80" s="159">
        <f>Table_2a!BK38</f>
        <v>24.26268</v>
      </c>
      <c r="BL80" s="159">
        <f>Table_2a!BL38</f>
        <v>26.420592000000003</v>
      </c>
      <c r="BM80" s="159">
        <f>Table_2a!BM38</f>
        <v>25.445135000000001</v>
      </c>
      <c r="BN80" s="159">
        <f>Table_2a!BN38</f>
        <v>24.263487999999999</v>
      </c>
      <c r="BO80" s="159">
        <f>Table_2a!BO38</f>
        <v>25.234683905274146</v>
      </c>
      <c r="BP80" s="159">
        <f>Table_2a!BP38</f>
        <v>25.400787999999999</v>
      </c>
      <c r="BQ80" s="159">
        <f>Table_2a!BQ38</f>
        <v>26.194805999999996</v>
      </c>
      <c r="BR80" s="159">
        <f>Table_2a!BR38</f>
        <v>27.426465</v>
      </c>
      <c r="BS80" s="159">
        <f>Table_2a!BS38</f>
        <v>25.544037070000002</v>
      </c>
      <c r="BT80" s="159">
        <f>Table_2a!BT38</f>
        <v>25.418902700000004</v>
      </c>
      <c r="BU80" s="159">
        <f>Table_2a!BU38</f>
        <v>25.523962900000001</v>
      </c>
      <c r="BV80" s="159">
        <f>Table_2a!BV38</f>
        <v>31.846040880000004</v>
      </c>
      <c r="BW80" s="159">
        <f>Table_2a!BW38</f>
        <v>24.345475053334251</v>
      </c>
      <c r="BX80" s="159">
        <f>Table_2a!BX38</f>
        <v>47.23672318611807</v>
      </c>
      <c r="BY80" s="159">
        <f>Table_2a!BY38</f>
        <v>36.954442576156985</v>
      </c>
      <c r="BZ80" s="159">
        <f>Table_2a!BZ38</f>
        <v>35.019384540774496</v>
      </c>
      <c r="CA80" s="159">
        <f>Table_2a!CA38</f>
        <v>37.41525909007548</v>
      </c>
      <c r="CB80" s="159">
        <f>Table_2a!CB38</f>
        <v>38.429768461481054</v>
      </c>
      <c r="CC80" s="159">
        <f>Table_2a!CC38</f>
        <v>37.919320854602603</v>
      </c>
      <c r="CD80" s="159">
        <f>Table_2a!CD38</f>
        <v>41.120328989028003</v>
      </c>
      <c r="CE80" s="160">
        <f>Table_2a!CE38</f>
        <v>42.147738322775034</v>
      </c>
    </row>
    <row r="81" spans="1:83" x14ac:dyDescent="0.35">
      <c r="A81" s="153"/>
      <c r="B81" s="73" t="s">
        <v>274</v>
      </c>
      <c r="AH81" s="159">
        <f>Table_1a!AH33</f>
        <v>0</v>
      </c>
      <c r="AI81" s="159">
        <f>Table_1a!AI33</f>
        <v>0</v>
      </c>
      <c r="AJ81" s="159">
        <f>Table_1a!AJ33</f>
        <v>0</v>
      </c>
      <c r="AK81" s="159">
        <f>Table_1a!AK33</f>
        <v>0</v>
      </c>
      <c r="AL81" s="159">
        <f>Table_1a!AL33</f>
        <v>0</v>
      </c>
      <c r="AM81" s="159">
        <f>Table_1a!AM33</f>
        <v>0</v>
      </c>
      <c r="AN81" s="159">
        <f>Table_1a!AN33</f>
        <v>0</v>
      </c>
      <c r="AO81" s="159">
        <f>Table_1a!AO33</f>
        <v>0</v>
      </c>
      <c r="AP81" s="159">
        <f>Table_1a!AP33</f>
        <v>0</v>
      </c>
      <c r="AQ81" s="159">
        <f>Table_1a!AQ33</f>
        <v>0</v>
      </c>
      <c r="AR81" s="159">
        <f>Table_1a!AR33</f>
        <v>1.2749999999999999</v>
      </c>
      <c r="AS81" s="159">
        <f>Table_1a!AS33</f>
        <v>10.731</v>
      </c>
      <c r="AT81" s="159">
        <f>Table_1a!AT33</f>
        <v>24.417000000000002</v>
      </c>
      <c r="AU81" s="159">
        <f>Table_1a!AU33</f>
        <v>45.9</v>
      </c>
      <c r="AV81" s="159">
        <f>Table_1a!AV33</f>
        <v>86.460999999999999</v>
      </c>
      <c r="AW81" s="159">
        <f>Table_1a!AW33</f>
        <v>112.84399999999999</v>
      </c>
      <c r="AX81" s="159">
        <f>Table_1a!AX33</f>
        <v>101.313</v>
      </c>
      <c r="AY81" s="159">
        <f>Table_1a!AY33</f>
        <v>104.523</v>
      </c>
      <c r="AZ81" s="159">
        <f>Table_1a!AZ33</f>
        <v>109.417</v>
      </c>
      <c r="BA81" s="159">
        <f>Table_1a!BA33</f>
        <v>107.491</v>
      </c>
      <c r="BB81" s="159">
        <f>Table_1a!BB33</f>
        <v>112.054</v>
      </c>
      <c r="BC81" s="159">
        <f>Table_1a!BC33</f>
        <v>125.285</v>
      </c>
      <c r="BD81" s="159">
        <f>Table_1a!BD33</f>
        <v>132.35599999999999</v>
      </c>
      <c r="BE81" s="159">
        <f>Table_1a!BE33</f>
        <v>148.73699999999999</v>
      </c>
      <c r="BF81" s="159">
        <f>Table_1a!BF33</f>
        <v>168.34100000000001</v>
      </c>
      <c r="BG81" s="159">
        <f>Table_1a!BG33</f>
        <v>189.08099999999999</v>
      </c>
      <c r="BH81" s="159">
        <f>Table_1a!BH33</f>
        <v>209.41499999999999</v>
      </c>
      <c r="BI81" s="159">
        <f>Table_1a!BI33</f>
        <v>231.1134238570055</v>
      </c>
      <c r="BJ81" s="159">
        <f>Table_1a!BJ33</f>
        <v>259.31581324546704</v>
      </c>
      <c r="BK81" s="159">
        <f>Table_1a!BK33</f>
        <v>296.238</v>
      </c>
      <c r="BL81" s="159">
        <f>Table_1a!BL33</f>
        <v>324.96100000000001</v>
      </c>
      <c r="BM81" s="159">
        <f>Table_1a!BM33</f>
        <v>341.1</v>
      </c>
      <c r="BN81" s="159">
        <f>Table_1a!BN33</f>
        <v>349.83600000000001</v>
      </c>
      <c r="BO81" s="159">
        <f>Table_1a!BO33</f>
        <v>325.97800000000001</v>
      </c>
      <c r="BP81" s="159">
        <f>Table_1a!BP33</f>
        <v>304.01600000000002</v>
      </c>
      <c r="BQ81" s="159">
        <f>Table_1a!BQ33</f>
        <v>285.58</v>
      </c>
      <c r="BR81" s="159">
        <f>Table_1a!BR33</f>
        <v>271.61900000000003</v>
      </c>
      <c r="BS81" s="159">
        <f>Table_1a!BS33</f>
        <v>0</v>
      </c>
      <c r="BT81" s="159">
        <f>Table_1a!BT33</f>
        <v>0</v>
      </c>
      <c r="BU81" s="159">
        <f>Table_1a!BU33</f>
        <v>0</v>
      </c>
      <c r="BV81" s="159">
        <f>Table_1a!BV33</f>
        <v>0</v>
      </c>
      <c r="BW81" s="159">
        <f>Table_1a!BW33</f>
        <v>0</v>
      </c>
      <c r="BX81" s="159">
        <f>Table_1a!BX33</f>
        <v>0</v>
      </c>
      <c r="BY81" s="159">
        <f>Table_1a!BY33</f>
        <v>0</v>
      </c>
      <c r="BZ81" s="159">
        <f>Table_1a!BZ33</f>
        <v>0</v>
      </c>
      <c r="CA81" s="159">
        <f>Table_1a!CA33</f>
        <v>0</v>
      </c>
      <c r="CB81" s="159">
        <f>Table_1a!CB33</f>
        <v>0</v>
      </c>
      <c r="CC81" s="159">
        <f>Table_1a!CC33</f>
        <v>0</v>
      </c>
      <c r="CD81" s="159">
        <f>Table_1a!CD33</f>
        <v>0</v>
      </c>
      <c r="CE81" s="160">
        <f>Table_1a!CE33</f>
        <v>0</v>
      </c>
    </row>
    <row r="82" spans="1:83" x14ac:dyDescent="0.35">
      <c r="A82" s="153"/>
      <c r="B82" s="73" t="s">
        <v>34</v>
      </c>
      <c r="AH82" s="159">
        <f>Table_1a!AH58</f>
        <v>0</v>
      </c>
      <c r="AI82" s="159">
        <f>Table_1a!AI58</f>
        <v>0</v>
      </c>
      <c r="AJ82" s="159">
        <f>Table_1a!AJ58</f>
        <v>0</v>
      </c>
      <c r="AK82" s="159">
        <f>Table_1a!AK58</f>
        <v>0</v>
      </c>
      <c r="AL82" s="159">
        <f>Table_1a!AL58</f>
        <v>0</v>
      </c>
      <c r="AM82" s="159">
        <f>Table_1a!AM58</f>
        <v>0</v>
      </c>
      <c r="AN82" s="159">
        <f>Table_1a!AN58</f>
        <v>0</v>
      </c>
      <c r="AO82" s="159">
        <f>Table_1a!AO58</f>
        <v>0</v>
      </c>
      <c r="AP82" s="159">
        <f>Table_1a!AP58</f>
        <v>0</v>
      </c>
      <c r="AQ82" s="159">
        <f>Table_1a!AQ58</f>
        <v>0</v>
      </c>
      <c r="AR82" s="159">
        <f>Table_1a!AR58</f>
        <v>118</v>
      </c>
      <c r="AS82" s="159">
        <f>Table_1a!AS58</f>
        <v>93</v>
      </c>
      <c r="AT82" s="159">
        <f>Table_1a!AT58</f>
        <v>98.4</v>
      </c>
      <c r="AU82" s="159">
        <f>Table_1a!AU58</f>
        <v>126.66799999999999</v>
      </c>
      <c r="AV82" s="159">
        <f>Table_1a!AV58</f>
        <v>127.428</v>
      </c>
      <c r="AW82" s="159">
        <f>Table_1a!AW58</f>
        <v>139.703</v>
      </c>
      <c r="AX82" s="159">
        <f>Table_1a!AX58</f>
        <v>134.45699999999999</v>
      </c>
      <c r="AY82" s="159">
        <f>Table_1a!AY58</f>
        <v>137.58500000000001</v>
      </c>
      <c r="AZ82" s="159">
        <f>Table_1a!AZ58</f>
        <v>134.505</v>
      </c>
      <c r="BA82" s="159">
        <f>Table_1a!BA58</f>
        <v>128.536</v>
      </c>
      <c r="BB82" s="159">
        <f>Table_1a!BB58</f>
        <v>142.53099999999998</v>
      </c>
      <c r="BC82" s="159">
        <f>Table_1a!BC58</f>
        <v>129.44200000000001</v>
      </c>
      <c r="BD82" s="159">
        <f>Table_1a!BD58</f>
        <v>126.22099999999999</v>
      </c>
      <c r="BE82" s="159">
        <f>Table_1a!BE58</f>
        <v>136</v>
      </c>
      <c r="BF82" s="159">
        <f>Table_1a!BF58</f>
        <v>135.53100000000001</v>
      </c>
      <c r="BG82" s="159">
        <f>Table_1a!BG58</f>
        <v>154.86799999999999</v>
      </c>
      <c r="BH82" s="159">
        <f>Table_1a!BH58</f>
        <v>160.81200000000001</v>
      </c>
      <c r="BI82" s="159">
        <f>Table_1a!BI58</f>
        <v>190.72200000000001</v>
      </c>
      <c r="BJ82" s="159">
        <f>Table_1a!BJ58</f>
        <v>272.476</v>
      </c>
      <c r="BK82" s="159">
        <f>Table_1a!BK58</f>
        <v>234.56</v>
      </c>
      <c r="BL82" s="159">
        <f>Table_1a!BL58</f>
        <v>217.55500000000001</v>
      </c>
      <c r="BM82" s="159">
        <f>Table_1a!BM58</f>
        <v>270.00200000000001</v>
      </c>
      <c r="BN82" s="159">
        <f>Table_1a!BN58</f>
        <v>273.28648482000006</v>
      </c>
      <c r="BO82" s="159">
        <f>Table_1a!BO58</f>
        <v>126.68199999999999</v>
      </c>
      <c r="BP82" s="159">
        <f>Table_1a!BP58</f>
        <v>96.879000000000005</v>
      </c>
      <c r="BQ82" s="159">
        <f>Table_1a!BQ58</f>
        <v>8.7829999999999995</v>
      </c>
      <c r="BR82" s="159">
        <f>Table_1a!BR58</f>
        <v>0</v>
      </c>
      <c r="BS82" s="159">
        <f>Table_1a!BS58</f>
        <v>0</v>
      </c>
      <c r="BT82" s="159">
        <f>Table_1a!BT58</f>
        <v>0</v>
      </c>
      <c r="BU82" s="159">
        <f>Table_1a!BU58</f>
        <v>0</v>
      </c>
      <c r="BV82" s="159">
        <f>Table_1a!BV58</f>
        <v>0</v>
      </c>
      <c r="BW82" s="159">
        <f>Table_1a!BW58</f>
        <v>0</v>
      </c>
      <c r="BX82" s="159">
        <f>Table_1a!BX58</f>
        <v>0</v>
      </c>
      <c r="BY82" s="159">
        <f>Table_1a!BY58</f>
        <v>0</v>
      </c>
      <c r="BZ82" s="159">
        <f>Table_1a!BZ58</f>
        <v>0</v>
      </c>
      <c r="CA82" s="159">
        <f>Table_1a!CA58</f>
        <v>0</v>
      </c>
      <c r="CB82" s="159">
        <f>Table_1a!CB58</f>
        <v>0</v>
      </c>
      <c r="CC82" s="159">
        <f>Table_1a!CC58</f>
        <v>0</v>
      </c>
      <c r="CD82" s="159">
        <f>Table_1a!CD58</f>
        <v>0</v>
      </c>
      <c r="CE82" s="160">
        <f>Table_1a!CE58</f>
        <v>0</v>
      </c>
    </row>
    <row r="83" spans="1:83" x14ac:dyDescent="0.35">
      <c r="A83" s="153"/>
      <c r="B83" s="201" t="s">
        <v>437</v>
      </c>
      <c r="AH83" s="159">
        <f>Table_2a!AH110</f>
        <v>0</v>
      </c>
      <c r="AI83" s="159">
        <f>Table_2a!AI110</f>
        <v>0</v>
      </c>
      <c r="AJ83" s="159">
        <f>Table_2a!AJ110</f>
        <v>0</v>
      </c>
      <c r="AK83" s="159">
        <f>Table_2a!AK110</f>
        <v>0</v>
      </c>
      <c r="AL83" s="159">
        <f>Table_2a!AL110</f>
        <v>0</v>
      </c>
      <c r="AM83" s="159">
        <f>Table_2a!AM110</f>
        <v>0</v>
      </c>
      <c r="AN83" s="159">
        <f>Table_2a!AN110</f>
        <v>0</v>
      </c>
      <c r="AO83" s="159">
        <f>Table_2a!AO110</f>
        <v>0</v>
      </c>
      <c r="AP83" s="159">
        <f>Table_2a!AP110</f>
        <v>0</v>
      </c>
      <c r="AQ83" s="159">
        <f>Table_2a!AQ110</f>
        <v>0</v>
      </c>
      <c r="AR83" s="159">
        <f>Table_2a!AR110</f>
        <v>0</v>
      </c>
      <c r="AS83" s="159">
        <f>Table_2a!AS110</f>
        <v>0</v>
      </c>
      <c r="AT83" s="159">
        <f>Table_2a!AT110</f>
        <v>0</v>
      </c>
      <c r="AU83" s="159">
        <f>Table_2a!AU110</f>
        <v>0</v>
      </c>
      <c r="AV83" s="159">
        <f>Table_2a!AV110</f>
        <v>0</v>
      </c>
      <c r="AW83" s="159">
        <f>Table_2a!AW110</f>
        <v>0</v>
      </c>
      <c r="AX83" s="159">
        <f>Table_2a!AX110</f>
        <v>0</v>
      </c>
      <c r="AY83" s="159">
        <f>Table_2a!AY110</f>
        <v>0</v>
      </c>
      <c r="AZ83" s="159">
        <f>Table_2a!AZ110</f>
        <v>0</v>
      </c>
      <c r="BA83" s="159">
        <f>Table_2a!BA110</f>
        <v>0</v>
      </c>
      <c r="BB83" s="159">
        <f>Table_2a!BB110</f>
        <v>0</v>
      </c>
      <c r="BC83" s="159">
        <f>Table_2a!BC110</f>
        <v>0</v>
      </c>
      <c r="BD83" s="159">
        <f>Table_2a!BD110</f>
        <v>0</v>
      </c>
      <c r="BE83" s="159">
        <f>Table_2a!BE110</f>
        <v>0</v>
      </c>
      <c r="BF83" s="159">
        <f>Table_2a!BF110</f>
        <v>0</v>
      </c>
      <c r="BG83" s="159">
        <f>Table_2a!BG110</f>
        <v>0</v>
      </c>
      <c r="BH83" s="159">
        <f>Table_2a!BH110</f>
        <v>0</v>
      </c>
      <c r="BI83" s="159">
        <f>Table_2a!BI110</f>
        <v>0</v>
      </c>
      <c r="BJ83" s="159">
        <f>Table_2a!BJ110</f>
        <v>19.951376999999997</v>
      </c>
      <c r="BK83" s="159">
        <f>Table_2a!BK110</f>
        <v>17.527673000000004</v>
      </c>
      <c r="BL83" s="159">
        <f>Table_2a!BL110</f>
        <v>14.842842999999998</v>
      </c>
      <c r="BM83" s="159">
        <f>Table_2a!BM110</f>
        <v>15.344812999999997</v>
      </c>
      <c r="BN83" s="159">
        <f>Table_2a!BN110</f>
        <v>15.454585269990007</v>
      </c>
      <c r="BO83" s="159">
        <f>Table_2a!BO110</f>
        <v>9.8689252387300055</v>
      </c>
      <c r="BP83" s="159">
        <f>Table_2a!BP110</f>
        <v>8.0439209999999992</v>
      </c>
      <c r="BQ83" s="159">
        <f>Table_2a!BQ110</f>
        <v>0.56211199999999995</v>
      </c>
      <c r="BR83" s="159">
        <f>Table_2a!BR110</f>
        <v>0</v>
      </c>
      <c r="BS83" s="159">
        <f>Table_2a!BS110</f>
        <v>0</v>
      </c>
      <c r="BT83" s="159">
        <f>Table_2a!BT110</f>
        <v>0</v>
      </c>
      <c r="BU83" s="159">
        <f>Table_2a!BU110</f>
        <v>0</v>
      </c>
      <c r="BV83" s="159">
        <f>Table_2a!BV110</f>
        <v>0</v>
      </c>
      <c r="BW83" s="159">
        <f>Table_2a!BW110</f>
        <v>0</v>
      </c>
      <c r="BX83" s="159">
        <f>Table_2a!BX110</f>
        <v>0</v>
      </c>
      <c r="BY83" s="159">
        <f>Table_2a!BY110</f>
        <v>0</v>
      </c>
      <c r="BZ83" s="159">
        <f>Table_2a!BZ110</f>
        <v>0</v>
      </c>
      <c r="CA83" s="159">
        <f>Table_2a!CA110</f>
        <v>0</v>
      </c>
      <c r="CB83" s="159">
        <f>Table_2a!CB110</f>
        <v>0</v>
      </c>
      <c r="CC83" s="159">
        <f>Table_2a!CC110</f>
        <v>0</v>
      </c>
      <c r="CD83" s="159">
        <f>Table_2a!CD110</f>
        <v>0</v>
      </c>
      <c r="CE83" s="160">
        <f>Table_2a!CE110</f>
        <v>0</v>
      </c>
    </row>
    <row r="84" spans="1:83" x14ac:dyDescent="0.35">
      <c r="A84" s="153"/>
      <c r="B84" s="201" t="s">
        <v>438</v>
      </c>
      <c r="AH84" s="159">
        <f>Table_2a!AH62</f>
        <v>0</v>
      </c>
      <c r="AI84" s="159">
        <f>Table_2a!AI62</f>
        <v>0</v>
      </c>
      <c r="AJ84" s="159">
        <f>Table_2a!AJ62</f>
        <v>0</v>
      </c>
      <c r="AK84" s="159">
        <f>Table_2a!AK62</f>
        <v>0</v>
      </c>
      <c r="AL84" s="159">
        <f>Table_2a!AL62</f>
        <v>0</v>
      </c>
      <c r="AM84" s="159">
        <f>Table_2a!AM62</f>
        <v>0</v>
      </c>
      <c r="AN84" s="159">
        <f>Table_2a!AN62</f>
        <v>0</v>
      </c>
      <c r="AO84" s="159">
        <f>Table_2a!AO62</f>
        <v>0</v>
      </c>
      <c r="AP84" s="159">
        <f>Table_2a!AP62</f>
        <v>0</v>
      </c>
      <c r="AQ84" s="159">
        <f>Table_2a!AQ62</f>
        <v>0</v>
      </c>
      <c r="AR84" s="159">
        <f>Table_2a!AR62</f>
        <v>0</v>
      </c>
      <c r="AS84" s="159">
        <f>Table_2a!AS62</f>
        <v>0</v>
      </c>
      <c r="AT84" s="159">
        <f>Table_2a!AT62</f>
        <v>0</v>
      </c>
      <c r="AU84" s="159">
        <f>Table_2a!AU62</f>
        <v>0</v>
      </c>
      <c r="AV84" s="159">
        <f>Table_2a!AV62</f>
        <v>0</v>
      </c>
      <c r="AW84" s="159">
        <f>Table_2a!AW62</f>
        <v>0</v>
      </c>
      <c r="AX84" s="159">
        <f>Table_2a!AX62</f>
        <v>0</v>
      </c>
      <c r="AY84" s="159">
        <f>Table_2a!AY62</f>
        <v>0</v>
      </c>
      <c r="AZ84" s="159">
        <f>Table_2a!AZ62</f>
        <v>0</v>
      </c>
      <c r="BA84" s="159">
        <f>Table_2a!BA62</f>
        <v>0</v>
      </c>
      <c r="BB84" s="159">
        <f>Table_2a!BB62</f>
        <v>0</v>
      </c>
      <c r="BC84" s="159">
        <f>Table_2a!BC62</f>
        <v>0</v>
      </c>
      <c r="BD84" s="159">
        <f>Table_2a!BD62</f>
        <v>0</v>
      </c>
      <c r="BE84" s="159">
        <f>Table_2a!BE62</f>
        <v>0</v>
      </c>
      <c r="BF84" s="159">
        <f>Table_2a!BF62</f>
        <v>0</v>
      </c>
      <c r="BG84" s="159">
        <f>Table_2a!BG62</f>
        <v>0</v>
      </c>
      <c r="BH84" s="159">
        <f>Table_2a!BH62</f>
        <v>0</v>
      </c>
      <c r="BI84" s="159">
        <f>Table_2a!BI62</f>
        <v>0</v>
      </c>
      <c r="BJ84" s="159">
        <f>Table_2a!BJ62</f>
        <v>252.52462299999999</v>
      </c>
      <c r="BK84" s="159">
        <f>Table_2a!BK62</f>
        <v>217.03232700000001</v>
      </c>
      <c r="BL84" s="159">
        <f>Table_2a!BL62</f>
        <v>202.71215699999999</v>
      </c>
      <c r="BM84" s="159">
        <f>Table_2a!BM62</f>
        <v>254.65718699999999</v>
      </c>
      <c r="BN84" s="159">
        <f>Table_2a!BN62</f>
        <v>257.83189955001012</v>
      </c>
      <c r="BO84" s="159">
        <f>Table_2a!BO62</f>
        <v>116.81307476126997</v>
      </c>
      <c r="BP84" s="159">
        <f>Table_2a!BP62</f>
        <v>88.835079000000007</v>
      </c>
      <c r="BQ84" s="159">
        <f>Table_2a!BQ62</f>
        <v>8.2208879999999986</v>
      </c>
      <c r="BR84" s="159">
        <f>Table_2a!BR62</f>
        <v>0</v>
      </c>
      <c r="BS84" s="159">
        <f>Table_2a!BS62</f>
        <v>0</v>
      </c>
      <c r="BT84" s="159">
        <f>Table_2a!BT62</f>
        <v>0</v>
      </c>
      <c r="BU84" s="159">
        <f>Table_2a!BU62</f>
        <v>0</v>
      </c>
      <c r="BV84" s="159">
        <f>Table_2a!BV62</f>
        <v>0</v>
      </c>
      <c r="BW84" s="159">
        <f>Table_2a!BW62</f>
        <v>0</v>
      </c>
      <c r="BX84" s="159">
        <f>Table_2a!BX62</f>
        <v>0</v>
      </c>
      <c r="BY84" s="159">
        <f>Table_2a!BY62</f>
        <v>0</v>
      </c>
      <c r="BZ84" s="159">
        <f>Table_2a!BZ62</f>
        <v>0</v>
      </c>
      <c r="CA84" s="159">
        <f>Table_2a!CA62</f>
        <v>0</v>
      </c>
      <c r="CB84" s="159">
        <f>Table_2a!CB62</f>
        <v>0</v>
      </c>
      <c r="CC84" s="159">
        <f>Table_2a!CC62</f>
        <v>0</v>
      </c>
      <c r="CD84" s="159">
        <f>Table_2a!CD62</f>
        <v>0</v>
      </c>
      <c r="CE84" s="160">
        <f>Table_2a!CE62</f>
        <v>0</v>
      </c>
    </row>
    <row r="85" spans="1:83" x14ac:dyDescent="0.35">
      <c r="A85" s="153"/>
      <c r="B85" s="73" t="s">
        <v>300</v>
      </c>
      <c r="AH85" s="159"/>
      <c r="AI85" s="159"/>
      <c r="AJ85" s="159"/>
      <c r="AK85" s="159"/>
      <c r="AL85" s="159"/>
      <c r="AM85" s="159"/>
      <c r="AN85" s="159"/>
      <c r="AO85" s="159"/>
      <c r="AP85" s="159"/>
      <c r="AQ85" s="159"/>
      <c r="AR85" s="159"/>
      <c r="AS85" s="159"/>
      <c r="AT85" s="159"/>
      <c r="AU85" s="159"/>
      <c r="AV85" s="159"/>
      <c r="AW85" s="159"/>
      <c r="AX85" s="159"/>
      <c r="AY85" s="159"/>
      <c r="AZ85" s="159"/>
      <c r="BA85" s="159"/>
      <c r="BB85" s="159"/>
      <c r="BC85" s="159"/>
      <c r="BD85" s="159"/>
      <c r="BE85" s="159"/>
      <c r="BF85" s="159"/>
      <c r="BG85" s="159"/>
      <c r="BH85" s="159"/>
      <c r="BI85" s="159"/>
      <c r="BJ85" s="159"/>
      <c r="BK85" s="159"/>
      <c r="BL85" s="159"/>
      <c r="BM85" s="159"/>
      <c r="BN85" s="159"/>
      <c r="BO85" s="159"/>
      <c r="BP85" s="159"/>
      <c r="BQ85" s="159"/>
      <c r="BR85" s="159"/>
      <c r="BS85" s="159">
        <v>0</v>
      </c>
      <c r="BT85" s="159">
        <v>0</v>
      </c>
      <c r="BU85" s="159">
        <v>0</v>
      </c>
      <c r="BV85" s="159">
        <v>6.3246354783961998</v>
      </c>
      <c r="BW85" s="159">
        <v>7.2606378499366624</v>
      </c>
      <c r="BX85" s="159">
        <v>0.44222859386119029</v>
      </c>
      <c r="BY85" s="159">
        <v>3.9771177446729817</v>
      </c>
      <c r="BZ85" s="159">
        <v>0.39438674282854508</v>
      </c>
      <c r="CA85" s="159">
        <v>0.52514071038200105</v>
      </c>
      <c r="CB85" s="159">
        <v>0.75566961181637893</v>
      </c>
      <c r="CC85" s="159">
        <v>1.0214303935942672</v>
      </c>
      <c r="CD85" s="159">
        <v>1.3059333805071489</v>
      </c>
      <c r="CE85" s="160">
        <v>1.6314738926557388</v>
      </c>
    </row>
    <row r="86" spans="1:83" x14ac:dyDescent="0.35">
      <c r="A86" s="153"/>
      <c r="B86" s="73" t="s">
        <v>301</v>
      </c>
      <c r="AH86" s="159">
        <f t="shared" ref="AH86:BM86" si="33">SUM(AH87:AH88)</f>
        <v>0</v>
      </c>
      <c r="AI86" s="159">
        <f t="shared" si="33"/>
        <v>0</v>
      </c>
      <c r="AJ86" s="159">
        <f t="shared" si="33"/>
        <v>0</v>
      </c>
      <c r="AK86" s="159">
        <f t="shared" si="33"/>
        <v>0</v>
      </c>
      <c r="AL86" s="159">
        <f t="shared" si="33"/>
        <v>0</v>
      </c>
      <c r="AM86" s="159">
        <f t="shared" si="33"/>
        <v>0</v>
      </c>
      <c r="AN86" s="159">
        <f t="shared" si="33"/>
        <v>0</v>
      </c>
      <c r="AO86" s="159">
        <f t="shared" si="33"/>
        <v>0</v>
      </c>
      <c r="AP86" s="159">
        <f t="shared" si="33"/>
        <v>0</v>
      </c>
      <c r="AQ86" s="159">
        <f t="shared" si="33"/>
        <v>0</v>
      </c>
      <c r="AR86" s="159">
        <f t="shared" si="33"/>
        <v>0</v>
      </c>
      <c r="AS86" s="159">
        <f t="shared" si="33"/>
        <v>0</v>
      </c>
      <c r="AT86" s="159">
        <f t="shared" si="33"/>
        <v>0</v>
      </c>
      <c r="AU86" s="159">
        <f t="shared" si="33"/>
        <v>0</v>
      </c>
      <c r="AV86" s="159">
        <f t="shared" si="33"/>
        <v>0</v>
      </c>
      <c r="AW86" s="159">
        <f t="shared" si="33"/>
        <v>0</v>
      </c>
      <c r="AX86" s="159">
        <f t="shared" si="33"/>
        <v>0</v>
      </c>
      <c r="AY86" s="159">
        <f t="shared" si="33"/>
        <v>0</v>
      </c>
      <c r="AZ86" s="159">
        <f t="shared" si="33"/>
        <v>0</v>
      </c>
      <c r="BA86" s="159">
        <f t="shared" si="33"/>
        <v>0</v>
      </c>
      <c r="BB86" s="159">
        <f t="shared" si="33"/>
        <v>0</v>
      </c>
      <c r="BC86" s="159">
        <f t="shared" si="33"/>
        <v>0</v>
      </c>
      <c r="BD86" s="159">
        <f t="shared" si="33"/>
        <v>0</v>
      </c>
      <c r="BE86" s="159">
        <f t="shared" si="33"/>
        <v>0</v>
      </c>
      <c r="BF86" s="159">
        <f t="shared" si="33"/>
        <v>0</v>
      </c>
      <c r="BG86" s="159">
        <f t="shared" si="33"/>
        <v>0</v>
      </c>
      <c r="BH86" s="159">
        <f t="shared" si="33"/>
        <v>0</v>
      </c>
      <c r="BI86" s="159">
        <f t="shared" si="33"/>
        <v>0</v>
      </c>
      <c r="BJ86" s="159">
        <f t="shared" si="33"/>
        <v>120.111</v>
      </c>
      <c r="BK86" s="159">
        <f t="shared" si="33"/>
        <v>123.071</v>
      </c>
      <c r="BL86" s="159">
        <f t="shared" si="33"/>
        <v>133.291</v>
      </c>
      <c r="BM86" s="159">
        <f t="shared" si="33"/>
        <v>138.81399999999999</v>
      </c>
      <c r="BN86" s="159">
        <f t="shared" ref="BN86:CE86" si="34">SUM(BN87:BN88)</f>
        <v>130.89869660000002</v>
      </c>
      <c r="BO86" s="159">
        <f t="shared" si="34"/>
        <v>46.04</v>
      </c>
      <c r="BP86" s="159">
        <f t="shared" si="34"/>
        <v>39.037999999999997</v>
      </c>
      <c r="BQ86" s="159">
        <f t="shared" si="34"/>
        <v>37.116999999999997</v>
      </c>
      <c r="BR86" s="159">
        <f t="shared" si="34"/>
        <v>33.851999999999997</v>
      </c>
      <c r="BS86" s="159">
        <f t="shared" si="34"/>
        <v>30.114000000000001</v>
      </c>
      <c r="BT86" s="159">
        <f t="shared" si="34"/>
        <v>27.888000000000002</v>
      </c>
      <c r="BU86" s="159">
        <f t="shared" si="34"/>
        <v>25.614000000000001</v>
      </c>
      <c r="BV86" s="159">
        <f t="shared" si="34"/>
        <v>24.831</v>
      </c>
      <c r="BW86" s="159">
        <f t="shared" si="34"/>
        <v>25.919</v>
      </c>
      <c r="BX86" s="159">
        <f t="shared" si="34"/>
        <v>27.905347539999973</v>
      </c>
      <c r="BY86" s="159">
        <f t="shared" si="34"/>
        <v>25.654237789999986</v>
      </c>
      <c r="BZ86" s="159">
        <f t="shared" si="34"/>
        <v>24.430243916015698</v>
      </c>
      <c r="CA86" s="159">
        <f t="shared" si="34"/>
        <v>28.265146956605285</v>
      </c>
      <c r="CB86" s="159">
        <f t="shared" si="34"/>
        <v>28.619638635799049</v>
      </c>
      <c r="CC86" s="159">
        <f t="shared" si="34"/>
        <v>27.956791253814451</v>
      </c>
      <c r="CD86" s="159">
        <f t="shared" si="34"/>
        <v>26.867645268157997</v>
      </c>
      <c r="CE86" s="160">
        <f t="shared" si="34"/>
        <v>25.719665585341488</v>
      </c>
    </row>
    <row r="87" spans="1:83" x14ac:dyDescent="0.35">
      <c r="A87" s="153"/>
      <c r="B87" s="201" t="s">
        <v>437</v>
      </c>
      <c r="AH87" s="159">
        <f>Table_2a!AH122</f>
        <v>0</v>
      </c>
      <c r="AI87" s="159">
        <f>Table_2a!AI122</f>
        <v>0</v>
      </c>
      <c r="AJ87" s="159">
        <f>Table_2a!AJ122</f>
        <v>0</v>
      </c>
      <c r="AK87" s="159">
        <f>Table_2a!AK122</f>
        <v>0</v>
      </c>
      <c r="AL87" s="159">
        <f>Table_2a!AL122</f>
        <v>0</v>
      </c>
      <c r="AM87" s="159">
        <f>Table_2a!AM122</f>
        <v>0</v>
      </c>
      <c r="AN87" s="159">
        <f>Table_2a!AN122</f>
        <v>0</v>
      </c>
      <c r="AO87" s="159">
        <f>Table_2a!AO122</f>
        <v>0</v>
      </c>
      <c r="AP87" s="159">
        <f>Table_2a!AP122</f>
        <v>0</v>
      </c>
      <c r="AQ87" s="159">
        <f>Table_2a!AQ122</f>
        <v>0</v>
      </c>
      <c r="AR87" s="159">
        <f>Table_2a!AR122</f>
        <v>0</v>
      </c>
      <c r="AS87" s="159">
        <f>Table_2a!AS122</f>
        <v>0</v>
      </c>
      <c r="AT87" s="159">
        <f>Table_2a!AT122</f>
        <v>0</v>
      </c>
      <c r="AU87" s="159">
        <f>Table_2a!AU122</f>
        <v>0</v>
      </c>
      <c r="AV87" s="159">
        <f>Table_2a!AV122</f>
        <v>0</v>
      </c>
      <c r="AW87" s="159">
        <f>Table_2a!AW122</f>
        <v>0</v>
      </c>
      <c r="AX87" s="159">
        <f>Table_2a!AX122</f>
        <v>0</v>
      </c>
      <c r="AY87" s="159">
        <f>Table_2a!AY122</f>
        <v>0</v>
      </c>
      <c r="AZ87" s="159">
        <f>Table_2a!AZ122</f>
        <v>0</v>
      </c>
      <c r="BA87" s="159">
        <f>Table_2a!BA122</f>
        <v>0</v>
      </c>
      <c r="BB87" s="159">
        <f>Table_2a!BB122</f>
        <v>0</v>
      </c>
      <c r="BC87" s="159">
        <f>Table_2a!BC122</f>
        <v>0</v>
      </c>
      <c r="BD87" s="159">
        <f>Table_2a!BD122</f>
        <v>0</v>
      </c>
      <c r="BE87" s="159">
        <f>Table_2a!BE122</f>
        <v>0</v>
      </c>
      <c r="BF87" s="159">
        <f>Table_2a!BF122</f>
        <v>0</v>
      </c>
      <c r="BG87" s="159">
        <f>Table_2a!BG122</f>
        <v>0</v>
      </c>
      <c r="BH87" s="159">
        <f>Table_2a!BH122</f>
        <v>0</v>
      </c>
      <c r="BI87" s="159">
        <f>Table_2a!BI122</f>
        <v>0</v>
      </c>
      <c r="BJ87" s="159">
        <f>Table_2a!BJ122</f>
        <v>0.24022200000000002</v>
      </c>
      <c r="BK87" s="159">
        <f>Table_2a!BK122</f>
        <v>0</v>
      </c>
      <c r="BL87" s="159">
        <f>Table_2a!BL122</f>
        <v>0</v>
      </c>
      <c r="BM87" s="159">
        <f>Table_2a!BM122</f>
        <v>0</v>
      </c>
      <c r="BN87" s="159">
        <f>Table_2a!BN122</f>
        <v>0</v>
      </c>
      <c r="BO87" s="159">
        <f>Table_2a!BO122</f>
        <v>0</v>
      </c>
      <c r="BP87" s="159">
        <f>Table_2a!BP122</f>
        <v>0</v>
      </c>
      <c r="BQ87" s="159">
        <f>Table_2a!BQ122</f>
        <v>0</v>
      </c>
      <c r="BR87" s="159">
        <f>Table_2a!BR122</f>
        <v>0</v>
      </c>
      <c r="BS87" s="159">
        <f>Table_2a!BS122</f>
        <v>4.9999999999990052E-3</v>
      </c>
      <c r="BT87" s="159">
        <f>Table_2a!BT122</f>
        <v>7.5000000000002842E-3</v>
      </c>
      <c r="BU87" s="159">
        <f>Table_2a!BU122</f>
        <v>3.4999999999989484E-3</v>
      </c>
      <c r="BV87" s="159">
        <f>Table_2a!BV122</f>
        <v>4.0000000000013358E-3</v>
      </c>
      <c r="BW87" s="159">
        <f>Table_2a!BW122</f>
        <v>4.2251202216974093E-3</v>
      </c>
      <c r="BX87" s="159">
        <f>Table_2a!BX122</f>
        <v>2.214402566309559E-3</v>
      </c>
      <c r="BY87" s="159">
        <f>Table_2a!BY122</f>
        <v>2.0357678727158657E-3</v>
      </c>
      <c r="BZ87" s="159">
        <f>Table_2a!BZ122</f>
        <v>2.1532032360305209E-3</v>
      </c>
      <c r="CA87" s="159">
        <f>Table_2a!CA122</f>
        <v>2.4911992734537591E-3</v>
      </c>
      <c r="CB87" s="159">
        <f>Table_2a!CB122</f>
        <v>2.5224430315340385E-3</v>
      </c>
      <c r="CC87" s="159">
        <f>Table_2a!CC122</f>
        <v>2.4640217921572116E-3</v>
      </c>
      <c r="CD87" s="159">
        <f>Table_2a!CD122</f>
        <v>2.3680279629978429E-3</v>
      </c>
      <c r="CE87" s="160">
        <f>Table_2a!CE122</f>
        <v>2.2668487207262444E-3</v>
      </c>
    </row>
    <row r="88" spans="1:83" x14ac:dyDescent="0.35">
      <c r="A88" s="153"/>
      <c r="B88" s="201" t="s">
        <v>438</v>
      </c>
      <c r="AH88" s="159">
        <f>Table_2a!AH66</f>
        <v>0</v>
      </c>
      <c r="AI88" s="159">
        <f>Table_2a!AI66</f>
        <v>0</v>
      </c>
      <c r="AJ88" s="159">
        <f>Table_2a!AJ66</f>
        <v>0</v>
      </c>
      <c r="AK88" s="159">
        <f>Table_2a!AK66</f>
        <v>0</v>
      </c>
      <c r="AL88" s="159">
        <f>Table_2a!AL66</f>
        <v>0</v>
      </c>
      <c r="AM88" s="159">
        <f>Table_2a!AM66</f>
        <v>0</v>
      </c>
      <c r="AN88" s="159">
        <f>Table_2a!AN66</f>
        <v>0</v>
      </c>
      <c r="AO88" s="159">
        <f>Table_2a!AO66</f>
        <v>0</v>
      </c>
      <c r="AP88" s="159">
        <f>Table_2a!AP66</f>
        <v>0</v>
      </c>
      <c r="AQ88" s="159">
        <f>Table_2a!AQ66</f>
        <v>0</v>
      </c>
      <c r="AR88" s="159">
        <f>Table_2a!AR66</f>
        <v>0</v>
      </c>
      <c r="AS88" s="159">
        <f>Table_2a!AS66</f>
        <v>0</v>
      </c>
      <c r="AT88" s="159">
        <f>Table_2a!AT66</f>
        <v>0</v>
      </c>
      <c r="AU88" s="159">
        <f>Table_2a!AU66</f>
        <v>0</v>
      </c>
      <c r="AV88" s="159">
        <f>Table_2a!AV66</f>
        <v>0</v>
      </c>
      <c r="AW88" s="159">
        <f>Table_2a!AW66</f>
        <v>0</v>
      </c>
      <c r="AX88" s="159">
        <f>Table_2a!AX66</f>
        <v>0</v>
      </c>
      <c r="AY88" s="159">
        <f>Table_2a!AY66</f>
        <v>0</v>
      </c>
      <c r="AZ88" s="159">
        <f>Table_2a!AZ66</f>
        <v>0</v>
      </c>
      <c r="BA88" s="159">
        <f>Table_2a!BA66</f>
        <v>0</v>
      </c>
      <c r="BB88" s="159">
        <f>Table_2a!BB66</f>
        <v>0</v>
      </c>
      <c r="BC88" s="159">
        <f>Table_2a!BC66</f>
        <v>0</v>
      </c>
      <c r="BD88" s="159">
        <f>Table_2a!BD66</f>
        <v>0</v>
      </c>
      <c r="BE88" s="159">
        <f>Table_2a!BE66</f>
        <v>0</v>
      </c>
      <c r="BF88" s="159">
        <f>Table_2a!BF66</f>
        <v>0</v>
      </c>
      <c r="BG88" s="159">
        <f>Table_2a!BG66</f>
        <v>0</v>
      </c>
      <c r="BH88" s="159">
        <f>Table_2a!BH66</f>
        <v>0</v>
      </c>
      <c r="BI88" s="159">
        <f>Table_2a!BI66</f>
        <v>0</v>
      </c>
      <c r="BJ88" s="159">
        <f>Table_2a!BJ66</f>
        <v>119.870778</v>
      </c>
      <c r="BK88" s="159">
        <f>Table_2a!BK66</f>
        <v>123.071</v>
      </c>
      <c r="BL88" s="159">
        <f>Table_2a!BL66</f>
        <v>133.291</v>
      </c>
      <c r="BM88" s="159">
        <f>Table_2a!BM66</f>
        <v>138.81399999999999</v>
      </c>
      <c r="BN88" s="159">
        <f>Table_2a!BN66</f>
        <v>130.89869660000002</v>
      </c>
      <c r="BO88" s="159">
        <f>Table_2a!BO66</f>
        <v>46.04</v>
      </c>
      <c r="BP88" s="159">
        <f>Table_2a!BP66</f>
        <v>39.037999999999997</v>
      </c>
      <c r="BQ88" s="159">
        <f>Table_2a!BQ66</f>
        <v>37.116999999999997</v>
      </c>
      <c r="BR88" s="159">
        <f>Table_2a!BR66</f>
        <v>33.851999999999997</v>
      </c>
      <c r="BS88" s="159">
        <f>Table_2a!BS66</f>
        <v>30.109000000000002</v>
      </c>
      <c r="BT88" s="159">
        <f>Table_2a!BT66</f>
        <v>27.880500000000001</v>
      </c>
      <c r="BU88" s="159">
        <f>Table_2a!BU66</f>
        <v>25.610500000000002</v>
      </c>
      <c r="BV88" s="159">
        <f>Table_2a!BV66</f>
        <v>24.826999999999998</v>
      </c>
      <c r="BW88" s="159">
        <f>Table_2a!BW66</f>
        <v>25.914774879778303</v>
      </c>
      <c r="BX88" s="159">
        <f>Table_2a!BX66</f>
        <v>27.903133137433663</v>
      </c>
      <c r="BY88" s="159">
        <f>Table_2a!BY66</f>
        <v>25.65220202212727</v>
      </c>
      <c r="BZ88" s="159">
        <f>Table_2a!BZ66</f>
        <v>24.428090712779667</v>
      </c>
      <c r="CA88" s="159">
        <f>Table_2a!CA66</f>
        <v>28.262655757331832</v>
      </c>
      <c r="CB88" s="159">
        <f>Table_2a!CB66</f>
        <v>28.617116192767515</v>
      </c>
      <c r="CC88" s="159">
        <f>Table_2a!CC66</f>
        <v>27.954327232022294</v>
      </c>
      <c r="CD88" s="159">
        <f>Table_2a!CD66</f>
        <v>26.865277240194999</v>
      </c>
      <c r="CE88" s="160">
        <f>Table_2a!CE66</f>
        <v>25.717398736620762</v>
      </c>
    </row>
    <row r="89" spans="1:83" x14ac:dyDescent="0.35">
      <c r="A89" s="153"/>
      <c r="B89" s="73" t="s">
        <v>303</v>
      </c>
      <c r="AH89" s="159"/>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c r="BH89" s="159"/>
      <c r="BI89" s="159"/>
      <c r="BJ89" s="159"/>
      <c r="BK89" s="159"/>
      <c r="BL89" s="159"/>
      <c r="BM89" s="159"/>
      <c r="BN89" s="159"/>
      <c r="BO89" s="159"/>
      <c r="BP89" s="159"/>
      <c r="BQ89" s="159">
        <f>Table_2a!BQ69</f>
        <v>5.8574696600000031</v>
      </c>
      <c r="BR89" s="159">
        <f>Table_2a!BR69</f>
        <v>56.150329630000009</v>
      </c>
      <c r="BS89" s="159">
        <f>Table_2a!BS69</f>
        <v>490.88279648000002</v>
      </c>
      <c r="BT89" s="159">
        <f>Table_2a!BT69</f>
        <v>1585.7627723199994</v>
      </c>
      <c r="BU89" s="159">
        <f>Table_2a!BU69</f>
        <v>3322.5426384599987</v>
      </c>
      <c r="BV89" s="159">
        <f>Table_2a!BV69</f>
        <v>8134.8647156900006</v>
      </c>
      <c r="BW89" s="159">
        <f>Table_2a!BW69</f>
        <v>18388.256169110005</v>
      </c>
      <c r="BX89" s="159">
        <f>Table_2a!BX69</f>
        <v>38320.348814015022</v>
      </c>
      <c r="BY89" s="159">
        <f>Table_2a!BY69</f>
        <v>40935.681691392034</v>
      </c>
      <c r="BZ89" s="159">
        <f>Table_2a!BZ69</f>
        <v>43404.52316044546</v>
      </c>
      <c r="CA89" s="159">
        <f>Table_2a!CA69</f>
        <v>50819.168293422241</v>
      </c>
      <c r="CB89" s="159">
        <f>Table_2a!CB69</f>
        <v>61159.780003489999</v>
      </c>
      <c r="CC89" s="159">
        <f>Table_2a!CC69</f>
        <v>70364.766783840343</v>
      </c>
      <c r="CD89" s="159">
        <f>Table_2a!CD69</f>
        <v>72553.126069768536</v>
      </c>
      <c r="CE89" s="160">
        <f>Table_2a!CE69</f>
        <v>74686.847077777711</v>
      </c>
    </row>
    <row r="90" spans="1:83" x14ac:dyDescent="0.35">
      <c r="A90" s="153"/>
      <c r="B90" s="73" t="s">
        <v>309</v>
      </c>
      <c r="AH90" s="159">
        <f>Table_1a!AH75</f>
        <v>0</v>
      </c>
      <c r="AI90" s="159">
        <f>Table_1a!AI75</f>
        <v>0</v>
      </c>
      <c r="AJ90" s="159">
        <f>Table_1a!AJ75</f>
        <v>0</v>
      </c>
      <c r="AK90" s="159">
        <f>Table_1a!AK75</f>
        <v>0</v>
      </c>
      <c r="AL90" s="159">
        <f>Table_1a!AL75</f>
        <v>0</v>
      </c>
      <c r="AM90" s="159">
        <f>Table_1a!AM75</f>
        <v>0</v>
      </c>
      <c r="AN90" s="159">
        <f>Table_1a!AN75</f>
        <v>0</v>
      </c>
      <c r="AO90" s="159">
        <f>Table_1a!AO75</f>
        <v>0</v>
      </c>
      <c r="AP90" s="159">
        <f>Table_1a!AP75</f>
        <v>0</v>
      </c>
      <c r="AQ90" s="159">
        <f>Table_1a!AQ75</f>
        <v>0</v>
      </c>
      <c r="AR90" s="159">
        <f>Table_1a!AR75</f>
        <v>33.869999999999997</v>
      </c>
      <c r="AS90" s="159">
        <f>Table_1a!AS75</f>
        <v>25.613</v>
      </c>
      <c r="AT90" s="159">
        <f>Table_1a!AT75</f>
        <v>10.731</v>
      </c>
      <c r="AU90" s="159">
        <f>Table_1a!AU75</f>
        <v>4.2610000000000001</v>
      </c>
      <c r="AV90" s="159">
        <f>Table_1a!AV75</f>
        <v>2.2210000000000001</v>
      </c>
      <c r="AW90" s="159">
        <f>Table_1a!AW75</f>
        <v>1.3009999999999999</v>
      </c>
      <c r="AX90" s="159">
        <f>Table_1a!AX75</f>
        <v>0.84199999999999997</v>
      </c>
      <c r="AY90" s="159">
        <f>Table_1a!AY75</f>
        <v>1.5860000000000001</v>
      </c>
      <c r="AZ90" s="159">
        <f>Table_1a!AZ75</f>
        <v>0</v>
      </c>
      <c r="BA90" s="159">
        <f>Table_1a!BA75</f>
        <v>0.22500000000000001</v>
      </c>
      <c r="BB90" s="159">
        <f>Table_1a!BB75</f>
        <v>0.53600000000000003</v>
      </c>
      <c r="BC90" s="159">
        <f>Table_1a!BC75</f>
        <v>0.21700000000000003</v>
      </c>
      <c r="BD90" s="159">
        <f>Table_1a!BD75</f>
        <v>4.3999999999999997E-2</v>
      </c>
      <c r="BE90" s="159">
        <f>Table_1a!BE75</f>
        <v>0.34199999999999997</v>
      </c>
      <c r="BF90" s="159">
        <f>Table_1a!BF75</f>
        <v>0.34199999999999997</v>
      </c>
      <c r="BG90" s="159">
        <f>Table_1a!BG75</f>
        <v>0.127</v>
      </c>
      <c r="BH90" s="159">
        <f>Table_1a!BH75</f>
        <v>8.6999999999999994E-2</v>
      </c>
      <c r="BI90" s="159">
        <f>Table_1a!BI75</f>
        <v>0</v>
      </c>
      <c r="BJ90" s="159">
        <f>Table_1a!BJ75</f>
        <v>0</v>
      </c>
      <c r="BK90" s="159">
        <f>Table_1a!BK75</f>
        <v>0</v>
      </c>
      <c r="BL90" s="159">
        <f>Table_1a!BL75</f>
        <v>0</v>
      </c>
      <c r="BM90" s="159">
        <f>Table_1a!BM75</f>
        <v>0</v>
      </c>
      <c r="BN90" s="159">
        <f>Table_1a!BN75</f>
        <v>0</v>
      </c>
      <c r="BO90" s="159">
        <f>Table_1a!BO75</f>
        <v>0</v>
      </c>
      <c r="BP90" s="159">
        <f>Table_1a!BP75</f>
        <v>0</v>
      </c>
      <c r="BQ90" s="159">
        <f>Table_1a!BQ75</f>
        <v>0</v>
      </c>
      <c r="BR90" s="159">
        <f>Table_1a!BR75</f>
        <v>0</v>
      </c>
      <c r="BS90" s="159">
        <f>Table_1a!BS75</f>
        <v>0</v>
      </c>
      <c r="BT90" s="159">
        <f>Table_1a!BT75</f>
        <v>0</v>
      </c>
      <c r="BU90" s="159">
        <f>Table_1a!BU75</f>
        <v>0</v>
      </c>
      <c r="BV90" s="159">
        <f>Table_1a!BV75</f>
        <v>0</v>
      </c>
      <c r="BW90" s="159">
        <f>Table_1a!BW75</f>
        <v>0</v>
      </c>
      <c r="BX90" s="159">
        <f>Table_1a!BX75</f>
        <v>0</v>
      </c>
      <c r="BY90" s="159">
        <f>Table_1a!BY75</f>
        <v>0</v>
      </c>
      <c r="BZ90" s="159">
        <f>Table_1a!BZ75</f>
        <v>0</v>
      </c>
      <c r="CA90" s="159">
        <f>Table_1a!CA75</f>
        <v>0</v>
      </c>
      <c r="CB90" s="159">
        <f>Table_1a!CB75</f>
        <v>0</v>
      </c>
      <c r="CC90" s="159">
        <f>Table_1a!CC75</f>
        <v>0</v>
      </c>
      <c r="CD90" s="159">
        <f>Table_1a!CD75</f>
        <v>0</v>
      </c>
      <c r="CE90" s="160">
        <f>Table_1a!CE75</f>
        <v>0</v>
      </c>
    </row>
    <row r="91" spans="1:83" ht="26.25" customHeight="1" x14ac:dyDescent="0.35">
      <c r="A91" s="153"/>
      <c r="B91" s="108" t="s">
        <v>439</v>
      </c>
      <c r="AH91" s="159"/>
      <c r="AI91" s="159"/>
      <c r="AJ91" s="159"/>
      <c r="AK91" s="159"/>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c r="BH91" s="256" t="s">
        <v>407</v>
      </c>
      <c r="BI91" s="159"/>
      <c r="BJ91" s="159"/>
      <c r="BK91" s="159"/>
      <c r="BL91" s="256" t="s">
        <v>407</v>
      </c>
      <c r="BM91" s="159"/>
      <c r="BN91" s="159"/>
      <c r="BO91" s="159"/>
      <c r="BP91" s="159"/>
      <c r="BQ91" s="159"/>
      <c r="BR91" s="159"/>
      <c r="BS91" s="159"/>
      <c r="BT91" s="159"/>
      <c r="BU91" s="159"/>
      <c r="BV91" s="159"/>
      <c r="BW91" s="159"/>
      <c r="BX91" s="159"/>
      <c r="BY91" s="159"/>
      <c r="BZ91" s="159"/>
      <c r="CA91" s="159"/>
      <c r="CB91" s="159"/>
      <c r="CC91" s="159"/>
      <c r="CD91" s="159"/>
      <c r="CE91" s="160"/>
    </row>
    <row r="92" spans="1:83" x14ac:dyDescent="0.35">
      <c r="A92" s="153"/>
      <c r="B92" s="73" t="s">
        <v>440</v>
      </c>
      <c r="AH92" s="159">
        <f t="shared" ref="AH92:BK92" si="35">AH6+AH56+AH65+AH83</f>
        <v>1071</v>
      </c>
      <c r="AI92" s="159">
        <f t="shared" si="35"/>
        <v>1194</v>
      </c>
      <c r="AJ92" s="159">
        <f t="shared" si="35"/>
        <v>1476</v>
      </c>
      <c r="AK92" s="159">
        <f t="shared" si="35"/>
        <v>2096.33</v>
      </c>
      <c r="AL92" s="159">
        <f t="shared" si="35"/>
        <v>2419</v>
      </c>
      <c r="AM92" s="159">
        <f t="shared" si="35"/>
        <v>2704</v>
      </c>
      <c r="AN92" s="159">
        <f t="shared" si="35"/>
        <v>3117</v>
      </c>
      <c r="AO92" s="159">
        <f t="shared" si="35"/>
        <v>3515</v>
      </c>
      <c r="AP92" s="159">
        <f t="shared" si="35"/>
        <v>3782</v>
      </c>
      <c r="AQ92" s="159">
        <f t="shared" si="35"/>
        <v>3985</v>
      </c>
      <c r="AR92" s="159">
        <f t="shared" si="35"/>
        <v>4434.1280000000006</v>
      </c>
      <c r="AS92" s="159">
        <f t="shared" si="35"/>
        <v>5031.3342119219333</v>
      </c>
      <c r="AT92" s="159">
        <f t="shared" si="35"/>
        <v>5790.8220000000001</v>
      </c>
      <c r="AU92" s="159">
        <f t="shared" si="35"/>
        <v>6001.4549999999999</v>
      </c>
      <c r="AV92" s="159">
        <f t="shared" si="35"/>
        <v>7260.0259999999998</v>
      </c>
      <c r="AW92" s="159">
        <f t="shared" si="35"/>
        <v>8069.4830000000002</v>
      </c>
      <c r="AX92" s="159">
        <f t="shared" si="35"/>
        <v>8344.4640593971671</v>
      </c>
      <c r="AY92" s="159">
        <f t="shared" si="35"/>
        <v>8494.3502538867524</v>
      </c>
      <c r="AZ92" s="159">
        <f t="shared" si="35"/>
        <v>8602.025694728236</v>
      </c>
      <c r="BA92" s="159">
        <f t="shared" si="35"/>
        <v>8640.5586407757619</v>
      </c>
      <c r="BB92" s="159">
        <f t="shared" si="35"/>
        <v>8595.464433952191</v>
      </c>
      <c r="BC92" s="159">
        <f t="shared" si="35"/>
        <v>8942.0083998374503</v>
      </c>
      <c r="BD92" s="159">
        <f t="shared" si="35"/>
        <v>9531.7037557356707</v>
      </c>
      <c r="BE92" s="159">
        <f t="shared" si="35"/>
        <v>10294.057763499603</v>
      </c>
      <c r="BF92" s="159">
        <f t="shared" si="35"/>
        <v>10697.652014520467</v>
      </c>
      <c r="BG92" s="159">
        <f t="shared" si="35"/>
        <v>10903.644924357332</v>
      </c>
      <c r="BH92" s="237">
        <f t="shared" si="35"/>
        <v>12347.603465567412</v>
      </c>
      <c r="BI92" s="159">
        <f t="shared" si="35"/>
        <v>12833.50964645738</v>
      </c>
      <c r="BJ92" s="159">
        <f t="shared" si="35"/>
        <v>13753.967936590454</v>
      </c>
      <c r="BK92" s="159">
        <f t="shared" si="35"/>
        <v>14354.868818296125</v>
      </c>
      <c r="BL92" s="159">
        <f t="shared" ref="BL92:CE92" si="36">BL6+BL56+BL65+BL75+BL79+BL83+BL87</f>
        <v>14721.011200425168</v>
      </c>
      <c r="BM92" s="159">
        <f t="shared" si="36"/>
        <v>15492.068565823669</v>
      </c>
      <c r="BN92" s="159">
        <f t="shared" si="36"/>
        <v>15810.513671509976</v>
      </c>
      <c r="BO92" s="159">
        <f t="shared" si="36"/>
        <v>15612.339757306714</v>
      </c>
      <c r="BP92" s="159">
        <f t="shared" si="36"/>
        <v>15242.974138951089</v>
      </c>
      <c r="BQ92" s="159">
        <f t="shared" si="36"/>
        <v>12961.116992112904</v>
      </c>
      <c r="BR92" s="159">
        <f t="shared" si="36"/>
        <v>12603.588065432599</v>
      </c>
      <c r="BS92" s="159">
        <f t="shared" si="36"/>
        <v>12139.565133600741</v>
      </c>
      <c r="BT92" s="159">
        <f t="shared" si="36"/>
        <v>11644.694403247282</v>
      </c>
      <c r="BU92" s="159">
        <f t="shared" si="36"/>
        <v>11296.249894133553</v>
      </c>
      <c r="BV92" s="159">
        <f t="shared" si="36"/>
        <v>10910.848339015991</v>
      </c>
      <c r="BW92" s="159">
        <f t="shared" si="36"/>
        <v>10766.253897377983</v>
      </c>
      <c r="BX92" s="159">
        <f t="shared" si="36"/>
        <v>10839.415250315225</v>
      </c>
      <c r="BY92" s="159">
        <f t="shared" si="36"/>
        <v>10541.296033831371</v>
      </c>
      <c r="BZ92" s="159">
        <f t="shared" si="36"/>
        <v>10585.213048785541</v>
      </c>
      <c r="CA92" s="159">
        <f t="shared" si="36"/>
        <v>11396.938871999633</v>
      </c>
      <c r="CB92" s="159">
        <f t="shared" si="36"/>
        <v>11799.364689480526</v>
      </c>
      <c r="CC92" s="159">
        <f t="shared" si="36"/>
        <v>11542.285463736509</v>
      </c>
      <c r="CD92" s="159">
        <f t="shared" si="36"/>
        <v>11207.990254185042</v>
      </c>
      <c r="CE92" s="160">
        <f t="shared" si="36"/>
        <v>11077.460922364855</v>
      </c>
    </row>
    <row r="93" spans="1:83" x14ac:dyDescent="0.35">
      <c r="A93" s="153"/>
      <c r="B93" s="73" t="s">
        <v>432</v>
      </c>
      <c r="AH93" s="159">
        <f t="shared" ref="AH93:BM93" si="37">AH7+AH57+AH66+AH50+AH81</f>
        <v>209</v>
      </c>
      <c r="AI93" s="159">
        <f t="shared" si="37"/>
        <v>234</v>
      </c>
      <c r="AJ93" s="159">
        <f t="shared" si="37"/>
        <v>287</v>
      </c>
      <c r="AK93" s="159">
        <f t="shared" si="37"/>
        <v>379</v>
      </c>
      <c r="AL93" s="159">
        <f t="shared" si="37"/>
        <v>487</v>
      </c>
      <c r="AM93" s="159">
        <f t="shared" si="37"/>
        <v>570</v>
      </c>
      <c r="AN93" s="159">
        <f t="shared" si="37"/>
        <v>651</v>
      </c>
      <c r="AO93" s="159">
        <f t="shared" si="37"/>
        <v>762</v>
      </c>
      <c r="AP93" s="159">
        <f t="shared" si="37"/>
        <v>898</v>
      </c>
      <c r="AQ93" s="159">
        <f t="shared" si="37"/>
        <v>959</v>
      </c>
      <c r="AR93" s="159">
        <f t="shared" si="37"/>
        <v>1075.9450000000002</v>
      </c>
      <c r="AS93" s="159">
        <f t="shared" si="37"/>
        <v>1329.8654154022263</v>
      </c>
      <c r="AT93" s="159">
        <f t="shared" si="37"/>
        <v>1688.6289999999999</v>
      </c>
      <c r="AU93" s="159">
        <f t="shared" si="37"/>
        <v>2107</v>
      </c>
      <c r="AV93" s="159">
        <f t="shared" si="37"/>
        <v>2857.45</v>
      </c>
      <c r="AW93" s="159">
        <f t="shared" si="37"/>
        <v>3630.4380000000001</v>
      </c>
      <c r="AX93" s="159">
        <f t="shared" si="37"/>
        <v>4346.2807426775134</v>
      </c>
      <c r="AY93" s="159">
        <f t="shared" si="37"/>
        <v>5065.8874139371928</v>
      </c>
      <c r="AZ93" s="159">
        <f t="shared" si="37"/>
        <v>5601.3392822887272</v>
      </c>
      <c r="BA93" s="159">
        <f t="shared" si="37"/>
        <v>5978.4903319487757</v>
      </c>
      <c r="BB93" s="159">
        <f t="shared" si="37"/>
        <v>6383.9058155570938</v>
      </c>
      <c r="BC93" s="159">
        <f t="shared" si="37"/>
        <v>6803.9420322813176</v>
      </c>
      <c r="BD93" s="159">
        <f t="shared" si="37"/>
        <v>7321.7918379957373</v>
      </c>
      <c r="BE93" s="159">
        <f t="shared" si="37"/>
        <v>7978.1188632648191</v>
      </c>
      <c r="BF93" s="159">
        <f t="shared" si="37"/>
        <v>8534.0938975427689</v>
      </c>
      <c r="BG93" s="159">
        <f t="shared" si="37"/>
        <v>8861.5484462812674</v>
      </c>
      <c r="BH93" s="237">
        <f t="shared" si="37"/>
        <v>8877.5650148769746</v>
      </c>
      <c r="BI93" s="159">
        <f t="shared" si="37"/>
        <v>9075.8113139076904</v>
      </c>
      <c r="BJ93" s="159">
        <f t="shared" si="37"/>
        <v>9399.8005565574513</v>
      </c>
      <c r="BK93" s="159">
        <f t="shared" si="37"/>
        <v>10177.618454791738</v>
      </c>
      <c r="BL93" s="159">
        <f t="shared" si="37"/>
        <v>10907.655073310243</v>
      </c>
      <c r="BM93" s="159">
        <f t="shared" si="37"/>
        <v>12107.895681998447</v>
      </c>
      <c r="BN93" s="159">
        <f t="shared" ref="BN93:CE93" si="38">BN7+BN57+BN66+BN50+BN81</f>
        <v>12725.741947067476</v>
      </c>
      <c r="BO93" s="159">
        <f t="shared" si="38"/>
        <v>13372.605140368021</v>
      </c>
      <c r="BP93" s="159">
        <f t="shared" si="38"/>
        <v>14433.780228520354</v>
      </c>
      <c r="BQ93" s="159">
        <f t="shared" si="38"/>
        <v>14369.329112285412</v>
      </c>
      <c r="BR93" s="159">
        <f t="shared" si="38"/>
        <v>16136.072598192797</v>
      </c>
      <c r="BS93" s="159">
        <f t="shared" si="38"/>
        <v>16994.593159353492</v>
      </c>
      <c r="BT93" s="159">
        <f t="shared" si="38"/>
        <v>17113.226801433557</v>
      </c>
      <c r="BU93" s="159">
        <f t="shared" si="38"/>
        <v>17349.916306110354</v>
      </c>
      <c r="BV93" s="159">
        <f t="shared" si="38"/>
        <v>16806.873433414352</v>
      </c>
      <c r="BW93" s="159">
        <f t="shared" si="38"/>
        <v>15009.586781133727</v>
      </c>
      <c r="BX93" s="159">
        <f t="shared" si="38"/>
        <v>14293.157338841358</v>
      </c>
      <c r="BY93" s="159">
        <f t="shared" si="38"/>
        <v>13233.940801456189</v>
      </c>
      <c r="BZ93" s="159">
        <f t="shared" si="38"/>
        <v>12252.124236893455</v>
      </c>
      <c r="CA93" s="159">
        <f t="shared" si="38"/>
        <v>12718.745106374954</v>
      </c>
      <c r="CB93" s="159">
        <f t="shared" si="38"/>
        <v>11873.847532025873</v>
      </c>
      <c r="CC93" s="159">
        <f t="shared" si="38"/>
        <v>10267.799621578832</v>
      </c>
      <c r="CD93" s="159">
        <f t="shared" si="38"/>
        <v>9293.9592814529333</v>
      </c>
      <c r="CE93" s="160">
        <f t="shared" si="38"/>
        <v>8611.3481371038379</v>
      </c>
    </row>
    <row r="94" spans="1:83" x14ac:dyDescent="0.35">
      <c r="A94" s="153"/>
      <c r="B94" s="73" t="s">
        <v>433</v>
      </c>
      <c r="AH94" s="159">
        <f t="shared" ref="AH94:BM94" si="39">AH8+AH58+AH67+AH48+AH54</f>
        <v>604.78921306205552</v>
      </c>
      <c r="AI94" s="159">
        <f t="shared" si="39"/>
        <v>657.35884322879861</v>
      </c>
      <c r="AJ94" s="159">
        <f t="shared" si="39"/>
        <v>835.65377077913138</v>
      </c>
      <c r="AK94" s="159">
        <f t="shared" si="39"/>
        <v>1188.8295369048553</v>
      </c>
      <c r="AL94" s="159">
        <f t="shared" si="39"/>
        <v>1568.4209595146817</v>
      </c>
      <c r="AM94" s="159">
        <f t="shared" si="39"/>
        <v>1874.9653575731388</v>
      </c>
      <c r="AN94" s="159">
        <f t="shared" si="39"/>
        <v>2110.6155378158642</v>
      </c>
      <c r="AO94" s="159">
        <f t="shared" si="39"/>
        <v>2449.4943669573745</v>
      </c>
      <c r="AP94" s="159">
        <f t="shared" si="39"/>
        <v>2724.5694023244978</v>
      </c>
      <c r="AQ94" s="159">
        <f t="shared" si="39"/>
        <v>2891.2348768546713</v>
      </c>
      <c r="AR94" s="159">
        <f t="shared" si="39"/>
        <v>2718.5591405014425</v>
      </c>
      <c r="AS94" s="159">
        <f t="shared" si="39"/>
        <v>3071.7675611423365</v>
      </c>
      <c r="AT94" s="159">
        <f t="shared" si="39"/>
        <v>3653.0339272426231</v>
      </c>
      <c r="AU94" s="159">
        <f t="shared" si="39"/>
        <v>4584.6811160338402</v>
      </c>
      <c r="AV94" s="159">
        <f t="shared" si="39"/>
        <v>5706.6628545365193</v>
      </c>
      <c r="AW94" s="159">
        <f t="shared" si="39"/>
        <v>6544.3247590274568</v>
      </c>
      <c r="AX94" s="159">
        <f t="shared" si="39"/>
        <v>7231.7418987599576</v>
      </c>
      <c r="AY94" s="159">
        <f t="shared" si="39"/>
        <v>7852.0269815811735</v>
      </c>
      <c r="AZ94" s="159">
        <f t="shared" si="39"/>
        <v>8273.1951780794916</v>
      </c>
      <c r="BA94" s="159">
        <f t="shared" si="39"/>
        <v>8247.3200384394113</v>
      </c>
      <c r="BB94" s="159">
        <f t="shared" si="39"/>
        <v>8257.5641428037525</v>
      </c>
      <c r="BC94" s="159">
        <f t="shared" si="39"/>
        <v>8109.3576874313303</v>
      </c>
      <c r="BD94" s="159">
        <f t="shared" si="39"/>
        <v>7416.2123257729063</v>
      </c>
      <c r="BE94" s="159">
        <f t="shared" si="39"/>
        <v>7644.1400997220408</v>
      </c>
      <c r="BF94" s="159">
        <f t="shared" si="39"/>
        <v>7945.9948495321341</v>
      </c>
      <c r="BG94" s="159">
        <f t="shared" si="39"/>
        <v>8381.4400630081327</v>
      </c>
      <c r="BH94" s="237">
        <f t="shared" si="39"/>
        <v>8399.2957024825664</v>
      </c>
      <c r="BI94" s="159">
        <f t="shared" si="39"/>
        <v>8098.4461662645435</v>
      </c>
      <c r="BJ94" s="159">
        <f t="shared" si="39"/>
        <v>7904.4431749670312</v>
      </c>
      <c r="BK94" s="159">
        <f t="shared" si="39"/>
        <v>7934.8015649484423</v>
      </c>
      <c r="BL94" s="159">
        <f t="shared" si="39"/>
        <v>6979.5691337471253</v>
      </c>
      <c r="BM94" s="159">
        <f t="shared" si="39"/>
        <v>6903.7837099420121</v>
      </c>
      <c r="BN94" s="159">
        <f t="shared" ref="BN94:CE94" si="40">BN8+BN58+BN67+BN48+BN54</f>
        <v>6447.8765347053477</v>
      </c>
      <c r="BO94" s="159">
        <f t="shared" si="40"/>
        <v>5867.1154917241129</v>
      </c>
      <c r="BP94" s="159">
        <f t="shared" si="40"/>
        <v>5374.8245307749994</v>
      </c>
      <c r="BQ94" s="159">
        <f t="shared" si="40"/>
        <v>4462.4761587829598</v>
      </c>
      <c r="BR94" s="159">
        <f t="shared" si="40"/>
        <v>4093.3920430081221</v>
      </c>
      <c r="BS94" s="159">
        <f t="shared" si="40"/>
        <v>3814.3175589739649</v>
      </c>
      <c r="BT94" s="159">
        <f t="shared" si="40"/>
        <v>3486.1178340444458</v>
      </c>
      <c r="BU94" s="159">
        <f t="shared" si="40"/>
        <v>3212.5247623231603</v>
      </c>
      <c r="BV94" s="159">
        <f t="shared" si="40"/>
        <v>2748.2634417962731</v>
      </c>
      <c r="BW94" s="159">
        <f t="shared" si="40"/>
        <v>1870.6813703429007</v>
      </c>
      <c r="BX94" s="159">
        <f t="shared" si="40"/>
        <v>1405.9945276100607</v>
      </c>
      <c r="BY94" s="159">
        <f t="shared" si="40"/>
        <v>972.0610864949324</v>
      </c>
      <c r="BZ94" s="159">
        <f t="shared" si="40"/>
        <v>714.32056464440052</v>
      </c>
      <c r="CA94" s="159">
        <f t="shared" si="40"/>
        <v>582.79078234592555</v>
      </c>
      <c r="CB94" s="159">
        <f t="shared" si="40"/>
        <v>438.04053113674519</v>
      </c>
      <c r="CC94" s="159">
        <f t="shared" si="40"/>
        <v>72.182780058274034</v>
      </c>
      <c r="CD94" s="159">
        <f t="shared" si="40"/>
        <v>0.19248573284519793</v>
      </c>
      <c r="CE94" s="160">
        <f t="shared" si="40"/>
        <v>0</v>
      </c>
    </row>
    <row r="95" spans="1:83" x14ac:dyDescent="0.35">
      <c r="A95" s="153"/>
      <c r="B95" s="73" t="s">
        <v>434</v>
      </c>
      <c r="AH95" s="159">
        <f t="shared" ref="AH95:CA95" si="41">AH9+AH59+AH68</f>
        <v>756</v>
      </c>
      <c r="AI95" s="159">
        <f t="shared" si="41"/>
        <v>793</v>
      </c>
      <c r="AJ95" s="159">
        <f t="shared" si="41"/>
        <v>1148</v>
      </c>
      <c r="AK95" s="159">
        <f t="shared" si="41"/>
        <v>2067.04</v>
      </c>
      <c r="AL95" s="159">
        <f t="shared" si="41"/>
        <v>3267</v>
      </c>
      <c r="AM95" s="159">
        <f t="shared" si="41"/>
        <v>4071</v>
      </c>
      <c r="AN95" s="159">
        <f t="shared" si="41"/>
        <v>4642</v>
      </c>
      <c r="AO95" s="159">
        <f t="shared" si="41"/>
        <v>5229</v>
      </c>
      <c r="AP95" s="159">
        <f t="shared" si="41"/>
        <v>5437</v>
      </c>
      <c r="AQ95" s="159">
        <f t="shared" si="41"/>
        <v>5127</v>
      </c>
      <c r="AR95" s="159">
        <f t="shared" si="41"/>
        <v>4096.0129999999999</v>
      </c>
      <c r="AS95" s="159">
        <f t="shared" si="41"/>
        <v>3773.7157552913354</v>
      </c>
      <c r="AT95" s="159">
        <f t="shared" si="41"/>
        <v>4312.1579999999994</v>
      </c>
      <c r="AU95" s="159">
        <f t="shared" si="41"/>
        <v>5974.9769999999999</v>
      </c>
      <c r="AV95" s="159">
        <f t="shared" si="41"/>
        <v>7916.7080000000005</v>
      </c>
      <c r="AW95" s="159">
        <f t="shared" si="41"/>
        <v>8448.2150000000001</v>
      </c>
      <c r="AX95" s="159">
        <f t="shared" si="41"/>
        <v>7973.0091843945538</v>
      </c>
      <c r="AY95" s="159">
        <f t="shared" si="41"/>
        <v>7519.1957620574103</v>
      </c>
      <c r="AZ95" s="159">
        <f t="shared" si="41"/>
        <v>6731.3656549678171</v>
      </c>
      <c r="BA95" s="159">
        <f t="shared" si="41"/>
        <v>5447.2148039972835</v>
      </c>
      <c r="BB95" s="159">
        <f t="shared" si="41"/>
        <v>4765.1852759879757</v>
      </c>
      <c r="BC95" s="159">
        <f t="shared" si="41"/>
        <v>4260.0799680961009</v>
      </c>
      <c r="BD95" s="159">
        <f t="shared" si="41"/>
        <v>3747.1325745085078</v>
      </c>
      <c r="BE95" s="159">
        <f t="shared" si="41"/>
        <v>3329.5274676964054</v>
      </c>
      <c r="BF95" s="159">
        <f t="shared" si="41"/>
        <v>3351.1347082952034</v>
      </c>
      <c r="BG95" s="159">
        <f t="shared" si="41"/>
        <v>3180.0668678793036</v>
      </c>
      <c r="BH95" s="237">
        <f t="shared" si="41"/>
        <v>3064.9140059971505</v>
      </c>
      <c r="BI95" s="159">
        <f t="shared" si="41"/>
        <v>3226.2896895357376</v>
      </c>
      <c r="BJ95" s="159">
        <f t="shared" si="41"/>
        <v>3450.5297708403323</v>
      </c>
      <c r="BK95" s="159">
        <f t="shared" si="41"/>
        <v>3375.8363496902339</v>
      </c>
      <c r="BL95" s="159">
        <f t="shared" si="41"/>
        <v>4084.1136279446196</v>
      </c>
      <c r="BM95" s="159">
        <f t="shared" si="41"/>
        <v>6843.5264629219619</v>
      </c>
      <c r="BN95" s="159">
        <f t="shared" si="41"/>
        <v>7300.8178403324891</v>
      </c>
      <c r="BO95" s="159">
        <f t="shared" si="41"/>
        <v>8171.4466938054484</v>
      </c>
      <c r="BP95" s="159">
        <f t="shared" si="41"/>
        <v>8772.610755404321</v>
      </c>
      <c r="BQ95" s="159">
        <f t="shared" si="41"/>
        <v>7053.2625445483209</v>
      </c>
      <c r="BR95" s="159">
        <f t="shared" si="41"/>
        <v>5107.5159623545978</v>
      </c>
      <c r="BS95" s="159">
        <f t="shared" si="41"/>
        <v>3920.384057256696</v>
      </c>
      <c r="BT95" s="159">
        <f t="shared" si="41"/>
        <v>3247.841348372327</v>
      </c>
      <c r="BU95" s="159">
        <f t="shared" si="41"/>
        <v>2894.4322317035239</v>
      </c>
      <c r="BV95" s="159">
        <f t="shared" si="41"/>
        <v>2249.3313145094244</v>
      </c>
      <c r="BW95" s="159">
        <f t="shared" si="41"/>
        <v>1131.4374948941679</v>
      </c>
      <c r="BX95" s="159">
        <f t="shared" si="41"/>
        <v>811.30230992684687</v>
      </c>
      <c r="BY95" s="159">
        <f t="shared" si="41"/>
        <v>560.94711398910295</v>
      </c>
      <c r="BZ95" s="159">
        <f t="shared" si="41"/>
        <v>354.70620684681671</v>
      </c>
      <c r="CA95" s="159">
        <f t="shared" si="41"/>
        <v>228.42326231662378</v>
      </c>
      <c r="CB95" s="159"/>
      <c r="CC95" s="159"/>
      <c r="CD95" s="159"/>
      <c r="CE95" s="160"/>
    </row>
    <row r="96" spans="1:83" x14ac:dyDescent="0.35">
      <c r="A96" s="153"/>
      <c r="B96" s="73" t="s">
        <v>435</v>
      </c>
      <c r="AH96" s="159">
        <f t="shared" ref="AH96:BK96" si="42">AH10+AH60+AH69+AH49+AH53+AH84+AH77+AH90</f>
        <v>51.210786937944519</v>
      </c>
      <c r="AI96" s="159">
        <f t="shared" si="42"/>
        <v>61.641156771201267</v>
      </c>
      <c r="AJ96" s="159">
        <f t="shared" si="42"/>
        <v>83.346229220868537</v>
      </c>
      <c r="AK96" s="159">
        <f t="shared" si="42"/>
        <v>126.05046309514468</v>
      </c>
      <c r="AL96" s="159">
        <f t="shared" si="42"/>
        <v>175.57904048531827</v>
      </c>
      <c r="AM96" s="159">
        <f t="shared" si="42"/>
        <v>229.03464242686098</v>
      </c>
      <c r="AN96" s="159">
        <f t="shared" si="42"/>
        <v>262.38446218413594</v>
      </c>
      <c r="AO96" s="159">
        <f t="shared" si="42"/>
        <v>276.50563304262545</v>
      </c>
      <c r="AP96" s="159">
        <f t="shared" si="42"/>
        <v>334.43059767550233</v>
      </c>
      <c r="AQ96" s="159">
        <f t="shared" si="42"/>
        <v>410.4731231453286</v>
      </c>
      <c r="AR96" s="159">
        <f t="shared" si="42"/>
        <v>775.30485949855722</v>
      </c>
      <c r="AS96" s="159">
        <f t="shared" si="42"/>
        <v>862.08305624216769</v>
      </c>
      <c r="AT96" s="159">
        <f t="shared" si="42"/>
        <v>1198.1940727573765</v>
      </c>
      <c r="AU96" s="159">
        <f t="shared" si="42"/>
        <v>1417.1347834778908</v>
      </c>
      <c r="AV96" s="159">
        <f t="shared" si="42"/>
        <v>1574.051145463482</v>
      </c>
      <c r="AW96" s="159">
        <f t="shared" si="42"/>
        <v>1903.0312409725441</v>
      </c>
      <c r="AX96" s="159">
        <f t="shared" si="42"/>
        <v>2226.3203287708056</v>
      </c>
      <c r="AY96" s="159">
        <f t="shared" si="42"/>
        <v>2689.2452145374687</v>
      </c>
      <c r="AZ96" s="159">
        <f t="shared" si="42"/>
        <v>2990.6749469357251</v>
      </c>
      <c r="BA96" s="159">
        <f t="shared" si="42"/>
        <v>3140.9229328387701</v>
      </c>
      <c r="BB96" s="159">
        <f t="shared" si="42"/>
        <v>3012.021166698984</v>
      </c>
      <c r="BC96" s="159">
        <f t="shared" si="42"/>
        <v>2425.9510548214885</v>
      </c>
      <c r="BD96" s="159">
        <f t="shared" si="42"/>
        <v>1414.7579598053403</v>
      </c>
      <c r="BE96" s="159">
        <f t="shared" si="42"/>
        <v>1421.2424738472355</v>
      </c>
      <c r="BF96" s="159">
        <f t="shared" si="42"/>
        <v>1465.7532395770065</v>
      </c>
      <c r="BG96" s="159">
        <f t="shared" si="42"/>
        <v>1698.2695550272188</v>
      </c>
      <c r="BH96" s="237">
        <f t="shared" si="42"/>
        <v>2010.0478595563138</v>
      </c>
      <c r="BI96" s="159">
        <f t="shared" si="42"/>
        <v>2118.2767134766536</v>
      </c>
      <c r="BJ96" s="159">
        <f t="shared" si="42"/>
        <v>2493.3100939001984</v>
      </c>
      <c r="BK96" s="159">
        <f t="shared" si="42"/>
        <v>2679.2367238565553</v>
      </c>
      <c r="BL96" s="159">
        <f t="shared" ref="BL96:CE96" si="43">BL10+BL60+BL69+BL49+BL53+BL80+BL84+BL76+BL77+BL88+BL85+BL90</f>
        <v>4274.4935652628419</v>
      </c>
      <c r="BM96" s="159">
        <f t="shared" si="43"/>
        <v>5348.5484000439055</v>
      </c>
      <c r="BN96" s="159">
        <f t="shared" si="43"/>
        <v>6479.9130541664217</v>
      </c>
      <c r="BO96" s="159">
        <f t="shared" si="43"/>
        <v>6916.5123564755131</v>
      </c>
      <c r="BP96" s="159">
        <f t="shared" si="43"/>
        <v>7581.7676323992355</v>
      </c>
      <c r="BQ96" s="159">
        <f t="shared" si="43"/>
        <v>7318.8835472365681</v>
      </c>
      <c r="BR96" s="159">
        <f t="shared" si="43"/>
        <v>7844.0011761718833</v>
      </c>
      <c r="BS96" s="159">
        <f t="shared" si="43"/>
        <v>8045.9135386151083</v>
      </c>
      <c r="BT96" s="159">
        <f t="shared" si="43"/>
        <v>7854.3923076124056</v>
      </c>
      <c r="BU96" s="159">
        <f t="shared" si="43"/>
        <v>7479.6042477294077</v>
      </c>
      <c r="BV96" s="159">
        <f t="shared" si="43"/>
        <v>6929.0896009023563</v>
      </c>
      <c r="BW96" s="159">
        <f t="shared" si="43"/>
        <v>6178.9127385913935</v>
      </c>
      <c r="BX96" s="159">
        <f t="shared" si="43"/>
        <v>5792.1360271054155</v>
      </c>
      <c r="BY96" s="159">
        <f t="shared" si="43"/>
        <v>5119.6354200557907</v>
      </c>
      <c r="BZ96" s="159">
        <f t="shared" si="43"/>
        <v>4730.0902994435892</v>
      </c>
      <c r="CA96" s="159">
        <f t="shared" si="43"/>
        <v>4502.6403873837571</v>
      </c>
      <c r="CB96" s="159">
        <f t="shared" si="43"/>
        <v>4308.2289036963248</v>
      </c>
      <c r="CC96" s="159">
        <f t="shared" si="43"/>
        <v>2020.4039920683736</v>
      </c>
      <c r="CD96" s="159">
        <f t="shared" si="43"/>
        <v>1682.117965987419</v>
      </c>
      <c r="CE96" s="160">
        <f t="shared" si="43"/>
        <v>1748.7499903806142</v>
      </c>
    </row>
    <row r="97" spans="1:83" ht="24.75" customHeight="1" x14ac:dyDescent="0.35">
      <c r="A97" s="153"/>
      <c r="B97" s="73" t="s">
        <v>441</v>
      </c>
      <c r="AH97" s="159"/>
      <c r="AI97" s="159"/>
      <c r="AJ97" s="159"/>
      <c r="AK97" s="159"/>
      <c r="AL97" s="159"/>
      <c r="AM97" s="159"/>
      <c r="AN97" s="159"/>
      <c r="AO97" s="159"/>
      <c r="AP97" s="159"/>
      <c r="AQ97" s="159"/>
      <c r="AR97" s="159"/>
      <c r="AS97" s="159"/>
      <c r="AT97" s="159"/>
      <c r="AU97" s="159"/>
      <c r="AV97" s="159"/>
      <c r="AW97" s="159"/>
      <c r="AX97" s="159"/>
      <c r="AY97" s="159"/>
      <c r="AZ97" s="159"/>
      <c r="BA97" s="159"/>
      <c r="BB97" s="159"/>
      <c r="BC97" s="159"/>
      <c r="BD97" s="159"/>
      <c r="BE97" s="159"/>
      <c r="BF97" s="159"/>
      <c r="BG97" s="159"/>
      <c r="BH97" s="159"/>
      <c r="BI97" s="159"/>
      <c r="BJ97" s="159"/>
      <c r="BK97" s="159"/>
      <c r="BL97" s="159">
        <f t="shared" ref="BL97:CE97" si="44">BL89</f>
        <v>0</v>
      </c>
      <c r="BM97" s="159">
        <f t="shared" si="44"/>
        <v>0</v>
      </c>
      <c r="BN97" s="159">
        <f t="shared" si="44"/>
        <v>0</v>
      </c>
      <c r="BO97" s="159">
        <f t="shared" si="44"/>
        <v>0</v>
      </c>
      <c r="BP97" s="159">
        <f t="shared" si="44"/>
        <v>0</v>
      </c>
      <c r="BQ97" s="159">
        <f t="shared" si="44"/>
        <v>5.8574696600000031</v>
      </c>
      <c r="BR97" s="159">
        <f t="shared" si="44"/>
        <v>56.150329630000009</v>
      </c>
      <c r="BS97" s="159">
        <f t="shared" si="44"/>
        <v>490.88279648000002</v>
      </c>
      <c r="BT97" s="159">
        <f t="shared" si="44"/>
        <v>1585.7627723199994</v>
      </c>
      <c r="BU97" s="159">
        <f t="shared" si="44"/>
        <v>3322.5426384599987</v>
      </c>
      <c r="BV97" s="159">
        <f t="shared" si="44"/>
        <v>8134.8647156900006</v>
      </c>
      <c r="BW97" s="159">
        <f t="shared" si="44"/>
        <v>18388.256169110005</v>
      </c>
      <c r="BX97" s="159">
        <f t="shared" si="44"/>
        <v>38320.348814015022</v>
      </c>
      <c r="BY97" s="159">
        <f t="shared" si="44"/>
        <v>40935.681691392034</v>
      </c>
      <c r="BZ97" s="159">
        <f t="shared" si="44"/>
        <v>43404.52316044546</v>
      </c>
      <c r="CA97" s="159">
        <f t="shared" si="44"/>
        <v>50819.168293422241</v>
      </c>
      <c r="CB97" s="159">
        <f t="shared" si="44"/>
        <v>61159.780003489999</v>
      </c>
      <c r="CC97" s="159">
        <f t="shared" si="44"/>
        <v>70364.766783840343</v>
      </c>
      <c r="CD97" s="159">
        <f t="shared" si="44"/>
        <v>72553.126069768536</v>
      </c>
      <c r="CE97" s="160">
        <f t="shared" si="44"/>
        <v>74686.847077777711</v>
      </c>
    </row>
    <row r="98" spans="1:83" ht="26.25" customHeight="1" x14ac:dyDescent="0.35">
      <c r="A98" s="153"/>
      <c r="B98" s="75" t="s">
        <v>436</v>
      </c>
      <c r="AH98" s="159">
        <f t="shared" ref="AH98:BM98" si="45">AH6+AH61+AH70+AH75+AH79+AH83+AH85+AH87</f>
        <v>1071</v>
      </c>
      <c r="AI98" s="159">
        <f t="shared" si="45"/>
        <v>1194</v>
      </c>
      <c r="AJ98" s="159">
        <f t="shared" si="45"/>
        <v>1476</v>
      </c>
      <c r="AK98" s="159">
        <f t="shared" si="45"/>
        <v>2096.33</v>
      </c>
      <c r="AL98" s="159">
        <f t="shared" si="45"/>
        <v>2419</v>
      </c>
      <c r="AM98" s="159">
        <f t="shared" si="45"/>
        <v>2704</v>
      </c>
      <c r="AN98" s="159">
        <f t="shared" si="45"/>
        <v>3117</v>
      </c>
      <c r="AO98" s="159">
        <f t="shared" si="45"/>
        <v>3515</v>
      </c>
      <c r="AP98" s="159">
        <f t="shared" si="45"/>
        <v>3782</v>
      </c>
      <c r="AQ98" s="159">
        <f t="shared" si="45"/>
        <v>3985</v>
      </c>
      <c r="AR98" s="159">
        <f t="shared" si="45"/>
        <v>4434.1280000000006</v>
      </c>
      <c r="AS98" s="159">
        <f t="shared" si="45"/>
        <v>5031.3342119219333</v>
      </c>
      <c r="AT98" s="159">
        <f t="shared" si="45"/>
        <v>5790.8220000000001</v>
      </c>
      <c r="AU98" s="159">
        <f t="shared" si="45"/>
        <v>6001.4549999999999</v>
      </c>
      <c r="AV98" s="159">
        <f t="shared" si="45"/>
        <v>7260.0259999999998</v>
      </c>
      <c r="AW98" s="159">
        <f t="shared" si="45"/>
        <v>8069.4830000000002</v>
      </c>
      <c r="AX98" s="159">
        <f t="shared" si="45"/>
        <v>8344.4640593971671</v>
      </c>
      <c r="AY98" s="159">
        <f t="shared" si="45"/>
        <v>8494.3502538867524</v>
      </c>
      <c r="AZ98" s="159">
        <f t="shared" si="45"/>
        <v>8602.025694728236</v>
      </c>
      <c r="BA98" s="159">
        <f t="shared" si="45"/>
        <v>8640.5586407757619</v>
      </c>
      <c r="BB98" s="159">
        <f t="shared" si="45"/>
        <v>8595.464433952191</v>
      </c>
      <c r="BC98" s="159">
        <f t="shared" si="45"/>
        <v>8942.0083998374503</v>
      </c>
      <c r="BD98" s="159">
        <f t="shared" si="45"/>
        <v>9531.7037557356707</v>
      </c>
      <c r="BE98" s="159">
        <f t="shared" si="45"/>
        <v>10294.057763499603</v>
      </c>
      <c r="BF98" s="159">
        <f t="shared" si="45"/>
        <v>10697.652014520467</v>
      </c>
      <c r="BG98" s="159">
        <f t="shared" si="45"/>
        <v>10903.644924357332</v>
      </c>
      <c r="BH98" s="159">
        <f t="shared" si="45"/>
        <v>12347.603465567412</v>
      </c>
      <c r="BI98" s="159">
        <f t="shared" si="45"/>
        <v>12833.50964645738</v>
      </c>
      <c r="BJ98" s="159">
        <f t="shared" si="45"/>
        <v>13779.58616835176</v>
      </c>
      <c r="BK98" s="159">
        <f t="shared" si="45"/>
        <v>14380.045118128428</v>
      </c>
      <c r="BL98" s="159">
        <f t="shared" si="45"/>
        <v>15553.985666372697</v>
      </c>
      <c r="BM98" s="159">
        <f t="shared" si="45"/>
        <v>16362.454703807016</v>
      </c>
      <c r="BN98" s="159">
        <f t="shared" ref="BN98:CE98" si="46">BN6+BN61+BN70+BN75+BN79+BN83+BN85+BN87</f>
        <v>16766.754930850635</v>
      </c>
      <c r="BO98" s="159">
        <f t="shared" si="46"/>
        <v>16629.992018452118</v>
      </c>
      <c r="BP98" s="159">
        <f t="shared" si="46"/>
        <v>16184.951057678054</v>
      </c>
      <c r="BQ98" s="159">
        <f t="shared" si="46"/>
        <v>13608.902623134025</v>
      </c>
      <c r="BR98" s="159">
        <f t="shared" si="46"/>
        <v>13177.017597510659</v>
      </c>
      <c r="BS98" s="159">
        <f t="shared" si="46"/>
        <v>12622.370827631481</v>
      </c>
      <c r="BT98" s="159">
        <f t="shared" si="46"/>
        <v>12009.520813964671</v>
      </c>
      <c r="BU98" s="159">
        <f t="shared" si="46"/>
        <v>11521.359515350463</v>
      </c>
      <c r="BV98" s="159">
        <f t="shared" si="46"/>
        <v>11013.247955258557</v>
      </c>
      <c r="BW98" s="159">
        <f t="shared" si="46"/>
        <v>10852.625902146781</v>
      </c>
      <c r="BX98" s="159">
        <f t="shared" si="46"/>
        <v>10895.207040418494</v>
      </c>
      <c r="BY98" s="159">
        <f t="shared" si="46"/>
        <v>10558.702728521623</v>
      </c>
      <c r="BZ98" s="159">
        <f t="shared" si="46"/>
        <v>10582.690399111347</v>
      </c>
      <c r="CA98" s="159">
        <f t="shared" si="46"/>
        <v>11405.316910124135</v>
      </c>
      <c r="CB98" s="159">
        <f t="shared" si="46"/>
        <v>11795.402434721098</v>
      </c>
      <c r="CC98" s="159">
        <f t="shared" si="46"/>
        <v>11547.124834334594</v>
      </c>
      <c r="CD98" s="159">
        <f t="shared" si="46"/>
        <v>11211.612612887111</v>
      </c>
      <c r="CE98" s="160">
        <f t="shared" si="46"/>
        <v>11081.721951930809</v>
      </c>
    </row>
    <row r="99" spans="1:83" x14ac:dyDescent="0.35">
      <c r="A99" s="153"/>
      <c r="B99" s="75" t="s">
        <v>413</v>
      </c>
      <c r="AH99" s="159">
        <f t="shared" ref="AH99:BM99" si="47">AH11+AH62+AH71+AH76+AH45+AH50+AH53+AH54+AH77+AH80+AH81+AH84+SUM(AH88:AH90)</f>
        <v>1621</v>
      </c>
      <c r="AI99" s="159">
        <f t="shared" si="47"/>
        <v>1746</v>
      </c>
      <c r="AJ99" s="159">
        <f t="shared" si="47"/>
        <v>2354</v>
      </c>
      <c r="AK99" s="159">
        <f t="shared" si="47"/>
        <v>3760.92</v>
      </c>
      <c r="AL99" s="159">
        <f t="shared" si="47"/>
        <v>5498</v>
      </c>
      <c r="AM99" s="159">
        <f t="shared" si="47"/>
        <v>6745</v>
      </c>
      <c r="AN99" s="159">
        <f t="shared" si="47"/>
        <v>7666</v>
      </c>
      <c r="AO99" s="159">
        <f t="shared" si="47"/>
        <v>8717</v>
      </c>
      <c r="AP99" s="159">
        <f t="shared" si="47"/>
        <v>9394</v>
      </c>
      <c r="AQ99" s="159">
        <f t="shared" si="47"/>
        <v>9387.7080000000005</v>
      </c>
      <c r="AR99" s="159">
        <f t="shared" si="47"/>
        <v>8665.8220000000001</v>
      </c>
      <c r="AS99" s="159">
        <f t="shared" si="47"/>
        <v>9037.4317880780673</v>
      </c>
      <c r="AT99" s="159">
        <f t="shared" si="47"/>
        <v>10852.014999999998</v>
      </c>
      <c r="AU99" s="159">
        <f t="shared" si="47"/>
        <v>14083.792899511733</v>
      </c>
      <c r="AV99" s="159">
        <f t="shared" si="47"/>
        <v>18054.872000000003</v>
      </c>
      <c r="AW99" s="159">
        <f t="shared" si="47"/>
        <v>20526.009000000005</v>
      </c>
      <c r="AX99" s="159">
        <f t="shared" si="47"/>
        <v>21777.352154602828</v>
      </c>
      <c r="AY99" s="159">
        <f t="shared" si="47"/>
        <v>23126.355372113245</v>
      </c>
      <c r="AZ99" s="159">
        <f t="shared" si="47"/>
        <v>23596.575062271761</v>
      </c>
      <c r="BA99" s="159">
        <f t="shared" si="47"/>
        <v>22813.948107224242</v>
      </c>
      <c r="BB99" s="159">
        <f t="shared" si="47"/>
        <v>22418.676401047804</v>
      </c>
      <c r="BC99" s="159">
        <f t="shared" si="47"/>
        <v>21599.330742630242</v>
      </c>
      <c r="BD99" s="159">
        <f t="shared" si="47"/>
        <v>19899.894698082491</v>
      </c>
      <c r="BE99" s="159">
        <f t="shared" si="47"/>
        <v>20373.0289045305</v>
      </c>
      <c r="BF99" s="159">
        <f t="shared" si="47"/>
        <v>21296.976694947112</v>
      </c>
      <c r="BG99" s="159">
        <f t="shared" si="47"/>
        <v>22121.324932195923</v>
      </c>
      <c r="BH99" s="159">
        <f t="shared" si="47"/>
        <v>22351.822582913006</v>
      </c>
      <c r="BI99" s="159">
        <f t="shared" si="47"/>
        <v>22518.823883184625</v>
      </c>
      <c r="BJ99" s="159">
        <f t="shared" si="47"/>
        <v>23392.650364503712</v>
      </c>
      <c r="BK99" s="159">
        <f t="shared" si="47"/>
        <v>24316.036793454667</v>
      </c>
      <c r="BL99" s="159">
        <f t="shared" si="47"/>
        <v>25412.856934317304</v>
      </c>
      <c r="BM99" s="159">
        <f t="shared" si="47"/>
        <v>30333.368116922975</v>
      </c>
      <c r="BN99" s="159">
        <f t="shared" ref="BN99:CE99" si="48">BN11+BN62+BN71+BN76+BN45+BN50+BN53+BN54+BN77+BN80+BN81+BN84+SUM(BN88:BN90)</f>
        <v>31998.108116931067</v>
      </c>
      <c r="BO99" s="159">
        <f t="shared" si="48"/>
        <v>33310.027421227693</v>
      </c>
      <c r="BP99" s="159">
        <f t="shared" si="48"/>
        <v>35221.006228371945</v>
      </c>
      <c r="BQ99" s="159">
        <f t="shared" si="48"/>
        <v>32562.023201492138</v>
      </c>
      <c r="BR99" s="159">
        <f t="shared" si="48"/>
        <v>32663.702577279339</v>
      </c>
      <c r="BS99" s="159">
        <f t="shared" si="48"/>
        <v>32783.285416648519</v>
      </c>
      <c r="BT99" s="159">
        <f t="shared" si="48"/>
        <v>32922.514653065344</v>
      </c>
      <c r="BU99" s="159">
        <f t="shared" si="48"/>
        <v>34033.910565109531</v>
      </c>
      <c r="BV99" s="159">
        <f t="shared" si="48"/>
        <v>36766.022890069835</v>
      </c>
      <c r="BW99" s="159">
        <f t="shared" si="48"/>
        <v>42492.50254930339</v>
      </c>
      <c r="BX99" s="159">
        <f t="shared" si="48"/>
        <v>60567.147227395435</v>
      </c>
      <c r="BY99" s="159">
        <f t="shared" si="48"/>
        <v>60804.859418697801</v>
      </c>
      <c r="BZ99" s="159">
        <f t="shared" si="48"/>
        <v>61458.287117947919</v>
      </c>
      <c r="CA99" s="159">
        <f t="shared" si="48"/>
        <v>68843.38979371899</v>
      </c>
      <c r="CB99" s="159">
        <f t="shared" si="48"/>
        <v>77881.871579340383</v>
      </c>
      <c r="CC99" s="159">
        <f t="shared" si="48"/>
        <v>82729.655194759602</v>
      </c>
      <c r="CD99" s="159">
        <f t="shared" si="48"/>
        <v>83523.774582014245</v>
      </c>
      <c r="CE99" s="160">
        <f t="shared" si="48"/>
        <v>85041.684175696209</v>
      </c>
    </row>
    <row r="100" spans="1:83" s="108" customFormat="1" x14ac:dyDescent="0.35">
      <c r="A100" s="171"/>
      <c r="B100" s="108" t="s">
        <v>163</v>
      </c>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56">
        <f t="shared" ref="AH100:BM100" si="49">AH99+AH98</f>
        <v>2692</v>
      </c>
      <c r="AI100" s="56">
        <f t="shared" si="49"/>
        <v>2940</v>
      </c>
      <c r="AJ100" s="56">
        <f t="shared" si="49"/>
        <v>3830</v>
      </c>
      <c r="AK100" s="56">
        <f t="shared" si="49"/>
        <v>5857.25</v>
      </c>
      <c r="AL100" s="56">
        <f t="shared" si="49"/>
        <v>7917</v>
      </c>
      <c r="AM100" s="56">
        <f t="shared" si="49"/>
        <v>9449</v>
      </c>
      <c r="AN100" s="56">
        <f t="shared" si="49"/>
        <v>10783</v>
      </c>
      <c r="AO100" s="56">
        <f t="shared" si="49"/>
        <v>12232</v>
      </c>
      <c r="AP100" s="56">
        <f t="shared" si="49"/>
        <v>13176</v>
      </c>
      <c r="AQ100" s="56">
        <f t="shared" si="49"/>
        <v>13372.708000000001</v>
      </c>
      <c r="AR100" s="56">
        <f t="shared" si="49"/>
        <v>13099.95</v>
      </c>
      <c r="AS100" s="56">
        <f t="shared" si="49"/>
        <v>14068.766</v>
      </c>
      <c r="AT100" s="56">
        <f t="shared" si="49"/>
        <v>16642.837</v>
      </c>
      <c r="AU100" s="56">
        <f t="shared" si="49"/>
        <v>20085.247899511734</v>
      </c>
      <c r="AV100" s="56">
        <f t="shared" si="49"/>
        <v>25314.898000000001</v>
      </c>
      <c r="AW100" s="56">
        <f t="shared" si="49"/>
        <v>28595.492000000006</v>
      </c>
      <c r="AX100" s="56">
        <f t="shared" si="49"/>
        <v>30121.816213999995</v>
      </c>
      <c r="AY100" s="56">
        <f t="shared" si="49"/>
        <v>31620.705625999995</v>
      </c>
      <c r="AZ100" s="56">
        <f t="shared" si="49"/>
        <v>32198.600756999997</v>
      </c>
      <c r="BA100" s="56">
        <f t="shared" si="49"/>
        <v>31454.506748000003</v>
      </c>
      <c r="BB100" s="56">
        <f t="shared" si="49"/>
        <v>31014.140834999995</v>
      </c>
      <c r="BC100" s="56">
        <f t="shared" si="49"/>
        <v>30541.339142467692</v>
      </c>
      <c r="BD100" s="56">
        <f t="shared" si="49"/>
        <v>29431.598453818162</v>
      </c>
      <c r="BE100" s="56">
        <f t="shared" si="49"/>
        <v>30667.086668030104</v>
      </c>
      <c r="BF100" s="56">
        <f t="shared" si="49"/>
        <v>31994.628709467579</v>
      </c>
      <c r="BG100" s="56">
        <f t="shared" si="49"/>
        <v>33024.969856553253</v>
      </c>
      <c r="BH100" s="56">
        <f t="shared" si="49"/>
        <v>34699.426048480418</v>
      </c>
      <c r="BI100" s="56">
        <f t="shared" si="49"/>
        <v>35352.333529642005</v>
      </c>
      <c r="BJ100" s="56">
        <f t="shared" si="49"/>
        <v>37172.236532855473</v>
      </c>
      <c r="BK100" s="56">
        <f t="shared" si="49"/>
        <v>38696.081911583096</v>
      </c>
      <c r="BL100" s="56">
        <f t="shared" si="49"/>
        <v>40966.842600689997</v>
      </c>
      <c r="BM100" s="56">
        <f t="shared" si="49"/>
        <v>46695.822820729991</v>
      </c>
      <c r="BN100" s="56">
        <f t="shared" ref="BN100:CE100" si="50">BN99+BN98</f>
        <v>48764.863047781706</v>
      </c>
      <c r="BO100" s="56">
        <f t="shared" si="50"/>
        <v>49940.019439679811</v>
      </c>
      <c r="BP100" s="56">
        <f t="shared" si="50"/>
        <v>51405.957286049997</v>
      </c>
      <c r="BQ100" s="56">
        <f t="shared" si="50"/>
        <v>46170.92582462616</v>
      </c>
      <c r="BR100" s="56">
        <f t="shared" si="50"/>
        <v>45840.720174789996</v>
      </c>
      <c r="BS100" s="56">
        <f t="shared" si="50"/>
        <v>45405.656244279999</v>
      </c>
      <c r="BT100" s="56">
        <f t="shared" si="50"/>
        <v>44932.035467030015</v>
      </c>
      <c r="BU100" s="56">
        <f t="shared" si="50"/>
        <v>45555.270080459995</v>
      </c>
      <c r="BV100" s="56">
        <f t="shared" si="50"/>
        <v>47779.270845328392</v>
      </c>
      <c r="BW100" s="56">
        <f t="shared" si="50"/>
        <v>53345.128451450175</v>
      </c>
      <c r="BX100" s="56">
        <f t="shared" si="50"/>
        <v>71462.354267813935</v>
      </c>
      <c r="BY100" s="56">
        <f t="shared" si="50"/>
        <v>71363.562147219418</v>
      </c>
      <c r="BZ100" s="56">
        <f t="shared" si="50"/>
        <v>72040.977517059262</v>
      </c>
      <c r="CA100" s="56">
        <f t="shared" si="50"/>
        <v>80248.706703843127</v>
      </c>
      <c r="CB100" s="56">
        <f t="shared" si="50"/>
        <v>89677.274014061477</v>
      </c>
      <c r="CC100" s="56">
        <f t="shared" si="50"/>
        <v>94276.780029094196</v>
      </c>
      <c r="CD100" s="56">
        <f t="shared" si="50"/>
        <v>94735.387194901356</v>
      </c>
      <c r="CE100" s="57">
        <f t="shared" si="50"/>
        <v>96123.406127627022</v>
      </c>
    </row>
    <row r="101" spans="1:83" ht="26.25" customHeight="1" x14ac:dyDescent="0.35">
      <c r="A101" s="153"/>
      <c r="B101" s="108" t="s">
        <v>442</v>
      </c>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c r="BB101" s="159"/>
      <c r="BC101" s="159"/>
      <c r="BD101" s="159"/>
      <c r="BE101" s="159"/>
      <c r="BF101" s="159"/>
      <c r="BG101" s="159"/>
      <c r="BH101" s="256" t="s">
        <v>407</v>
      </c>
      <c r="BI101" s="159"/>
      <c r="BJ101" s="159"/>
      <c r="BK101" s="159"/>
      <c r="BL101" s="256" t="s">
        <v>407</v>
      </c>
      <c r="BM101" s="159"/>
      <c r="BN101" s="159"/>
      <c r="BO101" s="159"/>
      <c r="BP101" s="159"/>
      <c r="BQ101" s="159"/>
      <c r="BR101" s="159"/>
      <c r="BS101" s="159"/>
      <c r="BT101" s="159"/>
      <c r="BU101" s="159"/>
      <c r="BV101" s="159"/>
      <c r="BW101" s="159"/>
      <c r="BX101" s="159"/>
      <c r="BY101" s="159"/>
      <c r="BZ101" s="159"/>
      <c r="CA101" s="159"/>
      <c r="CB101" s="159"/>
      <c r="CC101" s="159"/>
      <c r="CD101" s="159"/>
      <c r="CE101" s="160"/>
    </row>
    <row r="102" spans="1:83" x14ac:dyDescent="0.35">
      <c r="A102" s="153"/>
      <c r="B102" s="73" t="s">
        <v>440</v>
      </c>
      <c r="AH102" s="159">
        <f t="shared" ref="AH102:BK102" si="51">AH37+AH65+AH83</f>
        <v>879.13660835202791</v>
      </c>
      <c r="AI102" s="159">
        <f t="shared" si="51"/>
        <v>965.71952684567862</v>
      </c>
      <c r="AJ102" s="159">
        <f t="shared" si="51"/>
        <v>1165.6784581666639</v>
      </c>
      <c r="AK102" s="159">
        <f t="shared" si="51"/>
        <v>1639.2650340306036</v>
      </c>
      <c r="AL102" s="159">
        <f t="shared" si="51"/>
        <v>1851.3099674185678</v>
      </c>
      <c r="AM102" s="159">
        <f t="shared" si="51"/>
        <v>2016.8889613949996</v>
      </c>
      <c r="AN102" s="159">
        <f t="shared" si="51"/>
        <v>2285.0079196275701</v>
      </c>
      <c r="AO102" s="159">
        <f t="shared" si="51"/>
        <v>2502.7997699406551</v>
      </c>
      <c r="AP102" s="159">
        <f t="shared" si="51"/>
        <v>2574.1306790081708</v>
      </c>
      <c r="AQ102" s="159">
        <f t="shared" si="51"/>
        <v>2604.1375405841391</v>
      </c>
      <c r="AR102" s="159">
        <f t="shared" si="51"/>
        <v>2958.032581333252</v>
      </c>
      <c r="AS102" s="159">
        <f t="shared" si="51"/>
        <v>3196.5630327702083</v>
      </c>
      <c r="AT102" s="159">
        <f t="shared" si="51"/>
        <v>3588.5128467443524</v>
      </c>
      <c r="AU102" s="159">
        <f t="shared" si="51"/>
        <v>4013.0219693975573</v>
      </c>
      <c r="AV102" s="159">
        <f t="shared" si="51"/>
        <v>4947.6392028615437</v>
      </c>
      <c r="AW102" s="159">
        <f t="shared" si="51"/>
        <v>5390.1946462719416</v>
      </c>
      <c r="AX102" s="159">
        <f t="shared" si="51"/>
        <v>5624.3306398979967</v>
      </c>
      <c r="AY102" s="159">
        <f t="shared" si="51"/>
        <v>5955.8548748241155</v>
      </c>
      <c r="AZ102" s="159">
        <f t="shared" si="51"/>
        <v>6094.6968416297641</v>
      </c>
      <c r="BA102" s="159">
        <f t="shared" si="51"/>
        <v>6209.4369681790304</v>
      </c>
      <c r="BB102" s="159">
        <f t="shared" si="51"/>
        <v>6235.793846672108</v>
      </c>
      <c r="BC102" s="159">
        <f t="shared" si="51"/>
        <v>6610.5244448185294</v>
      </c>
      <c r="BD102" s="159">
        <f t="shared" si="51"/>
        <v>7161.3827794828449</v>
      </c>
      <c r="BE102" s="159">
        <f t="shared" si="51"/>
        <v>7817.6821619821239</v>
      </c>
      <c r="BF102" s="159">
        <f t="shared" si="51"/>
        <v>8579.982507645871</v>
      </c>
      <c r="BG102" s="159">
        <f t="shared" si="51"/>
        <v>9007.604491842576</v>
      </c>
      <c r="BH102" s="237">
        <f t="shared" si="51"/>
        <v>10519.076117122559</v>
      </c>
      <c r="BI102" s="159">
        <f t="shared" si="51"/>
        <v>10990.213712341436</v>
      </c>
      <c r="BJ102" s="159">
        <f t="shared" si="51"/>
        <v>11749.973946554235</v>
      </c>
      <c r="BK102" s="159">
        <f t="shared" si="51"/>
        <v>12308.255202199914</v>
      </c>
      <c r="BL102" s="159">
        <f t="shared" ref="BL102:CE102" si="52">BL37+BL65+BL75+BL79+BL83+BL87</f>
        <v>12769.37405091318</v>
      </c>
      <c r="BM102" s="159">
        <f t="shared" si="52"/>
        <v>13485.278884461528</v>
      </c>
      <c r="BN102" s="159">
        <f t="shared" si="52"/>
        <v>13776.993584378495</v>
      </c>
      <c r="BO102" s="159">
        <f t="shared" si="52"/>
        <v>13629.556631362422</v>
      </c>
      <c r="BP102" s="159">
        <f t="shared" si="52"/>
        <v>13321.914565692789</v>
      </c>
      <c r="BQ102" s="159">
        <f t="shared" si="52"/>
        <v>12961.116992112904</v>
      </c>
      <c r="BR102" s="159">
        <f t="shared" si="52"/>
        <v>12603.588065432599</v>
      </c>
      <c r="BS102" s="159">
        <f t="shared" si="52"/>
        <v>12139.565133600741</v>
      </c>
      <c r="BT102" s="159">
        <f t="shared" si="52"/>
        <v>11644.694403247282</v>
      </c>
      <c r="BU102" s="159">
        <f t="shared" si="52"/>
        <v>11296.249894133553</v>
      </c>
      <c r="BV102" s="159">
        <f t="shared" si="52"/>
        <v>10910.848339015991</v>
      </c>
      <c r="BW102" s="159">
        <f t="shared" si="52"/>
        <v>10766.253897377983</v>
      </c>
      <c r="BX102" s="159">
        <f t="shared" si="52"/>
        <v>10839.415250315225</v>
      </c>
      <c r="BY102" s="159">
        <f t="shared" si="52"/>
        <v>10541.296033831371</v>
      </c>
      <c r="BZ102" s="159">
        <f t="shared" si="52"/>
        <v>10585.213048785541</v>
      </c>
      <c r="CA102" s="159">
        <f t="shared" si="52"/>
        <v>11396.938871999633</v>
      </c>
      <c r="CB102" s="159">
        <f t="shared" si="52"/>
        <v>11799.364689480526</v>
      </c>
      <c r="CC102" s="159">
        <f t="shared" si="52"/>
        <v>11542.285463736509</v>
      </c>
      <c r="CD102" s="159">
        <f t="shared" si="52"/>
        <v>11207.990254185042</v>
      </c>
      <c r="CE102" s="160">
        <f t="shared" si="52"/>
        <v>11077.460922364855</v>
      </c>
    </row>
    <row r="103" spans="1:83" x14ac:dyDescent="0.35">
      <c r="A103" s="153"/>
      <c r="B103" s="73" t="s">
        <v>432</v>
      </c>
      <c r="AH103" s="159">
        <f t="shared" ref="AH103:BM103" si="53">AH38+AH66</f>
        <v>173.98603128178249</v>
      </c>
      <c r="AI103" s="159">
        <f t="shared" si="53"/>
        <v>191.91759828256252</v>
      </c>
      <c r="AJ103" s="159">
        <f t="shared" si="53"/>
        <v>231.39129284350997</v>
      </c>
      <c r="AK103" s="159">
        <f t="shared" si="53"/>
        <v>298.96993997116317</v>
      </c>
      <c r="AL103" s="159">
        <f t="shared" si="53"/>
        <v>388.36914883756549</v>
      </c>
      <c r="AM103" s="159">
        <f t="shared" si="53"/>
        <v>442.99125490758956</v>
      </c>
      <c r="AN103" s="159">
        <f t="shared" si="53"/>
        <v>492.20964010500967</v>
      </c>
      <c r="AO103" s="159">
        <f t="shared" si="53"/>
        <v>558.88540844568683</v>
      </c>
      <c r="AP103" s="159">
        <f t="shared" si="53"/>
        <v>645.40178856227408</v>
      </c>
      <c r="AQ103" s="159">
        <f t="shared" si="53"/>
        <v>660.33447330565866</v>
      </c>
      <c r="AR103" s="159">
        <f t="shared" si="53"/>
        <v>749.87724320652671</v>
      </c>
      <c r="AS103" s="159">
        <f t="shared" si="53"/>
        <v>886.22282284645803</v>
      </c>
      <c r="AT103" s="159">
        <f t="shared" si="53"/>
        <v>1140.0778012292672</v>
      </c>
      <c r="AU103" s="159">
        <f t="shared" si="53"/>
        <v>1450.0592963380868</v>
      </c>
      <c r="AV103" s="159">
        <f t="shared" si="53"/>
        <v>1976.8686907194983</v>
      </c>
      <c r="AW103" s="159">
        <f t="shared" si="53"/>
        <v>2532.5381014695945</v>
      </c>
      <c r="AX103" s="159">
        <f t="shared" si="53"/>
        <v>3215.7905667483042</v>
      </c>
      <c r="AY103" s="159">
        <f t="shared" si="53"/>
        <v>3832.4483674293779</v>
      </c>
      <c r="AZ103" s="159">
        <f t="shared" si="53"/>
        <v>4268.1013320393704</v>
      </c>
      <c r="BA103" s="159">
        <f t="shared" si="53"/>
        <v>4557.5242449501457</v>
      </c>
      <c r="BB103" s="159">
        <f t="shared" si="53"/>
        <v>4887.2047576060413</v>
      </c>
      <c r="BC103" s="159">
        <f t="shared" si="53"/>
        <v>5193.2776606713469</v>
      </c>
      <c r="BD103" s="159">
        <f t="shared" si="53"/>
        <v>5572.4760072038625</v>
      </c>
      <c r="BE103" s="159">
        <f t="shared" si="53"/>
        <v>6049.1470342251359</v>
      </c>
      <c r="BF103" s="159">
        <f t="shared" si="53"/>
        <v>6757.3072068304691</v>
      </c>
      <c r="BG103" s="159">
        <f t="shared" si="53"/>
        <v>6984.0724574320702</v>
      </c>
      <c r="BH103" s="237">
        <f t="shared" si="53"/>
        <v>7155.297257357598</v>
      </c>
      <c r="BI103" s="159">
        <f t="shared" si="53"/>
        <v>7422.888283572589</v>
      </c>
      <c r="BJ103" s="159">
        <f t="shared" si="53"/>
        <v>7861.5580073674555</v>
      </c>
      <c r="BK103" s="159">
        <f t="shared" si="53"/>
        <v>8639.3355645641968</v>
      </c>
      <c r="BL103" s="159">
        <f t="shared" si="53"/>
        <v>9276.4901575728472</v>
      </c>
      <c r="BM103" s="159">
        <f t="shared" si="53"/>
        <v>10483.020756598369</v>
      </c>
      <c r="BN103" s="159">
        <f t="shared" ref="BN103:CE103" si="54">BN38+BN66</f>
        <v>11086.344482750013</v>
      </c>
      <c r="BO103" s="159">
        <f t="shared" si="54"/>
        <v>11794.398626656106</v>
      </c>
      <c r="BP103" s="159">
        <f t="shared" si="54"/>
        <v>12942.535004600777</v>
      </c>
      <c r="BQ103" s="159">
        <f t="shared" si="54"/>
        <v>14063.187178853328</v>
      </c>
      <c r="BR103" s="159">
        <f t="shared" si="54"/>
        <v>15858.310024490012</v>
      </c>
      <c r="BS103" s="159">
        <f t="shared" si="54"/>
        <v>16992.538506485587</v>
      </c>
      <c r="BT103" s="159">
        <f t="shared" si="54"/>
        <v>17112.703017291027</v>
      </c>
      <c r="BU103" s="159">
        <f t="shared" si="54"/>
        <v>17349.916306110354</v>
      </c>
      <c r="BV103" s="159">
        <f t="shared" si="54"/>
        <v>16806.873433414352</v>
      </c>
      <c r="BW103" s="159">
        <f t="shared" si="54"/>
        <v>15009.586781133727</v>
      </c>
      <c r="BX103" s="159">
        <f t="shared" si="54"/>
        <v>14293.157338841358</v>
      </c>
      <c r="BY103" s="159">
        <f t="shared" si="54"/>
        <v>13233.940801456189</v>
      </c>
      <c r="BZ103" s="159">
        <f t="shared" si="54"/>
        <v>12252.124236893455</v>
      </c>
      <c r="CA103" s="159">
        <f t="shared" si="54"/>
        <v>12718.745106374954</v>
      </c>
      <c r="CB103" s="159">
        <f t="shared" si="54"/>
        <v>11873.847532025873</v>
      </c>
      <c r="CC103" s="159">
        <f t="shared" si="54"/>
        <v>10267.799621578832</v>
      </c>
      <c r="CD103" s="159">
        <f t="shared" si="54"/>
        <v>9293.9592814529333</v>
      </c>
      <c r="CE103" s="160">
        <f t="shared" si="54"/>
        <v>8611.3481371038379</v>
      </c>
    </row>
    <row r="104" spans="1:83" x14ac:dyDescent="0.35">
      <c r="A104" s="153"/>
      <c r="B104" s="73" t="s">
        <v>433</v>
      </c>
      <c r="AH104" s="159">
        <f t="shared" ref="AH104:BM104" si="55">AH39+AH67+AH54</f>
        <v>319.93644801641562</v>
      </c>
      <c r="AI104" s="159">
        <f t="shared" si="55"/>
        <v>346.39406349637238</v>
      </c>
      <c r="AJ104" s="159">
        <f t="shared" si="55"/>
        <v>429.15025325874183</v>
      </c>
      <c r="AK104" s="159">
        <f t="shared" si="55"/>
        <v>653.10198282576016</v>
      </c>
      <c r="AL104" s="159">
        <f t="shared" si="55"/>
        <v>904.06405172775965</v>
      </c>
      <c r="AM104" s="159">
        <f t="shared" si="55"/>
        <v>1124.9093961708841</v>
      </c>
      <c r="AN104" s="159">
        <f t="shared" si="55"/>
        <v>1274.2921638369685</v>
      </c>
      <c r="AO104" s="159">
        <f t="shared" si="55"/>
        <v>1495.4115737735642</v>
      </c>
      <c r="AP104" s="159">
        <f t="shared" si="55"/>
        <v>1661.4935640754265</v>
      </c>
      <c r="AQ104" s="159">
        <f t="shared" si="55"/>
        <v>1734.0699943599564</v>
      </c>
      <c r="AR104" s="159">
        <f t="shared" si="55"/>
        <v>1580.561455</v>
      </c>
      <c r="AS104" s="159">
        <f t="shared" si="55"/>
        <v>1740.6311500000002</v>
      </c>
      <c r="AT104" s="159">
        <f t="shared" si="55"/>
        <v>2198.6880353333336</v>
      </c>
      <c r="AU104" s="159">
        <f t="shared" si="55"/>
        <v>2914.7150026666668</v>
      </c>
      <c r="AV104" s="159">
        <f t="shared" si="55"/>
        <v>3586.7719856666668</v>
      </c>
      <c r="AW104" s="159">
        <f t="shared" si="55"/>
        <v>4044.0053453333339</v>
      </c>
      <c r="AX104" s="159">
        <f t="shared" si="55"/>
        <v>4664.6398293619486</v>
      </c>
      <c r="AY104" s="159">
        <f t="shared" si="55"/>
        <v>5054.6330278276318</v>
      </c>
      <c r="AZ104" s="159">
        <f t="shared" si="55"/>
        <v>5259.3567779938894</v>
      </c>
      <c r="BA104" s="159">
        <f t="shared" si="55"/>
        <v>5099.244864133073</v>
      </c>
      <c r="BB104" s="159">
        <f t="shared" si="55"/>
        <v>4991.3620183747407</v>
      </c>
      <c r="BC104" s="159">
        <f t="shared" si="55"/>
        <v>4913.0941428824599</v>
      </c>
      <c r="BD104" s="159">
        <f t="shared" si="55"/>
        <v>4799.9691073019958</v>
      </c>
      <c r="BE104" s="159">
        <f t="shared" si="55"/>
        <v>4786.4497117072478</v>
      </c>
      <c r="BF104" s="159">
        <f t="shared" si="55"/>
        <v>4874.2798953002002</v>
      </c>
      <c r="BG104" s="159">
        <f t="shared" si="55"/>
        <v>5164.6116047330152</v>
      </c>
      <c r="BH104" s="237">
        <f t="shared" si="55"/>
        <v>5448.2936791109623</v>
      </c>
      <c r="BI104" s="159">
        <f t="shared" si="55"/>
        <v>5628.494077749363</v>
      </c>
      <c r="BJ104" s="159">
        <f t="shared" si="55"/>
        <v>5792.8778503610465</v>
      </c>
      <c r="BK104" s="159">
        <f t="shared" si="55"/>
        <v>6075.7958651793906</v>
      </c>
      <c r="BL104" s="159">
        <f t="shared" si="55"/>
        <v>5411.6156377595216</v>
      </c>
      <c r="BM104" s="159">
        <f t="shared" si="55"/>
        <v>5790.5689146122786</v>
      </c>
      <c r="BN104" s="159">
        <f t="shared" ref="BN104:CE104" si="56">BN39+BN67+BN54</f>
        <v>5557.5086604960225</v>
      </c>
      <c r="BO104" s="159">
        <f t="shared" si="56"/>
        <v>5165.5461284125304</v>
      </c>
      <c r="BP104" s="159">
        <f t="shared" si="56"/>
        <v>4793.2542106087767</v>
      </c>
      <c r="BQ104" s="159">
        <f t="shared" si="56"/>
        <v>4336.1105307043927</v>
      </c>
      <c r="BR104" s="159">
        <f t="shared" si="56"/>
        <v>3999.7340292388521</v>
      </c>
      <c r="BS104" s="159">
        <f t="shared" si="56"/>
        <v>3751.499532023573</v>
      </c>
      <c r="BT104" s="159">
        <f t="shared" si="56"/>
        <v>3439.870904090169</v>
      </c>
      <c r="BU104" s="159">
        <f t="shared" si="56"/>
        <v>3179.2606915601668</v>
      </c>
      <c r="BV104" s="159">
        <f t="shared" si="56"/>
        <v>2722.9660269089313</v>
      </c>
      <c r="BW104" s="159">
        <f t="shared" si="56"/>
        <v>1856.7084095479609</v>
      </c>
      <c r="BX104" s="159">
        <f t="shared" si="56"/>
        <v>1397.5728624543619</v>
      </c>
      <c r="BY104" s="159">
        <f t="shared" si="56"/>
        <v>966.87269203463643</v>
      </c>
      <c r="BZ104" s="159">
        <f t="shared" si="56"/>
        <v>711.20721000746539</v>
      </c>
      <c r="CA104" s="159">
        <f t="shared" si="56"/>
        <v>581.00002714385766</v>
      </c>
      <c r="CB104" s="159">
        <f t="shared" si="56"/>
        <v>436.9263101021387</v>
      </c>
      <c r="CC104" s="159">
        <f t="shared" si="56"/>
        <v>71.749802640928124</v>
      </c>
      <c r="CD104" s="159">
        <f t="shared" si="56"/>
        <v>0.19248573284519793</v>
      </c>
      <c r="CE104" s="160">
        <f t="shared" si="56"/>
        <v>0</v>
      </c>
    </row>
    <row r="105" spans="1:83" x14ac:dyDescent="0.35">
      <c r="A105" s="153"/>
      <c r="B105" s="73" t="s">
        <v>434</v>
      </c>
      <c r="AH105" s="159">
        <f t="shared" ref="AH105:CA105" si="57">AH40+AH68</f>
        <v>589.28593923698281</v>
      </c>
      <c r="AI105" s="159">
        <f t="shared" si="57"/>
        <v>612.90867110654028</v>
      </c>
      <c r="AJ105" s="159">
        <f t="shared" si="57"/>
        <v>899.30659876913808</v>
      </c>
      <c r="AK105" s="159">
        <f t="shared" si="57"/>
        <v>1650.6381737850329</v>
      </c>
      <c r="AL105" s="159">
        <f t="shared" si="57"/>
        <v>2705.192373541026</v>
      </c>
      <c r="AM105" s="159">
        <f t="shared" si="57"/>
        <v>3411.740746875093</v>
      </c>
      <c r="AN105" s="159">
        <f t="shared" si="57"/>
        <v>3880.0491470459629</v>
      </c>
      <c r="AO105" s="159">
        <f t="shared" si="57"/>
        <v>4386.0520547680844</v>
      </c>
      <c r="AP105" s="159">
        <f t="shared" si="57"/>
        <v>4557.4233486582634</v>
      </c>
      <c r="AQ105" s="159">
        <f t="shared" si="57"/>
        <v>4272.8837086708436</v>
      </c>
      <c r="AR105" s="159">
        <f t="shared" si="57"/>
        <v>3439.072944</v>
      </c>
      <c r="AS105" s="159">
        <f t="shared" si="57"/>
        <v>3132.390277</v>
      </c>
      <c r="AT105" s="159">
        <f t="shared" si="57"/>
        <v>3562.720902</v>
      </c>
      <c r="AU105" s="159">
        <f t="shared" si="57"/>
        <v>5083.328547666667</v>
      </c>
      <c r="AV105" s="159">
        <f t="shared" si="57"/>
        <v>6720.6649470000002</v>
      </c>
      <c r="AW105" s="159">
        <f t="shared" si="57"/>
        <v>7298.4704266666668</v>
      </c>
      <c r="AX105" s="159">
        <f t="shared" si="57"/>
        <v>6770.7275243945533</v>
      </c>
      <c r="AY105" s="159">
        <f t="shared" si="57"/>
        <v>6492.3000610574099</v>
      </c>
      <c r="AZ105" s="159">
        <f t="shared" si="57"/>
        <v>5879.4303849678172</v>
      </c>
      <c r="BA105" s="159">
        <f t="shared" si="57"/>
        <v>4802.2826039972833</v>
      </c>
      <c r="BB105" s="159">
        <f t="shared" si="57"/>
        <v>4189.3568789879755</v>
      </c>
      <c r="BC105" s="159">
        <f t="shared" si="57"/>
        <v>3725.1490612666144</v>
      </c>
      <c r="BD105" s="159">
        <f t="shared" si="57"/>
        <v>3216.000235508508</v>
      </c>
      <c r="BE105" s="159">
        <f t="shared" si="57"/>
        <v>2852.9186309288407</v>
      </c>
      <c r="BF105" s="159">
        <f t="shared" si="57"/>
        <v>2869.2711366405547</v>
      </c>
      <c r="BG105" s="159">
        <f t="shared" si="57"/>
        <v>2752.8634056763035</v>
      </c>
      <c r="BH105" s="237">
        <f t="shared" si="57"/>
        <v>2704.1797888204469</v>
      </c>
      <c r="BI105" s="159">
        <f t="shared" si="57"/>
        <v>2961.0306207566055</v>
      </c>
      <c r="BJ105" s="159">
        <f t="shared" si="57"/>
        <v>3194.7994910607176</v>
      </c>
      <c r="BK105" s="159">
        <f t="shared" si="57"/>
        <v>3133.2427400280239</v>
      </c>
      <c r="BL105" s="159">
        <f t="shared" si="57"/>
        <v>3776.0860778774304</v>
      </c>
      <c r="BM105" s="159">
        <f t="shared" si="57"/>
        <v>6328.0440266974529</v>
      </c>
      <c r="BN105" s="159">
        <f t="shared" si="57"/>
        <v>6741.1689729287364</v>
      </c>
      <c r="BO105" s="159">
        <f t="shared" si="57"/>
        <v>7583.2088016023854</v>
      </c>
      <c r="BP105" s="159">
        <f t="shared" si="57"/>
        <v>8151.6434438887918</v>
      </c>
      <c r="BQ105" s="159">
        <f t="shared" si="57"/>
        <v>7053.2625445483209</v>
      </c>
      <c r="BR105" s="159">
        <f t="shared" si="57"/>
        <v>5107.5159623545978</v>
      </c>
      <c r="BS105" s="159">
        <f t="shared" si="57"/>
        <v>3920.384057256696</v>
      </c>
      <c r="BT105" s="159">
        <f t="shared" si="57"/>
        <v>3247.841348372327</v>
      </c>
      <c r="BU105" s="159">
        <f t="shared" si="57"/>
        <v>2894.4322317035239</v>
      </c>
      <c r="BV105" s="159">
        <f t="shared" si="57"/>
        <v>2249.3313145094244</v>
      </c>
      <c r="BW105" s="159">
        <f t="shared" si="57"/>
        <v>1131.4374948941679</v>
      </c>
      <c r="BX105" s="159">
        <f t="shared" si="57"/>
        <v>811.30230992684687</v>
      </c>
      <c r="BY105" s="159">
        <f t="shared" si="57"/>
        <v>560.94711398910295</v>
      </c>
      <c r="BZ105" s="159">
        <f t="shared" si="57"/>
        <v>354.70620684681671</v>
      </c>
      <c r="CA105" s="159">
        <f t="shared" si="57"/>
        <v>228.42326231662378</v>
      </c>
      <c r="CB105" s="159"/>
      <c r="CC105" s="159"/>
      <c r="CD105" s="159"/>
      <c r="CE105" s="160"/>
    </row>
    <row r="106" spans="1:83" x14ac:dyDescent="0.35">
      <c r="A106" s="153"/>
      <c r="B106" s="73" t="s">
        <v>435</v>
      </c>
      <c r="AH106" s="159">
        <f t="shared" ref="AH106:BK106" si="58">AH41+AH69+AH84+AH77+AH90</f>
        <v>32.148709316448112</v>
      </c>
      <c r="AI106" s="159">
        <f t="shared" si="58"/>
        <v>38.97968426884615</v>
      </c>
      <c r="AJ106" s="159">
        <f t="shared" si="58"/>
        <v>49.587750808100012</v>
      </c>
      <c r="AK106" s="159">
        <f t="shared" si="58"/>
        <v>71.310338887440281</v>
      </c>
      <c r="AL106" s="159">
        <f t="shared" si="58"/>
        <v>96.597852725081168</v>
      </c>
      <c r="AM106" s="159">
        <f t="shared" si="58"/>
        <v>124.50707515143412</v>
      </c>
      <c r="AN106" s="159">
        <f t="shared" si="58"/>
        <v>150.6705316344889</v>
      </c>
      <c r="AO106" s="159">
        <f t="shared" si="58"/>
        <v>159.73148035772317</v>
      </c>
      <c r="AP106" s="159">
        <f t="shared" si="58"/>
        <v>195.97505862919874</v>
      </c>
      <c r="AQ106" s="159">
        <f t="shared" si="58"/>
        <v>258.28365007940278</v>
      </c>
      <c r="AR106" s="159">
        <f t="shared" si="58"/>
        <v>411.38882312688787</v>
      </c>
      <c r="AS106" s="159">
        <f t="shared" si="58"/>
        <v>455.14843404999999</v>
      </c>
      <c r="AT106" s="159">
        <f t="shared" si="58"/>
        <v>645.26082318101385</v>
      </c>
      <c r="AU106" s="159">
        <f t="shared" si="58"/>
        <v>856.35281221506784</v>
      </c>
      <c r="AV106" s="159">
        <f t="shared" si="58"/>
        <v>844.27257532492695</v>
      </c>
      <c r="AW106" s="159">
        <f t="shared" si="58"/>
        <v>1033.4909411552298</v>
      </c>
      <c r="AX106" s="159">
        <f t="shared" si="58"/>
        <v>1247.4996111688147</v>
      </c>
      <c r="AY106" s="159">
        <f t="shared" si="58"/>
        <v>1508.3036882910108</v>
      </c>
      <c r="AZ106" s="159">
        <f t="shared" si="58"/>
        <v>1594.8588100213278</v>
      </c>
      <c r="BA106" s="159">
        <f t="shared" si="58"/>
        <v>1613.5475461451074</v>
      </c>
      <c r="BB106" s="159">
        <f t="shared" si="58"/>
        <v>1492.1641801279961</v>
      </c>
      <c r="BC106" s="159">
        <f t="shared" si="58"/>
        <v>1222.4332864910332</v>
      </c>
      <c r="BD106" s="159">
        <f t="shared" si="58"/>
        <v>1156.5421772762502</v>
      </c>
      <c r="BE106" s="159">
        <f t="shared" si="58"/>
        <v>1171.3003434271991</v>
      </c>
      <c r="BF106" s="159">
        <f t="shared" si="58"/>
        <v>1211.7469810897792</v>
      </c>
      <c r="BG106" s="159">
        <f t="shared" si="58"/>
        <v>1387.5201185816741</v>
      </c>
      <c r="BH106" s="237">
        <f t="shared" si="58"/>
        <v>1685.327243150504</v>
      </c>
      <c r="BI106" s="159">
        <f t="shared" si="58"/>
        <v>1794.3802710649381</v>
      </c>
      <c r="BJ106" s="159">
        <f t="shared" si="58"/>
        <v>2140.2751083046505</v>
      </c>
      <c r="BK106" s="159">
        <f t="shared" si="58"/>
        <v>2305.2949801281179</v>
      </c>
      <c r="BL106" s="159">
        <f t="shared" ref="BL106:BY106" si="59">BL41+BL69+BL80+BL84+BL85+BL76+BL77+BL88+BL90</f>
        <v>3718.1819347192895</v>
      </c>
      <c r="BM106" s="159">
        <f t="shared" si="59"/>
        <v>4693.1595836145716</v>
      </c>
      <c r="BN106" s="159">
        <f t="shared" si="59"/>
        <v>5695.0183081689056</v>
      </c>
      <c r="BO106" s="159">
        <f t="shared" si="59"/>
        <v>6071.8946420392685</v>
      </c>
      <c r="BP106" s="159">
        <f t="shared" si="59"/>
        <v>6688.3707366013268</v>
      </c>
      <c r="BQ106" s="159">
        <f t="shared" si="59"/>
        <v>7293.6364155047495</v>
      </c>
      <c r="BR106" s="159">
        <f t="shared" si="59"/>
        <v>7824.3113468613537</v>
      </c>
      <c r="BS106" s="159">
        <f t="shared" si="59"/>
        <v>8030.5614153211072</v>
      </c>
      <c r="BT106" s="159">
        <f t="shared" si="59"/>
        <v>7841.9886525860575</v>
      </c>
      <c r="BU106" s="159">
        <f t="shared" si="59"/>
        <v>7470.260516473104</v>
      </c>
      <c r="BV106" s="159">
        <f t="shared" si="59"/>
        <v>6921.7056292662683</v>
      </c>
      <c r="BW106" s="159">
        <f t="shared" si="59"/>
        <v>6175.2286076935243</v>
      </c>
      <c r="BX106" s="159">
        <f t="shared" si="59"/>
        <v>5789.780010095993</v>
      </c>
      <c r="BY106" s="159">
        <f t="shared" si="59"/>
        <v>5118.2737706309945</v>
      </c>
      <c r="BZ106" s="159">
        <f t="shared" ref="BZ106:CE106" si="60">BZ41+BZ69+BZ84+BZ77+BZ90</f>
        <v>4600.0604054406822</v>
      </c>
      <c r="CA106" s="159">
        <f t="shared" si="60"/>
        <v>4421.5972300467456</v>
      </c>
      <c r="CB106" s="159">
        <f t="shared" si="60"/>
        <v>4221.0261471172644</v>
      </c>
      <c r="CC106" s="159">
        <f t="shared" si="60"/>
        <v>1933.345358927462</v>
      </c>
      <c r="CD106" s="159">
        <f t="shared" si="60"/>
        <v>1592.7274458142674</v>
      </c>
      <c r="CE106" s="160">
        <f t="shared" si="60"/>
        <v>1659.1543988651413</v>
      </c>
    </row>
    <row r="107" spans="1:83" ht="26.25" customHeight="1" x14ac:dyDescent="0.35">
      <c r="A107" s="153"/>
      <c r="B107" s="73" t="s">
        <v>441</v>
      </c>
      <c r="AH107" s="159"/>
      <c r="AI107" s="159"/>
      <c r="AJ107" s="159"/>
      <c r="AK107" s="159"/>
      <c r="AL107" s="159"/>
      <c r="AM107" s="159"/>
      <c r="AN107" s="159"/>
      <c r="AO107" s="159"/>
      <c r="AP107" s="159"/>
      <c r="AQ107" s="159"/>
      <c r="AR107" s="159"/>
      <c r="AS107" s="159"/>
      <c r="AT107" s="159"/>
      <c r="AU107" s="159"/>
      <c r="AV107" s="159"/>
      <c r="AW107" s="159"/>
      <c r="AX107" s="159"/>
      <c r="AY107" s="159"/>
      <c r="AZ107" s="159"/>
      <c r="BA107" s="159"/>
      <c r="BB107" s="159"/>
      <c r="BC107" s="159"/>
      <c r="BD107" s="159"/>
      <c r="BE107" s="159"/>
      <c r="BF107" s="159"/>
      <c r="BG107" s="159"/>
      <c r="BH107" s="159"/>
      <c r="BI107" s="159"/>
      <c r="BJ107" s="159"/>
      <c r="BK107" s="159"/>
      <c r="BL107" s="159">
        <f t="shared" ref="BL107:CE107" si="61">BL89</f>
        <v>0</v>
      </c>
      <c r="BM107" s="159">
        <f t="shared" si="61"/>
        <v>0</v>
      </c>
      <c r="BN107" s="159">
        <f t="shared" si="61"/>
        <v>0</v>
      </c>
      <c r="BO107" s="159">
        <f t="shared" si="61"/>
        <v>0</v>
      </c>
      <c r="BP107" s="159">
        <f t="shared" si="61"/>
        <v>0</v>
      </c>
      <c r="BQ107" s="159">
        <f t="shared" si="61"/>
        <v>5.8574696600000031</v>
      </c>
      <c r="BR107" s="159">
        <f t="shared" si="61"/>
        <v>56.150329630000009</v>
      </c>
      <c r="BS107" s="159">
        <f t="shared" si="61"/>
        <v>490.88279648000002</v>
      </c>
      <c r="BT107" s="159">
        <f t="shared" si="61"/>
        <v>1585.7627723199994</v>
      </c>
      <c r="BU107" s="159">
        <f t="shared" si="61"/>
        <v>3322.5426384599987</v>
      </c>
      <c r="BV107" s="159">
        <f t="shared" si="61"/>
        <v>8134.8647156900006</v>
      </c>
      <c r="BW107" s="159">
        <f t="shared" si="61"/>
        <v>18388.256169110005</v>
      </c>
      <c r="BX107" s="159">
        <f t="shared" si="61"/>
        <v>38320.348814015022</v>
      </c>
      <c r="BY107" s="159">
        <f t="shared" si="61"/>
        <v>40935.681691392034</v>
      </c>
      <c r="BZ107" s="159">
        <f t="shared" si="61"/>
        <v>43404.52316044546</v>
      </c>
      <c r="CA107" s="159">
        <f t="shared" si="61"/>
        <v>50819.168293422241</v>
      </c>
      <c r="CB107" s="159">
        <f t="shared" si="61"/>
        <v>61159.780003489999</v>
      </c>
      <c r="CC107" s="159">
        <f t="shared" si="61"/>
        <v>70364.766783840343</v>
      </c>
      <c r="CD107" s="159">
        <f t="shared" si="61"/>
        <v>72553.126069768536</v>
      </c>
      <c r="CE107" s="160">
        <f t="shared" si="61"/>
        <v>74686.847077777711</v>
      </c>
    </row>
    <row r="108" spans="1:83" ht="26.25" customHeight="1" x14ac:dyDescent="0.35">
      <c r="A108" s="153"/>
      <c r="B108" s="75" t="s">
        <v>436</v>
      </c>
      <c r="AH108" s="159">
        <f t="shared" ref="AH108:BY108" si="62">AH37+AH70+AH75+AH79+AH83+AH85+AH87</f>
        <v>879.13660835202791</v>
      </c>
      <c r="AI108" s="159">
        <f t="shared" si="62"/>
        <v>965.71952684567862</v>
      </c>
      <c r="AJ108" s="159">
        <f t="shared" si="62"/>
        <v>1165.6784581666639</v>
      </c>
      <c r="AK108" s="159">
        <f t="shared" si="62"/>
        <v>1639.2650340306036</v>
      </c>
      <c r="AL108" s="159">
        <f t="shared" si="62"/>
        <v>1851.3099674185678</v>
      </c>
      <c r="AM108" s="159">
        <f t="shared" si="62"/>
        <v>2016.8889613949996</v>
      </c>
      <c r="AN108" s="159">
        <f t="shared" si="62"/>
        <v>2285.0079196275701</v>
      </c>
      <c r="AO108" s="159">
        <f t="shared" si="62"/>
        <v>2502.7997699406551</v>
      </c>
      <c r="AP108" s="159">
        <f t="shared" si="62"/>
        <v>2574.1306790081708</v>
      </c>
      <c r="AQ108" s="159">
        <f t="shared" si="62"/>
        <v>2604.1375405841391</v>
      </c>
      <c r="AR108" s="159">
        <f t="shared" si="62"/>
        <v>2958.032581333252</v>
      </c>
      <c r="AS108" s="159">
        <f t="shared" si="62"/>
        <v>3196.5630327702083</v>
      </c>
      <c r="AT108" s="159">
        <f t="shared" si="62"/>
        <v>3588.5128467443524</v>
      </c>
      <c r="AU108" s="159">
        <f t="shared" si="62"/>
        <v>4013.0219693975573</v>
      </c>
      <c r="AV108" s="159">
        <f t="shared" si="62"/>
        <v>4947.6392028615437</v>
      </c>
      <c r="AW108" s="159">
        <f t="shared" si="62"/>
        <v>5390.1946462719416</v>
      </c>
      <c r="AX108" s="159">
        <f t="shared" si="62"/>
        <v>5624.3306398979967</v>
      </c>
      <c r="AY108" s="159">
        <f t="shared" si="62"/>
        <v>5955.8548748241155</v>
      </c>
      <c r="AZ108" s="159">
        <f t="shared" si="62"/>
        <v>6094.6968416297641</v>
      </c>
      <c r="BA108" s="159">
        <f t="shared" si="62"/>
        <v>6209.4369681790304</v>
      </c>
      <c r="BB108" s="159">
        <f t="shared" si="62"/>
        <v>6235.793846672108</v>
      </c>
      <c r="BC108" s="159">
        <f t="shared" si="62"/>
        <v>6610.5244448185294</v>
      </c>
      <c r="BD108" s="159">
        <f t="shared" si="62"/>
        <v>7161.3827794828449</v>
      </c>
      <c r="BE108" s="159">
        <f t="shared" si="62"/>
        <v>7817.6821619821239</v>
      </c>
      <c r="BF108" s="159">
        <f t="shared" si="62"/>
        <v>8579.982507645871</v>
      </c>
      <c r="BG108" s="159">
        <f t="shared" si="62"/>
        <v>9007.604491842576</v>
      </c>
      <c r="BH108" s="159">
        <f t="shared" si="62"/>
        <v>10519.076117122559</v>
      </c>
      <c r="BI108" s="159">
        <f t="shared" si="62"/>
        <v>10990.213712341436</v>
      </c>
      <c r="BJ108" s="159">
        <f t="shared" si="62"/>
        <v>11775.592178315541</v>
      </c>
      <c r="BK108" s="159">
        <f t="shared" si="62"/>
        <v>12333.431502032217</v>
      </c>
      <c r="BL108" s="159">
        <f t="shared" si="62"/>
        <v>13391.160455534206</v>
      </c>
      <c r="BM108" s="159">
        <f t="shared" si="62"/>
        <v>14122.708718439164</v>
      </c>
      <c r="BN108" s="159">
        <f t="shared" si="62"/>
        <v>14493.740373247918</v>
      </c>
      <c r="BO108" s="159">
        <f t="shared" si="62"/>
        <v>14402.862517056446</v>
      </c>
      <c r="BP108" s="159">
        <f t="shared" si="62"/>
        <v>14048.365397126114</v>
      </c>
      <c r="BQ108" s="159">
        <f t="shared" si="62"/>
        <v>13608.902623134025</v>
      </c>
      <c r="BR108" s="159">
        <f t="shared" si="62"/>
        <v>13177.017597510659</v>
      </c>
      <c r="BS108" s="159">
        <f t="shared" si="62"/>
        <v>12622.370827631481</v>
      </c>
      <c r="BT108" s="159">
        <f t="shared" si="62"/>
        <v>12009.520813964671</v>
      </c>
      <c r="BU108" s="159">
        <f t="shared" si="62"/>
        <v>11521.359515350463</v>
      </c>
      <c r="BV108" s="159">
        <f t="shared" si="62"/>
        <v>11013.247955258557</v>
      </c>
      <c r="BW108" s="159">
        <f t="shared" si="62"/>
        <v>10852.625902146781</v>
      </c>
      <c r="BX108" s="159">
        <f t="shared" si="62"/>
        <v>10895.207040418494</v>
      </c>
      <c r="BY108" s="159">
        <f t="shared" si="62"/>
        <v>10558.702728521623</v>
      </c>
      <c r="BZ108" s="159">
        <f t="shared" ref="BZ108:CE108" si="63">BZ37+BZ70+BZ75+BZ79+BZ83+BZ87</f>
        <v>10582.296012368519</v>
      </c>
      <c r="CA108" s="159">
        <f t="shared" si="63"/>
        <v>11404.791769413752</v>
      </c>
      <c r="CB108" s="159">
        <f t="shared" si="63"/>
        <v>11794.646765109281</v>
      </c>
      <c r="CC108" s="159">
        <f t="shared" si="63"/>
        <v>11546.103403941001</v>
      </c>
      <c r="CD108" s="159">
        <f t="shared" si="63"/>
        <v>11210.306679506604</v>
      </c>
      <c r="CE108" s="160">
        <f t="shared" si="63"/>
        <v>11080.090478038153</v>
      </c>
    </row>
    <row r="109" spans="1:83" x14ac:dyDescent="0.35">
      <c r="A109" s="153"/>
      <c r="B109" s="75" t="s">
        <v>413</v>
      </c>
      <c r="AH109" s="159">
        <f t="shared" ref="AH109:BM109" si="64">AH42+AH71+AH84+AH76+AH77+AH80+AH90+AH54+AH88+AH89</f>
        <v>1115.357127851629</v>
      </c>
      <c r="AI109" s="159">
        <f t="shared" si="64"/>
        <v>1190.2000171543214</v>
      </c>
      <c r="AJ109" s="159">
        <f t="shared" si="64"/>
        <v>1609.4358956794899</v>
      </c>
      <c r="AK109" s="159">
        <f t="shared" si="64"/>
        <v>2674.0204354693965</v>
      </c>
      <c r="AL109" s="159">
        <f t="shared" si="64"/>
        <v>4094.2234268314323</v>
      </c>
      <c r="AM109" s="159">
        <f t="shared" si="64"/>
        <v>5104.1484731050004</v>
      </c>
      <c r="AN109" s="159">
        <f t="shared" si="64"/>
        <v>5797.2214826224299</v>
      </c>
      <c r="AO109" s="159">
        <f t="shared" si="64"/>
        <v>6600.080517345059</v>
      </c>
      <c r="AP109" s="159">
        <f t="shared" si="64"/>
        <v>7060.2937599251627</v>
      </c>
      <c r="AQ109" s="159">
        <f t="shared" si="64"/>
        <v>6925.5718264158622</v>
      </c>
      <c r="AR109" s="159">
        <f t="shared" si="64"/>
        <v>6180.900465333415</v>
      </c>
      <c r="AS109" s="159">
        <f t="shared" si="64"/>
        <v>6214.3926838964589</v>
      </c>
      <c r="AT109" s="159">
        <f t="shared" si="64"/>
        <v>7546.7475617436148</v>
      </c>
      <c r="AU109" s="159">
        <f t="shared" si="64"/>
        <v>10304.455658886489</v>
      </c>
      <c r="AV109" s="159">
        <f t="shared" si="64"/>
        <v>13128.578198711091</v>
      </c>
      <c r="AW109" s="159">
        <f t="shared" si="64"/>
        <v>14908.504814624823</v>
      </c>
      <c r="AX109" s="159">
        <f t="shared" si="64"/>
        <v>15898.657531673622</v>
      </c>
      <c r="AY109" s="159">
        <f t="shared" si="64"/>
        <v>16887.685144605432</v>
      </c>
      <c r="AZ109" s="159">
        <f t="shared" si="64"/>
        <v>17001.747305022403</v>
      </c>
      <c r="BA109" s="159">
        <f t="shared" si="64"/>
        <v>16072.59925922561</v>
      </c>
      <c r="BB109" s="159">
        <f t="shared" si="64"/>
        <v>15560.087835096754</v>
      </c>
      <c r="BC109" s="159">
        <f t="shared" si="64"/>
        <v>15053.954151311456</v>
      </c>
      <c r="BD109" s="159">
        <f t="shared" si="64"/>
        <v>14744.987527290616</v>
      </c>
      <c r="BE109" s="159">
        <f t="shared" si="64"/>
        <v>14859.815720288423</v>
      </c>
      <c r="BF109" s="159">
        <f t="shared" si="64"/>
        <v>15712.605219861003</v>
      </c>
      <c r="BG109" s="159">
        <f t="shared" si="64"/>
        <v>16289.067586423063</v>
      </c>
      <c r="BH109" s="159">
        <f t="shared" si="64"/>
        <v>16993.097968439513</v>
      </c>
      <c r="BI109" s="159">
        <f t="shared" si="64"/>
        <v>17806.793253143496</v>
      </c>
      <c r="BJ109" s="159">
        <f t="shared" si="64"/>
        <v>19134.07722533257</v>
      </c>
      <c r="BK109" s="159">
        <f t="shared" si="64"/>
        <v>20302.212850067423</v>
      </c>
      <c r="BL109" s="159">
        <f t="shared" si="64"/>
        <v>21560.587403308069</v>
      </c>
      <c r="BM109" s="159">
        <f t="shared" si="64"/>
        <v>26657.363447545031</v>
      </c>
      <c r="BN109" s="159">
        <f t="shared" ref="BN109:CE109" si="65">BN42+BN71+BN84+BN76+BN77+BN80+BN90+BN54+BN88+BN89</f>
        <v>28363.293635474252</v>
      </c>
      <c r="BO109" s="159">
        <f t="shared" si="65"/>
        <v>29841.742313016264</v>
      </c>
      <c r="BP109" s="159">
        <f t="shared" si="65"/>
        <v>31849.352564266352</v>
      </c>
      <c r="BQ109" s="159">
        <f t="shared" si="65"/>
        <v>32104.268508249665</v>
      </c>
      <c r="BR109" s="159">
        <f t="shared" si="65"/>
        <v>32272.592160496755</v>
      </c>
      <c r="BS109" s="159">
        <f t="shared" si="65"/>
        <v>32703.060613536229</v>
      </c>
      <c r="BT109" s="159">
        <f t="shared" si="65"/>
        <v>32863.340283942191</v>
      </c>
      <c r="BU109" s="159">
        <f t="shared" si="65"/>
        <v>33991.302763090229</v>
      </c>
      <c r="BV109" s="159">
        <f t="shared" si="65"/>
        <v>36733.341503546413</v>
      </c>
      <c r="BW109" s="159">
        <f t="shared" si="65"/>
        <v>42474.845457610587</v>
      </c>
      <c r="BX109" s="159">
        <f t="shared" si="65"/>
        <v>60556.369545230315</v>
      </c>
      <c r="BY109" s="159">
        <f t="shared" si="65"/>
        <v>60798.309374812714</v>
      </c>
      <c r="BZ109" s="159">
        <f t="shared" si="65"/>
        <v>61454.36675435667</v>
      </c>
      <c r="CA109" s="159">
        <f t="shared" si="65"/>
        <v>68841.127585909213</v>
      </c>
      <c r="CB109" s="159">
        <f t="shared" si="65"/>
        <v>77880.547775242274</v>
      </c>
      <c r="CC109" s="159">
        <f t="shared" si="65"/>
        <v>82729.157643244995</v>
      </c>
      <c r="CD109" s="159">
        <f t="shared" si="65"/>
        <v>83523.774582014245</v>
      </c>
      <c r="CE109" s="160">
        <f t="shared" si="65"/>
        <v>85041.684175696209</v>
      </c>
    </row>
    <row r="110" spans="1:83" s="108" customFormat="1" x14ac:dyDescent="0.35">
      <c r="A110" s="171"/>
      <c r="B110" s="82" t="s">
        <v>163</v>
      </c>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56">
        <f t="shared" ref="AH110:BM110" si="66">AH109+AH108</f>
        <v>1994.4937362036569</v>
      </c>
      <c r="AI110" s="56">
        <f t="shared" si="66"/>
        <v>2155.9195439999999</v>
      </c>
      <c r="AJ110" s="56">
        <f t="shared" si="66"/>
        <v>2775.1143538461538</v>
      </c>
      <c r="AK110" s="56">
        <f t="shared" si="66"/>
        <v>4313.2854695000005</v>
      </c>
      <c r="AL110" s="56">
        <f t="shared" si="66"/>
        <v>5945.5333942500001</v>
      </c>
      <c r="AM110" s="56">
        <f t="shared" si="66"/>
        <v>7121.0374345</v>
      </c>
      <c r="AN110" s="56">
        <f t="shared" si="66"/>
        <v>8082.22940225</v>
      </c>
      <c r="AO110" s="56">
        <f t="shared" si="66"/>
        <v>9102.8802872857141</v>
      </c>
      <c r="AP110" s="56">
        <f t="shared" si="66"/>
        <v>9634.4244389333326</v>
      </c>
      <c r="AQ110" s="56">
        <f t="shared" si="66"/>
        <v>9529.7093670000013</v>
      </c>
      <c r="AR110" s="56">
        <f t="shared" si="66"/>
        <v>9138.933046666667</v>
      </c>
      <c r="AS110" s="56">
        <f t="shared" si="66"/>
        <v>9410.9557166666673</v>
      </c>
      <c r="AT110" s="56">
        <f t="shared" si="66"/>
        <v>11135.260408487968</v>
      </c>
      <c r="AU110" s="56">
        <f t="shared" si="66"/>
        <v>14317.477628284047</v>
      </c>
      <c r="AV110" s="56">
        <f t="shared" si="66"/>
        <v>18076.217401572634</v>
      </c>
      <c r="AW110" s="56">
        <f t="shared" si="66"/>
        <v>20298.699460896765</v>
      </c>
      <c r="AX110" s="56">
        <f t="shared" si="66"/>
        <v>21522.988171571618</v>
      </c>
      <c r="AY110" s="56">
        <f t="shared" si="66"/>
        <v>22843.540019429547</v>
      </c>
      <c r="AZ110" s="56">
        <f t="shared" si="66"/>
        <v>23096.444146652168</v>
      </c>
      <c r="BA110" s="56">
        <f t="shared" si="66"/>
        <v>22282.036227404642</v>
      </c>
      <c r="BB110" s="56">
        <f t="shared" si="66"/>
        <v>21795.881681768864</v>
      </c>
      <c r="BC110" s="56">
        <f t="shared" si="66"/>
        <v>21664.478596129986</v>
      </c>
      <c r="BD110" s="56">
        <f t="shared" si="66"/>
        <v>21906.37030677346</v>
      </c>
      <c r="BE110" s="56">
        <f t="shared" si="66"/>
        <v>22677.497882270545</v>
      </c>
      <c r="BF110" s="56">
        <f t="shared" si="66"/>
        <v>24292.587727506874</v>
      </c>
      <c r="BG110" s="56">
        <f t="shared" si="66"/>
        <v>25296.672078265641</v>
      </c>
      <c r="BH110" s="56">
        <f t="shared" si="66"/>
        <v>27512.174085562074</v>
      </c>
      <c r="BI110" s="56">
        <f t="shared" si="66"/>
        <v>28797.006965484932</v>
      </c>
      <c r="BJ110" s="56">
        <f t="shared" si="66"/>
        <v>30909.669403648113</v>
      </c>
      <c r="BK110" s="56">
        <f t="shared" si="66"/>
        <v>32635.64435209964</v>
      </c>
      <c r="BL110" s="56">
        <f t="shared" si="66"/>
        <v>34951.747858842275</v>
      </c>
      <c r="BM110" s="56">
        <f t="shared" si="66"/>
        <v>40780.072165984195</v>
      </c>
      <c r="BN110" s="56">
        <f t="shared" ref="BN110:CE110" si="67">BN109+BN108</f>
        <v>42857.03400872217</v>
      </c>
      <c r="BO110" s="56">
        <f t="shared" si="67"/>
        <v>44244.604830072713</v>
      </c>
      <c r="BP110" s="56">
        <f t="shared" si="67"/>
        <v>45897.717961392467</v>
      </c>
      <c r="BQ110" s="56">
        <f t="shared" si="67"/>
        <v>45713.171131383686</v>
      </c>
      <c r="BR110" s="56">
        <f t="shared" si="67"/>
        <v>45449.609758007413</v>
      </c>
      <c r="BS110" s="56">
        <f t="shared" si="67"/>
        <v>45325.431441167711</v>
      </c>
      <c r="BT110" s="56">
        <f t="shared" si="67"/>
        <v>44872.861097906862</v>
      </c>
      <c r="BU110" s="56">
        <f t="shared" si="67"/>
        <v>45512.662278440694</v>
      </c>
      <c r="BV110" s="56">
        <f t="shared" si="67"/>
        <v>47746.58945880497</v>
      </c>
      <c r="BW110" s="56">
        <f t="shared" si="67"/>
        <v>53327.471359757372</v>
      </c>
      <c r="BX110" s="56">
        <f t="shared" si="67"/>
        <v>71451.576585648814</v>
      </c>
      <c r="BY110" s="56">
        <f t="shared" si="67"/>
        <v>71357.012103334331</v>
      </c>
      <c r="BZ110" s="56">
        <f t="shared" si="67"/>
        <v>72036.662766725189</v>
      </c>
      <c r="CA110" s="56">
        <f t="shared" si="67"/>
        <v>80245.919355322971</v>
      </c>
      <c r="CB110" s="56">
        <f t="shared" si="67"/>
        <v>89675.194540351556</v>
      </c>
      <c r="CC110" s="56">
        <f t="shared" si="67"/>
        <v>94275.261047185995</v>
      </c>
      <c r="CD110" s="56">
        <f t="shared" si="67"/>
        <v>94734.081261520856</v>
      </c>
      <c r="CE110" s="57">
        <f t="shared" si="67"/>
        <v>96121.774653734363</v>
      </c>
    </row>
    <row r="111" spans="1:83" s="108" customFormat="1" ht="16" thickBot="1" x14ac:dyDescent="0.4">
      <c r="A111" s="260"/>
      <c r="B111" s="261"/>
      <c r="C111" s="261"/>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262"/>
      <c r="AF111" s="262"/>
      <c r="AG111" s="262"/>
      <c r="AH111" s="263"/>
      <c r="AI111" s="263"/>
      <c r="AJ111" s="263"/>
      <c r="AK111" s="263"/>
      <c r="AL111" s="263"/>
      <c r="AM111" s="263"/>
      <c r="AN111" s="263"/>
      <c r="AO111" s="263"/>
      <c r="AP111" s="263"/>
      <c r="AQ111" s="263"/>
      <c r="AR111" s="263"/>
      <c r="AS111" s="263"/>
      <c r="AT111" s="263"/>
      <c r="AU111" s="263"/>
      <c r="AV111" s="263"/>
      <c r="AW111" s="263"/>
      <c r="AX111" s="263"/>
      <c r="AY111" s="263"/>
      <c r="AZ111" s="263"/>
      <c r="BA111" s="263"/>
      <c r="BB111" s="263"/>
      <c r="BC111" s="263"/>
      <c r="BD111" s="263"/>
      <c r="BE111" s="263"/>
      <c r="BF111" s="263"/>
      <c r="BG111" s="263"/>
      <c r="BH111" s="263"/>
      <c r="BI111" s="263"/>
      <c r="BJ111" s="263"/>
      <c r="BK111" s="263"/>
      <c r="BL111" s="263"/>
      <c r="BM111" s="263"/>
      <c r="BN111" s="263"/>
      <c r="BO111" s="263"/>
      <c r="BP111" s="263"/>
      <c r="BQ111" s="263"/>
      <c r="BR111" s="263"/>
      <c r="BS111" s="263"/>
      <c r="BT111" s="263"/>
      <c r="BU111" s="263"/>
      <c r="BV111" s="263"/>
      <c r="BW111" s="263"/>
      <c r="BX111" s="263"/>
      <c r="BY111" s="263"/>
      <c r="BZ111" s="263"/>
      <c r="CA111" s="263"/>
      <c r="CB111" s="263"/>
      <c r="CC111" s="263"/>
      <c r="CD111" s="263"/>
      <c r="CE111" s="264"/>
    </row>
  </sheetData>
  <hyperlinks>
    <hyperlink ref="A1" location="Contents!A1" display="Contents page" xr:uid="{00000000-0004-0000-0B00-000000000000}"/>
    <hyperlink ref="B1" location="Notes!A1" display="Information relating to this table can be found in the 'Notes' tab" xr:uid="{00000000-0004-0000-0B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9C9C9"/>
  </sheetPr>
  <dimension ref="A1:CE111"/>
  <sheetViews>
    <sheetView zoomScale="70" zoomScaleNormal="70" workbookViewId="0">
      <pane xSplit="3" ySplit="4" topLeftCell="BY5" activePane="bottomRight" state="frozen"/>
      <selection pane="topRight" activeCell="D1" sqref="D1"/>
      <selection pane="bottomLeft" activeCell="A5" sqref="A5"/>
      <selection pane="bottomRight"/>
    </sheetView>
  </sheetViews>
  <sheetFormatPr defaultColWidth="9" defaultRowHeight="15.5" x14ac:dyDescent="0.35"/>
  <cols>
    <col min="1" max="1" width="23" style="163" bestFit="1" customWidth="1"/>
    <col min="2" max="2" width="75.81640625" style="53" customWidth="1"/>
    <col min="3" max="3" width="25.81640625" style="53" customWidth="1"/>
    <col min="4" max="75" width="12.81640625" style="61" customWidth="1"/>
    <col min="76" max="83" width="12.81640625" style="53" customWidth="1"/>
    <col min="84" max="84" width="9" style="53" customWidth="1"/>
    <col min="85" max="16384" width="9" style="53"/>
  </cols>
  <sheetData>
    <row r="1" spans="1:83" s="15" customFormat="1" ht="25.5" customHeight="1" thickBot="1" x14ac:dyDescent="0.3">
      <c r="A1" s="45" t="s">
        <v>46</v>
      </c>
      <c r="B1" s="46" t="s">
        <v>114</v>
      </c>
      <c r="C1" s="110"/>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row>
    <row r="2" spans="1:83" ht="33" customHeight="1" x14ac:dyDescent="0.35">
      <c r="A2" s="48" t="s">
        <v>47</v>
      </c>
      <c r="B2" s="17" t="s">
        <v>443</v>
      </c>
      <c r="C2" s="139"/>
      <c r="D2" s="51"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83" s="54" customFormat="1" x14ac:dyDescent="0.35">
      <c r="A3" s="112">
        <v>2023</v>
      </c>
      <c r="B3" s="20" t="s">
        <v>444</v>
      </c>
      <c r="C3" s="22"/>
      <c r="D3" s="56" t="s">
        <v>150</v>
      </c>
      <c r="E3" s="56" t="s">
        <v>150</v>
      </c>
      <c r="F3" s="56" t="s">
        <v>150</v>
      </c>
      <c r="G3" s="56" t="s">
        <v>150</v>
      </c>
      <c r="H3" s="56" t="s">
        <v>150</v>
      </c>
      <c r="I3" s="56" t="s">
        <v>150</v>
      </c>
      <c r="J3" s="56" t="s">
        <v>150</v>
      </c>
      <c r="K3" s="56" t="s">
        <v>150</v>
      </c>
      <c r="L3" s="56" t="s">
        <v>150</v>
      </c>
      <c r="M3" s="56" t="s">
        <v>150</v>
      </c>
      <c r="N3" s="56" t="s">
        <v>150</v>
      </c>
      <c r="O3" s="56" t="s">
        <v>150</v>
      </c>
      <c r="P3" s="56" t="s">
        <v>150</v>
      </c>
      <c r="Q3" s="56" t="s">
        <v>150</v>
      </c>
      <c r="R3" s="56" t="s">
        <v>150</v>
      </c>
      <c r="S3" s="56" t="s">
        <v>150</v>
      </c>
      <c r="T3" s="56" t="s">
        <v>150</v>
      </c>
      <c r="U3" s="56" t="s">
        <v>150</v>
      </c>
      <c r="V3" s="56" t="s">
        <v>150</v>
      </c>
      <c r="W3" s="56" t="s">
        <v>150</v>
      </c>
      <c r="X3" s="56" t="s">
        <v>150</v>
      </c>
      <c r="Y3" s="56" t="s">
        <v>150</v>
      </c>
      <c r="Z3" s="56" t="s">
        <v>150</v>
      </c>
      <c r="AA3" s="56" t="s">
        <v>150</v>
      </c>
      <c r="AB3" s="56" t="s">
        <v>150</v>
      </c>
      <c r="AC3" s="56" t="s">
        <v>150</v>
      </c>
      <c r="AD3" s="56" t="s">
        <v>150</v>
      </c>
      <c r="AE3" s="56" t="s">
        <v>150</v>
      </c>
      <c r="AF3" s="56" t="s">
        <v>150</v>
      </c>
      <c r="AG3" s="56" t="s">
        <v>150</v>
      </c>
      <c r="AH3" s="56" t="s">
        <v>150</v>
      </c>
      <c r="AI3" s="56" t="s">
        <v>150</v>
      </c>
      <c r="AJ3" s="56" t="s">
        <v>150</v>
      </c>
      <c r="AK3" s="56" t="s">
        <v>150</v>
      </c>
      <c r="AL3" s="56" t="s">
        <v>150</v>
      </c>
      <c r="AM3" s="56" t="s">
        <v>150</v>
      </c>
      <c r="AN3" s="56" t="s">
        <v>150</v>
      </c>
      <c r="AO3" s="56" t="s">
        <v>150</v>
      </c>
      <c r="AP3" s="56" t="s">
        <v>150</v>
      </c>
      <c r="AQ3" s="56" t="s">
        <v>150</v>
      </c>
      <c r="AR3" s="56" t="s">
        <v>150</v>
      </c>
      <c r="AS3" s="56" t="s">
        <v>150</v>
      </c>
      <c r="AT3" s="56" t="s">
        <v>150</v>
      </c>
      <c r="AU3" s="56" t="s">
        <v>150</v>
      </c>
      <c r="AV3" s="56" t="s">
        <v>150</v>
      </c>
      <c r="AW3" s="56" t="s">
        <v>150</v>
      </c>
      <c r="AX3" s="56" t="s">
        <v>150</v>
      </c>
      <c r="AY3" s="56" t="s">
        <v>150</v>
      </c>
      <c r="AZ3" s="56" t="s">
        <v>150</v>
      </c>
      <c r="BA3" s="56" t="s">
        <v>150</v>
      </c>
      <c r="BB3" s="56" t="s">
        <v>150</v>
      </c>
      <c r="BC3" s="56" t="s">
        <v>150</v>
      </c>
      <c r="BD3" s="56" t="s">
        <v>150</v>
      </c>
      <c r="BE3" s="56" t="s">
        <v>150</v>
      </c>
      <c r="BF3" s="56" t="s">
        <v>150</v>
      </c>
      <c r="BG3" s="56" t="s">
        <v>150</v>
      </c>
      <c r="BH3" s="56" t="s">
        <v>150</v>
      </c>
      <c r="BI3" s="56" t="s">
        <v>150</v>
      </c>
      <c r="BJ3" s="56" t="s">
        <v>150</v>
      </c>
      <c r="BK3" s="56" t="s">
        <v>150</v>
      </c>
      <c r="BL3" s="56" t="s">
        <v>150</v>
      </c>
      <c r="BM3" s="56" t="s">
        <v>150</v>
      </c>
      <c r="BN3" s="56" t="s">
        <v>150</v>
      </c>
      <c r="BO3" s="56" t="s">
        <v>150</v>
      </c>
      <c r="BP3" s="56" t="s">
        <v>150</v>
      </c>
      <c r="BQ3" s="56" t="s">
        <v>150</v>
      </c>
      <c r="BR3" s="56" t="s">
        <v>150</v>
      </c>
      <c r="BS3" s="56" t="s">
        <v>150</v>
      </c>
      <c r="BT3" s="56" t="s">
        <v>150</v>
      </c>
      <c r="BU3" s="56" t="s">
        <v>150</v>
      </c>
      <c r="BV3" s="56" t="s">
        <v>150</v>
      </c>
      <c r="BW3" s="56" t="s">
        <v>150</v>
      </c>
      <c r="BX3" s="56" t="s">
        <v>150</v>
      </c>
      <c r="BY3" s="56" t="s">
        <v>150</v>
      </c>
      <c r="BZ3" s="56" t="s">
        <v>151</v>
      </c>
      <c r="CA3" s="56" t="s">
        <v>151</v>
      </c>
      <c r="CB3" s="56" t="s">
        <v>151</v>
      </c>
      <c r="CC3" s="56" t="s">
        <v>151</v>
      </c>
      <c r="CD3" s="56" t="s">
        <v>151</v>
      </c>
      <c r="CE3" s="57" t="s">
        <v>151</v>
      </c>
    </row>
    <row r="4" spans="1:83" x14ac:dyDescent="0.35">
      <c r="A4" s="114"/>
      <c r="B4" s="114" t="s">
        <v>331</v>
      </c>
      <c r="C4" s="140"/>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52"/>
    </row>
    <row r="5" spans="1:83" ht="27" customHeight="1" x14ac:dyDescent="0.35">
      <c r="B5" s="82" t="s">
        <v>406</v>
      </c>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256" t="s">
        <v>407</v>
      </c>
      <c r="BI5" s="159"/>
      <c r="BJ5" s="159"/>
      <c r="BK5" s="159"/>
      <c r="BL5" s="159"/>
      <c r="BM5" s="159"/>
      <c r="BN5" s="159"/>
      <c r="BO5" s="159"/>
      <c r="BP5" s="159"/>
      <c r="BQ5" s="159"/>
      <c r="BR5" s="159"/>
      <c r="BS5" s="159"/>
      <c r="BT5" s="159"/>
      <c r="BU5" s="159"/>
      <c r="BV5" s="159"/>
      <c r="BW5" s="159"/>
      <c r="BX5" s="159"/>
      <c r="BY5" s="159"/>
      <c r="BZ5" s="159"/>
      <c r="CA5" s="159"/>
      <c r="CB5" s="159"/>
      <c r="CC5" s="159"/>
      <c r="CD5" s="159"/>
      <c r="CE5" s="160"/>
    </row>
    <row r="6" spans="1:83" x14ac:dyDescent="0.35">
      <c r="B6" s="73" t="s">
        <v>408</v>
      </c>
      <c r="AH6" s="159">
        <v>3372.8740673706002</v>
      </c>
      <c r="AI6" s="159">
        <v>3204.9400014009325</v>
      </c>
      <c r="AJ6" s="159">
        <v>3137.6451847873923</v>
      </c>
      <c r="AK6" s="159">
        <v>3588.4483996908489</v>
      </c>
      <c r="AL6" s="159">
        <v>3395.8334148714557</v>
      </c>
      <c r="AM6" s="159">
        <v>3380.7648414568234</v>
      </c>
      <c r="AN6" s="159">
        <v>3849.3971076091943</v>
      </c>
      <c r="AO6" s="159">
        <v>4189.5485123582848</v>
      </c>
      <c r="AP6" s="159">
        <v>4253.5910424405074</v>
      </c>
      <c r="AQ6" s="159">
        <v>4340.1202294925542</v>
      </c>
      <c r="AR6" s="159">
        <v>4771.9949321311979</v>
      </c>
      <c r="AS6" s="159">
        <v>4874.7578616411356</v>
      </c>
      <c r="AT6" s="159">
        <v>5052.5858954208525</v>
      </c>
      <c r="AU6" s="159">
        <v>5689.2545204545258</v>
      </c>
      <c r="AV6" s="159">
        <v>7463.4961329605803</v>
      </c>
      <c r="AW6" s="159">
        <v>7664.5299799866052</v>
      </c>
      <c r="AX6" s="159">
        <v>7595.00835958065</v>
      </c>
      <c r="AY6" s="159">
        <v>7186.7071720088034</v>
      </c>
      <c r="AZ6" s="159">
        <v>6771.2555350920175</v>
      </c>
      <c r="BA6" s="159">
        <v>6691.5905985420932</v>
      </c>
      <c r="BB6" s="159">
        <v>6307.0921385563797</v>
      </c>
      <c r="BC6" s="159">
        <v>6507.5069297288455</v>
      </c>
      <c r="BD6" s="159">
        <v>6960.5335334629417</v>
      </c>
      <c r="BE6" s="159">
        <v>7471.6069739121021</v>
      </c>
      <c r="BF6" s="159">
        <v>7301.2522457138803</v>
      </c>
      <c r="BG6" s="159">
        <v>7711.1751068817848</v>
      </c>
      <c r="BH6" s="237">
        <v>9211.7557797949376</v>
      </c>
      <c r="BI6" s="159">
        <v>9648.6985434317685</v>
      </c>
      <c r="BJ6" s="159">
        <v>10012.995186937462</v>
      </c>
      <c r="BK6" s="159">
        <v>10491.906036088043</v>
      </c>
      <c r="BL6" s="159">
        <v>10588.177343139234</v>
      </c>
      <c r="BM6" s="159">
        <v>11025.614651800272</v>
      </c>
      <c r="BN6" s="159">
        <v>10995.83697814852</v>
      </c>
      <c r="BO6" s="159">
        <v>10555.271110761638</v>
      </c>
      <c r="BP6" s="159">
        <v>9678.0374968618507</v>
      </c>
      <c r="BQ6" s="159">
        <v>8888.4703020453471</v>
      </c>
      <c r="BR6" s="159">
        <v>8210.5520634410532</v>
      </c>
      <c r="BS6" s="159">
        <v>7529.5939914735272</v>
      </c>
      <c r="BT6" s="159">
        <v>6876.6918406177083</v>
      </c>
      <c r="BU6" s="159">
        <v>6408.1988362754664</v>
      </c>
      <c r="BV6" s="159">
        <v>6028.5719609296666</v>
      </c>
      <c r="BW6" s="159">
        <v>5785.4677441000631</v>
      </c>
      <c r="BX6" s="159">
        <v>5455.2704933306586</v>
      </c>
      <c r="BY6" s="159">
        <v>5238.0364107492796</v>
      </c>
      <c r="BZ6" s="159">
        <v>5020.2262196631027</v>
      </c>
      <c r="CA6" s="159">
        <v>5437.2020516073735</v>
      </c>
      <c r="CB6" s="159">
        <v>5633.8645417787138</v>
      </c>
      <c r="CC6" s="159">
        <v>5462.2954350441778</v>
      </c>
      <c r="CD6" s="159">
        <v>5173.5410592310582</v>
      </c>
      <c r="CE6" s="160">
        <v>4838.8975720923818</v>
      </c>
    </row>
    <row r="7" spans="1:83" x14ac:dyDescent="0.35">
      <c r="B7" s="73" t="s">
        <v>409</v>
      </c>
      <c r="AH7" s="159">
        <v>781.59292113757226</v>
      </c>
      <c r="AI7" s="159">
        <v>749.87378237906432</v>
      </c>
      <c r="AJ7" s="159">
        <v>740.29488584832848</v>
      </c>
      <c r="AK7" s="159">
        <v>768.8450576637357</v>
      </c>
      <c r="AL7" s="159">
        <v>934.66615775951868</v>
      </c>
      <c r="AM7" s="159">
        <v>1046.8358138521128</v>
      </c>
      <c r="AN7" s="159">
        <v>1142.840352385236</v>
      </c>
      <c r="AO7" s="159">
        <v>1320.1203189925448</v>
      </c>
      <c r="AP7" s="159">
        <v>1572.4866748116826</v>
      </c>
      <c r="AQ7" s="159">
        <v>1618.5835925744152</v>
      </c>
      <c r="AR7" s="159">
        <v>1987.0689267478963</v>
      </c>
      <c r="AS7" s="159">
        <v>2144.8327760484358</v>
      </c>
      <c r="AT7" s="159">
        <v>2371.5482784063747</v>
      </c>
      <c r="AU7" s="159">
        <v>2885.8836381855986</v>
      </c>
      <c r="AV7" s="159">
        <v>3801.8184432650596</v>
      </c>
      <c r="AW7" s="159">
        <v>4588.2106353918289</v>
      </c>
      <c r="AX7" s="159">
        <v>5277.6601299378763</v>
      </c>
      <c r="AY7" s="159">
        <v>5955.6508508776651</v>
      </c>
      <c r="AZ7" s="159">
        <v>6224.5853634515606</v>
      </c>
      <c r="BA7" s="159">
        <v>6524.87723616124</v>
      </c>
      <c r="BB7" s="159">
        <v>6706.1869436764164</v>
      </c>
      <c r="BC7" s="159">
        <v>6972.2059170408766</v>
      </c>
      <c r="BD7" s="159">
        <v>7478.9615499968122</v>
      </c>
      <c r="BE7" s="159">
        <v>7942.9544490831067</v>
      </c>
      <c r="BF7" s="159">
        <v>7771.8280483479821</v>
      </c>
      <c r="BG7" s="159">
        <v>7955.670713018495</v>
      </c>
      <c r="BH7" s="237">
        <v>7277.0593841850123</v>
      </c>
      <c r="BI7" s="159">
        <v>6804.8339022652726</v>
      </c>
      <c r="BJ7" s="159">
        <v>6668.3646706310765</v>
      </c>
      <c r="BK7" s="159">
        <v>7201.7353464169746</v>
      </c>
      <c r="BL7" s="159">
        <v>7094.5412843568993</v>
      </c>
      <c r="BM7" s="159">
        <v>7692.3465288713851</v>
      </c>
      <c r="BN7" s="159">
        <v>7887.0714356894969</v>
      </c>
      <c r="BO7" s="159">
        <v>8124.5616551913181</v>
      </c>
      <c r="BP7" s="159">
        <v>8973.7655435962279</v>
      </c>
      <c r="BQ7" s="159">
        <v>9958.8375402280071</v>
      </c>
      <c r="BR7" s="159">
        <v>11469.545219270653</v>
      </c>
      <c r="BS7" s="159">
        <v>12446.390230587416</v>
      </c>
      <c r="BT7" s="159">
        <v>12432.799583441414</v>
      </c>
      <c r="BU7" s="159">
        <v>12739.073961329912</v>
      </c>
      <c r="BV7" s="159">
        <v>12360.223889221934</v>
      </c>
      <c r="BW7" s="159">
        <v>10677.734159688303</v>
      </c>
      <c r="BX7" s="159">
        <v>9532.7046937210162</v>
      </c>
      <c r="BY7" s="159">
        <v>8865.9997745894198</v>
      </c>
      <c r="BZ7" s="159">
        <v>7767.5005240117789</v>
      </c>
      <c r="CA7" s="159">
        <v>8244.8873730740124</v>
      </c>
      <c r="CB7" s="159">
        <v>7426.4997464170128</v>
      </c>
      <c r="CC7" s="159">
        <v>6388.1590808405072</v>
      </c>
      <c r="CD7" s="159">
        <v>5624.5995379547994</v>
      </c>
      <c r="CE7" s="160">
        <v>5122.8558864505912</v>
      </c>
    </row>
    <row r="8" spans="1:83" x14ac:dyDescent="0.35">
      <c r="B8" s="73" t="s">
        <v>410</v>
      </c>
      <c r="AH8" s="159">
        <v>2008.0925819996087</v>
      </c>
      <c r="AI8" s="159">
        <v>1823.323237976492</v>
      </c>
      <c r="AJ8" s="159">
        <v>1876.5614548248327</v>
      </c>
      <c r="AK8" s="159">
        <v>2192.4509922126185</v>
      </c>
      <c r="AL8" s="159">
        <v>2814.8247222101331</v>
      </c>
      <c r="AM8" s="159">
        <v>3281.2296329266228</v>
      </c>
      <c r="AN8" s="159">
        <v>3515.9337753268169</v>
      </c>
      <c r="AO8" s="159">
        <v>4012.3101361972485</v>
      </c>
      <c r="AP8" s="159">
        <v>4326.5264169679504</v>
      </c>
      <c r="AQ8" s="159">
        <v>4400.7826469314596</v>
      </c>
      <c r="AR8" s="159">
        <v>4535.2531721888517</v>
      </c>
      <c r="AS8" s="159">
        <v>4589.2763389949896</v>
      </c>
      <c r="AT8" s="159">
        <v>5011.5350117671169</v>
      </c>
      <c r="AU8" s="159">
        <v>5899.6620480420388</v>
      </c>
      <c r="AV8" s="159">
        <v>6902.9331186824256</v>
      </c>
      <c r="AW8" s="159">
        <v>7267.5855484259891</v>
      </c>
      <c r="AX8" s="159">
        <v>7751.9221125374688</v>
      </c>
      <c r="AY8" s="159">
        <v>7883.5663808172694</v>
      </c>
      <c r="AZ8" s="159">
        <v>7655.1573061210665</v>
      </c>
      <c r="BA8" s="159">
        <v>7282.1815525083048</v>
      </c>
      <c r="BB8" s="159">
        <v>6868.2647466290946</v>
      </c>
      <c r="BC8" s="159">
        <v>6820.7484693243623</v>
      </c>
      <c r="BD8" s="159">
        <v>7366.7771267468597</v>
      </c>
      <c r="BE8" s="159">
        <v>7528.2352924838833</v>
      </c>
      <c r="BF8" s="159">
        <v>7532.4694220946503</v>
      </c>
      <c r="BG8" s="159">
        <v>7715.6494787196352</v>
      </c>
      <c r="BH8" s="237">
        <v>7092.092885789406</v>
      </c>
      <c r="BI8" s="159">
        <v>5920.2103054958798</v>
      </c>
      <c r="BJ8" s="159">
        <v>5254.6078739677159</v>
      </c>
      <c r="BK8" s="159">
        <v>4821.8255401722636</v>
      </c>
      <c r="BL8" s="159">
        <v>4207.7757196679431</v>
      </c>
      <c r="BM8" s="159">
        <v>3855.1882437181166</v>
      </c>
      <c r="BN8" s="159">
        <v>3450.3389012639063</v>
      </c>
      <c r="BO8" s="159">
        <v>3020.7366310870398</v>
      </c>
      <c r="BP8" s="159">
        <v>2719.4491003228654</v>
      </c>
      <c r="BQ8" s="159">
        <v>2343.4869423700075</v>
      </c>
      <c r="BR8" s="159">
        <v>2121.0942230784212</v>
      </c>
      <c r="BS8" s="159">
        <v>1930.248596039542</v>
      </c>
      <c r="BT8" s="159">
        <v>1696.0872172100892</v>
      </c>
      <c r="BU8" s="159">
        <v>1605.0665949554921</v>
      </c>
      <c r="BV8" s="159">
        <v>1317.7655510585107</v>
      </c>
      <c r="BW8" s="159">
        <v>820.9070917241969</v>
      </c>
      <c r="BX8" s="159">
        <v>606.83312883099211</v>
      </c>
      <c r="BY8" s="159">
        <v>386.12634717274886</v>
      </c>
      <c r="BZ8" s="159">
        <v>270.46213262089327</v>
      </c>
      <c r="CA8" s="159">
        <v>226.94924741532137</v>
      </c>
      <c r="CB8" s="159">
        <v>162.18158802222692</v>
      </c>
      <c r="CC8" s="159">
        <v>28.577293860423186</v>
      </c>
      <c r="CD8" s="159">
        <v>0</v>
      </c>
      <c r="CE8" s="160">
        <v>0</v>
      </c>
    </row>
    <row r="9" spans="1:83" x14ac:dyDescent="0.35">
      <c r="B9" s="73" t="s">
        <v>411</v>
      </c>
      <c r="AH9" s="159">
        <v>3096.3104183526898</v>
      </c>
      <c r="AI9" s="159">
        <v>2686.1916998921279</v>
      </c>
      <c r="AJ9" s="159">
        <v>3417.4077869975167</v>
      </c>
      <c r="AK9" s="159">
        <v>5871.335762575126</v>
      </c>
      <c r="AL9" s="159">
        <v>9263.660335786426</v>
      </c>
      <c r="AM9" s="159">
        <v>11178.833592512563</v>
      </c>
      <c r="AN9" s="159">
        <v>12075.905139934646</v>
      </c>
      <c r="AO9" s="159">
        <v>12877.284778320796</v>
      </c>
      <c r="AP9" s="159">
        <v>12649.911358039808</v>
      </c>
      <c r="AQ9" s="159">
        <v>10988.169704274353</v>
      </c>
      <c r="AR9" s="159">
        <v>7837.5969973411193</v>
      </c>
      <c r="AS9" s="159">
        <v>6256.1585740392848</v>
      </c>
      <c r="AT9" s="159">
        <v>6445.0435295194602</v>
      </c>
      <c r="AU9" s="159">
        <v>8663.8393712505458</v>
      </c>
      <c r="AV9" s="159">
        <v>10768.815906436417</v>
      </c>
      <c r="AW9" s="159">
        <v>11163.089234623802</v>
      </c>
      <c r="AX9" s="159">
        <v>9918.097336282819</v>
      </c>
      <c r="AY9" s="159">
        <v>8914.9919471703852</v>
      </c>
      <c r="AZ9" s="159">
        <v>7440.7756285834294</v>
      </c>
      <c r="BA9" s="159">
        <v>6062.7939078481331</v>
      </c>
      <c r="BB9" s="159">
        <v>5373.7488111465964</v>
      </c>
      <c r="BC9" s="159">
        <v>4812.3314939132888</v>
      </c>
      <c r="BD9" s="159">
        <v>4139.3774495487587</v>
      </c>
      <c r="BE9" s="159">
        <v>3557.2727194258214</v>
      </c>
      <c r="BF9" s="159">
        <v>3428.3126606631245</v>
      </c>
      <c r="BG9" s="159">
        <v>3261.7129093965009</v>
      </c>
      <c r="BH9" s="237">
        <v>2714.2515479704111</v>
      </c>
      <c r="BI9" s="159">
        <v>2740.0779069619316</v>
      </c>
      <c r="BJ9" s="159">
        <v>2860.0275067171206</v>
      </c>
      <c r="BK9" s="159">
        <v>2588.3362023942977</v>
      </c>
      <c r="BL9" s="159">
        <v>2926.4764029881644</v>
      </c>
      <c r="BM9" s="159">
        <v>4876.5202449563603</v>
      </c>
      <c r="BN9" s="159">
        <v>4899.2376904419898</v>
      </c>
      <c r="BO9" s="159">
        <v>5484.7933452534444</v>
      </c>
      <c r="BP9" s="159">
        <v>5808.0421075043923</v>
      </c>
      <c r="BQ9" s="159">
        <v>4811.005316158341</v>
      </c>
      <c r="BR9" s="159">
        <v>3365.8738403398288</v>
      </c>
      <c r="BS9" s="159">
        <v>2481.8482029933789</v>
      </c>
      <c r="BT9" s="159">
        <v>1955.630776005911</v>
      </c>
      <c r="BU9" s="159">
        <v>1722.3992710587843</v>
      </c>
      <c r="BV9" s="159">
        <v>1341.6922753225908</v>
      </c>
      <c r="BW9" s="159">
        <v>689.31075776110015</v>
      </c>
      <c r="BX9" s="159">
        <v>468.34392313288055</v>
      </c>
      <c r="BY9" s="159">
        <v>325.07954404955029</v>
      </c>
      <c r="BZ9" s="159">
        <v>203.22970860470591</v>
      </c>
      <c r="CA9" s="159">
        <v>142.25231707881628</v>
      </c>
      <c r="CB9" s="159">
        <v>96.497813296314519</v>
      </c>
      <c r="CC9" s="159">
        <v>9.1307976346119819</v>
      </c>
      <c r="CD9" s="159">
        <v>0</v>
      </c>
      <c r="CE9" s="160">
        <v>0</v>
      </c>
    </row>
    <row r="10" spans="1:83" x14ac:dyDescent="0.35">
      <c r="B10" s="73" t="s">
        <v>412</v>
      </c>
      <c r="AH10" s="159">
        <v>126.25731802991551</v>
      </c>
      <c r="AI10" s="159">
        <v>138.67528852215574</v>
      </c>
      <c r="AJ10" s="159">
        <v>146.33736115606493</v>
      </c>
      <c r="AK10" s="159">
        <v>179.63016347234552</v>
      </c>
      <c r="AL10" s="159">
        <v>234.56872685084446</v>
      </c>
      <c r="AM10" s="159">
        <v>305.47012273061654</v>
      </c>
      <c r="AN10" s="159">
        <v>362.60090500608055</v>
      </c>
      <c r="AO10" s="159">
        <v>354.47675232207223</v>
      </c>
      <c r="AP10" s="159">
        <v>434.69483218356351</v>
      </c>
      <c r="AQ10" s="159">
        <v>590.07987872389242</v>
      </c>
      <c r="AR10" s="159">
        <v>383.51459855626496</v>
      </c>
      <c r="AS10" s="159">
        <v>385.2138688690095</v>
      </c>
      <c r="AT10" s="159">
        <v>616.06791991511341</v>
      </c>
      <c r="AU10" s="159">
        <v>884.99654475185639</v>
      </c>
      <c r="AV10" s="159">
        <v>672.65159300460527</v>
      </c>
      <c r="AW10" s="159">
        <v>662.78628976211587</v>
      </c>
      <c r="AX10" s="159">
        <v>815.27793438715241</v>
      </c>
      <c r="AY10" s="159">
        <v>914.11107456147772</v>
      </c>
      <c r="AZ10" s="159">
        <v>799.93997729706336</v>
      </c>
      <c r="BA10" s="159">
        <v>722.39560239236039</v>
      </c>
      <c r="BB10" s="159">
        <v>666.9414452898958</v>
      </c>
      <c r="BC10" s="159">
        <v>494.51200900913835</v>
      </c>
      <c r="BD10" s="159">
        <v>496.71693110702512</v>
      </c>
      <c r="BE10" s="159">
        <v>542.81094655541358</v>
      </c>
      <c r="BF10" s="159">
        <v>576.92709166639929</v>
      </c>
      <c r="BG10" s="159">
        <v>770.82780041122442</v>
      </c>
      <c r="BH10" s="237">
        <v>1103.9408401520056</v>
      </c>
      <c r="BI10" s="159">
        <v>1013.171182200632</v>
      </c>
      <c r="BJ10" s="159">
        <v>962.22908688258531</v>
      </c>
      <c r="BK10" s="159">
        <v>833.66384361604548</v>
      </c>
      <c r="BL10" s="159">
        <v>721.14038223842226</v>
      </c>
      <c r="BM10" s="159">
        <v>741.26530920285029</v>
      </c>
      <c r="BN10" s="159">
        <v>847.30012900407985</v>
      </c>
      <c r="BO10" s="159">
        <v>852.77129251737722</v>
      </c>
      <c r="BP10" s="159">
        <v>913.58881829525228</v>
      </c>
      <c r="BQ10" s="159">
        <v>927.33836601448752</v>
      </c>
      <c r="BR10" s="159">
        <v>917.41376748541791</v>
      </c>
      <c r="BS10" s="159">
        <v>926.05390625312941</v>
      </c>
      <c r="BT10" s="159">
        <v>891.83961125242456</v>
      </c>
      <c r="BU10" s="159">
        <v>913.65831357533364</v>
      </c>
      <c r="BV10" s="159">
        <v>835.92813453914903</v>
      </c>
      <c r="BW10" s="159">
        <v>749.96179877146403</v>
      </c>
      <c r="BX10" s="159">
        <v>554.38876023878765</v>
      </c>
      <c r="BY10" s="159">
        <v>444.73283003412962</v>
      </c>
      <c r="BZ10" s="159">
        <v>387.07596827122842</v>
      </c>
      <c r="CA10" s="159">
        <v>390.61505238378288</v>
      </c>
      <c r="CB10" s="159">
        <v>335.58574962269745</v>
      </c>
      <c r="CC10" s="159">
        <v>67.584841957447949</v>
      </c>
      <c r="CD10" s="159">
        <v>0</v>
      </c>
      <c r="CE10" s="160">
        <v>0</v>
      </c>
    </row>
    <row r="11" spans="1:83" ht="26.25" customHeight="1" x14ac:dyDescent="0.35">
      <c r="B11" s="75" t="s">
        <v>413</v>
      </c>
      <c r="AH11" s="159">
        <v>6012.2532395197859</v>
      </c>
      <c r="AI11" s="159">
        <v>5398.0640087698403</v>
      </c>
      <c r="AJ11" s="159">
        <v>6180.6014888267428</v>
      </c>
      <c r="AK11" s="159">
        <v>9012.261975923826</v>
      </c>
      <c r="AL11" s="159">
        <v>13247.719942606922</v>
      </c>
      <c r="AM11" s="159">
        <v>15812.369162021914</v>
      </c>
      <c r="AN11" s="159">
        <v>17097.28017265278</v>
      </c>
      <c r="AO11" s="159">
        <v>18564.191985832662</v>
      </c>
      <c r="AP11" s="159">
        <v>18983.619282003005</v>
      </c>
      <c r="AQ11" s="159">
        <v>17597.615822504118</v>
      </c>
      <c r="AR11" s="159">
        <v>14743.433694834132</v>
      </c>
      <c r="AS11" s="159">
        <v>13375.48155795172</v>
      </c>
      <c r="AT11" s="159">
        <v>14444.194739608065</v>
      </c>
      <c r="AU11" s="159">
        <v>18334.381602230042</v>
      </c>
      <c r="AV11" s="159">
        <v>22146.219061388507</v>
      </c>
      <c r="AW11" s="159">
        <v>23681.671708203736</v>
      </c>
      <c r="AX11" s="159">
        <v>23762.957513145317</v>
      </c>
      <c r="AY11" s="159">
        <v>23668.320253426798</v>
      </c>
      <c r="AZ11" s="159">
        <v>22120.458275453118</v>
      </c>
      <c r="BA11" s="159">
        <v>20592.248298910039</v>
      </c>
      <c r="BB11" s="159">
        <v>19615.141946742002</v>
      </c>
      <c r="BC11" s="159">
        <v>19099.797889287664</v>
      </c>
      <c r="BD11" s="159">
        <v>19481.833057399454</v>
      </c>
      <c r="BE11" s="159">
        <v>19571.273407548226</v>
      </c>
      <c r="BF11" s="159">
        <v>19309.537222772156</v>
      </c>
      <c r="BG11" s="159">
        <v>19703.860901545857</v>
      </c>
      <c r="BH11" s="237">
        <v>18187.344658096834</v>
      </c>
      <c r="BI11" s="159">
        <v>16478.293296923715</v>
      </c>
      <c r="BJ11" s="159">
        <v>15745.229138198498</v>
      </c>
      <c r="BK11" s="159">
        <v>15445.560932599583</v>
      </c>
      <c r="BL11" s="159">
        <v>14949.933789251429</v>
      </c>
      <c r="BM11" s="159">
        <v>17165.320326748712</v>
      </c>
      <c r="BN11" s="159">
        <v>17083.948156399474</v>
      </c>
      <c r="BO11" s="159">
        <v>17482.862924049179</v>
      </c>
      <c r="BP11" s="159">
        <v>18414.845569718738</v>
      </c>
      <c r="BQ11" s="159">
        <v>18040.668164770843</v>
      </c>
      <c r="BR11" s="159">
        <v>17873.927050174319</v>
      </c>
      <c r="BS11" s="159">
        <v>17784.540935873469</v>
      </c>
      <c r="BT11" s="159">
        <v>16976.357187909838</v>
      </c>
      <c r="BU11" s="159">
        <v>16980.198140919525</v>
      </c>
      <c r="BV11" s="159">
        <v>15855.609850142184</v>
      </c>
      <c r="BW11" s="159">
        <v>12937.913807945066</v>
      </c>
      <c r="BX11" s="159">
        <v>11162.270505923676</v>
      </c>
      <c r="BY11" s="159">
        <v>10021.938495845849</v>
      </c>
      <c r="BZ11" s="159">
        <v>8628.2683335086058</v>
      </c>
      <c r="CA11" s="159">
        <v>9004.7039899519314</v>
      </c>
      <c r="CB11" s="159">
        <v>8020.7648973582518</v>
      </c>
      <c r="CC11" s="159">
        <v>6493.4520142929905</v>
      </c>
      <c r="CD11" s="159">
        <v>5624.5995379547994</v>
      </c>
      <c r="CE11" s="160">
        <v>5122.8558864505912</v>
      </c>
    </row>
    <row r="12" spans="1:83" x14ac:dyDescent="0.35">
      <c r="B12" s="75" t="s">
        <v>414</v>
      </c>
      <c r="AH12" s="159">
        <v>9385.1273068903865</v>
      </c>
      <c r="AI12" s="159">
        <v>8603.0040101707727</v>
      </c>
      <c r="AJ12" s="159">
        <v>9318.2466736141359</v>
      </c>
      <c r="AK12" s="159">
        <v>12600.710375614675</v>
      </c>
      <c r="AL12" s="159">
        <v>16643.553357478377</v>
      </c>
      <c r="AM12" s="159">
        <v>19193.134003478739</v>
      </c>
      <c r="AN12" s="159">
        <v>20946.677280261974</v>
      </c>
      <c r="AO12" s="159">
        <v>22753.740498190946</v>
      </c>
      <c r="AP12" s="159">
        <v>23237.210324443513</v>
      </c>
      <c r="AQ12" s="159">
        <v>21937.736051996675</v>
      </c>
      <c r="AR12" s="159">
        <v>19515.428626965331</v>
      </c>
      <c r="AS12" s="159">
        <v>18250.239419592854</v>
      </c>
      <c r="AT12" s="159">
        <v>19496.780635028917</v>
      </c>
      <c r="AU12" s="159">
        <v>24023.636122684566</v>
      </c>
      <c r="AV12" s="159">
        <v>29609.71519434909</v>
      </c>
      <c r="AW12" s="159">
        <v>31346.20168819034</v>
      </c>
      <c r="AX12" s="159">
        <v>31357.965872725967</v>
      </c>
      <c r="AY12" s="159">
        <v>30855.027425435601</v>
      </c>
      <c r="AZ12" s="159">
        <v>28891.713810545138</v>
      </c>
      <c r="BA12" s="159">
        <v>27283.838897452133</v>
      </c>
      <c r="BB12" s="159">
        <v>25922.234085298383</v>
      </c>
      <c r="BC12" s="159">
        <v>25607.30481901651</v>
      </c>
      <c r="BD12" s="159">
        <v>26442.366590862395</v>
      </c>
      <c r="BE12" s="159">
        <v>27042.880381460327</v>
      </c>
      <c r="BF12" s="159">
        <v>26610.789468486037</v>
      </c>
      <c r="BG12" s="159">
        <v>27415.03600842764</v>
      </c>
      <c r="BH12" s="237">
        <v>27399.100437891768</v>
      </c>
      <c r="BI12" s="159">
        <v>26126.991840355484</v>
      </c>
      <c r="BJ12" s="159">
        <v>25758.224325135958</v>
      </c>
      <c r="BK12" s="159">
        <v>25937.466968687622</v>
      </c>
      <c r="BL12" s="159">
        <v>25538.111132390666</v>
      </c>
      <c r="BM12" s="159">
        <v>28190.934978548983</v>
      </c>
      <c r="BN12" s="159">
        <v>28079.785134547994</v>
      </c>
      <c r="BO12" s="159">
        <v>28038.134034810821</v>
      </c>
      <c r="BP12" s="159">
        <v>28092.883066580587</v>
      </c>
      <c r="BQ12" s="159">
        <v>26929.138466816192</v>
      </c>
      <c r="BR12" s="159">
        <v>26084.479113615373</v>
      </c>
      <c r="BS12" s="159">
        <v>25314.134927346993</v>
      </c>
      <c r="BT12" s="159">
        <v>23853.049028527548</v>
      </c>
      <c r="BU12" s="159">
        <v>23388.396977194992</v>
      </c>
      <c r="BV12" s="159">
        <v>21884.181811071852</v>
      </c>
      <c r="BW12" s="159">
        <v>18723.381552045128</v>
      </c>
      <c r="BX12" s="159">
        <v>16617.540999254335</v>
      </c>
      <c r="BY12" s="159">
        <v>15259.974906595129</v>
      </c>
      <c r="BZ12" s="159">
        <v>13648.494553171709</v>
      </c>
      <c r="CA12" s="159">
        <v>14441.906041559305</v>
      </c>
      <c r="CB12" s="159">
        <v>13654.629439136965</v>
      </c>
      <c r="CC12" s="159">
        <v>11955.747449337168</v>
      </c>
      <c r="CD12" s="159">
        <v>10798.140597185857</v>
      </c>
      <c r="CE12" s="160">
        <v>9961.7534585429748</v>
      </c>
    </row>
    <row r="13" spans="1:83" ht="25.5" customHeight="1" x14ac:dyDescent="0.35">
      <c r="B13" s="82" t="s">
        <v>415</v>
      </c>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237"/>
      <c r="BI13" s="159"/>
      <c r="BJ13" s="159"/>
      <c r="BK13" s="159"/>
      <c r="BL13" s="159"/>
      <c r="BM13" s="159"/>
      <c r="BN13" s="159"/>
      <c r="BO13" s="159"/>
      <c r="BP13" s="159"/>
      <c r="BQ13" s="159"/>
      <c r="BR13" s="159"/>
      <c r="BS13" s="159"/>
      <c r="BT13" s="159"/>
      <c r="BU13" s="159"/>
      <c r="BV13" s="159"/>
      <c r="BW13" s="159"/>
      <c r="BX13" s="159"/>
      <c r="BY13" s="159"/>
      <c r="BZ13" s="159"/>
      <c r="CA13" s="159"/>
      <c r="CB13" s="159"/>
      <c r="CC13" s="159"/>
      <c r="CD13" s="159"/>
      <c r="CE13" s="160"/>
    </row>
    <row r="14" spans="1:83" x14ac:dyDescent="0.35">
      <c r="B14" s="73" t="s">
        <v>408</v>
      </c>
      <c r="AH14" s="159"/>
      <c r="AI14" s="159"/>
      <c r="AJ14" s="159"/>
      <c r="AK14" s="159"/>
      <c r="AL14" s="159"/>
      <c r="AM14" s="159"/>
      <c r="AN14" s="159"/>
      <c r="AO14" s="159"/>
      <c r="AP14" s="159"/>
      <c r="AQ14" s="159"/>
      <c r="AR14" s="159"/>
      <c r="AS14" s="159"/>
      <c r="AT14" s="159"/>
      <c r="AU14" s="159"/>
      <c r="AV14" s="159"/>
      <c r="AW14" s="159"/>
      <c r="AX14" s="159"/>
      <c r="AY14" s="159"/>
      <c r="AZ14" s="159"/>
      <c r="BA14" s="159">
        <v>207.1430019467555</v>
      </c>
      <c r="BB14" s="159">
        <v>230.35694668799712</v>
      </c>
      <c r="BC14" s="159">
        <v>188.80670602309991</v>
      </c>
      <c r="BD14" s="159">
        <v>213.24427314512829</v>
      </c>
      <c r="BE14" s="159">
        <v>200.50991696700683</v>
      </c>
      <c r="BF14" s="159">
        <v>163.62152569923933</v>
      </c>
      <c r="BG14" s="159">
        <v>160.35329321887377</v>
      </c>
      <c r="BH14" s="237">
        <v>174.65044716873214</v>
      </c>
      <c r="BI14" s="159">
        <v>201.49391370280293</v>
      </c>
      <c r="BJ14" s="159">
        <v>208.02872981361926</v>
      </c>
      <c r="BK14" s="159">
        <v>239.82720796442024</v>
      </c>
      <c r="BL14" s="159">
        <v>236.68814195829455</v>
      </c>
      <c r="BM14" s="159">
        <v>229.08754161261209</v>
      </c>
      <c r="BN14" s="159">
        <v>185.9731262000868</v>
      </c>
      <c r="BO14" s="159">
        <v>130.95523267508347</v>
      </c>
      <c r="BP14" s="159">
        <v>119.18963564106483</v>
      </c>
      <c r="BQ14" s="159">
        <v>106.66381260552969</v>
      </c>
      <c r="BR14" s="159">
        <v>92.891978093859677</v>
      </c>
      <c r="BS14" s="159">
        <v>71.348180069803263</v>
      </c>
      <c r="BT14" s="159">
        <v>53.284302013731754</v>
      </c>
      <c r="BU14" s="159">
        <v>43.695129898734578</v>
      </c>
      <c r="BV14" s="159"/>
      <c r="BW14" s="159"/>
      <c r="BX14" s="159"/>
      <c r="BY14" s="159"/>
      <c r="BZ14" s="159"/>
      <c r="CA14" s="159"/>
      <c r="CB14" s="159"/>
      <c r="CC14" s="159"/>
      <c r="CD14" s="159"/>
      <c r="CE14" s="160"/>
    </row>
    <row r="15" spans="1:83" x14ac:dyDescent="0.35">
      <c r="B15" s="73" t="s">
        <v>263</v>
      </c>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v>0.74102268119842318</v>
      </c>
      <c r="BM15" s="159">
        <v>35.0195733307092</v>
      </c>
      <c r="BN15" s="159">
        <v>68.389568494037945</v>
      </c>
      <c r="BO15" s="159">
        <v>76.761209352410745</v>
      </c>
      <c r="BP15" s="159">
        <v>120.36464284679798</v>
      </c>
      <c r="BQ15" s="159">
        <v>119.99099000074227</v>
      </c>
      <c r="BR15" s="159">
        <v>132.18027222539862</v>
      </c>
      <c r="BS15" s="159">
        <v>129.00782621997897</v>
      </c>
      <c r="BT15" s="159">
        <v>121.52782467655236</v>
      </c>
      <c r="BU15" s="159">
        <v>100.43532067169288</v>
      </c>
      <c r="BV15" s="159"/>
      <c r="BW15" s="159"/>
      <c r="BX15" s="159"/>
      <c r="BY15" s="159"/>
      <c r="BZ15" s="159"/>
      <c r="CA15" s="159"/>
      <c r="CB15" s="159"/>
      <c r="CC15" s="159"/>
      <c r="CD15" s="159"/>
      <c r="CE15" s="160"/>
    </row>
    <row r="16" spans="1:83" x14ac:dyDescent="0.35">
      <c r="B16" s="201" t="s">
        <v>416</v>
      </c>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v>0.68821863435526409</v>
      </c>
      <c r="BM16" s="159">
        <v>24.587511934862707</v>
      </c>
      <c r="BN16" s="159">
        <v>31.34023853673661</v>
      </c>
      <c r="BO16" s="159">
        <v>26.845000686576931</v>
      </c>
      <c r="BP16" s="159">
        <v>31.944135442300194</v>
      </c>
      <c r="BQ16" s="159">
        <v>21.35789590855132</v>
      </c>
      <c r="BR16" s="159">
        <v>17.863428344372782</v>
      </c>
      <c r="BS16" s="159">
        <v>10.814873130717285</v>
      </c>
      <c r="BT16" s="159">
        <v>7.489814678339445</v>
      </c>
      <c r="BU16" s="159">
        <v>5.6311168188557472</v>
      </c>
      <c r="BV16" s="159"/>
      <c r="BW16" s="159"/>
      <c r="BX16" s="159"/>
      <c r="BY16" s="159"/>
      <c r="BZ16" s="159"/>
      <c r="CA16" s="159"/>
      <c r="CB16" s="159"/>
      <c r="CC16" s="159"/>
      <c r="CD16" s="159"/>
      <c r="CE16" s="160"/>
    </row>
    <row r="17" spans="2:83" x14ac:dyDescent="0.35">
      <c r="B17" s="201" t="s">
        <v>445</v>
      </c>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v>3.3632273458599239E-2</v>
      </c>
      <c r="BM17" s="159">
        <v>3.1293209648914204</v>
      </c>
      <c r="BN17" s="159">
        <v>25.641896504988551</v>
      </c>
      <c r="BO17" s="159">
        <v>35.329203740005774</v>
      </c>
      <c r="BP17" s="159">
        <v>50.136803435240495</v>
      </c>
      <c r="BQ17" s="159">
        <v>34.513574029477873</v>
      </c>
      <c r="BR17" s="159">
        <v>28.607133965953452</v>
      </c>
      <c r="BS17" s="159">
        <v>22.133485872607142</v>
      </c>
      <c r="BT17" s="159">
        <v>18.317338383141291</v>
      </c>
      <c r="BU17" s="159">
        <v>14.438620207486636</v>
      </c>
      <c r="BV17" s="159"/>
      <c r="BW17" s="159"/>
      <c r="BX17" s="159"/>
      <c r="BY17" s="159"/>
      <c r="BZ17" s="159"/>
      <c r="CA17" s="159"/>
      <c r="CB17" s="159"/>
      <c r="CC17" s="159"/>
      <c r="CD17" s="159"/>
      <c r="CE17" s="160"/>
    </row>
    <row r="18" spans="2:83" x14ac:dyDescent="0.35">
      <c r="B18" s="201" t="s">
        <v>446</v>
      </c>
      <c r="C18" s="258"/>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c r="BH18" s="159"/>
      <c r="BI18" s="159"/>
      <c r="BJ18" s="159"/>
      <c r="BK18" s="159"/>
      <c r="BL18" s="159">
        <v>1.9171773384559866E-2</v>
      </c>
      <c r="BM18" s="159">
        <v>7.3027404309550752</v>
      </c>
      <c r="BN18" s="159">
        <v>11.407433452312787</v>
      </c>
      <c r="BO18" s="159">
        <v>14.587004925828037</v>
      </c>
      <c r="BP18" s="159">
        <v>38.283703969257289</v>
      </c>
      <c r="BQ18" s="159">
        <v>64.119520062713079</v>
      </c>
      <c r="BR18" s="159">
        <v>85.709709915072395</v>
      </c>
      <c r="BS18" s="159">
        <v>96.059467216654525</v>
      </c>
      <c r="BT18" s="159">
        <v>95.720671615071623</v>
      </c>
      <c r="BU18" s="159">
        <v>80.365583645350483</v>
      </c>
      <c r="BV18" s="159"/>
      <c r="BW18" s="159"/>
      <c r="BX18" s="159"/>
      <c r="BY18" s="159"/>
      <c r="BZ18" s="159"/>
      <c r="CA18" s="159"/>
      <c r="CB18" s="159"/>
      <c r="CC18" s="159"/>
      <c r="CD18" s="159"/>
      <c r="CE18" s="160"/>
    </row>
    <row r="19" spans="2:83" ht="25.5" customHeight="1" x14ac:dyDescent="0.35">
      <c r="B19" s="73" t="s">
        <v>419</v>
      </c>
      <c r="AH19" s="159"/>
      <c r="AI19" s="159"/>
      <c r="AJ19" s="159"/>
      <c r="AK19" s="159"/>
      <c r="AL19" s="159"/>
      <c r="AM19" s="159"/>
      <c r="AN19" s="159"/>
      <c r="AO19" s="159"/>
      <c r="AP19" s="159"/>
      <c r="AQ19" s="159"/>
      <c r="AR19" s="159"/>
      <c r="AS19" s="159"/>
      <c r="AT19" s="159"/>
      <c r="AU19" s="159"/>
      <c r="AV19" s="159"/>
      <c r="AW19" s="159"/>
      <c r="AX19" s="159"/>
      <c r="AY19" s="159"/>
      <c r="AZ19" s="159"/>
      <c r="BA19" s="159">
        <v>289.93700182553698</v>
      </c>
      <c r="BB19" s="159">
        <v>325.99198898460872</v>
      </c>
      <c r="BC19" s="159">
        <v>258.11026097841489</v>
      </c>
      <c r="BD19" s="159">
        <v>287.95234193682882</v>
      </c>
      <c r="BE19" s="159">
        <v>256.8436011387596</v>
      </c>
      <c r="BF19" s="159">
        <v>194.02573356182387</v>
      </c>
      <c r="BG19" s="159">
        <v>178.53811347294257</v>
      </c>
      <c r="BH19" s="237">
        <v>180.19829912737703</v>
      </c>
      <c r="BI19" s="159">
        <v>186.38116161508788</v>
      </c>
      <c r="BJ19" s="159">
        <v>179.62594461302243</v>
      </c>
      <c r="BK19" s="159">
        <v>191.52993894008898</v>
      </c>
      <c r="BL19" s="159">
        <v>178.61982643383422</v>
      </c>
      <c r="BM19" s="159">
        <v>165.37299296102856</v>
      </c>
      <c r="BN19" s="159">
        <v>127.02239432241196</v>
      </c>
      <c r="BO19" s="159">
        <v>77.381184916539198</v>
      </c>
      <c r="BP19" s="159">
        <v>47.644392810280991</v>
      </c>
      <c r="BQ19" s="159">
        <v>20.077010204067005</v>
      </c>
      <c r="BR19" s="159">
        <v>8.2069856767734333</v>
      </c>
      <c r="BS19" s="159">
        <v>2.9431946835670351</v>
      </c>
      <c r="BT19" s="159">
        <v>0.37943916371615199</v>
      </c>
      <c r="BU19" s="159">
        <v>0</v>
      </c>
      <c r="BV19" s="159"/>
      <c r="BW19" s="159"/>
      <c r="BX19" s="159"/>
      <c r="BY19" s="159"/>
      <c r="BZ19" s="159"/>
      <c r="CA19" s="159"/>
      <c r="CB19" s="159"/>
      <c r="CC19" s="159"/>
      <c r="CD19" s="159"/>
      <c r="CE19" s="160"/>
    </row>
    <row r="20" spans="2:83" x14ac:dyDescent="0.35">
      <c r="B20" s="73" t="s">
        <v>410</v>
      </c>
      <c r="AH20" s="159"/>
      <c r="AI20" s="159"/>
      <c r="AJ20" s="159"/>
      <c r="AK20" s="159"/>
      <c r="AL20" s="159"/>
      <c r="AM20" s="159"/>
      <c r="AN20" s="159"/>
      <c r="AO20" s="159"/>
      <c r="AP20" s="159"/>
      <c r="AQ20" s="159"/>
      <c r="AR20" s="159"/>
      <c r="AS20" s="159"/>
      <c r="AT20" s="159"/>
      <c r="AU20" s="159"/>
      <c r="AV20" s="159"/>
      <c r="AW20" s="159"/>
      <c r="AX20" s="159"/>
      <c r="AY20" s="159"/>
      <c r="AZ20" s="159"/>
      <c r="BA20" s="159">
        <v>360.66949400094103</v>
      </c>
      <c r="BB20" s="159">
        <v>345.77589404993046</v>
      </c>
      <c r="BC20" s="159">
        <v>242.09380434599925</v>
      </c>
      <c r="BD20" s="159">
        <v>235.27232102185593</v>
      </c>
      <c r="BE20" s="159">
        <v>191.20402224371585</v>
      </c>
      <c r="BF20" s="159">
        <v>121.89810187425897</v>
      </c>
      <c r="BG20" s="159">
        <v>100.09942926750247</v>
      </c>
      <c r="BH20" s="237">
        <v>95.310812180743625</v>
      </c>
      <c r="BI20" s="159">
        <v>95.655642145812109</v>
      </c>
      <c r="BJ20" s="159">
        <v>92.517295100163054</v>
      </c>
      <c r="BK20" s="159">
        <v>89.629010292403734</v>
      </c>
      <c r="BL20" s="159">
        <v>83.541842440331848</v>
      </c>
      <c r="BM20" s="159">
        <v>91.814054865843303</v>
      </c>
      <c r="BN20" s="159">
        <v>85.960615414335351</v>
      </c>
      <c r="BO20" s="159">
        <v>60.213074562977724</v>
      </c>
      <c r="BP20" s="159">
        <v>43.399107703806159</v>
      </c>
      <c r="BQ20" s="159">
        <v>35.144486093532869</v>
      </c>
      <c r="BR20" s="159">
        <v>33.960116513876876</v>
      </c>
      <c r="BS20" s="159">
        <v>28.254557652299493</v>
      </c>
      <c r="BT20" s="159">
        <v>21.568994211000717</v>
      </c>
      <c r="BU20" s="159">
        <v>16.293569782305227</v>
      </c>
      <c r="BV20" s="159"/>
      <c r="BW20" s="159"/>
      <c r="BX20" s="159"/>
      <c r="BY20" s="159"/>
      <c r="BZ20" s="159"/>
      <c r="CA20" s="159"/>
      <c r="CB20" s="159"/>
      <c r="CC20" s="159"/>
      <c r="CD20" s="159"/>
      <c r="CE20" s="160"/>
    </row>
    <row r="21" spans="2:83" x14ac:dyDescent="0.35">
      <c r="B21" s="73" t="s">
        <v>411</v>
      </c>
      <c r="AH21" s="159"/>
      <c r="AI21" s="159"/>
      <c r="AJ21" s="159"/>
      <c r="AK21" s="159"/>
      <c r="AL21" s="159"/>
      <c r="AM21" s="159"/>
      <c r="AN21" s="159"/>
      <c r="AO21" s="159"/>
      <c r="AP21" s="159"/>
      <c r="AQ21" s="159"/>
      <c r="AR21" s="159"/>
      <c r="AS21" s="159"/>
      <c r="AT21" s="159"/>
      <c r="AU21" s="159"/>
      <c r="AV21" s="159"/>
      <c r="AW21" s="159"/>
      <c r="AX21" s="159"/>
      <c r="AY21" s="159"/>
      <c r="AZ21" s="159"/>
      <c r="BA21" s="159">
        <v>256.18740174339104</v>
      </c>
      <c r="BB21" s="159">
        <v>206.25662414169835</v>
      </c>
      <c r="BC21" s="159">
        <v>128.92288552598285</v>
      </c>
      <c r="BD21" s="159">
        <v>111.85618604235269</v>
      </c>
      <c r="BE21" s="159">
        <v>73.547175862980879</v>
      </c>
      <c r="BF21" s="159">
        <v>47.77636480824507</v>
      </c>
      <c r="BG21" s="159">
        <v>41.59008901455686</v>
      </c>
      <c r="BH21" s="237">
        <v>34.359677719767753</v>
      </c>
      <c r="BI21" s="159">
        <v>31.514406576532398</v>
      </c>
      <c r="BJ21" s="159">
        <v>33.279302244482714</v>
      </c>
      <c r="BK21" s="159">
        <v>32.237106172699626</v>
      </c>
      <c r="BL21" s="159">
        <v>34.200199466935459</v>
      </c>
      <c r="BM21" s="159">
        <v>168.3406871057793</v>
      </c>
      <c r="BN21" s="159">
        <v>161.69227328057011</v>
      </c>
      <c r="BO21" s="159">
        <v>98.847755436499241</v>
      </c>
      <c r="BP21" s="159">
        <v>83.358151013197485</v>
      </c>
      <c r="BQ21" s="159">
        <v>54.786233453037376</v>
      </c>
      <c r="BR21" s="159">
        <v>31.856275651691881</v>
      </c>
      <c r="BS21" s="159">
        <v>18.716333546081916</v>
      </c>
      <c r="BT21" s="159">
        <v>10.9869063299763</v>
      </c>
      <c r="BU21" s="159">
        <v>6.3640723163330977</v>
      </c>
      <c r="BV21" s="159"/>
      <c r="BW21" s="159"/>
      <c r="BX21" s="159"/>
      <c r="BY21" s="159"/>
      <c r="BZ21" s="159"/>
      <c r="CA21" s="159"/>
      <c r="CB21" s="159"/>
      <c r="CC21" s="159"/>
      <c r="CD21" s="159"/>
      <c r="CE21" s="160"/>
    </row>
    <row r="22" spans="2:83" x14ac:dyDescent="0.35">
      <c r="B22" s="73" t="s">
        <v>412</v>
      </c>
      <c r="AH22" s="159"/>
      <c r="AI22" s="159"/>
      <c r="AJ22" s="159"/>
      <c r="AK22" s="159"/>
      <c r="AL22" s="159"/>
      <c r="AM22" s="159"/>
      <c r="AN22" s="159"/>
      <c r="AO22" s="159"/>
      <c r="AP22" s="159"/>
      <c r="AQ22" s="159"/>
      <c r="AR22" s="159"/>
      <c r="AS22" s="159"/>
      <c r="AT22" s="159"/>
      <c r="AU22" s="159"/>
      <c r="AV22" s="159"/>
      <c r="AW22" s="159"/>
      <c r="AX22" s="159"/>
      <c r="AY22" s="159"/>
      <c r="AZ22" s="159"/>
      <c r="BA22" s="159">
        <v>68.794646019679348</v>
      </c>
      <c r="BB22" s="159">
        <v>60.233134437474014</v>
      </c>
      <c r="BC22" s="159">
        <v>38.59110657327934</v>
      </c>
      <c r="BD22" s="159">
        <v>37.358602096667759</v>
      </c>
      <c r="BE22" s="159">
        <v>32.525898174242634</v>
      </c>
      <c r="BF22" s="159">
        <v>21.297551295062856</v>
      </c>
      <c r="BG22" s="159">
        <v>16.489566700707947</v>
      </c>
      <c r="BH22" s="237">
        <v>27.687472796260582</v>
      </c>
      <c r="BI22" s="159">
        <v>29.335494493649794</v>
      </c>
      <c r="BJ22" s="159">
        <v>29.739163205038942</v>
      </c>
      <c r="BK22" s="159">
        <v>33.973147541515708</v>
      </c>
      <c r="BL22" s="159">
        <v>33.011260774752387</v>
      </c>
      <c r="BM22" s="159">
        <v>33.424536932857301</v>
      </c>
      <c r="BN22" s="159">
        <v>24.537832058662506</v>
      </c>
      <c r="BO22" s="159">
        <v>19.592799047092054</v>
      </c>
      <c r="BP22" s="159">
        <v>23.129547147410232</v>
      </c>
      <c r="BQ22" s="159">
        <v>25.517155145401592</v>
      </c>
      <c r="BR22" s="159">
        <v>20.815476955962637</v>
      </c>
      <c r="BS22" s="159">
        <v>20.499892223726377</v>
      </c>
      <c r="BT22" s="159">
        <v>16.574725175630086</v>
      </c>
      <c r="BU22" s="159">
        <v>13.369245924484616</v>
      </c>
      <c r="BV22" s="159"/>
      <c r="BW22" s="159"/>
      <c r="BX22" s="159"/>
      <c r="BY22" s="159"/>
      <c r="BZ22" s="159"/>
      <c r="CA22" s="159"/>
      <c r="CB22" s="159"/>
      <c r="CC22" s="159"/>
      <c r="CD22" s="159"/>
      <c r="CE22" s="160"/>
    </row>
    <row r="23" spans="2:83" ht="26.25" customHeight="1" x14ac:dyDescent="0.35">
      <c r="B23" s="75" t="s">
        <v>413</v>
      </c>
      <c r="AH23" s="159"/>
      <c r="AI23" s="159"/>
      <c r="AJ23" s="159"/>
      <c r="AK23" s="159"/>
      <c r="AL23" s="159"/>
      <c r="AM23" s="159"/>
      <c r="AN23" s="159"/>
      <c r="AO23" s="159"/>
      <c r="AP23" s="159"/>
      <c r="AQ23" s="159"/>
      <c r="AR23" s="159"/>
      <c r="AS23" s="159"/>
      <c r="AT23" s="159"/>
      <c r="AU23" s="159"/>
      <c r="AV23" s="159"/>
      <c r="AW23" s="159"/>
      <c r="AX23" s="159"/>
      <c r="AY23" s="159"/>
      <c r="AZ23" s="159"/>
      <c r="BA23" s="159">
        <v>975.58854358954841</v>
      </c>
      <c r="BB23" s="159">
        <v>938.25764161371148</v>
      </c>
      <c r="BC23" s="159">
        <v>667.71805742367621</v>
      </c>
      <c r="BD23" s="159">
        <v>672.43945109770527</v>
      </c>
      <c r="BE23" s="159">
        <v>554.12069741969913</v>
      </c>
      <c r="BF23" s="159">
        <v>384.99775153939072</v>
      </c>
      <c r="BG23" s="159">
        <v>336.71719845570982</v>
      </c>
      <c r="BH23" s="237">
        <v>337.55626182414898</v>
      </c>
      <c r="BI23" s="159">
        <v>342.88670483108223</v>
      </c>
      <c r="BJ23" s="159">
        <v>335.16170516270711</v>
      </c>
      <c r="BK23" s="159">
        <v>347.36920294670801</v>
      </c>
      <c r="BL23" s="159">
        <v>330.11415179705233</v>
      </c>
      <c r="BM23" s="159">
        <v>493.97184519621766</v>
      </c>
      <c r="BN23" s="159">
        <v>467.60268357001786</v>
      </c>
      <c r="BO23" s="159">
        <v>332.79602331551899</v>
      </c>
      <c r="BP23" s="159">
        <v>317.89584152149286</v>
      </c>
      <c r="BQ23" s="159">
        <v>255.51587489678107</v>
      </c>
      <c r="BR23" s="159">
        <v>227.01912702370348</v>
      </c>
      <c r="BS23" s="159">
        <v>199.42180432565377</v>
      </c>
      <c r="BT23" s="159">
        <v>171.03788955687563</v>
      </c>
      <c r="BU23" s="159">
        <v>136.46220869481581</v>
      </c>
      <c r="BV23" s="159"/>
      <c r="BW23" s="159"/>
      <c r="BX23" s="159"/>
      <c r="BY23" s="159"/>
      <c r="BZ23" s="159"/>
      <c r="CA23" s="159"/>
      <c r="CB23" s="159"/>
      <c r="CC23" s="159"/>
      <c r="CD23" s="159"/>
      <c r="CE23" s="160"/>
    </row>
    <row r="24" spans="2:83" x14ac:dyDescent="0.35">
      <c r="B24" s="75" t="s">
        <v>414</v>
      </c>
      <c r="AH24" s="159"/>
      <c r="AI24" s="159"/>
      <c r="AJ24" s="159"/>
      <c r="AK24" s="159"/>
      <c r="AL24" s="159"/>
      <c r="AM24" s="159"/>
      <c r="AN24" s="159"/>
      <c r="AO24" s="159"/>
      <c r="AP24" s="159"/>
      <c r="AQ24" s="159"/>
      <c r="AR24" s="159"/>
      <c r="AS24" s="159"/>
      <c r="AT24" s="159"/>
      <c r="AU24" s="159"/>
      <c r="AV24" s="159"/>
      <c r="AW24" s="159"/>
      <c r="AX24" s="159"/>
      <c r="AY24" s="159"/>
      <c r="AZ24" s="159"/>
      <c r="BA24" s="159">
        <v>1182.7315455363039</v>
      </c>
      <c r="BB24" s="159">
        <v>1168.6145883017086</v>
      </c>
      <c r="BC24" s="159">
        <v>856.52476344677621</v>
      </c>
      <c r="BD24" s="159">
        <v>885.68372424283359</v>
      </c>
      <c r="BE24" s="159">
        <v>754.63061438670593</v>
      </c>
      <c r="BF24" s="159">
        <v>548.61927723863005</v>
      </c>
      <c r="BG24" s="159">
        <v>497.07049167458365</v>
      </c>
      <c r="BH24" s="237">
        <v>512.2067089928812</v>
      </c>
      <c r="BI24" s="159">
        <v>544.38061853388513</v>
      </c>
      <c r="BJ24" s="159">
        <v>543.1904349763264</v>
      </c>
      <c r="BK24" s="159">
        <v>587.19641091112828</v>
      </c>
      <c r="BL24" s="159">
        <v>566.80229375534691</v>
      </c>
      <c r="BM24" s="159">
        <v>723.0593868088298</v>
      </c>
      <c r="BN24" s="159">
        <v>653.57580977010468</v>
      </c>
      <c r="BO24" s="159">
        <v>463.75125599060243</v>
      </c>
      <c r="BP24" s="159">
        <v>437.08547716255765</v>
      </c>
      <c r="BQ24" s="159">
        <v>362.17968750231074</v>
      </c>
      <c r="BR24" s="159">
        <v>319.91110511756312</v>
      </c>
      <c r="BS24" s="159">
        <v>270.76998439545702</v>
      </c>
      <c r="BT24" s="159">
        <v>224.32219157060737</v>
      </c>
      <c r="BU24" s="159">
        <v>180.15733859355041</v>
      </c>
      <c r="BV24" s="159"/>
      <c r="BW24" s="159"/>
      <c r="BX24" s="159"/>
      <c r="BY24" s="159"/>
      <c r="BZ24" s="159"/>
      <c r="CA24" s="159"/>
      <c r="CB24" s="159"/>
      <c r="CC24" s="159"/>
      <c r="CD24" s="159"/>
      <c r="CE24" s="160"/>
    </row>
    <row r="25" spans="2:83" ht="26.25" customHeight="1" x14ac:dyDescent="0.35">
      <c r="B25" s="82" t="s">
        <v>420</v>
      </c>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237"/>
      <c r="BI25" s="159"/>
      <c r="BJ25" s="159"/>
      <c r="BK25" s="159"/>
      <c r="BL25" s="159"/>
      <c r="BM25" s="159"/>
      <c r="BN25" s="159"/>
      <c r="BO25" s="159"/>
      <c r="BP25" s="159"/>
      <c r="BQ25" s="159"/>
      <c r="BR25" s="159"/>
      <c r="BS25" s="159"/>
      <c r="BT25" s="159"/>
      <c r="BU25" s="159"/>
      <c r="BV25" s="159"/>
      <c r="BW25" s="159"/>
      <c r="BX25" s="159"/>
      <c r="BY25" s="159"/>
      <c r="BZ25" s="159"/>
      <c r="CA25" s="159"/>
      <c r="CB25" s="159"/>
      <c r="CC25" s="159"/>
      <c r="CD25" s="159"/>
      <c r="CE25" s="160"/>
    </row>
    <row r="26" spans="2:83" x14ac:dyDescent="0.35">
      <c r="B26" s="73" t="s">
        <v>408</v>
      </c>
      <c r="AH26" s="159">
        <v>16.852235557556131</v>
      </c>
      <c r="AI26" s="159">
        <v>16.013169413570136</v>
      </c>
      <c r="AJ26" s="159">
        <v>19.011967867394521</v>
      </c>
      <c r="AK26" s="159">
        <v>11.853144463991331</v>
      </c>
      <c r="AL26" s="159">
        <v>18.613905401777963</v>
      </c>
      <c r="AM26" s="159">
        <v>16.546114403255853</v>
      </c>
      <c r="AN26" s="159">
        <v>19.351294810888749</v>
      </c>
      <c r="AO26" s="159">
        <v>18.366756292648308</v>
      </c>
      <c r="AP26" s="159">
        <v>18.140826717546883</v>
      </c>
      <c r="AQ26" s="159">
        <v>30.840726150434829</v>
      </c>
      <c r="AR26" s="159">
        <v>52.444772815795247</v>
      </c>
      <c r="AS26" s="159">
        <v>55.222497451669511</v>
      </c>
      <c r="AT26" s="159">
        <v>60.109042241838694</v>
      </c>
      <c r="AU26" s="159">
        <v>68.430788626814476</v>
      </c>
      <c r="AV26" s="159">
        <v>77.666187143881132</v>
      </c>
      <c r="AW26" s="159">
        <v>84.341072290185735</v>
      </c>
      <c r="AX26" s="159">
        <v>83.171943396526416</v>
      </c>
      <c r="AY26" s="159">
        <v>86.619414811600961</v>
      </c>
      <c r="AZ26" s="159">
        <v>89.994689554732801</v>
      </c>
      <c r="BA26" s="159">
        <v>91.57174815370405</v>
      </c>
      <c r="BB26" s="159">
        <v>92.600451420296963</v>
      </c>
      <c r="BC26" s="159">
        <v>94.722864687796019</v>
      </c>
      <c r="BD26" s="159">
        <v>107.32649777043152</v>
      </c>
      <c r="BE26" s="159">
        <v>116.48112022459135</v>
      </c>
      <c r="BF26" s="159">
        <v>128.47696385895682</v>
      </c>
      <c r="BG26" s="159">
        <v>70.353243907731979</v>
      </c>
      <c r="BH26" s="237">
        <v>0</v>
      </c>
      <c r="BI26" s="159">
        <v>0</v>
      </c>
      <c r="BJ26" s="159">
        <v>0</v>
      </c>
      <c r="BK26" s="159">
        <v>0</v>
      </c>
      <c r="BL26" s="159">
        <v>0</v>
      </c>
      <c r="BM26" s="159">
        <v>0</v>
      </c>
      <c r="BN26" s="159">
        <v>0</v>
      </c>
      <c r="BO26" s="159">
        <v>0</v>
      </c>
      <c r="BP26" s="159">
        <v>0</v>
      </c>
      <c r="BQ26" s="159">
        <v>0</v>
      </c>
      <c r="BR26" s="159">
        <v>0</v>
      </c>
      <c r="BS26" s="159">
        <v>0</v>
      </c>
      <c r="BT26" s="159">
        <v>0</v>
      </c>
      <c r="BU26" s="159">
        <v>0</v>
      </c>
      <c r="BV26" s="159">
        <v>0</v>
      </c>
      <c r="BW26" s="159">
        <v>0</v>
      </c>
      <c r="BX26" s="159">
        <v>0</v>
      </c>
      <c r="BY26" s="159">
        <v>0</v>
      </c>
      <c r="BZ26" s="159">
        <v>0</v>
      </c>
      <c r="CA26" s="159">
        <v>0</v>
      </c>
      <c r="CB26" s="159">
        <v>0</v>
      </c>
      <c r="CC26" s="159">
        <v>0</v>
      </c>
      <c r="CD26" s="159">
        <v>0</v>
      </c>
      <c r="CE26" s="160">
        <v>0</v>
      </c>
    </row>
    <row r="27" spans="2:83" x14ac:dyDescent="0.35">
      <c r="B27" s="73" t="s">
        <v>409</v>
      </c>
      <c r="AH27" s="159">
        <v>45.158884488501428</v>
      </c>
      <c r="AI27" s="159">
        <v>43.232811485949064</v>
      </c>
      <c r="AJ27" s="159">
        <v>40.809455361911432</v>
      </c>
      <c r="AK27" s="159">
        <v>46.732373034135875</v>
      </c>
      <c r="AL27" s="159">
        <v>49.605173910459534</v>
      </c>
      <c r="AM27" s="159">
        <v>65.524031889865867</v>
      </c>
      <c r="AN27" s="159">
        <v>68.012386610106063</v>
      </c>
      <c r="AO27" s="159">
        <v>79.815806449725557</v>
      </c>
      <c r="AP27" s="159">
        <v>95.127535265160319</v>
      </c>
      <c r="AQ27" s="159">
        <v>106.24716650459833</v>
      </c>
      <c r="AR27" s="159">
        <v>152.33703089355288</v>
      </c>
      <c r="AS27" s="159">
        <v>210.05466330979965</v>
      </c>
      <c r="AT27" s="159">
        <v>231.24589447541885</v>
      </c>
      <c r="AU27" s="159">
        <v>363.6588467230502</v>
      </c>
      <c r="AV27" s="159">
        <v>511.23832921964714</v>
      </c>
      <c r="AW27" s="159">
        <v>634.85478663342178</v>
      </c>
      <c r="AX27" s="159">
        <v>576.20069593391008</v>
      </c>
      <c r="AY27" s="159">
        <v>646.12896746695912</v>
      </c>
      <c r="AZ27" s="159">
        <v>681.2699523753721</v>
      </c>
      <c r="BA27" s="159">
        <v>728.47354593362672</v>
      </c>
      <c r="BB27" s="159">
        <v>750.81060861564754</v>
      </c>
      <c r="BC27" s="159">
        <v>868.60502043948554</v>
      </c>
      <c r="BD27" s="159">
        <v>1097.1058674089188</v>
      </c>
      <c r="BE27" s="159">
        <v>1269.9866452215269</v>
      </c>
      <c r="BF27" s="159">
        <v>1413.4045465760526</v>
      </c>
      <c r="BG27" s="159">
        <v>1466.5504056458067</v>
      </c>
      <c r="BH27" s="237">
        <v>1176.9693856371814</v>
      </c>
      <c r="BI27" s="159">
        <v>873.61316976714477</v>
      </c>
      <c r="BJ27" s="159">
        <v>690.44142035122923</v>
      </c>
      <c r="BK27" s="159">
        <v>589.52894641149805</v>
      </c>
      <c r="BL27" s="159">
        <v>497.55470609655089</v>
      </c>
      <c r="BM27" s="159">
        <v>349.2133559563992</v>
      </c>
      <c r="BN27" s="159">
        <v>274.29641109322301</v>
      </c>
      <c r="BO27" s="159">
        <v>203.05665242717834</v>
      </c>
      <c r="BP27" s="159">
        <v>98.273919980863539</v>
      </c>
      <c r="BQ27" s="159">
        <v>25.955197803633112</v>
      </c>
      <c r="BR27" s="159">
        <v>7.6705472287230441</v>
      </c>
      <c r="BS27" s="159">
        <v>2.5450649791671127</v>
      </c>
      <c r="BT27" s="159">
        <v>0.6357510806498291</v>
      </c>
      <c r="BU27" s="159">
        <v>0</v>
      </c>
      <c r="BV27" s="159">
        <v>0</v>
      </c>
      <c r="BW27" s="159">
        <v>0</v>
      </c>
      <c r="BX27" s="159">
        <v>0</v>
      </c>
      <c r="BY27" s="159">
        <v>0</v>
      </c>
      <c r="BZ27" s="159">
        <v>0</v>
      </c>
      <c r="CA27" s="159">
        <v>0</v>
      </c>
      <c r="CB27" s="159">
        <v>0</v>
      </c>
      <c r="CC27" s="159">
        <v>0</v>
      </c>
      <c r="CD27" s="159">
        <v>0</v>
      </c>
      <c r="CE27" s="160">
        <v>0</v>
      </c>
    </row>
    <row r="28" spans="2:83" x14ac:dyDescent="0.35">
      <c r="B28" s="73" t="s">
        <v>410</v>
      </c>
      <c r="AH28" s="159">
        <v>1095.1370699349366</v>
      </c>
      <c r="AI28" s="159">
        <v>994.37092008651507</v>
      </c>
      <c r="AJ28" s="159">
        <v>1059.1575073015028</v>
      </c>
      <c r="AK28" s="159">
        <v>1157.180957359386</v>
      </c>
      <c r="AL28" s="159">
        <v>1345.9280012500326</v>
      </c>
      <c r="AM28" s="159">
        <v>1436.9755239642104</v>
      </c>
      <c r="AN28" s="159">
        <v>1531.2736176468766</v>
      </c>
      <c r="AO28" s="159">
        <v>1709.6254206300225</v>
      </c>
      <c r="AP28" s="159">
        <v>1806.180882841524</v>
      </c>
      <c r="AQ28" s="159">
        <v>1894.9744985505104</v>
      </c>
      <c r="AR28" s="159">
        <v>2024.716534358233</v>
      </c>
      <c r="AS28" s="159">
        <v>2175.3784524522066</v>
      </c>
      <c r="AT28" s="159">
        <v>2261.4106681131861</v>
      </c>
      <c r="AU28" s="159">
        <v>2554.0462078524647</v>
      </c>
      <c r="AV28" s="159">
        <v>2995.404531684585</v>
      </c>
      <c r="AW28" s="159">
        <v>3192.5027511160533</v>
      </c>
      <c r="AX28" s="159">
        <v>2995.1276176279857</v>
      </c>
      <c r="AY28" s="159">
        <v>2995.7700121738794</v>
      </c>
      <c r="AZ28" s="159">
        <v>2938.7266771330906</v>
      </c>
      <c r="BA28" s="159">
        <v>2873.3775160367345</v>
      </c>
      <c r="BB28" s="159">
        <v>2794.7912093726236</v>
      </c>
      <c r="BC28" s="159">
        <v>3041.4703619234851</v>
      </c>
      <c r="BD28" s="159">
        <v>3681.2706574435897</v>
      </c>
      <c r="BE28" s="159">
        <v>4014.0034262501795</v>
      </c>
      <c r="BF28" s="159">
        <v>4257.8805859516178</v>
      </c>
      <c r="BG28" s="159">
        <v>4279.4164739996722</v>
      </c>
      <c r="BH28" s="237">
        <v>3671.3506776360846</v>
      </c>
      <c r="BI28" s="159">
        <v>2758.6995635357011</v>
      </c>
      <c r="BJ28" s="159">
        <v>2169.3318355526967</v>
      </c>
      <c r="BK28" s="159">
        <v>1766.055277799122</v>
      </c>
      <c r="BL28" s="159">
        <v>1400.9267859249917</v>
      </c>
      <c r="BM28" s="159">
        <v>777.76461651179807</v>
      </c>
      <c r="BN28" s="159">
        <v>514.40763345552898</v>
      </c>
      <c r="BO28" s="159">
        <v>337.97986897022145</v>
      </c>
      <c r="BP28" s="159">
        <v>234.18659569491285</v>
      </c>
      <c r="BQ28" s="159">
        <v>159.51052867636045</v>
      </c>
      <c r="BR28" s="159">
        <v>116.93653445389015</v>
      </c>
      <c r="BS28" s="159">
        <v>77.811664904275872</v>
      </c>
      <c r="BT28" s="159">
        <v>56.132924439444096</v>
      </c>
      <c r="BU28" s="159">
        <v>39.71251073633065</v>
      </c>
      <c r="BV28" s="159">
        <v>29.671386950842827</v>
      </c>
      <c r="BW28" s="159">
        <v>15.973507638400315</v>
      </c>
      <c r="BX28" s="159">
        <v>9.0597356889988916</v>
      </c>
      <c r="BY28" s="159">
        <v>5.6217097315535165</v>
      </c>
      <c r="BZ28" s="159">
        <v>3.1919557985396083</v>
      </c>
      <c r="CA28" s="159">
        <v>1.7907552020678494</v>
      </c>
      <c r="CB28" s="159">
        <v>1.097003476865428</v>
      </c>
      <c r="CC28" s="159">
        <v>0.42221804083012077</v>
      </c>
      <c r="CD28" s="159">
        <v>0</v>
      </c>
      <c r="CE28" s="160">
        <v>0</v>
      </c>
    </row>
    <row r="29" spans="2:83" x14ac:dyDescent="0.35">
      <c r="B29" s="73" t="s">
        <v>411</v>
      </c>
      <c r="AH29" s="159">
        <v>561.97292281064188</v>
      </c>
      <c r="AI29" s="159">
        <v>487.53735796980936</v>
      </c>
      <c r="AJ29" s="159">
        <v>574.10614718079773</v>
      </c>
      <c r="AK29" s="159">
        <v>959.4056699867034</v>
      </c>
      <c r="AL29" s="159">
        <v>1290.4511251227557</v>
      </c>
      <c r="AM29" s="159">
        <v>1480.7709015952339</v>
      </c>
      <c r="AN29" s="159">
        <v>1649.3177829920846</v>
      </c>
      <c r="AO29" s="159">
        <v>1736.0901328473096</v>
      </c>
      <c r="AP29" s="159">
        <v>1675.3852684901544</v>
      </c>
      <c r="AQ29" s="159">
        <v>1478.4316562182557</v>
      </c>
      <c r="AR29" s="159">
        <v>1115.986443162762</v>
      </c>
      <c r="AS29" s="159">
        <v>843.39419499649284</v>
      </c>
      <c r="AT29" s="159">
        <v>825.30511775480215</v>
      </c>
      <c r="AU29" s="159">
        <v>1162.799568924059</v>
      </c>
      <c r="AV29" s="159">
        <v>1432.8251967414838</v>
      </c>
      <c r="AW29" s="159">
        <v>1497.734721666852</v>
      </c>
      <c r="AX29" s="159">
        <v>1569.1375295681867</v>
      </c>
      <c r="AY29" s="159">
        <v>1219.9657236434696</v>
      </c>
      <c r="AZ29" s="159">
        <v>869.7025457916352</v>
      </c>
      <c r="BA29" s="159">
        <v>585.27031474129092</v>
      </c>
      <c r="BB29" s="159">
        <v>531.54548280179495</v>
      </c>
      <c r="BC29" s="159">
        <v>490.5155977182547</v>
      </c>
      <c r="BD29" s="159">
        <v>518.42801653386994</v>
      </c>
      <c r="BE29" s="159">
        <v>473.01301395252722</v>
      </c>
      <c r="BF29" s="159">
        <v>471.89960238338023</v>
      </c>
      <c r="BG29" s="159">
        <v>406.74426004727422</v>
      </c>
      <c r="BH29" s="237">
        <v>220.44373270243477</v>
      </c>
      <c r="BI29" s="159">
        <v>36.220205549744463</v>
      </c>
      <c r="BJ29" s="159">
        <v>17.821095240846653</v>
      </c>
      <c r="BK29" s="159">
        <v>0</v>
      </c>
      <c r="BL29" s="159">
        <v>0</v>
      </c>
      <c r="BM29" s="159">
        <v>0</v>
      </c>
      <c r="BN29" s="159">
        <v>0</v>
      </c>
      <c r="BO29" s="159">
        <v>0</v>
      </c>
      <c r="BP29" s="159">
        <v>0</v>
      </c>
      <c r="BQ29" s="159">
        <v>0</v>
      </c>
      <c r="BR29" s="159">
        <v>0</v>
      </c>
      <c r="BS29" s="159">
        <v>0</v>
      </c>
      <c r="BT29" s="159">
        <v>0</v>
      </c>
      <c r="BU29" s="159">
        <v>0</v>
      </c>
      <c r="BV29" s="159">
        <v>0</v>
      </c>
      <c r="BW29" s="159">
        <v>0</v>
      </c>
      <c r="BX29" s="159">
        <v>0</v>
      </c>
      <c r="BY29" s="159">
        <v>0</v>
      </c>
      <c r="BZ29" s="159">
        <v>0</v>
      </c>
      <c r="CA29" s="159">
        <v>0</v>
      </c>
      <c r="CB29" s="159">
        <v>0</v>
      </c>
      <c r="CC29" s="159">
        <v>0</v>
      </c>
      <c r="CD29" s="159">
        <v>0</v>
      </c>
      <c r="CE29" s="160">
        <v>0</v>
      </c>
    </row>
    <row r="30" spans="2:83" x14ac:dyDescent="0.35">
      <c r="B30" s="73" t="s">
        <v>412</v>
      </c>
      <c r="AH30" s="159">
        <v>9.4393531001574864</v>
      </c>
      <c r="AI30" s="159">
        <v>10.367755588762687</v>
      </c>
      <c r="AJ30" s="159">
        <v>10.822592221261665</v>
      </c>
      <c r="AK30" s="159">
        <v>16.286845032751359</v>
      </c>
      <c r="AL30" s="159">
        <v>21.691638762764352</v>
      </c>
      <c r="AM30" s="159">
        <v>30.730430954456782</v>
      </c>
      <c r="AN30" s="159">
        <v>36.797976402077715</v>
      </c>
      <c r="AO30" s="159">
        <v>37.905238053054838</v>
      </c>
      <c r="AP30" s="159">
        <v>39.026288630732701</v>
      </c>
      <c r="AQ30" s="159">
        <v>50.088289575912356</v>
      </c>
      <c r="AR30" s="159">
        <v>58.176273758316526</v>
      </c>
      <c r="AS30" s="159">
        <v>85.982508001380239</v>
      </c>
      <c r="AT30" s="159">
        <v>131.74722479760658</v>
      </c>
      <c r="AU30" s="159">
        <v>150.09500872742834</v>
      </c>
      <c r="AV30" s="159">
        <v>165.99557079642329</v>
      </c>
      <c r="AW30" s="159">
        <v>178.68348288389967</v>
      </c>
      <c r="AX30" s="159">
        <v>107.44382196365189</v>
      </c>
      <c r="AY30" s="159">
        <v>124.26275111766044</v>
      </c>
      <c r="AZ30" s="159">
        <v>128.28467531057555</v>
      </c>
      <c r="BA30" s="159">
        <v>127.64922919148387</v>
      </c>
      <c r="BB30" s="159">
        <v>127.10385295639512</v>
      </c>
      <c r="BC30" s="159">
        <v>98.33202682258613</v>
      </c>
      <c r="BD30" s="159">
        <v>119.1908504111083</v>
      </c>
      <c r="BE30" s="159">
        <v>137.55684796598317</v>
      </c>
      <c r="BF30" s="159">
        <v>151.64915848624366</v>
      </c>
      <c r="BG30" s="159">
        <v>148.90535885197735</v>
      </c>
      <c r="BH30" s="237">
        <v>209.13723194850047</v>
      </c>
      <c r="BI30" s="159">
        <v>160.33723698985335</v>
      </c>
      <c r="BJ30" s="159">
        <v>128.72636650616136</v>
      </c>
      <c r="BK30" s="159">
        <v>118.89705301073815</v>
      </c>
      <c r="BL30" s="159">
        <v>102.35811463514152</v>
      </c>
      <c r="BM30" s="159">
        <v>62.503720797070976</v>
      </c>
      <c r="BN30" s="159">
        <v>56.07249630617995</v>
      </c>
      <c r="BO30" s="159">
        <v>50.238433219856809</v>
      </c>
      <c r="BP30" s="159">
        <v>44.146821899778004</v>
      </c>
      <c r="BQ30" s="159">
        <v>31.869293820944026</v>
      </c>
      <c r="BR30" s="159">
        <v>24.583698830450899</v>
      </c>
      <c r="BS30" s="159">
        <v>19.01642460476026</v>
      </c>
      <c r="BT30" s="159">
        <v>15.055127573989004</v>
      </c>
      <c r="BU30" s="159">
        <v>11.155069698991328</v>
      </c>
      <c r="BV30" s="159">
        <v>8.6606746430058212</v>
      </c>
      <c r="BW30" s="159">
        <v>4.2115979498988523</v>
      </c>
      <c r="BX30" s="159">
        <v>2.5345214977723174</v>
      </c>
      <c r="BY30" s="159">
        <v>1.4753692844525563</v>
      </c>
      <c r="BZ30" s="159">
        <v>0.82738306796618766</v>
      </c>
      <c r="CA30" s="159">
        <v>0.47145260770350222</v>
      </c>
      <c r="CB30" s="159">
        <v>0.2063444704585872</v>
      </c>
      <c r="CC30" s="159">
        <v>6.2969447702881112E-2</v>
      </c>
      <c r="CD30" s="159">
        <v>0</v>
      </c>
      <c r="CE30" s="160">
        <v>0</v>
      </c>
    </row>
    <row r="31" spans="2:83" ht="26.25" customHeight="1" x14ac:dyDescent="0.35">
      <c r="B31" s="75" t="s">
        <v>413</v>
      </c>
      <c r="AH31" s="159">
        <v>1711.7082303342372</v>
      </c>
      <c r="AI31" s="159">
        <v>1535.5088451310362</v>
      </c>
      <c r="AJ31" s="159">
        <v>1684.8957020654739</v>
      </c>
      <c r="AK31" s="159">
        <v>2179.6058454129761</v>
      </c>
      <c r="AL31" s="159">
        <v>2707.675939046012</v>
      </c>
      <c r="AM31" s="159">
        <v>3014.000888403767</v>
      </c>
      <c r="AN31" s="159">
        <v>3285.4017636511448</v>
      </c>
      <c r="AO31" s="159">
        <v>3563.4365979801123</v>
      </c>
      <c r="AP31" s="159">
        <v>3615.7199752275715</v>
      </c>
      <c r="AQ31" s="159">
        <v>3529.7416108492766</v>
      </c>
      <c r="AR31" s="159">
        <v>3351.2162821728648</v>
      </c>
      <c r="AS31" s="159">
        <v>3314.8098187598789</v>
      </c>
      <c r="AT31" s="159">
        <v>3449.7089051410135</v>
      </c>
      <c r="AU31" s="159">
        <v>4230.5996322270021</v>
      </c>
      <c r="AV31" s="159">
        <v>5105.4636284421385</v>
      </c>
      <c r="AW31" s="159">
        <v>5503.7757423002276</v>
      </c>
      <c r="AX31" s="159">
        <v>5247.9096650937345</v>
      </c>
      <c r="AY31" s="159">
        <v>4986.1274544019689</v>
      </c>
      <c r="AZ31" s="159">
        <v>4617.9838506106735</v>
      </c>
      <c r="BA31" s="159">
        <v>4314.7706059031361</v>
      </c>
      <c r="BB31" s="159">
        <v>4204.2511537464607</v>
      </c>
      <c r="BC31" s="159">
        <v>4498.9230069038113</v>
      </c>
      <c r="BD31" s="159">
        <v>5415.9953917974863</v>
      </c>
      <c r="BE31" s="159">
        <v>5894.5599333902173</v>
      </c>
      <c r="BF31" s="159">
        <v>6294.8338933972955</v>
      </c>
      <c r="BG31" s="159">
        <v>6301.6164985447303</v>
      </c>
      <c r="BH31" s="237">
        <v>5277.9010279242011</v>
      </c>
      <c r="BI31" s="159">
        <v>3828.8701758424431</v>
      </c>
      <c r="BJ31" s="159">
        <v>3006.3207176509336</v>
      </c>
      <c r="BK31" s="159">
        <v>2474.4812772213581</v>
      </c>
      <c r="BL31" s="159">
        <v>2000.8396066566843</v>
      </c>
      <c r="BM31" s="159">
        <v>1189.4816932652682</v>
      </c>
      <c r="BN31" s="159">
        <v>844.77654085493191</v>
      </c>
      <c r="BO31" s="159">
        <v>591.27495461725664</v>
      </c>
      <c r="BP31" s="159">
        <v>376.60733757555442</v>
      </c>
      <c r="BQ31" s="159">
        <v>217.33502030093757</v>
      </c>
      <c r="BR31" s="159">
        <v>149.19078051306408</v>
      </c>
      <c r="BS31" s="159">
        <v>99.373154488203241</v>
      </c>
      <c r="BT31" s="159">
        <v>71.823803094082919</v>
      </c>
      <c r="BU31" s="159">
        <v>50.867580435321976</v>
      </c>
      <c r="BV31" s="159">
        <v>38.33206159384865</v>
      </c>
      <c r="BW31" s="159">
        <v>20.185105588299169</v>
      </c>
      <c r="BX31" s="159">
        <v>11.594257186771209</v>
      </c>
      <c r="BY31" s="159">
        <v>7.0970790160060728</v>
      </c>
      <c r="BZ31" s="159">
        <v>4.0193388665057963</v>
      </c>
      <c r="CA31" s="159">
        <v>2.2622078097713518</v>
      </c>
      <c r="CB31" s="159">
        <v>1.303347947324015</v>
      </c>
      <c r="CC31" s="159">
        <v>0.48518748853300192</v>
      </c>
      <c r="CD31" s="159">
        <v>0</v>
      </c>
      <c r="CE31" s="160">
        <v>0</v>
      </c>
    </row>
    <row r="32" spans="2:83" x14ac:dyDescent="0.35">
      <c r="B32" s="75" t="s">
        <v>414</v>
      </c>
      <c r="AH32" s="159">
        <v>1728.5604658917932</v>
      </c>
      <c r="AI32" s="159">
        <v>1551.5220145446062</v>
      </c>
      <c r="AJ32" s="159">
        <v>1703.9076699328684</v>
      </c>
      <c r="AK32" s="159">
        <v>2191.4589898769677</v>
      </c>
      <c r="AL32" s="159">
        <v>2726.2898444477901</v>
      </c>
      <c r="AM32" s="159">
        <v>3030.5470028070231</v>
      </c>
      <c r="AN32" s="159">
        <v>3304.7530584620336</v>
      </c>
      <c r="AO32" s="159">
        <v>3581.8033542727608</v>
      </c>
      <c r="AP32" s="159">
        <v>3633.8608019451185</v>
      </c>
      <c r="AQ32" s="159">
        <v>3560.5823369997111</v>
      </c>
      <c r="AR32" s="159">
        <v>3403.66105498866</v>
      </c>
      <c r="AS32" s="159">
        <v>3370.0323162115487</v>
      </c>
      <c r="AT32" s="159">
        <v>3509.8179473828523</v>
      </c>
      <c r="AU32" s="159">
        <v>4299.0304208538164</v>
      </c>
      <c r="AV32" s="159">
        <v>5183.1298155860204</v>
      </c>
      <c r="AW32" s="159">
        <v>5588.116814590413</v>
      </c>
      <c r="AX32" s="159">
        <v>5331.0816084902608</v>
      </c>
      <c r="AY32" s="159">
        <v>5072.746869213569</v>
      </c>
      <c r="AZ32" s="159">
        <v>4707.9785401654071</v>
      </c>
      <c r="BA32" s="159">
        <v>4406.3423540568401</v>
      </c>
      <c r="BB32" s="159">
        <v>4296.8516051667575</v>
      </c>
      <c r="BC32" s="159">
        <v>4593.6458715916069</v>
      </c>
      <c r="BD32" s="159">
        <v>5523.3218895679174</v>
      </c>
      <c r="BE32" s="159">
        <v>6011.0410536148083</v>
      </c>
      <c r="BF32" s="159">
        <v>6423.3108572562514</v>
      </c>
      <c r="BG32" s="159">
        <v>6371.9697424524629</v>
      </c>
      <c r="BH32" s="237">
        <v>5277.9010279242011</v>
      </c>
      <c r="BI32" s="159">
        <v>3828.8701758424431</v>
      </c>
      <c r="BJ32" s="159">
        <v>3006.3207176509336</v>
      </c>
      <c r="BK32" s="159">
        <v>2474.4812772213581</v>
      </c>
      <c r="BL32" s="159">
        <v>2000.8396066566843</v>
      </c>
      <c r="BM32" s="159">
        <v>1189.4816932652682</v>
      </c>
      <c r="BN32" s="159">
        <v>844.77654085493191</v>
      </c>
      <c r="BO32" s="159">
        <v>591.27495461725664</v>
      </c>
      <c r="BP32" s="159">
        <v>376.60733757555442</v>
      </c>
      <c r="BQ32" s="159">
        <v>217.33502030093757</v>
      </c>
      <c r="BR32" s="159">
        <v>149.19078051306408</v>
      </c>
      <c r="BS32" s="159">
        <v>99.373154488203241</v>
      </c>
      <c r="BT32" s="159">
        <v>71.823803094082919</v>
      </c>
      <c r="BU32" s="159">
        <v>50.867580435321976</v>
      </c>
      <c r="BV32" s="159">
        <v>38.33206159384865</v>
      </c>
      <c r="BW32" s="159">
        <v>20.185105588299169</v>
      </c>
      <c r="BX32" s="159">
        <v>11.594257186771209</v>
      </c>
      <c r="BY32" s="159">
        <v>7.0970790160060728</v>
      </c>
      <c r="BZ32" s="159">
        <v>4.0193388665057963</v>
      </c>
      <c r="CA32" s="159">
        <v>2.2622078097713518</v>
      </c>
      <c r="CB32" s="159">
        <v>1.303347947324015</v>
      </c>
      <c r="CC32" s="159">
        <v>0.48518748853300192</v>
      </c>
      <c r="CD32" s="159">
        <v>0</v>
      </c>
      <c r="CE32" s="160">
        <v>0</v>
      </c>
    </row>
    <row r="33" spans="2:83" ht="26.25" customHeight="1" x14ac:dyDescent="0.35">
      <c r="B33" s="82" t="s">
        <v>421</v>
      </c>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237"/>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60"/>
    </row>
    <row r="34" spans="2:83" x14ac:dyDescent="0.35">
      <c r="B34" s="73" t="s">
        <v>408</v>
      </c>
      <c r="AH34" s="159">
        <v>0</v>
      </c>
      <c r="AI34" s="159">
        <v>40.682471883450425</v>
      </c>
      <c r="AJ34" s="159">
        <v>61.365012406885022</v>
      </c>
      <c r="AK34" s="159">
        <v>70.741374146171353</v>
      </c>
      <c r="AL34" s="159">
        <v>111.47908104752932</v>
      </c>
      <c r="AM34" s="159">
        <v>282.73794103887741</v>
      </c>
      <c r="AN34" s="159">
        <v>512.87658921062166</v>
      </c>
      <c r="AO34" s="159">
        <v>842.32760121311537</v>
      </c>
      <c r="AP34" s="159">
        <v>1155.4209345998206</v>
      </c>
      <c r="AQ34" s="159">
        <v>1465.5193991580229</v>
      </c>
      <c r="AR34" s="159">
        <v>1790.0376539690828</v>
      </c>
      <c r="AS34" s="159">
        <v>2081.2353658208681</v>
      </c>
      <c r="AT34" s="159">
        <v>2219.8208558214101</v>
      </c>
      <c r="AU34" s="159">
        <v>2650.5832407580001</v>
      </c>
      <c r="AV34" s="159">
        <v>3101.8988759907174</v>
      </c>
      <c r="AW34" s="159">
        <v>3297.1008052624493</v>
      </c>
      <c r="AX34" s="159">
        <v>3259.6349428042872</v>
      </c>
      <c r="AY34" s="159">
        <v>2772.8923929017733</v>
      </c>
      <c r="AZ34" s="159">
        <v>2523.060032652319</v>
      </c>
      <c r="BA34" s="159">
        <v>2305.5139307423324</v>
      </c>
      <c r="BB34" s="159">
        <v>2059.6323431388259</v>
      </c>
      <c r="BC34" s="159">
        <v>1915.097577514907</v>
      </c>
      <c r="BD34" s="159">
        <v>1832.0344417494971</v>
      </c>
      <c r="BE34" s="159">
        <v>1760.4642952209194</v>
      </c>
      <c r="BF34" s="159">
        <v>989.87130341276327</v>
      </c>
      <c r="BG34" s="159">
        <v>380.31973054762722</v>
      </c>
      <c r="BH34" s="237">
        <v>0</v>
      </c>
      <c r="BI34" s="159">
        <v>0</v>
      </c>
      <c r="BJ34" s="159">
        <v>0</v>
      </c>
      <c r="BK34" s="159">
        <v>0</v>
      </c>
      <c r="BL34" s="159">
        <v>0</v>
      </c>
      <c r="BM34" s="159">
        <v>0</v>
      </c>
      <c r="BN34" s="159">
        <v>0</v>
      </c>
      <c r="BO34" s="159">
        <v>0</v>
      </c>
      <c r="BP34" s="159">
        <v>0</v>
      </c>
      <c r="BQ34" s="159">
        <v>0</v>
      </c>
      <c r="BR34" s="159">
        <v>0</v>
      </c>
      <c r="BS34" s="159">
        <v>0</v>
      </c>
      <c r="BT34" s="159">
        <v>0</v>
      </c>
      <c r="BU34" s="159">
        <v>0</v>
      </c>
      <c r="BV34" s="159">
        <v>0</v>
      </c>
      <c r="BW34" s="159">
        <v>0</v>
      </c>
      <c r="BX34" s="159">
        <v>0</v>
      </c>
      <c r="BY34" s="159">
        <v>0</v>
      </c>
      <c r="BZ34" s="159">
        <v>0</v>
      </c>
      <c r="CA34" s="159">
        <v>0</v>
      </c>
      <c r="CB34" s="159">
        <v>0</v>
      </c>
      <c r="CC34" s="159">
        <v>0</v>
      </c>
      <c r="CD34" s="159">
        <v>0</v>
      </c>
      <c r="CE34" s="160">
        <v>0</v>
      </c>
    </row>
    <row r="35" spans="2:83" x14ac:dyDescent="0.35">
      <c r="B35" s="73" t="s">
        <v>409</v>
      </c>
      <c r="AH35" s="159">
        <v>0</v>
      </c>
      <c r="AI35" s="159">
        <v>10.678746087718368</v>
      </c>
      <c r="AJ35" s="159">
        <v>16.107708205149358</v>
      </c>
      <c r="AK35" s="159">
        <v>18.568910329919163</v>
      </c>
      <c r="AL35" s="159">
        <v>29.262155062977353</v>
      </c>
      <c r="AM35" s="159">
        <v>74.215910241843019</v>
      </c>
      <c r="AN35" s="159">
        <v>134.62502687166497</v>
      </c>
      <c r="AO35" s="159">
        <v>221.10265575310126</v>
      </c>
      <c r="AP35" s="159">
        <v>303.28655594905013</v>
      </c>
      <c r="AQ35" s="159">
        <v>384.68433272857436</v>
      </c>
      <c r="AR35" s="159">
        <v>469.86716168461271</v>
      </c>
      <c r="AS35" s="159">
        <v>546.30367800786962</v>
      </c>
      <c r="AT35" s="159">
        <v>552.15374472483438</v>
      </c>
      <c r="AU35" s="159">
        <v>665.19622114792151</v>
      </c>
      <c r="AV35" s="159">
        <v>780.25142660174947</v>
      </c>
      <c r="AW35" s="159">
        <v>900.37625013803813</v>
      </c>
      <c r="AX35" s="159">
        <v>916.22417202662621</v>
      </c>
      <c r="AY35" s="159">
        <v>888.66037238544072</v>
      </c>
      <c r="AZ35" s="159">
        <v>864.69907116744366</v>
      </c>
      <c r="BA35" s="159">
        <v>876.01354147844518</v>
      </c>
      <c r="BB35" s="159">
        <v>864.86213036785273</v>
      </c>
      <c r="BC35" s="159">
        <v>854.55179412976497</v>
      </c>
      <c r="BD35" s="159">
        <v>824.81849121865093</v>
      </c>
      <c r="BE35" s="159">
        <v>814.52922679658809</v>
      </c>
      <c r="BF35" s="159">
        <v>239.56099318228581</v>
      </c>
      <c r="BG35" s="159">
        <v>103.28184853410595</v>
      </c>
      <c r="BH35" s="237">
        <v>0</v>
      </c>
      <c r="BI35" s="159">
        <v>0</v>
      </c>
      <c r="BJ35" s="159">
        <v>0</v>
      </c>
      <c r="BK35" s="159">
        <v>0</v>
      </c>
      <c r="BL35" s="159">
        <v>0</v>
      </c>
      <c r="BM35" s="159">
        <v>0</v>
      </c>
      <c r="BN35" s="159">
        <v>0</v>
      </c>
      <c r="BO35" s="159">
        <v>0</v>
      </c>
      <c r="BP35" s="159">
        <v>0</v>
      </c>
      <c r="BQ35" s="159">
        <v>0</v>
      </c>
      <c r="BR35" s="159">
        <v>0</v>
      </c>
      <c r="BS35" s="159">
        <v>0</v>
      </c>
      <c r="BT35" s="159">
        <v>0</v>
      </c>
      <c r="BU35" s="159">
        <v>0</v>
      </c>
      <c r="BV35" s="159">
        <v>0</v>
      </c>
      <c r="BW35" s="159">
        <v>0</v>
      </c>
      <c r="BX35" s="159">
        <v>0</v>
      </c>
      <c r="BY35" s="159">
        <v>0</v>
      </c>
      <c r="BZ35" s="159">
        <v>0</v>
      </c>
      <c r="CA35" s="159">
        <v>0</v>
      </c>
      <c r="CB35" s="159">
        <v>0</v>
      </c>
      <c r="CC35" s="159">
        <v>0</v>
      </c>
      <c r="CD35" s="159">
        <v>0</v>
      </c>
      <c r="CE35" s="160">
        <v>0</v>
      </c>
    </row>
    <row r="36" spans="2:83" ht="39" customHeight="1" x14ac:dyDescent="0.35">
      <c r="B36" s="120" t="s">
        <v>422</v>
      </c>
      <c r="C36" s="168"/>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c r="BH36" s="237"/>
      <c r="BI36" s="159"/>
      <c r="BJ36" s="159"/>
      <c r="BK36" s="159"/>
      <c r="BL36" s="159"/>
      <c r="BM36" s="159"/>
      <c r="BN36" s="159"/>
      <c r="BO36" s="159"/>
      <c r="BP36" s="159"/>
      <c r="BQ36" s="159"/>
      <c r="BR36" s="159"/>
      <c r="BS36" s="159"/>
      <c r="BT36" s="159"/>
      <c r="BU36" s="159"/>
      <c r="BV36" s="159"/>
      <c r="BW36" s="159"/>
      <c r="BX36" s="159"/>
      <c r="BY36" s="159"/>
      <c r="BZ36" s="159"/>
      <c r="CA36" s="159"/>
      <c r="CB36" s="159"/>
      <c r="CC36" s="159"/>
      <c r="CD36" s="159"/>
      <c r="CE36" s="160"/>
    </row>
    <row r="37" spans="2:83" x14ac:dyDescent="0.35">
      <c r="B37" s="73" t="s">
        <v>408</v>
      </c>
      <c r="AH37" s="159">
        <v>3356.0218318130442</v>
      </c>
      <c r="AI37" s="159">
        <v>3148.2443601039122</v>
      </c>
      <c r="AJ37" s="159">
        <v>3057.2682045131132</v>
      </c>
      <c r="AK37" s="159">
        <v>3505.8538810806858</v>
      </c>
      <c r="AL37" s="159">
        <v>3265.7404284221484</v>
      </c>
      <c r="AM37" s="159">
        <v>3081.4807860146898</v>
      </c>
      <c r="AN37" s="159">
        <v>3317.169223587684</v>
      </c>
      <c r="AO37" s="159">
        <v>3328.8541548525209</v>
      </c>
      <c r="AP37" s="159">
        <v>3080.0292811231393</v>
      </c>
      <c r="AQ37" s="159">
        <v>2843.7601041840971</v>
      </c>
      <c r="AR37" s="159">
        <v>2929.5125053463203</v>
      </c>
      <c r="AS37" s="159">
        <v>2738.2999983685977</v>
      </c>
      <c r="AT37" s="159">
        <v>2772.6559973576032</v>
      </c>
      <c r="AU37" s="159">
        <v>2970.240491069711</v>
      </c>
      <c r="AV37" s="159">
        <v>4283.9310698259815</v>
      </c>
      <c r="AW37" s="159">
        <v>4283.0881024339697</v>
      </c>
      <c r="AX37" s="159">
        <v>4252.2014733798369</v>
      </c>
      <c r="AY37" s="159">
        <v>4327.1953642954286</v>
      </c>
      <c r="AZ37" s="159">
        <v>4158.2008128849648</v>
      </c>
      <c r="BA37" s="159">
        <v>4294.5049196460559</v>
      </c>
      <c r="BB37" s="159">
        <v>4154.8593439972574</v>
      </c>
      <c r="BC37" s="159">
        <v>4497.6864875261426</v>
      </c>
      <c r="BD37" s="159">
        <v>5021.1725939430135</v>
      </c>
      <c r="BE37" s="159">
        <v>5594.6615584665915</v>
      </c>
      <c r="BF37" s="159">
        <v>6182.9039784421602</v>
      </c>
      <c r="BG37" s="159">
        <v>7260.5021324264253</v>
      </c>
      <c r="BH37" s="237">
        <v>9211.7557797949376</v>
      </c>
      <c r="BI37" s="159">
        <v>9648.6985434317685</v>
      </c>
      <c r="BJ37" s="159">
        <v>10012.995186937462</v>
      </c>
      <c r="BK37" s="159">
        <v>10491.906036088043</v>
      </c>
      <c r="BL37" s="159">
        <v>10588.177343139234</v>
      </c>
      <c r="BM37" s="159">
        <v>11025.614651800272</v>
      </c>
      <c r="BN37" s="159">
        <v>10995.83697814852</v>
      </c>
      <c r="BO37" s="159">
        <v>10555.271110761638</v>
      </c>
      <c r="BP37" s="159">
        <v>9678.0374968618507</v>
      </c>
      <c r="BQ37" s="159">
        <v>8888.4703020453471</v>
      </c>
      <c r="BR37" s="159">
        <v>8210.5520634410532</v>
      </c>
      <c r="BS37" s="159">
        <v>7529.5939914735272</v>
      </c>
      <c r="BT37" s="159">
        <v>6876.6918406177083</v>
      </c>
      <c r="BU37" s="159">
        <v>6408.1988362754664</v>
      </c>
      <c r="BV37" s="159">
        <v>6028.5719609296666</v>
      </c>
      <c r="BW37" s="159">
        <v>5785.4677441000631</v>
      </c>
      <c r="BX37" s="159">
        <v>5455.2704933306586</v>
      </c>
      <c r="BY37" s="159">
        <v>5238.0364107492796</v>
      </c>
      <c r="BZ37" s="159">
        <v>5020.2262196631027</v>
      </c>
      <c r="CA37" s="159">
        <v>5437.2020516073735</v>
      </c>
      <c r="CB37" s="159">
        <v>5633.8645417787138</v>
      </c>
      <c r="CC37" s="159">
        <v>5462.2954350441778</v>
      </c>
      <c r="CD37" s="159">
        <v>5173.5410592310582</v>
      </c>
      <c r="CE37" s="160">
        <v>4838.8975720923818</v>
      </c>
    </row>
    <row r="38" spans="2:83" x14ac:dyDescent="0.35">
      <c r="B38" s="73" t="s">
        <v>409</v>
      </c>
      <c r="AH38" s="159">
        <v>736.43403664907078</v>
      </c>
      <c r="AI38" s="159">
        <v>695.96222480539689</v>
      </c>
      <c r="AJ38" s="159">
        <v>683.37772228126778</v>
      </c>
      <c r="AK38" s="159">
        <v>703.54377429968065</v>
      </c>
      <c r="AL38" s="159">
        <v>855.7988287860818</v>
      </c>
      <c r="AM38" s="159">
        <v>907.09587172040403</v>
      </c>
      <c r="AN38" s="159">
        <v>940.202938903465</v>
      </c>
      <c r="AO38" s="159">
        <v>1019.201856789718</v>
      </c>
      <c r="AP38" s="159">
        <v>1174.0725835974722</v>
      </c>
      <c r="AQ38" s="159">
        <v>1127.6520933412426</v>
      </c>
      <c r="AR38" s="159">
        <v>1364.8647341697306</v>
      </c>
      <c r="AS38" s="159">
        <v>1388.4744347307665</v>
      </c>
      <c r="AT38" s="159">
        <v>1588.1486392061215</v>
      </c>
      <c r="AU38" s="159">
        <v>1857.0285703146271</v>
      </c>
      <c r="AV38" s="159">
        <v>2510.3286874436631</v>
      </c>
      <c r="AW38" s="159">
        <v>3052.979598620369</v>
      </c>
      <c r="AX38" s="159">
        <v>3785.2352619773405</v>
      </c>
      <c r="AY38" s="159">
        <v>4420.8615110252658</v>
      </c>
      <c r="AZ38" s="159">
        <v>4678.6163399087454</v>
      </c>
      <c r="BA38" s="159">
        <v>4920.3901487491685</v>
      </c>
      <c r="BB38" s="159">
        <v>5090.5142046929159</v>
      </c>
      <c r="BC38" s="159">
        <v>5249.0491024716257</v>
      </c>
      <c r="BD38" s="159">
        <v>5557.0371913692416</v>
      </c>
      <c r="BE38" s="159">
        <v>5858.4385770649915</v>
      </c>
      <c r="BF38" s="159">
        <v>6118.8625085896447</v>
      </c>
      <c r="BG38" s="159">
        <v>6385.8384588385825</v>
      </c>
      <c r="BH38" s="237">
        <v>6100.0899985478309</v>
      </c>
      <c r="BI38" s="159">
        <v>5931.2207324981273</v>
      </c>
      <c r="BJ38" s="159">
        <v>5977.9232502798468</v>
      </c>
      <c r="BK38" s="159">
        <v>6612.206400005477</v>
      </c>
      <c r="BL38" s="159">
        <v>6596.9865782603474</v>
      </c>
      <c r="BM38" s="159">
        <v>7343.1331729149852</v>
      </c>
      <c r="BN38" s="159">
        <v>7612.7750245962743</v>
      </c>
      <c r="BO38" s="159">
        <v>7921.50500276414</v>
      </c>
      <c r="BP38" s="159">
        <v>8875.491623615364</v>
      </c>
      <c r="BQ38" s="159">
        <v>9932.8823424243747</v>
      </c>
      <c r="BR38" s="159">
        <v>11461.874672041929</v>
      </c>
      <c r="BS38" s="159">
        <v>12443.845165608249</v>
      </c>
      <c r="BT38" s="159">
        <v>12432.163832360764</v>
      </c>
      <c r="BU38" s="159">
        <v>12739.073961329912</v>
      </c>
      <c r="BV38" s="159">
        <v>12360.223889221934</v>
      </c>
      <c r="BW38" s="159">
        <v>10677.734159688303</v>
      </c>
      <c r="BX38" s="159">
        <v>9532.7046937210162</v>
      </c>
      <c r="BY38" s="159">
        <v>8865.9997745894198</v>
      </c>
      <c r="BZ38" s="159">
        <v>7767.5005240117789</v>
      </c>
      <c r="CA38" s="159">
        <v>8244.8873730740124</v>
      </c>
      <c r="CB38" s="159">
        <v>7426.4997464170128</v>
      </c>
      <c r="CC38" s="159">
        <v>6388.1590808405072</v>
      </c>
      <c r="CD38" s="159">
        <v>5624.5995379547994</v>
      </c>
      <c r="CE38" s="160">
        <v>5122.8558864505912</v>
      </c>
    </row>
    <row r="39" spans="2:83" x14ac:dyDescent="0.35">
      <c r="B39" s="73" t="s">
        <v>410</v>
      </c>
      <c r="AH39" s="159">
        <v>912.95551206467201</v>
      </c>
      <c r="AI39" s="159">
        <v>828.95231788997705</v>
      </c>
      <c r="AJ39" s="159">
        <v>817.40394752332998</v>
      </c>
      <c r="AK39" s="159">
        <v>1035.2700348532326</v>
      </c>
      <c r="AL39" s="159">
        <v>1468.8967209601008</v>
      </c>
      <c r="AM39" s="159">
        <v>1844.2541089624124</v>
      </c>
      <c r="AN39" s="159">
        <v>1984.6601576799401</v>
      </c>
      <c r="AO39" s="159">
        <v>2302.6847155672262</v>
      </c>
      <c r="AP39" s="159">
        <v>2520.3455341264271</v>
      </c>
      <c r="AQ39" s="159">
        <v>2505.8081483809492</v>
      </c>
      <c r="AR39" s="159">
        <v>2510.5366378306185</v>
      </c>
      <c r="AS39" s="159">
        <v>2413.8978865427835</v>
      </c>
      <c r="AT39" s="159">
        <v>2750.1243436539307</v>
      </c>
      <c r="AU39" s="159">
        <v>3345.6158401895746</v>
      </c>
      <c r="AV39" s="159">
        <v>3907.5285869978406</v>
      </c>
      <c r="AW39" s="159">
        <v>4075.0827973099358</v>
      </c>
      <c r="AX39" s="159">
        <v>4756.7944949094826</v>
      </c>
      <c r="AY39" s="159">
        <v>4887.7963686433905</v>
      </c>
      <c r="AZ39" s="159">
        <v>4716.430628987976</v>
      </c>
      <c r="BA39" s="159">
        <v>4408.8040364715707</v>
      </c>
      <c r="BB39" s="159">
        <v>4073.4735372564714</v>
      </c>
      <c r="BC39" s="159">
        <v>3779.2781074008772</v>
      </c>
      <c r="BD39" s="159">
        <v>3685.50646930327</v>
      </c>
      <c r="BE39" s="159">
        <v>3514.2318662337043</v>
      </c>
      <c r="BF39" s="159">
        <v>3274.588836143032</v>
      </c>
      <c r="BG39" s="159">
        <v>3436.2330047199639</v>
      </c>
      <c r="BH39" s="237">
        <v>3420.7422081533209</v>
      </c>
      <c r="BI39" s="159">
        <v>3161.5107419601791</v>
      </c>
      <c r="BJ39" s="159">
        <v>3085.2760384150192</v>
      </c>
      <c r="BK39" s="159">
        <v>3055.7702623731411</v>
      </c>
      <c r="BL39" s="159">
        <v>2806.8489337429514</v>
      </c>
      <c r="BM39" s="159">
        <v>3077.4236272063181</v>
      </c>
      <c r="BN39" s="159">
        <v>2935.9312678083775</v>
      </c>
      <c r="BO39" s="159">
        <v>2682.7567621168182</v>
      </c>
      <c r="BP39" s="159">
        <v>2485.2625046279527</v>
      </c>
      <c r="BQ39" s="159">
        <v>2183.9764136936474</v>
      </c>
      <c r="BR39" s="159">
        <v>2004.1576886245309</v>
      </c>
      <c r="BS39" s="159">
        <v>1852.4369311352661</v>
      </c>
      <c r="BT39" s="159">
        <v>1639.9542927706452</v>
      </c>
      <c r="BU39" s="159">
        <v>1565.3540842191615</v>
      </c>
      <c r="BV39" s="159">
        <v>1288.0941641076681</v>
      </c>
      <c r="BW39" s="159">
        <v>804.93358408579661</v>
      </c>
      <c r="BX39" s="159">
        <v>597.77339314199321</v>
      </c>
      <c r="BY39" s="159">
        <v>380.50463744119537</v>
      </c>
      <c r="BZ39" s="159">
        <v>267.27017682235362</v>
      </c>
      <c r="CA39" s="159">
        <v>225.15849221325351</v>
      </c>
      <c r="CB39" s="159">
        <v>161.08458454536148</v>
      </c>
      <c r="CC39" s="159">
        <v>28.155075819593065</v>
      </c>
      <c r="CD39" s="159">
        <v>0</v>
      </c>
      <c r="CE39" s="160">
        <v>0</v>
      </c>
    </row>
    <row r="40" spans="2:83" x14ac:dyDescent="0.35">
      <c r="B40" s="73" t="s">
        <v>411</v>
      </c>
      <c r="AH40" s="159">
        <v>2534.3374955420481</v>
      </c>
      <c r="AI40" s="159">
        <v>2198.6543419223185</v>
      </c>
      <c r="AJ40" s="159">
        <v>2843.3016398167188</v>
      </c>
      <c r="AK40" s="159">
        <v>4911.9300925884227</v>
      </c>
      <c r="AL40" s="159">
        <v>7973.209210663671</v>
      </c>
      <c r="AM40" s="159">
        <v>9698.0626909173297</v>
      </c>
      <c r="AN40" s="159">
        <v>10426.587356942562</v>
      </c>
      <c r="AO40" s="159">
        <v>11141.194645473486</v>
      </c>
      <c r="AP40" s="159">
        <v>10974.526089549654</v>
      </c>
      <c r="AQ40" s="159">
        <v>9509.7380480560969</v>
      </c>
      <c r="AR40" s="159">
        <v>6721.6105541783581</v>
      </c>
      <c r="AS40" s="159">
        <v>5412.764379042791</v>
      </c>
      <c r="AT40" s="159">
        <v>5619.7384117646579</v>
      </c>
      <c r="AU40" s="159">
        <v>7501.0398023264879</v>
      </c>
      <c r="AV40" s="159">
        <v>9335.9907096949337</v>
      </c>
      <c r="AW40" s="159">
        <v>9665.3545129569502</v>
      </c>
      <c r="AX40" s="159">
        <v>8348.9598067146326</v>
      </c>
      <c r="AY40" s="159">
        <v>7695.0262235269156</v>
      </c>
      <c r="AZ40" s="159">
        <v>6571.0730827917941</v>
      </c>
      <c r="BA40" s="159">
        <v>5477.5235931068419</v>
      </c>
      <c r="BB40" s="159">
        <v>4842.2033283448009</v>
      </c>
      <c r="BC40" s="159">
        <v>4321.8158961950339</v>
      </c>
      <c r="BD40" s="159">
        <v>3620.9494330148882</v>
      </c>
      <c r="BE40" s="159">
        <v>3084.2597054732942</v>
      </c>
      <c r="BF40" s="159">
        <v>2956.4130582797443</v>
      </c>
      <c r="BG40" s="159">
        <v>2854.9686493492268</v>
      </c>
      <c r="BH40" s="237">
        <v>2493.8078152679764</v>
      </c>
      <c r="BI40" s="159">
        <v>2703.857701412187</v>
      </c>
      <c r="BJ40" s="159">
        <v>2842.2064114762743</v>
      </c>
      <c r="BK40" s="159">
        <v>2588.3362023942977</v>
      </c>
      <c r="BL40" s="159">
        <v>2926.4764029881644</v>
      </c>
      <c r="BM40" s="159">
        <v>4876.5202449563603</v>
      </c>
      <c r="BN40" s="159">
        <v>4899.2376904419898</v>
      </c>
      <c r="BO40" s="159">
        <v>5484.7933452534444</v>
      </c>
      <c r="BP40" s="159">
        <v>5808.0421075043923</v>
      </c>
      <c r="BQ40" s="159">
        <v>4811.005316158341</v>
      </c>
      <c r="BR40" s="159">
        <v>3365.8738403398288</v>
      </c>
      <c r="BS40" s="159">
        <v>2481.8482029933789</v>
      </c>
      <c r="BT40" s="159">
        <v>1955.630776005911</v>
      </c>
      <c r="BU40" s="159">
        <v>1722.3992710587843</v>
      </c>
      <c r="BV40" s="159">
        <v>1341.6922753225908</v>
      </c>
      <c r="BW40" s="159">
        <v>689.31075776110015</v>
      </c>
      <c r="BX40" s="159">
        <v>468.34392313288055</v>
      </c>
      <c r="BY40" s="159">
        <v>325.07954404955029</v>
      </c>
      <c r="BZ40" s="159">
        <v>203.22970860470591</v>
      </c>
      <c r="CA40" s="159">
        <v>142.25231707881628</v>
      </c>
      <c r="CB40" s="159">
        <v>96.497813296314519</v>
      </c>
      <c r="CC40" s="159">
        <v>9.1307976346119819</v>
      </c>
      <c r="CD40" s="159">
        <v>0</v>
      </c>
      <c r="CE40" s="160">
        <v>0</v>
      </c>
    </row>
    <row r="41" spans="2:83" x14ac:dyDescent="0.35">
      <c r="B41" s="73" t="s">
        <v>412</v>
      </c>
      <c r="AH41" s="159">
        <v>116.81796492975802</v>
      </c>
      <c r="AI41" s="159">
        <v>128.30753293339305</v>
      </c>
      <c r="AJ41" s="159">
        <v>135.51476893480327</v>
      </c>
      <c r="AK41" s="159">
        <v>163.34331843959416</v>
      </c>
      <c r="AL41" s="159">
        <v>212.87708808808009</v>
      </c>
      <c r="AM41" s="159">
        <v>274.73969177615976</v>
      </c>
      <c r="AN41" s="159">
        <v>325.80292860400283</v>
      </c>
      <c r="AO41" s="159">
        <v>316.57151426901737</v>
      </c>
      <c r="AP41" s="159">
        <v>395.66854355283078</v>
      </c>
      <c r="AQ41" s="159">
        <v>539.99158914798011</v>
      </c>
      <c r="AR41" s="159">
        <v>325.33832479794842</v>
      </c>
      <c r="AS41" s="159">
        <v>299.23136086762929</v>
      </c>
      <c r="AT41" s="159">
        <v>484.32069511750683</v>
      </c>
      <c r="AU41" s="159">
        <v>734.90153602442808</v>
      </c>
      <c r="AV41" s="159">
        <v>506.65602220818204</v>
      </c>
      <c r="AW41" s="159">
        <v>484.10280687821614</v>
      </c>
      <c r="AX41" s="159">
        <v>707.83411242350053</v>
      </c>
      <c r="AY41" s="159">
        <v>789.84832344381732</v>
      </c>
      <c r="AZ41" s="159">
        <v>671.65530198648787</v>
      </c>
      <c r="BA41" s="159">
        <v>594.74637320087652</v>
      </c>
      <c r="BB41" s="159">
        <v>539.83759233350065</v>
      </c>
      <c r="BC41" s="159">
        <v>396.17998218655219</v>
      </c>
      <c r="BD41" s="159">
        <v>377.52608069591679</v>
      </c>
      <c r="BE41" s="159">
        <v>405.25409858943044</v>
      </c>
      <c r="BF41" s="159">
        <v>425.27793318015557</v>
      </c>
      <c r="BG41" s="159">
        <v>621.92244155924709</v>
      </c>
      <c r="BH41" s="237">
        <v>894.80360820350506</v>
      </c>
      <c r="BI41" s="159">
        <v>852.83394521077867</v>
      </c>
      <c r="BJ41" s="159">
        <v>833.50272037642401</v>
      </c>
      <c r="BK41" s="159">
        <v>714.76679060530739</v>
      </c>
      <c r="BL41" s="159">
        <v>618.78226760328073</v>
      </c>
      <c r="BM41" s="159">
        <v>678.76158840577932</v>
      </c>
      <c r="BN41" s="159">
        <v>791.22763269789994</v>
      </c>
      <c r="BO41" s="159">
        <v>802.53285929752042</v>
      </c>
      <c r="BP41" s="159">
        <v>869.44199639547435</v>
      </c>
      <c r="BQ41" s="159">
        <v>895.46907219354341</v>
      </c>
      <c r="BR41" s="159">
        <v>892.83006865496702</v>
      </c>
      <c r="BS41" s="159">
        <v>907.03748164836918</v>
      </c>
      <c r="BT41" s="159">
        <v>876.78448367843555</v>
      </c>
      <c r="BU41" s="159">
        <v>902.50324387634237</v>
      </c>
      <c r="BV41" s="159">
        <v>827.26745989614312</v>
      </c>
      <c r="BW41" s="159">
        <v>745.75020082156527</v>
      </c>
      <c r="BX41" s="159">
        <v>551.85423874101537</v>
      </c>
      <c r="BY41" s="159">
        <v>443.25746074967702</v>
      </c>
      <c r="BZ41" s="159">
        <v>386.24858520326222</v>
      </c>
      <c r="CA41" s="159">
        <v>390.14359977607938</v>
      </c>
      <c r="CB41" s="159">
        <v>335.37940515223886</v>
      </c>
      <c r="CC41" s="159">
        <v>67.521872509745066</v>
      </c>
      <c r="CD41" s="159">
        <v>0</v>
      </c>
      <c r="CE41" s="160">
        <v>0</v>
      </c>
    </row>
    <row r="42" spans="2:83" ht="26.25" customHeight="1" x14ac:dyDescent="0.35">
      <c r="B42" s="75" t="s">
        <v>413</v>
      </c>
      <c r="AH42" s="159">
        <v>4300.5450091855491</v>
      </c>
      <c r="AI42" s="159">
        <v>3851.8764175510851</v>
      </c>
      <c r="AJ42" s="159">
        <v>4479.5980785561196</v>
      </c>
      <c r="AK42" s="159">
        <v>6814.0872201809307</v>
      </c>
      <c r="AL42" s="159">
        <v>10510.781848497933</v>
      </c>
      <c r="AM42" s="159">
        <v>12724.152363376304</v>
      </c>
      <c r="AN42" s="159">
        <v>13677.253382129969</v>
      </c>
      <c r="AO42" s="159">
        <v>14779.652732099448</v>
      </c>
      <c r="AP42" s="159">
        <v>15064.612750826382</v>
      </c>
      <c r="AQ42" s="159">
        <v>13683.18987892627</v>
      </c>
      <c r="AR42" s="159">
        <v>10922.350250976655</v>
      </c>
      <c r="AS42" s="159">
        <v>9514.3680611839718</v>
      </c>
      <c r="AT42" s="159">
        <v>10442.332089742218</v>
      </c>
      <c r="AU42" s="159">
        <v>13438.585748855117</v>
      </c>
      <c r="AV42" s="159">
        <v>16260.504006344618</v>
      </c>
      <c r="AW42" s="159">
        <v>17277.519715765469</v>
      </c>
      <c r="AX42" s="159">
        <v>17598.823676024957</v>
      </c>
      <c r="AY42" s="159">
        <v>17793.532426639387</v>
      </c>
      <c r="AZ42" s="159">
        <v>16637.775353675002</v>
      </c>
      <c r="BA42" s="159">
        <v>15401.464151528457</v>
      </c>
      <c r="BB42" s="159">
        <v>14546.028662627688</v>
      </c>
      <c r="BC42" s="159">
        <v>13746.32308825409</v>
      </c>
      <c r="BD42" s="159">
        <v>13241.019174383317</v>
      </c>
      <c r="BE42" s="159">
        <v>12862.184247361422</v>
      </c>
      <c r="BF42" s="159">
        <v>12775.142336192577</v>
      </c>
      <c r="BG42" s="159">
        <v>13298.96255446702</v>
      </c>
      <c r="BH42" s="237">
        <v>12909.443630172633</v>
      </c>
      <c r="BI42" s="159">
        <v>12649.423121081272</v>
      </c>
      <c r="BJ42" s="159">
        <v>12738.908420547565</v>
      </c>
      <c r="BK42" s="159">
        <v>12971.079655378224</v>
      </c>
      <c r="BL42" s="159">
        <v>12949.094182594745</v>
      </c>
      <c r="BM42" s="159">
        <v>15975.838633483441</v>
      </c>
      <c r="BN42" s="159">
        <v>16239.171615544541</v>
      </c>
      <c r="BO42" s="159">
        <v>16891.587969431923</v>
      </c>
      <c r="BP42" s="159">
        <v>18038.238232143183</v>
      </c>
      <c r="BQ42" s="159">
        <v>17823.333144469903</v>
      </c>
      <c r="BR42" s="159">
        <v>17724.736269661254</v>
      </c>
      <c r="BS42" s="159">
        <v>17685.167781385266</v>
      </c>
      <c r="BT42" s="159">
        <v>16904.533384815757</v>
      </c>
      <c r="BU42" s="159">
        <v>16929.330560484199</v>
      </c>
      <c r="BV42" s="159">
        <v>15817.277788548336</v>
      </c>
      <c r="BW42" s="159">
        <v>12917.728702356766</v>
      </c>
      <c r="BX42" s="159">
        <v>11150.676248736907</v>
      </c>
      <c r="BY42" s="159">
        <v>10014.84141682984</v>
      </c>
      <c r="BZ42" s="159">
        <v>8624.248994642101</v>
      </c>
      <c r="CA42" s="159">
        <v>9002.4417821421612</v>
      </c>
      <c r="CB42" s="159">
        <v>8019.4615494109275</v>
      </c>
      <c r="CC42" s="159">
        <v>6492.966826804457</v>
      </c>
      <c r="CD42" s="159">
        <v>5624.5995379547994</v>
      </c>
      <c r="CE42" s="160">
        <v>5122.8558864505912</v>
      </c>
    </row>
    <row r="43" spans="2:83" x14ac:dyDescent="0.35">
      <c r="B43" s="75" t="s">
        <v>414</v>
      </c>
      <c r="AH43" s="159">
        <v>7656.5668409985938</v>
      </c>
      <c r="AI43" s="159">
        <v>7000.1207776549963</v>
      </c>
      <c r="AJ43" s="159">
        <v>7536.8662830692328</v>
      </c>
      <c r="AK43" s="159">
        <v>10319.941101261616</v>
      </c>
      <c r="AL43" s="159">
        <v>13776.522276920083</v>
      </c>
      <c r="AM43" s="159">
        <v>15805.633149390995</v>
      </c>
      <c r="AN43" s="159">
        <v>16994.422605717653</v>
      </c>
      <c r="AO43" s="159">
        <v>18108.506886951967</v>
      </c>
      <c r="AP43" s="159">
        <v>18144.642031949519</v>
      </c>
      <c r="AQ43" s="159">
        <v>16526.949983110368</v>
      </c>
      <c r="AR43" s="159">
        <v>13851.862756322977</v>
      </c>
      <c r="AS43" s="159">
        <v>12252.66805955257</v>
      </c>
      <c r="AT43" s="159">
        <v>13214.98808709982</v>
      </c>
      <c r="AU43" s="159">
        <v>16408.826239924831</v>
      </c>
      <c r="AV43" s="159">
        <v>20544.435076170597</v>
      </c>
      <c r="AW43" s="159">
        <v>21560.607818199438</v>
      </c>
      <c r="AX43" s="159">
        <v>21851.025149404795</v>
      </c>
      <c r="AY43" s="159">
        <v>22120.727790934816</v>
      </c>
      <c r="AZ43" s="159">
        <v>20795.976166559969</v>
      </c>
      <c r="BA43" s="159">
        <v>19695.969071174513</v>
      </c>
      <c r="BB43" s="159">
        <v>18700.888006624944</v>
      </c>
      <c r="BC43" s="159">
        <v>18244.009575780234</v>
      </c>
      <c r="BD43" s="159">
        <v>18262.191768326327</v>
      </c>
      <c r="BE43" s="159">
        <v>18456.845805828012</v>
      </c>
      <c r="BF43" s="159">
        <v>18958.046314634736</v>
      </c>
      <c r="BG43" s="159">
        <v>20559.464686893447</v>
      </c>
      <c r="BH43" s="237">
        <v>22121.199409967568</v>
      </c>
      <c r="BI43" s="159">
        <v>22298.121664513041</v>
      </c>
      <c r="BJ43" s="159">
        <v>22751.903607485026</v>
      </c>
      <c r="BK43" s="159">
        <v>23462.985691466263</v>
      </c>
      <c r="BL43" s="159">
        <v>23537.271525733977</v>
      </c>
      <c r="BM43" s="159">
        <v>27001.453285283715</v>
      </c>
      <c r="BN43" s="159">
        <v>27235.008593693063</v>
      </c>
      <c r="BO43" s="159">
        <v>27446.859080193561</v>
      </c>
      <c r="BP43" s="159">
        <v>27716.275729005032</v>
      </c>
      <c r="BQ43" s="159">
        <v>26711.803446515252</v>
      </c>
      <c r="BR43" s="159">
        <v>25935.288333102304</v>
      </c>
      <c r="BS43" s="159">
        <v>25214.76177285879</v>
      </c>
      <c r="BT43" s="159">
        <v>23781.225225433467</v>
      </c>
      <c r="BU43" s="159">
        <v>23337.52939675967</v>
      </c>
      <c r="BV43" s="159">
        <v>21845.849749478002</v>
      </c>
      <c r="BW43" s="159">
        <v>18703.19644645683</v>
      </c>
      <c r="BX43" s="159">
        <v>16605.946742067565</v>
      </c>
      <c r="BY43" s="159">
        <v>15252.877827579121</v>
      </c>
      <c r="BZ43" s="159">
        <v>13644.475214305205</v>
      </c>
      <c r="CA43" s="159">
        <v>14439.643833749535</v>
      </c>
      <c r="CB43" s="159">
        <v>13653.326091189643</v>
      </c>
      <c r="CC43" s="159">
        <v>11955.262261848635</v>
      </c>
      <c r="CD43" s="159">
        <v>10798.140597185857</v>
      </c>
      <c r="CE43" s="160">
        <v>9961.7534585429748</v>
      </c>
    </row>
    <row r="44" spans="2:83" ht="26.25" customHeight="1" x14ac:dyDescent="0.35">
      <c r="B44" s="82" t="s">
        <v>423</v>
      </c>
      <c r="AH44" s="159">
        <v>0</v>
      </c>
      <c r="AI44" s="159">
        <v>0</v>
      </c>
      <c r="AJ44" s="159">
        <v>0</v>
      </c>
      <c r="AK44" s="159">
        <v>0</v>
      </c>
      <c r="AL44" s="159">
        <v>0</v>
      </c>
      <c r="AM44" s="159">
        <v>0</v>
      </c>
      <c r="AN44" s="159">
        <v>0</v>
      </c>
      <c r="AO44" s="159">
        <v>0</v>
      </c>
      <c r="AP44" s="159">
        <v>0</v>
      </c>
      <c r="AQ44" s="159">
        <v>0</v>
      </c>
      <c r="AR44" s="159">
        <v>0</v>
      </c>
      <c r="AS44" s="159">
        <v>0</v>
      </c>
      <c r="AT44" s="159">
        <v>0</v>
      </c>
      <c r="AU44" s="159">
        <v>0</v>
      </c>
      <c r="AV44" s="159">
        <v>0</v>
      </c>
      <c r="AW44" s="159">
        <v>0</v>
      </c>
      <c r="AX44" s="159">
        <v>0</v>
      </c>
      <c r="AY44" s="159">
        <v>0</v>
      </c>
      <c r="AZ44" s="159">
        <v>0</v>
      </c>
      <c r="BA44" s="159">
        <v>0</v>
      </c>
      <c r="BB44" s="159">
        <v>0</v>
      </c>
      <c r="BC44" s="159">
        <v>0</v>
      </c>
      <c r="BD44" s="159">
        <v>0</v>
      </c>
      <c r="BE44" s="159">
        <v>0</v>
      </c>
      <c r="BF44" s="159">
        <v>0</v>
      </c>
      <c r="BG44" s="159">
        <v>0</v>
      </c>
      <c r="BH44" s="159">
        <v>0</v>
      </c>
      <c r="BI44" s="159">
        <v>0</v>
      </c>
      <c r="BJ44" s="159">
        <v>0</v>
      </c>
      <c r="BK44" s="159">
        <v>0</v>
      </c>
      <c r="BL44" s="159">
        <v>0</v>
      </c>
      <c r="BM44" s="159">
        <v>0</v>
      </c>
      <c r="BN44" s="159">
        <v>0</v>
      </c>
      <c r="BO44" s="159">
        <v>0</v>
      </c>
      <c r="BP44" s="159">
        <v>0</v>
      </c>
      <c r="BQ44" s="159">
        <v>0</v>
      </c>
      <c r="BR44" s="159">
        <v>0</v>
      </c>
      <c r="BS44" s="159">
        <v>0</v>
      </c>
      <c r="BT44" s="159">
        <v>0</v>
      </c>
      <c r="BU44" s="159">
        <v>0</v>
      </c>
      <c r="BV44" s="159">
        <v>0</v>
      </c>
      <c r="BW44" s="159">
        <v>0</v>
      </c>
      <c r="BX44" s="159">
        <v>0</v>
      </c>
      <c r="BY44" s="159">
        <v>0</v>
      </c>
      <c r="BZ44" s="159">
        <v>0</v>
      </c>
      <c r="CA44" s="159">
        <v>0</v>
      </c>
      <c r="CB44" s="159">
        <v>0</v>
      </c>
      <c r="CC44" s="159">
        <v>0</v>
      </c>
      <c r="CD44" s="159">
        <v>0</v>
      </c>
      <c r="CE44" s="160">
        <v>0</v>
      </c>
    </row>
    <row r="45" spans="2:83" x14ac:dyDescent="0.35">
      <c r="B45" s="73" t="s">
        <v>424</v>
      </c>
      <c r="AH45" s="159">
        <v>144.29407774847488</v>
      </c>
      <c r="AI45" s="159">
        <v>138.67528852215574</v>
      </c>
      <c r="AJ45" s="159">
        <v>180.76968142808022</v>
      </c>
      <c r="AK45" s="159">
        <v>256.28168588791192</v>
      </c>
      <c r="AL45" s="159">
        <v>339.22246652275965</v>
      </c>
      <c r="AM45" s="159">
        <v>422.16657411085208</v>
      </c>
      <c r="AN45" s="159">
        <v>407.92601813184064</v>
      </c>
      <c r="AO45" s="159">
        <v>397.25842932646026</v>
      </c>
      <c r="AP45" s="159">
        <v>469.70381195673639</v>
      </c>
      <c r="AQ45" s="159">
        <v>495.52371423230494</v>
      </c>
      <c r="AR45" s="159">
        <v>1014.7564624685549</v>
      </c>
      <c r="AS45" s="159">
        <v>1010.9842873931632</v>
      </c>
      <c r="AT45" s="159">
        <v>1083.5403645082649</v>
      </c>
      <c r="AU45" s="159">
        <v>1291.8300207259044</v>
      </c>
      <c r="AV45" s="159">
        <v>1859.2253554886531</v>
      </c>
      <c r="AW45" s="159">
        <v>2350.0958864123691</v>
      </c>
      <c r="AX45" s="159">
        <v>2757.0837136454325</v>
      </c>
      <c r="AY45" s="159">
        <v>3215.4655062400079</v>
      </c>
      <c r="AZ45" s="159">
        <v>3698.330205336968</v>
      </c>
      <c r="BA45" s="159">
        <v>4125.8577631295057</v>
      </c>
      <c r="BB45" s="159">
        <v>4233.1567713784298</v>
      </c>
      <c r="BC45" s="159">
        <v>3262.7359241784284</v>
      </c>
      <c r="BD45" s="159">
        <v>2.9065964205669426</v>
      </c>
      <c r="BE45" s="159">
        <v>0</v>
      </c>
      <c r="BF45" s="159">
        <v>0</v>
      </c>
      <c r="BG45" s="159">
        <v>0.13544280625184404</v>
      </c>
      <c r="BH45" s="159">
        <v>0</v>
      </c>
      <c r="BI45" s="159">
        <v>0</v>
      </c>
      <c r="BJ45" s="159">
        <v>0</v>
      </c>
      <c r="BK45" s="159">
        <v>0</v>
      </c>
      <c r="BL45" s="159">
        <v>0</v>
      </c>
      <c r="BM45" s="159">
        <v>0</v>
      </c>
      <c r="BN45" s="159">
        <v>0</v>
      </c>
      <c r="BO45" s="159">
        <v>0</v>
      </c>
      <c r="BP45" s="159">
        <v>0</v>
      </c>
      <c r="BQ45" s="159">
        <v>0</v>
      </c>
      <c r="BR45" s="159">
        <v>0</v>
      </c>
      <c r="BS45" s="159">
        <v>0</v>
      </c>
      <c r="BT45" s="159">
        <v>0</v>
      </c>
      <c r="BU45" s="159">
        <v>0</v>
      </c>
      <c r="BV45" s="159">
        <v>0</v>
      </c>
      <c r="BW45" s="159">
        <v>0</v>
      </c>
      <c r="BX45" s="159">
        <v>0</v>
      </c>
      <c r="BY45" s="159">
        <v>0</v>
      </c>
      <c r="BZ45" s="159">
        <v>0</v>
      </c>
      <c r="CA45" s="159">
        <v>0</v>
      </c>
      <c r="CB45" s="159">
        <v>0</v>
      </c>
      <c r="CC45" s="159">
        <v>0</v>
      </c>
      <c r="CD45" s="159">
        <v>0</v>
      </c>
      <c r="CE45" s="160">
        <v>0</v>
      </c>
    </row>
    <row r="46" spans="2:83" x14ac:dyDescent="0.35">
      <c r="B46" s="201" t="s">
        <v>425</v>
      </c>
      <c r="AH46" s="159">
        <v>87.249620427809916</v>
      </c>
      <c r="AI46" s="159">
        <v>82.862730053881606</v>
      </c>
      <c r="AJ46" s="159">
        <v>106.38480210901119</v>
      </c>
      <c r="AK46" s="159">
        <v>148.55234339374687</v>
      </c>
      <c r="AL46" s="159">
        <v>193.74689217589773</v>
      </c>
      <c r="AM46" s="159">
        <v>238.31406928664327</v>
      </c>
      <c r="AN46" s="159">
        <v>229.1961790698231</v>
      </c>
      <c r="AO46" s="159">
        <v>222.83929711759302</v>
      </c>
      <c r="AP46" s="159">
        <v>263.47537949461298</v>
      </c>
      <c r="AQ46" s="159">
        <v>278.88389656168556</v>
      </c>
      <c r="AR46" s="159">
        <v>552.61749819108149</v>
      </c>
      <c r="AS46" s="159">
        <v>585.49357376806461</v>
      </c>
      <c r="AT46" s="159">
        <v>637.35354045271504</v>
      </c>
      <c r="AU46" s="159">
        <v>773.30859275110242</v>
      </c>
      <c r="AV46" s="159">
        <v>1032.8630357592519</v>
      </c>
      <c r="AW46" s="159">
        <v>1244.2821031554959</v>
      </c>
      <c r="AX46" s="159">
        <v>1427.8758031465443</v>
      </c>
      <c r="AY46" s="159">
        <v>1604.935568446572</v>
      </c>
      <c r="AZ46" s="159">
        <v>1800.3919365974009</v>
      </c>
      <c r="BA46" s="159">
        <v>1984.9958857733393</v>
      </c>
      <c r="BB46" s="159">
        <v>2023.9131614123753</v>
      </c>
      <c r="BC46" s="159">
        <v>1640.201793750053</v>
      </c>
      <c r="BD46" s="159">
        <v>1.4611677970603265</v>
      </c>
      <c r="BE46" s="159">
        <v>0</v>
      </c>
      <c r="BF46" s="159">
        <v>0</v>
      </c>
      <c r="BG46" s="159">
        <v>6.808811345060195E-2</v>
      </c>
      <c r="BH46" s="159">
        <v>0</v>
      </c>
      <c r="BI46" s="159">
        <v>0</v>
      </c>
      <c r="BJ46" s="159">
        <v>0</v>
      </c>
      <c r="BK46" s="159">
        <v>0</v>
      </c>
      <c r="BL46" s="159">
        <v>0</v>
      </c>
      <c r="BM46" s="159">
        <v>0</v>
      </c>
      <c r="BN46" s="159">
        <v>0</v>
      </c>
      <c r="BO46" s="159">
        <v>0</v>
      </c>
      <c r="BP46" s="159">
        <v>0</v>
      </c>
      <c r="BQ46" s="159">
        <v>0</v>
      </c>
      <c r="BR46" s="159">
        <v>0</v>
      </c>
      <c r="BS46" s="159">
        <v>0</v>
      </c>
      <c r="BT46" s="159">
        <v>0</v>
      </c>
      <c r="BU46" s="159">
        <v>0</v>
      </c>
      <c r="BV46" s="159">
        <v>0</v>
      </c>
      <c r="BW46" s="159">
        <v>0</v>
      </c>
      <c r="BX46" s="159">
        <v>0</v>
      </c>
      <c r="BY46" s="159">
        <v>0</v>
      </c>
      <c r="BZ46" s="159">
        <v>0</v>
      </c>
      <c r="CA46" s="159">
        <v>0</v>
      </c>
      <c r="CB46" s="159">
        <v>0</v>
      </c>
      <c r="CC46" s="159">
        <v>0</v>
      </c>
      <c r="CD46" s="159">
        <v>0</v>
      </c>
      <c r="CE46" s="160">
        <v>0</v>
      </c>
    </row>
    <row r="47" spans="2:83" x14ac:dyDescent="0.35">
      <c r="B47" s="201" t="s">
        <v>426</v>
      </c>
      <c r="AH47" s="159">
        <v>57.044457320664954</v>
      </c>
      <c r="AI47" s="159">
        <v>55.812558468274133</v>
      </c>
      <c r="AJ47" s="159">
        <v>74.384879319069029</v>
      </c>
      <c r="AK47" s="159">
        <v>107.72934249416502</v>
      </c>
      <c r="AL47" s="159">
        <v>145.47557434686195</v>
      </c>
      <c r="AM47" s="159">
        <v>183.85250482420881</v>
      </c>
      <c r="AN47" s="159">
        <v>178.7298390620175</v>
      </c>
      <c r="AO47" s="159">
        <v>174.41913220886724</v>
      </c>
      <c r="AP47" s="159">
        <v>206.22843246212338</v>
      </c>
      <c r="AQ47" s="159">
        <v>216.63981767061938</v>
      </c>
      <c r="AR47" s="159">
        <v>462.13896427747335</v>
      </c>
      <c r="AS47" s="159">
        <v>425.49071362509869</v>
      </c>
      <c r="AT47" s="159">
        <v>446.18682405554989</v>
      </c>
      <c r="AU47" s="159">
        <v>518.52142797480201</v>
      </c>
      <c r="AV47" s="159">
        <v>826.36231972940107</v>
      </c>
      <c r="AW47" s="159">
        <v>1105.8137832568732</v>
      </c>
      <c r="AX47" s="159">
        <v>1329.2079104988884</v>
      </c>
      <c r="AY47" s="159">
        <v>1610.5299377934357</v>
      </c>
      <c r="AZ47" s="159">
        <v>1897.9382687395673</v>
      </c>
      <c r="BA47" s="159">
        <v>2140.8618773561657</v>
      </c>
      <c r="BB47" s="159">
        <v>2209.2436099660545</v>
      </c>
      <c r="BC47" s="159">
        <v>1622.5341304283756</v>
      </c>
      <c r="BD47" s="159">
        <v>1.4454286235066163</v>
      </c>
      <c r="BE47" s="159">
        <v>0</v>
      </c>
      <c r="BF47" s="159">
        <v>0</v>
      </c>
      <c r="BG47" s="159">
        <v>6.735469280124208E-2</v>
      </c>
      <c r="BH47" s="159">
        <v>0</v>
      </c>
      <c r="BI47" s="159">
        <v>0</v>
      </c>
      <c r="BJ47" s="159">
        <v>0</v>
      </c>
      <c r="BK47" s="159">
        <v>0</v>
      </c>
      <c r="BL47" s="159">
        <v>0</v>
      </c>
      <c r="BM47" s="159">
        <v>0</v>
      </c>
      <c r="BN47" s="159">
        <v>0</v>
      </c>
      <c r="BO47" s="159">
        <v>0</v>
      </c>
      <c r="BP47" s="159">
        <v>0</v>
      </c>
      <c r="BQ47" s="159">
        <v>0</v>
      </c>
      <c r="BR47" s="159">
        <v>0</v>
      </c>
      <c r="BS47" s="159">
        <v>0</v>
      </c>
      <c r="BT47" s="159">
        <v>0</v>
      </c>
      <c r="BU47" s="159">
        <v>0</v>
      </c>
      <c r="BV47" s="159">
        <v>0</v>
      </c>
      <c r="BW47" s="159">
        <v>0</v>
      </c>
      <c r="BX47" s="159">
        <v>0</v>
      </c>
      <c r="BY47" s="159">
        <v>0</v>
      </c>
      <c r="BZ47" s="159">
        <v>0</v>
      </c>
      <c r="CA47" s="159">
        <v>0</v>
      </c>
      <c r="CB47" s="159">
        <v>0</v>
      </c>
      <c r="CC47" s="159">
        <v>0</v>
      </c>
      <c r="CD47" s="159">
        <v>0</v>
      </c>
      <c r="CE47" s="160">
        <v>0</v>
      </c>
    </row>
    <row r="48" spans="2:83" x14ac:dyDescent="0.35">
      <c r="B48" s="201" t="s">
        <v>427</v>
      </c>
      <c r="AH48" s="159">
        <v>82.706220663936847</v>
      </c>
      <c r="AI48" s="159">
        <v>75.611050170413492</v>
      </c>
      <c r="AJ48" s="159">
        <v>94.832348749175409</v>
      </c>
      <c r="AK48" s="159">
        <v>125.04293245520097</v>
      </c>
      <c r="AL48" s="159">
        <v>149.4093990267738</v>
      </c>
      <c r="AM48" s="159">
        <v>172.74414878999588</v>
      </c>
      <c r="AN48" s="159">
        <v>165.42931386105104</v>
      </c>
      <c r="AO48" s="159">
        <v>163.28519209426037</v>
      </c>
      <c r="AP48" s="159">
        <v>194.50007849663035</v>
      </c>
      <c r="AQ48" s="159">
        <v>214.11361856115471</v>
      </c>
      <c r="AR48" s="159">
        <v>347.43112692669496</v>
      </c>
      <c r="AS48" s="159">
        <v>411.71100353215229</v>
      </c>
      <c r="AT48" s="159">
        <v>437.81017777481509</v>
      </c>
      <c r="AU48" s="159">
        <v>507.2804114569052</v>
      </c>
      <c r="AV48" s="159">
        <v>810.11536696150904</v>
      </c>
      <c r="AW48" s="159">
        <v>1075.5224142336976</v>
      </c>
      <c r="AX48" s="159">
        <v>1255.7070583099655</v>
      </c>
      <c r="AY48" s="159">
        <v>1465.7415428302761</v>
      </c>
      <c r="AZ48" s="159">
        <v>1685.1514015935006</v>
      </c>
      <c r="BA48" s="159">
        <v>1958.4305983922934</v>
      </c>
      <c r="BB48" s="159">
        <v>2126.6836185236943</v>
      </c>
      <c r="BC48" s="159">
        <v>1670.7105869287875</v>
      </c>
      <c r="BD48" s="159">
        <v>1.4883464444010417</v>
      </c>
      <c r="BE48" s="159">
        <v>0</v>
      </c>
      <c r="BF48" s="159">
        <v>0</v>
      </c>
      <c r="BG48" s="159">
        <v>6.9354595525618623E-2</v>
      </c>
      <c r="BH48" s="159">
        <v>0</v>
      </c>
      <c r="BI48" s="159">
        <v>0</v>
      </c>
      <c r="BJ48" s="159">
        <v>0</v>
      </c>
      <c r="BK48" s="159">
        <v>0</v>
      </c>
      <c r="BL48" s="159">
        <v>0</v>
      </c>
      <c r="BM48" s="159">
        <v>0</v>
      </c>
      <c r="BN48" s="159">
        <v>0</v>
      </c>
      <c r="BO48" s="159">
        <v>0</v>
      </c>
      <c r="BP48" s="159">
        <v>0</v>
      </c>
      <c r="BQ48" s="159">
        <v>0</v>
      </c>
      <c r="BR48" s="159">
        <v>0</v>
      </c>
      <c r="BS48" s="159">
        <v>0</v>
      </c>
      <c r="BT48" s="159">
        <v>0</v>
      </c>
      <c r="BU48" s="159">
        <v>0</v>
      </c>
      <c r="BV48" s="159">
        <v>0</v>
      </c>
      <c r="BW48" s="159">
        <v>0</v>
      </c>
      <c r="BX48" s="159">
        <v>0</v>
      </c>
      <c r="BY48" s="159">
        <v>0</v>
      </c>
      <c r="BZ48" s="159">
        <v>0</v>
      </c>
      <c r="CA48" s="159">
        <v>0</v>
      </c>
      <c r="CB48" s="159">
        <v>0</v>
      </c>
      <c r="CC48" s="159">
        <v>0</v>
      </c>
      <c r="CD48" s="159">
        <v>0</v>
      </c>
      <c r="CE48" s="160">
        <v>0</v>
      </c>
    </row>
    <row r="49" spans="1:83" x14ac:dyDescent="0.35">
      <c r="B49" s="201" t="s">
        <v>428</v>
      </c>
      <c r="AH49" s="159">
        <v>61.58785708453803</v>
      </c>
      <c r="AI49" s="159">
        <v>63.06423835174224</v>
      </c>
      <c r="AJ49" s="159">
        <v>85.937332678904809</v>
      </c>
      <c r="AK49" s="159">
        <v>131.23875343271092</v>
      </c>
      <c r="AL49" s="159">
        <v>189.81306749598585</v>
      </c>
      <c r="AM49" s="159">
        <v>249.42242532085621</v>
      </c>
      <c r="AN49" s="159">
        <v>242.49670427078956</v>
      </c>
      <c r="AO49" s="159">
        <v>233.97323723219989</v>
      </c>
      <c r="AP49" s="159">
        <v>275.20373346010604</v>
      </c>
      <c r="AQ49" s="159">
        <v>281.4100956711502</v>
      </c>
      <c r="AR49" s="159">
        <v>667.32533554185989</v>
      </c>
      <c r="AS49" s="159">
        <v>599.27328386101101</v>
      </c>
      <c r="AT49" s="159">
        <v>645.73018673344984</v>
      </c>
      <c r="AU49" s="159">
        <v>784.54960926899923</v>
      </c>
      <c r="AV49" s="159">
        <v>1049.1099885271444</v>
      </c>
      <c r="AW49" s="159">
        <v>1274.5734721786719</v>
      </c>
      <c r="AX49" s="159">
        <v>1501.3766553354671</v>
      </c>
      <c r="AY49" s="159">
        <v>1749.7239634097314</v>
      </c>
      <c r="AZ49" s="159">
        <v>2013.1788037434676</v>
      </c>
      <c r="BA49" s="159">
        <v>2167.427164737212</v>
      </c>
      <c r="BB49" s="159">
        <v>2106.473152854735</v>
      </c>
      <c r="BC49" s="159">
        <v>1592.0253372496406</v>
      </c>
      <c r="BD49" s="159">
        <v>1.4182499761659011</v>
      </c>
      <c r="BE49" s="159">
        <v>0</v>
      </c>
      <c r="BF49" s="159">
        <v>0</v>
      </c>
      <c r="BG49" s="159">
        <v>6.6088210726225408E-2</v>
      </c>
      <c r="BH49" s="159">
        <v>0</v>
      </c>
      <c r="BI49" s="159">
        <v>0</v>
      </c>
      <c r="BJ49" s="159">
        <v>0</v>
      </c>
      <c r="BK49" s="159">
        <v>0</v>
      </c>
      <c r="BL49" s="159">
        <v>0</v>
      </c>
      <c r="BM49" s="159">
        <v>0</v>
      </c>
      <c r="BN49" s="159">
        <v>0</v>
      </c>
      <c r="BO49" s="159">
        <v>0</v>
      </c>
      <c r="BP49" s="159">
        <v>0</v>
      </c>
      <c r="BQ49" s="159">
        <v>0</v>
      </c>
      <c r="BR49" s="159">
        <v>0</v>
      </c>
      <c r="BS49" s="159">
        <v>0</v>
      </c>
      <c r="BT49" s="159">
        <v>0</v>
      </c>
      <c r="BU49" s="159">
        <v>0</v>
      </c>
      <c r="BV49" s="159">
        <v>0</v>
      </c>
      <c r="BW49" s="159">
        <v>0</v>
      </c>
      <c r="BX49" s="159">
        <v>0</v>
      </c>
      <c r="BY49" s="159">
        <v>0</v>
      </c>
      <c r="BZ49" s="159">
        <v>0</v>
      </c>
      <c r="CA49" s="159">
        <v>0</v>
      </c>
      <c r="CB49" s="159">
        <v>0</v>
      </c>
      <c r="CC49" s="159">
        <v>0</v>
      </c>
      <c r="CD49" s="159">
        <v>0</v>
      </c>
      <c r="CE49" s="160">
        <v>0</v>
      </c>
    </row>
    <row r="50" spans="1:83" ht="26.25" customHeight="1" x14ac:dyDescent="0.35">
      <c r="B50" s="73" t="s">
        <v>260</v>
      </c>
      <c r="AH50" s="159">
        <v>0</v>
      </c>
      <c r="AI50" s="159">
        <v>0</v>
      </c>
      <c r="AJ50" s="159">
        <v>0</v>
      </c>
      <c r="AK50" s="159">
        <v>0</v>
      </c>
      <c r="AL50" s="159">
        <v>0</v>
      </c>
      <c r="AM50" s="159">
        <v>0</v>
      </c>
      <c r="AN50" s="159">
        <v>0</v>
      </c>
      <c r="AO50" s="159">
        <v>0</v>
      </c>
      <c r="AP50" s="159">
        <v>0</v>
      </c>
      <c r="AQ50" s="159">
        <v>0</v>
      </c>
      <c r="AR50" s="159">
        <v>0</v>
      </c>
      <c r="AS50" s="159">
        <v>0</v>
      </c>
      <c r="AT50" s="159">
        <v>0</v>
      </c>
      <c r="AU50" s="159">
        <v>0</v>
      </c>
      <c r="AV50" s="159">
        <v>5.7597849717080445</v>
      </c>
      <c r="AW50" s="159">
        <v>14.017586690993527</v>
      </c>
      <c r="AX50" s="159">
        <v>21.755517772756967</v>
      </c>
      <c r="AY50" s="159">
        <v>35.421519942696683</v>
      </c>
      <c r="AZ50" s="159">
        <v>60.394629644187702</v>
      </c>
      <c r="BA50" s="159">
        <v>74.535061355507565</v>
      </c>
      <c r="BB50" s="159">
        <v>85.103045954679516</v>
      </c>
      <c r="BC50" s="159">
        <v>67.61886597598172</v>
      </c>
      <c r="BD50" s="159">
        <v>-0.10368560330677398</v>
      </c>
      <c r="BE50" s="159">
        <v>-0.14396344647749895</v>
      </c>
      <c r="BF50" s="159">
        <v>-0.23996662972981489</v>
      </c>
      <c r="BG50" s="159">
        <v>0.13544280625184404</v>
      </c>
      <c r="BH50" s="159">
        <v>-4.4742605723438453E-2</v>
      </c>
      <c r="BI50" s="159">
        <v>0</v>
      </c>
      <c r="BJ50" s="159">
        <v>0</v>
      </c>
      <c r="BK50" s="159">
        <v>0</v>
      </c>
      <c r="BL50" s="159">
        <v>0</v>
      </c>
      <c r="BM50" s="159">
        <v>0</v>
      </c>
      <c r="BN50" s="159">
        <v>0</v>
      </c>
      <c r="BO50" s="159">
        <v>0</v>
      </c>
      <c r="BP50" s="159">
        <v>0</v>
      </c>
      <c r="BQ50" s="159">
        <v>0</v>
      </c>
      <c r="BR50" s="159">
        <v>0</v>
      </c>
      <c r="BS50" s="159">
        <v>0</v>
      </c>
      <c r="BT50" s="159">
        <v>0</v>
      </c>
      <c r="BU50" s="159">
        <v>0</v>
      </c>
      <c r="BV50" s="159">
        <v>0</v>
      </c>
      <c r="BW50" s="159">
        <v>0</v>
      </c>
      <c r="BX50" s="159">
        <v>0</v>
      </c>
      <c r="BY50" s="159">
        <v>0</v>
      </c>
      <c r="BZ50" s="159">
        <v>0</v>
      </c>
      <c r="CA50" s="159">
        <v>0</v>
      </c>
      <c r="CB50" s="159">
        <v>0</v>
      </c>
      <c r="CC50" s="159">
        <v>0</v>
      </c>
      <c r="CD50" s="159">
        <v>0</v>
      </c>
      <c r="CE50" s="160">
        <v>0</v>
      </c>
    </row>
    <row r="51" spans="1:83" x14ac:dyDescent="0.35">
      <c r="B51" s="201" t="s">
        <v>425</v>
      </c>
      <c r="AH51" s="159">
        <v>0</v>
      </c>
      <c r="AI51" s="159">
        <v>0</v>
      </c>
      <c r="AJ51" s="159">
        <v>0</v>
      </c>
      <c r="AK51" s="159">
        <v>0</v>
      </c>
      <c r="AL51" s="159">
        <v>0</v>
      </c>
      <c r="AM51" s="159">
        <v>0</v>
      </c>
      <c r="AN51" s="159">
        <v>0</v>
      </c>
      <c r="AO51" s="159">
        <v>0</v>
      </c>
      <c r="AP51" s="159">
        <v>0</v>
      </c>
      <c r="AQ51" s="159">
        <v>0</v>
      </c>
      <c r="AR51" s="159">
        <v>0</v>
      </c>
      <c r="AS51" s="159">
        <v>0</v>
      </c>
      <c r="AT51" s="159">
        <v>0</v>
      </c>
      <c r="AU51" s="159">
        <v>0</v>
      </c>
      <c r="AV51" s="159">
        <v>1.3084156553969764</v>
      </c>
      <c r="AW51" s="159">
        <v>3.1556583742960038</v>
      </c>
      <c r="AX51" s="159">
        <v>4.9280099516440163</v>
      </c>
      <c r="AY51" s="159">
        <v>7.5222176316263427</v>
      </c>
      <c r="AZ51" s="159">
        <v>13.10818596381886</v>
      </c>
      <c r="BA51" s="159">
        <v>16.488142979244927</v>
      </c>
      <c r="BB51" s="159">
        <v>18.828325217653319</v>
      </c>
      <c r="BC51" s="159">
        <v>16.102545414488741</v>
      </c>
      <c r="BD51" s="159">
        <v>0</v>
      </c>
      <c r="BE51" s="159">
        <v>0</v>
      </c>
      <c r="BF51" s="159">
        <v>0</v>
      </c>
      <c r="BG51" s="159">
        <v>0</v>
      </c>
      <c r="BH51" s="159">
        <v>0</v>
      </c>
      <c r="BI51" s="159">
        <v>0</v>
      </c>
      <c r="BJ51" s="159">
        <v>0</v>
      </c>
      <c r="BK51" s="159">
        <v>0</v>
      </c>
      <c r="BL51" s="159">
        <v>0</v>
      </c>
      <c r="BM51" s="159">
        <v>0</v>
      </c>
      <c r="BN51" s="159">
        <v>0</v>
      </c>
      <c r="BO51" s="159">
        <v>0</v>
      </c>
      <c r="BP51" s="159">
        <v>0</v>
      </c>
      <c r="BQ51" s="159">
        <v>0</v>
      </c>
      <c r="BR51" s="159">
        <v>0</v>
      </c>
      <c r="BS51" s="159">
        <v>0</v>
      </c>
      <c r="BT51" s="159">
        <v>0</v>
      </c>
      <c r="BU51" s="159">
        <v>0</v>
      </c>
      <c r="BV51" s="159">
        <v>0</v>
      </c>
      <c r="BW51" s="159">
        <v>0</v>
      </c>
      <c r="BX51" s="159">
        <v>0</v>
      </c>
      <c r="BY51" s="159">
        <v>0</v>
      </c>
      <c r="BZ51" s="159">
        <v>0</v>
      </c>
      <c r="CA51" s="159">
        <v>0</v>
      </c>
      <c r="CB51" s="159">
        <v>0</v>
      </c>
      <c r="CC51" s="159">
        <v>0</v>
      </c>
      <c r="CD51" s="159">
        <v>0</v>
      </c>
      <c r="CE51" s="160">
        <v>0</v>
      </c>
    </row>
    <row r="52" spans="1:83" x14ac:dyDescent="0.35">
      <c r="B52" s="201" t="s">
        <v>426</v>
      </c>
      <c r="AH52" s="159">
        <v>0</v>
      </c>
      <c r="AI52" s="159">
        <v>0</v>
      </c>
      <c r="AJ52" s="159">
        <v>0</v>
      </c>
      <c r="AK52" s="159">
        <v>0</v>
      </c>
      <c r="AL52" s="159">
        <v>0</v>
      </c>
      <c r="AM52" s="159">
        <v>0</v>
      </c>
      <c r="AN52" s="159">
        <v>0</v>
      </c>
      <c r="AO52" s="159">
        <v>0</v>
      </c>
      <c r="AP52" s="159">
        <v>0</v>
      </c>
      <c r="AQ52" s="159">
        <v>0</v>
      </c>
      <c r="AR52" s="159">
        <v>0</v>
      </c>
      <c r="AS52" s="159">
        <v>0</v>
      </c>
      <c r="AT52" s="159">
        <v>0</v>
      </c>
      <c r="AU52" s="159">
        <v>0</v>
      </c>
      <c r="AV52" s="159">
        <v>4.4513693163110677</v>
      </c>
      <c r="AW52" s="159">
        <v>10.861928316697524</v>
      </c>
      <c r="AX52" s="159">
        <v>16.827507821112953</v>
      </c>
      <c r="AY52" s="159">
        <v>27.89930231107034</v>
      </c>
      <c r="AZ52" s="159">
        <v>47.286443680368848</v>
      </c>
      <c r="BA52" s="159">
        <v>58.046918376262632</v>
      </c>
      <c r="BB52" s="159">
        <v>66.2747207370262</v>
      </c>
      <c r="BC52" s="159">
        <v>51.516320561492968</v>
      </c>
      <c r="BD52" s="159">
        <v>-0.10368560330677398</v>
      </c>
      <c r="BE52" s="159">
        <v>-0.14396344647749895</v>
      </c>
      <c r="BF52" s="159">
        <v>-0.23996662972981489</v>
      </c>
      <c r="BG52" s="159">
        <v>0.13544280625184404</v>
      </c>
      <c r="BH52" s="159">
        <v>-4.4742605723438453E-2</v>
      </c>
      <c r="BI52" s="159">
        <v>0</v>
      </c>
      <c r="BJ52" s="159">
        <v>0</v>
      </c>
      <c r="BK52" s="159">
        <v>0</v>
      </c>
      <c r="BL52" s="159">
        <v>0</v>
      </c>
      <c r="BM52" s="159">
        <v>0</v>
      </c>
      <c r="BN52" s="159">
        <v>0</v>
      </c>
      <c r="BO52" s="159">
        <v>0</v>
      </c>
      <c r="BP52" s="159">
        <v>0</v>
      </c>
      <c r="BQ52" s="159">
        <v>0</v>
      </c>
      <c r="BR52" s="159">
        <v>0</v>
      </c>
      <c r="BS52" s="159">
        <v>0</v>
      </c>
      <c r="BT52" s="159">
        <v>0</v>
      </c>
      <c r="BU52" s="159">
        <v>0</v>
      </c>
      <c r="BV52" s="159">
        <v>0</v>
      </c>
      <c r="BW52" s="159">
        <v>0</v>
      </c>
      <c r="BX52" s="159">
        <v>0</v>
      </c>
      <c r="BY52" s="159">
        <v>0</v>
      </c>
      <c r="BZ52" s="159">
        <v>0</v>
      </c>
      <c r="CA52" s="159">
        <v>0</v>
      </c>
      <c r="CB52" s="159">
        <v>0</v>
      </c>
      <c r="CC52" s="159">
        <v>0</v>
      </c>
      <c r="CD52" s="159">
        <v>0</v>
      </c>
      <c r="CE52" s="160">
        <v>0</v>
      </c>
    </row>
    <row r="53" spans="1:83" x14ac:dyDescent="0.35">
      <c r="B53" s="73" t="s">
        <v>363</v>
      </c>
      <c r="AH53" s="159">
        <v>0</v>
      </c>
      <c r="AI53" s="159">
        <v>0</v>
      </c>
      <c r="AJ53" s="159">
        <v>0</v>
      </c>
      <c r="AK53" s="159">
        <v>0</v>
      </c>
      <c r="AL53" s="159">
        <v>0</v>
      </c>
      <c r="AM53" s="159">
        <v>0</v>
      </c>
      <c r="AN53" s="159">
        <v>0</v>
      </c>
      <c r="AO53" s="159">
        <v>0</v>
      </c>
      <c r="AP53" s="159">
        <v>0</v>
      </c>
      <c r="AQ53" s="159">
        <v>0</v>
      </c>
      <c r="AR53" s="159">
        <v>0</v>
      </c>
      <c r="AS53" s="159">
        <v>0</v>
      </c>
      <c r="AT53" s="159">
        <v>0</v>
      </c>
      <c r="AU53" s="159">
        <v>0</v>
      </c>
      <c r="AV53" s="159">
        <v>0</v>
      </c>
      <c r="AW53" s="159">
        <v>0</v>
      </c>
      <c r="AX53" s="159">
        <v>0</v>
      </c>
      <c r="AY53" s="159">
        <v>0</v>
      </c>
      <c r="AZ53" s="159">
        <v>5.6672657728830433</v>
      </c>
      <c r="BA53" s="159">
        <v>41.825544947102614</v>
      </c>
      <c r="BB53" s="159">
        <v>56.451873045625391</v>
      </c>
      <c r="BC53" s="159">
        <v>47.244397043389796</v>
      </c>
      <c r="BD53" s="159">
        <v>7.0863160686219784</v>
      </c>
      <c r="BE53" s="159">
        <v>9.993232689137899E-3</v>
      </c>
      <c r="BF53" s="159">
        <v>7.0016468904035872E-2</v>
      </c>
      <c r="BG53" s="159">
        <v>0</v>
      </c>
      <c r="BH53" s="159">
        <v>0</v>
      </c>
      <c r="BI53" s="159">
        <v>0</v>
      </c>
      <c r="BJ53" s="159">
        <v>0</v>
      </c>
      <c r="BK53" s="159">
        <v>0</v>
      </c>
      <c r="BL53" s="159">
        <v>0</v>
      </c>
      <c r="BM53" s="159">
        <v>0</v>
      </c>
      <c r="BN53" s="159">
        <v>0</v>
      </c>
      <c r="BO53" s="159">
        <v>0</v>
      </c>
      <c r="BP53" s="159">
        <v>0</v>
      </c>
      <c r="BQ53" s="159">
        <v>0</v>
      </c>
      <c r="BR53" s="159">
        <v>0</v>
      </c>
      <c r="BS53" s="159">
        <v>0</v>
      </c>
      <c r="BT53" s="159">
        <v>0</v>
      </c>
      <c r="BU53" s="159">
        <v>0</v>
      </c>
      <c r="BV53" s="159">
        <v>0</v>
      </c>
      <c r="BW53" s="159">
        <v>0</v>
      </c>
      <c r="BX53" s="159">
        <v>0</v>
      </c>
      <c r="BY53" s="159">
        <v>0</v>
      </c>
      <c r="BZ53" s="159">
        <v>0</v>
      </c>
      <c r="CA53" s="159">
        <v>0</v>
      </c>
      <c r="CB53" s="159">
        <v>0</v>
      </c>
      <c r="CC53" s="159">
        <v>0</v>
      </c>
      <c r="CD53" s="159">
        <v>0</v>
      </c>
      <c r="CE53" s="160">
        <v>0</v>
      </c>
    </row>
    <row r="54" spans="1:83" x14ac:dyDescent="0.35">
      <c r="B54" s="73" t="s">
        <v>429</v>
      </c>
      <c r="AH54" s="159">
        <v>0</v>
      </c>
      <c r="AI54" s="159">
        <v>0</v>
      </c>
      <c r="AJ54" s="159">
        <v>0</v>
      </c>
      <c r="AK54" s="159">
        <v>0</v>
      </c>
      <c r="AL54" s="159">
        <v>0</v>
      </c>
      <c r="AM54" s="159">
        <v>0</v>
      </c>
      <c r="AN54" s="159">
        <v>0</v>
      </c>
      <c r="AO54" s="159">
        <v>0</v>
      </c>
      <c r="AP54" s="159">
        <v>0</v>
      </c>
      <c r="AQ54" s="159">
        <v>0</v>
      </c>
      <c r="AR54" s="159">
        <v>0</v>
      </c>
      <c r="AS54" s="159">
        <v>0</v>
      </c>
      <c r="AT54" s="159">
        <v>0</v>
      </c>
      <c r="AU54" s="159">
        <v>0</v>
      </c>
      <c r="AV54" s="159">
        <v>0</v>
      </c>
      <c r="AW54" s="159">
        <v>0</v>
      </c>
      <c r="AX54" s="159">
        <v>0</v>
      </c>
      <c r="AY54" s="159">
        <v>0</v>
      </c>
      <c r="AZ54" s="159">
        <v>0</v>
      </c>
      <c r="BA54" s="159">
        <v>0</v>
      </c>
      <c r="BB54" s="159">
        <v>0</v>
      </c>
      <c r="BC54" s="159">
        <v>0</v>
      </c>
      <c r="BD54" s="159">
        <v>0</v>
      </c>
      <c r="BE54" s="159">
        <v>0</v>
      </c>
      <c r="BF54" s="159">
        <v>0</v>
      </c>
      <c r="BG54" s="159">
        <v>0</v>
      </c>
      <c r="BH54" s="159">
        <v>0</v>
      </c>
      <c r="BI54" s="159">
        <v>0</v>
      </c>
      <c r="BJ54" s="159">
        <v>0</v>
      </c>
      <c r="BK54" s="159">
        <v>0</v>
      </c>
      <c r="BL54" s="159">
        <v>124.87254110382466</v>
      </c>
      <c r="BM54" s="159">
        <v>145.08714876159223</v>
      </c>
      <c r="BN54" s="159">
        <v>146.6443606270841</v>
      </c>
      <c r="BO54" s="159">
        <v>152.00798310891619</v>
      </c>
      <c r="BP54" s="159">
        <v>141.77449498031709</v>
      </c>
      <c r="BQ54" s="159">
        <v>127.97523877920059</v>
      </c>
      <c r="BR54" s="159">
        <v>19.600910684944989</v>
      </c>
      <c r="BS54" s="159">
        <v>0</v>
      </c>
      <c r="BT54" s="159">
        <v>0</v>
      </c>
      <c r="BU54" s="159">
        <v>0</v>
      </c>
      <c r="BV54" s="159">
        <v>0</v>
      </c>
      <c r="BW54" s="159">
        <v>0</v>
      </c>
      <c r="BX54" s="159">
        <v>0</v>
      </c>
      <c r="BY54" s="159">
        <v>0</v>
      </c>
      <c r="BZ54" s="159">
        <v>0</v>
      </c>
      <c r="CA54" s="159">
        <v>0</v>
      </c>
      <c r="CB54" s="159">
        <v>0</v>
      </c>
      <c r="CC54" s="159">
        <v>0</v>
      </c>
      <c r="CD54" s="159">
        <v>0</v>
      </c>
      <c r="CE54" s="160">
        <v>0</v>
      </c>
    </row>
    <row r="55" spans="1:83" ht="26.25" customHeight="1" x14ac:dyDescent="0.35">
      <c r="B55" s="82" t="s">
        <v>430</v>
      </c>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c r="BL55" s="256" t="str">
        <f>Table_3a!BL55</f>
        <v>Definition change -&gt;</v>
      </c>
      <c r="BM55" s="159"/>
      <c r="BN55" s="159"/>
      <c r="BO55" s="159"/>
      <c r="BP55" s="159"/>
      <c r="BQ55" s="159"/>
      <c r="BR55" s="159"/>
      <c r="BS55" s="159"/>
      <c r="BT55" s="159"/>
      <c r="BU55" s="159"/>
      <c r="BV55" s="159"/>
      <c r="BW55" s="159"/>
      <c r="BX55" s="159"/>
      <c r="BY55" s="159"/>
      <c r="BZ55" s="159"/>
      <c r="CA55" s="159"/>
      <c r="CB55" s="159"/>
      <c r="CC55" s="159"/>
      <c r="CD55" s="159"/>
      <c r="CE55" s="160"/>
    </row>
    <row r="56" spans="1:83" x14ac:dyDescent="0.35">
      <c r="B56" s="73" t="s">
        <v>431</v>
      </c>
      <c r="AH56" s="159">
        <v>1136.6790624232174</v>
      </c>
      <c r="AI56" s="159">
        <v>1115.7806727270442</v>
      </c>
      <c r="AJ56" s="159">
        <v>1255.2593591895973</v>
      </c>
      <c r="AK56" s="159">
        <v>1692.2142698585949</v>
      </c>
      <c r="AL56" s="159">
        <v>1918.558216451323</v>
      </c>
      <c r="AM56" s="159">
        <v>2059.0518242458538</v>
      </c>
      <c r="AN56" s="159">
        <v>2161.3531990225492</v>
      </c>
      <c r="AO56" s="159">
        <v>2232.4215929346747</v>
      </c>
      <c r="AP56" s="159">
        <v>2350.2942909525523</v>
      </c>
      <c r="AQ56" s="159">
        <v>2311.2060082732587</v>
      </c>
      <c r="AR56" s="159">
        <v>1956.8742304011612</v>
      </c>
      <c r="AS56" s="159">
        <v>2226.3773491372808</v>
      </c>
      <c r="AT56" s="159">
        <v>2547.1690831880283</v>
      </c>
      <c r="AU56" s="159">
        <v>1382.7632033838727</v>
      </c>
      <c r="AV56" s="159">
        <v>1449.8581982259082</v>
      </c>
      <c r="AW56" s="159">
        <v>1831.9335761609111</v>
      </c>
      <c r="AX56" s="159">
        <v>1862.3924235172256</v>
      </c>
      <c r="AY56" s="159">
        <v>1832.7266045347385</v>
      </c>
      <c r="AZ56" s="159">
        <v>1837.2111689696058</v>
      </c>
      <c r="BA56" s="159">
        <v>1914.6214316950625</v>
      </c>
      <c r="BB56" s="159">
        <v>1960.135210585097</v>
      </c>
      <c r="BC56" s="159">
        <v>2002.9137534696724</v>
      </c>
      <c r="BD56" s="159">
        <v>2089.6252974222994</v>
      </c>
      <c r="BE56" s="159">
        <v>2247.5541864991551</v>
      </c>
      <c r="BF56" s="159">
        <v>2329.8317601029366</v>
      </c>
      <c r="BG56" s="159">
        <v>2563.1678526488495</v>
      </c>
      <c r="BH56" s="159">
        <v>2821.1406277928436</v>
      </c>
      <c r="BI56" s="159">
        <v>2767.6073910393861</v>
      </c>
      <c r="BJ56" s="159">
        <v>2921.4318451391855</v>
      </c>
      <c r="BK56" s="159">
        <v>2914.6890102750599</v>
      </c>
      <c r="BL56" s="237">
        <v>2682.516670701365</v>
      </c>
      <c r="BM56" s="159">
        <v>2721.9095005139752</v>
      </c>
      <c r="BN56" s="159">
        <v>2712.9131118688265</v>
      </c>
      <c r="BO56" s="159">
        <v>2599.1574134360776</v>
      </c>
      <c r="BP56" s="159">
        <v>2475.3555738533664</v>
      </c>
      <c r="BQ56" s="159">
        <v>0</v>
      </c>
      <c r="BR56" s="159">
        <v>0</v>
      </c>
      <c r="BS56" s="159">
        <v>0</v>
      </c>
      <c r="BT56" s="159">
        <v>0</v>
      </c>
      <c r="BU56" s="159">
        <v>0</v>
      </c>
      <c r="BV56" s="159">
        <v>0</v>
      </c>
      <c r="BW56" s="159">
        <v>0</v>
      </c>
      <c r="BX56" s="159">
        <v>0</v>
      </c>
      <c r="BY56" s="159">
        <v>0</v>
      </c>
      <c r="BZ56" s="159">
        <v>0</v>
      </c>
      <c r="CA56" s="159">
        <v>0</v>
      </c>
      <c r="CB56" s="159">
        <v>0</v>
      </c>
      <c r="CC56" s="159">
        <v>0</v>
      </c>
      <c r="CD56" s="159">
        <v>0</v>
      </c>
      <c r="CE56" s="160">
        <v>0</v>
      </c>
    </row>
    <row r="57" spans="1:83" x14ac:dyDescent="0.35">
      <c r="B57" s="73" t="s">
        <v>432</v>
      </c>
      <c r="AH57" s="159">
        <v>165.35396236604623</v>
      </c>
      <c r="AI57" s="159">
        <v>162.22878316229202</v>
      </c>
      <c r="AJ57" s="159">
        <v>182.4249382735608</v>
      </c>
      <c r="AK57" s="159">
        <v>245.45990914959796</v>
      </c>
      <c r="AL57" s="159">
        <v>277.06672003252311</v>
      </c>
      <c r="AM57" s="159">
        <v>296.18564159009134</v>
      </c>
      <c r="AN57" s="159">
        <v>311.44765976969978</v>
      </c>
      <c r="AO57" s="159">
        <v>319.76602713680342</v>
      </c>
      <c r="AP57" s="159">
        <v>338.51971503270585</v>
      </c>
      <c r="AQ57" s="159">
        <v>332.60363053694135</v>
      </c>
      <c r="AR57" s="159">
        <v>213.78751034553565</v>
      </c>
      <c r="AS57" s="159">
        <v>273.04628489623059</v>
      </c>
      <c r="AT57" s="159">
        <v>365.41620855891318</v>
      </c>
      <c r="AU57" s="159">
        <v>231.61124303920002</v>
      </c>
      <c r="AV57" s="159">
        <v>292.58786731324835</v>
      </c>
      <c r="AW57" s="159">
        <v>367.47909074138875</v>
      </c>
      <c r="AX57" s="159">
        <v>455.23489637100425</v>
      </c>
      <c r="AY57" s="159">
        <v>516.51471840283011</v>
      </c>
      <c r="AZ57" s="159">
        <v>565.80001217014649</v>
      </c>
      <c r="BA57" s="159">
        <v>650.48687417948929</v>
      </c>
      <c r="BB57" s="159">
        <v>712.34844105748107</v>
      </c>
      <c r="BC57" s="159">
        <v>765.72168894119022</v>
      </c>
      <c r="BD57" s="159">
        <v>826.62941842614237</v>
      </c>
      <c r="BE57" s="159">
        <v>880.67823941189306</v>
      </c>
      <c r="BF57" s="159">
        <v>966.29041960600125</v>
      </c>
      <c r="BG57" s="159">
        <v>1113.8114368389568</v>
      </c>
      <c r="BH57" s="159">
        <v>1157.1779241170268</v>
      </c>
      <c r="BI57" s="159">
        <v>1261.1556987091119</v>
      </c>
      <c r="BJ57" s="159">
        <v>1173.9839784099363</v>
      </c>
      <c r="BK57" s="159">
        <v>1179.3318504397271</v>
      </c>
      <c r="BL57" s="237">
        <v>1297.8168260435957</v>
      </c>
      <c r="BM57" s="159">
        <v>1392.0349663871059</v>
      </c>
      <c r="BN57" s="159">
        <v>1446.1037104726336</v>
      </c>
      <c r="BO57" s="159">
        <v>1438.4436115920203</v>
      </c>
      <c r="BP57" s="159">
        <v>1431.514389439661</v>
      </c>
      <c r="BQ57" s="159">
        <v>0</v>
      </c>
      <c r="BR57" s="159">
        <v>0</v>
      </c>
      <c r="BS57" s="159">
        <v>0</v>
      </c>
      <c r="BT57" s="159">
        <v>0</v>
      </c>
      <c r="BU57" s="159">
        <v>0</v>
      </c>
      <c r="BV57" s="159">
        <v>0</v>
      </c>
      <c r="BW57" s="159">
        <v>0</v>
      </c>
      <c r="BX57" s="159">
        <v>0</v>
      </c>
      <c r="BY57" s="159">
        <v>0</v>
      </c>
      <c r="BZ57" s="159">
        <v>0</v>
      </c>
      <c r="CA57" s="159">
        <v>0</v>
      </c>
      <c r="CB57" s="159">
        <v>0</v>
      </c>
      <c r="CC57" s="159">
        <v>0</v>
      </c>
      <c r="CD57" s="159">
        <v>0</v>
      </c>
      <c r="CE57" s="160">
        <v>0</v>
      </c>
    </row>
    <row r="58" spans="1:83" x14ac:dyDescent="0.35">
      <c r="B58" s="73" t="s">
        <v>433</v>
      </c>
      <c r="AH58" s="159">
        <v>534.76366883294349</v>
      </c>
      <c r="AI58" s="159">
        <v>527.17101306243558</v>
      </c>
      <c r="AJ58" s="159">
        <v>595.61755731967548</v>
      </c>
      <c r="AK58" s="159">
        <v>798.03612133689785</v>
      </c>
      <c r="AL58" s="159">
        <v>902.16035409461176</v>
      </c>
      <c r="AM58" s="159">
        <v>964.65882819385456</v>
      </c>
      <c r="AN58" s="159">
        <v>1010.9007495856994</v>
      </c>
      <c r="AO58" s="159">
        <v>1042.608093949583</v>
      </c>
      <c r="AP58" s="159">
        <v>1100.7524152127253</v>
      </c>
      <c r="AQ58" s="159">
        <v>1081.6582077763194</v>
      </c>
      <c r="AR58" s="159">
        <v>556.97130188986694</v>
      </c>
      <c r="AS58" s="159">
        <v>578.17108061161605</v>
      </c>
      <c r="AT58" s="159">
        <v>488.4658432602177</v>
      </c>
      <c r="AU58" s="159">
        <v>383.51103822509918</v>
      </c>
      <c r="AV58" s="159">
        <v>438.52444204827026</v>
      </c>
      <c r="AW58" s="159">
        <v>597.1114443992052</v>
      </c>
      <c r="AX58" s="159">
        <v>661.52654275055113</v>
      </c>
      <c r="AY58" s="159">
        <v>709.28350424858115</v>
      </c>
      <c r="AZ58" s="159">
        <v>725.39320527144537</v>
      </c>
      <c r="BA58" s="159">
        <v>751.44930404222771</v>
      </c>
      <c r="BB58" s="159">
        <v>770.77102508029623</v>
      </c>
      <c r="BC58" s="159">
        <v>788.93176349669693</v>
      </c>
      <c r="BD58" s="159">
        <v>764.23700438106448</v>
      </c>
      <c r="BE58" s="159">
        <v>745.59074057391865</v>
      </c>
      <c r="BF58" s="159">
        <v>743.76207858424527</v>
      </c>
      <c r="BG58" s="159">
        <v>833.80646996699841</v>
      </c>
      <c r="BH58" s="159">
        <v>881.5982885978724</v>
      </c>
      <c r="BI58" s="159">
        <v>949.79755251001836</v>
      </c>
      <c r="BJ58" s="159">
        <v>908.91800604692151</v>
      </c>
      <c r="BK58" s="159">
        <v>881.45153078493456</v>
      </c>
      <c r="BL58" s="237">
        <v>754.21839202110687</v>
      </c>
      <c r="BM58" s="159">
        <v>732.14444653660837</v>
      </c>
      <c r="BN58" s="159">
        <v>673.42950452749744</v>
      </c>
      <c r="BO58" s="159">
        <v>581.68158458511721</v>
      </c>
      <c r="BP58" s="159">
        <v>515.1880481998935</v>
      </c>
      <c r="BQ58" s="159">
        <v>0</v>
      </c>
      <c r="BR58" s="159">
        <v>0</v>
      </c>
      <c r="BS58" s="159">
        <v>0</v>
      </c>
      <c r="BT58" s="159">
        <v>0</v>
      </c>
      <c r="BU58" s="159">
        <v>0</v>
      </c>
      <c r="BV58" s="159">
        <v>0</v>
      </c>
      <c r="BW58" s="159">
        <v>0</v>
      </c>
      <c r="BX58" s="159">
        <v>0</v>
      </c>
      <c r="BY58" s="159">
        <v>0</v>
      </c>
      <c r="BZ58" s="159">
        <v>0</v>
      </c>
      <c r="CA58" s="159">
        <v>0</v>
      </c>
      <c r="CB58" s="159">
        <v>0</v>
      </c>
      <c r="CC58" s="159">
        <v>0</v>
      </c>
      <c r="CD58" s="159">
        <v>0</v>
      </c>
      <c r="CE58" s="160">
        <v>0</v>
      </c>
    </row>
    <row r="59" spans="1:83" x14ac:dyDescent="0.35">
      <c r="B59" s="73" t="s">
        <v>434</v>
      </c>
      <c r="AH59" s="159">
        <v>440.35422908530671</v>
      </c>
      <c r="AI59" s="159">
        <v>437.43364183163385</v>
      </c>
      <c r="AJ59" s="159">
        <v>496.28020790893191</v>
      </c>
      <c r="AK59" s="159">
        <v>657.50587590991915</v>
      </c>
      <c r="AL59" s="159">
        <v>736.9719467784189</v>
      </c>
      <c r="AM59" s="159">
        <v>781.97072720656411</v>
      </c>
      <c r="AN59" s="159">
        <v>817.50426032299515</v>
      </c>
      <c r="AO59" s="159">
        <v>839.81891889728797</v>
      </c>
      <c r="AP59" s="159">
        <v>890.70483115801289</v>
      </c>
      <c r="AQ59" s="159">
        <v>876.69375314440492</v>
      </c>
      <c r="AR59" s="159">
        <v>574.92699208804481</v>
      </c>
      <c r="AS59" s="159">
        <v>681.59017967556485</v>
      </c>
      <c r="AT59" s="159">
        <v>817.33758157732734</v>
      </c>
      <c r="AU59" s="159">
        <v>676.50970884740525</v>
      </c>
      <c r="AV59" s="159">
        <v>961.66587110182809</v>
      </c>
      <c r="AW59" s="159">
        <v>739.44521020424202</v>
      </c>
      <c r="AX59" s="159">
        <v>731.52743850198215</v>
      </c>
      <c r="AY59" s="159">
        <v>678.18208995779253</v>
      </c>
      <c r="AZ59" s="159">
        <v>642.40005251180185</v>
      </c>
      <c r="BA59" s="159">
        <v>558.54687217020376</v>
      </c>
      <c r="BB59" s="159">
        <v>471.99216734361016</v>
      </c>
      <c r="BC59" s="159">
        <v>430.15792333940783</v>
      </c>
      <c r="BD59" s="159">
        <v>384.37160649814632</v>
      </c>
      <c r="BE59" s="159">
        <v>320.79748730040933</v>
      </c>
      <c r="BF59" s="159">
        <v>312.71402042465161</v>
      </c>
      <c r="BG59" s="159">
        <v>272.31469554683343</v>
      </c>
      <c r="BH59" s="159">
        <v>336.11450350758156</v>
      </c>
      <c r="BI59" s="159">
        <v>362.05168650292558</v>
      </c>
      <c r="BJ59" s="159">
        <v>354.98370698364289</v>
      </c>
      <c r="BK59" s="159">
        <v>345.4901904708924</v>
      </c>
      <c r="BL59" s="237">
        <v>423.38251159912062</v>
      </c>
      <c r="BM59" s="159">
        <v>699.17468359474719</v>
      </c>
      <c r="BN59" s="159">
        <v>746.62589272176308</v>
      </c>
      <c r="BO59" s="159">
        <v>771.0993998173451</v>
      </c>
      <c r="BP59" s="159">
        <v>800.13910923835124</v>
      </c>
      <c r="BQ59" s="159">
        <v>0</v>
      </c>
      <c r="BR59" s="159">
        <v>0</v>
      </c>
      <c r="BS59" s="159">
        <v>0</v>
      </c>
      <c r="BT59" s="159">
        <v>0</v>
      </c>
      <c r="BU59" s="159">
        <v>0</v>
      </c>
      <c r="BV59" s="159">
        <v>0</v>
      </c>
      <c r="BW59" s="159">
        <v>0</v>
      </c>
      <c r="BX59" s="159">
        <v>0</v>
      </c>
      <c r="BY59" s="159">
        <v>0</v>
      </c>
      <c r="BZ59" s="159">
        <v>0</v>
      </c>
      <c r="CA59" s="159">
        <v>0</v>
      </c>
      <c r="CB59" s="159">
        <v>0</v>
      </c>
      <c r="CC59" s="159">
        <v>0</v>
      </c>
      <c r="CD59" s="159">
        <v>0</v>
      </c>
      <c r="CE59" s="160">
        <v>0</v>
      </c>
    </row>
    <row r="60" spans="1:83" x14ac:dyDescent="0.35">
      <c r="B60" s="73" t="s">
        <v>435</v>
      </c>
      <c r="AH60" s="159">
        <v>43.578827747123853</v>
      </c>
      <c r="AI60" s="159">
        <v>42.960088933605995</v>
      </c>
      <c r="AJ60" s="159">
        <v>48.537917675378523</v>
      </c>
      <c r="AK60" s="159">
        <v>65.03336089308597</v>
      </c>
      <c r="AL60" s="159">
        <v>73.518626942577725</v>
      </c>
      <c r="AM60" s="159">
        <v>78.611737032073748</v>
      </c>
      <c r="AN60" s="159">
        <v>82.38007217613675</v>
      </c>
      <c r="AO60" s="159">
        <v>84.963959188072366</v>
      </c>
      <c r="AP60" s="159">
        <v>89.702241738810557</v>
      </c>
      <c r="AQ60" s="159">
        <v>88.146221340762764</v>
      </c>
      <c r="AR60" s="159">
        <v>211.19042155397057</v>
      </c>
      <c r="AS60" s="159">
        <v>282.37914759065609</v>
      </c>
      <c r="AT60" s="159">
        <v>434.46121288249304</v>
      </c>
      <c r="AU60" s="159">
        <v>222.14702993555784</v>
      </c>
      <c r="AV60" s="159">
        <v>245.9189943638271</v>
      </c>
      <c r="AW60" s="159">
        <v>238.69980979052465</v>
      </c>
      <c r="AX60" s="159">
        <v>264.23357478398759</v>
      </c>
      <c r="AY60" s="159">
        <v>308.90447281788681</v>
      </c>
      <c r="AZ60" s="159">
        <v>330.30771993123068</v>
      </c>
      <c r="BA60" s="159">
        <v>371.96919233117364</v>
      </c>
      <c r="BB60" s="159">
        <v>358.73543496802137</v>
      </c>
      <c r="BC60" s="159">
        <v>333.78152834807912</v>
      </c>
      <c r="BD60" s="159">
        <v>311.21047198442255</v>
      </c>
      <c r="BE60" s="159">
        <v>278.72147015237346</v>
      </c>
      <c r="BF60" s="159">
        <v>261.87666920302581</v>
      </c>
      <c r="BG60" s="159">
        <v>344.97864097262533</v>
      </c>
      <c r="BH60" s="159">
        <v>291.85747529691503</v>
      </c>
      <c r="BI60" s="159">
        <v>325.97544420203195</v>
      </c>
      <c r="BJ60" s="159">
        <v>385.92969259132428</v>
      </c>
      <c r="BK60" s="159">
        <v>413.65285399483173</v>
      </c>
      <c r="BL60" s="237">
        <v>662.28977260726606</v>
      </c>
      <c r="BM60" s="159">
        <v>826.43300363274329</v>
      </c>
      <c r="BN60" s="159">
        <v>991.05325441965272</v>
      </c>
      <c r="BO60" s="159">
        <v>1056.9398382065258</v>
      </c>
      <c r="BP60" s="159">
        <v>1107.0277780246654</v>
      </c>
      <c r="BQ60" s="159">
        <v>0</v>
      </c>
      <c r="BR60" s="159">
        <v>0</v>
      </c>
      <c r="BS60" s="159">
        <v>0</v>
      </c>
      <c r="BT60" s="159">
        <v>0</v>
      </c>
      <c r="BU60" s="159">
        <v>0</v>
      </c>
      <c r="BV60" s="159">
        <v>0</v>
      </c>
      <c r="BW60" s="159">
        <v>0</v>
      </c>
      <c r="BX60" s="159">
        <v>0</v>
      </c>
      <c r="BY60" s="159">
        <v>0</v>
      </c>
      <c r="BZ60" s="159">
        <v>0</v>
      </c>
      <c r="CA60" s="159">
        <v>0</v>
      </c>
      <c r="CB60" s="159">
        <v>0</v>
      </c>
      <c r="CC60" s="159">
        <v>0</v>
      </c>
      <c r="CD60" s="159">
        <v>0</v>
      </c>
      <c r="CE60" s="160">
        <v>0</v>
      </c>
    </row>
    <row r="61" spans="1:83" ht="26.25" customHeight="1" x14ac:dyDescent="0.35">
      <c r="B61" s="75" t="s">
        <v>436</v>
      </c>
      <c r="AH61" s="159">
        <v>1136.6790624232174</v>
      </c>
      <c r="AI61" s="159">
        <v>1115.7806727270442</v>
      </c>
      <c r="AJ61" s="159">
        <v>1255.2593591895973</v>
      </c>
      <c r="AK61" s="159">
        <v>1692.2142698585949</v>
      </c>
      <c r="AL61" s="159">
        <v>1918.558216451323</v>
      </c>
      <c r="AM61" s="159">
        <v>2059.0518242458538</v>
      </c>
      <c r="AN61" s="159">
        <v>2161.3531990225492</v>
      </c>
      <c r="AO61" s="159">
        <v>2232.4215929346747</v>
      </c>
      <c r="AP61" s="159">
        <v>2350.2942909525523</v>
      </c>
      <c r="AQ61" s="159">
        <v>2311.2060082732587</v>
      </c>
      <c r="AR61" s="159">
        <v>1956.8742304011612</v>
      </c>
      <c r="AS61" s="159">
        <v>2226.3773491372808</v>
      </c>
      <c r="AT61" s="159">
        <v>2547.1690831880283</v>
      </c>
      <c r="AU61" s="159">
        <v>1382.7632033838727</v>
      </c>
      <c r="AV61" s="159">
        <v>1449.8581982259082</v>
      </c>
      <c r="AW61" s="159">
        <v>1831.9335761609111</v>
      </c>
      <c r="AX61" s="159">
        <v>1862.3924235172256</v>
      </c>
      <c r="AY61" s="159">
        <v>1832.7266045347385</v>
      </c>
      <c r="AZ61" s="159">
        <v>1837.2111689696058</v>
      </c>
      <c r="BA61" s="159">
        <v>1914.6214316950625</v>
      </c>
      <c r="BB61" s="159">
        <v>1960.135210585097</v>
      </c>
      <c r="BC61" s="159">
        <v>2002.9137534696724</v>
      </c>
      <c r="BD61" s="159">
        <v>2089.6252974222994</v>
      </c>
      <c r="BE61" s="159">
        <v>2247.5541864991551</v>
      </c>
      <c r="BF61" s="159">
        <v>2329.8317601029366</v>
      </c>
      <c r="BG61" s="159">
        <v>2563.1678526488495</v>
      </c>
      <c r="BH61" s="159">
        <v>2821.1406277928436</v>
      </c>
      <c r="BI61" s="159">
        <v>2767.6073910393861</v>
      </c>
      <c r="BJ61" s="159">
        <v>2921.4318451391855</v>
      </c>
      <c r="BK61" s="159">
        <v>2914.6890102750599</v>
      </c>
      <c r="BL61" s="159">
        <v>2972.7937313235734</v>
      </c>
      <c r="BM61" s="159">
        <v>3037.8798201577174</v>
      </c>
      <c r="BN61" s="159">
        <v>3032.4219740006101</v>
      </c>
      <c r="BO61" s="159">
        <v>2919.4620826107389</v>
      </c>
      <c r="BP61" s="159">
        <v>2753.0688259146987</v>
      </c>
      <c r="BQ61" s="159">
        <v>0</v>
      </c>
      <c r="BR61" s="159">
        <v>0</v>
      </c>
      <c r="BS61" s="159">
        <v>0</v>
      </c>
      <c r="BT61" s="159">
        <v>0</v>
      </c>
      <c r="BU61" s="159">
        <v>0</v>
      </c>
      <c r="BV61" s="159">
        <v>0</v>
      </c>
      <c r="BW61" s="159">
        <v>0</v>
      </c>
      <c r="BX61" s="159">
        <v>0</v>
      </c>
      <c r="BY61" s="159">
        <v>0</v>
      </c>
      <c r="BZ61" s="159">
        <v>0</v>
      </c>
      <c r="CA61" s="159">
        <v>0</v>
      </c>
      <c r="CB61" s="159">
        <v>0</v>
      </c>
      <c r="CC61" s="159">
        <v>0</v>
      </c>
      <c r="CD61" s="159">
        <v>0</v>
      </c>
      <c r="CE61" s="160">
        <v>0</v>
      </c>
    </row>
    <row r="62" spans="1:83" x14ac:dyDescent="0.35">
      <c r="B62" s="75" t="s">
        <v>413</v>
      </c>
      <c r="AH62" s="159">
        <v>1184.0506880314203</v>
      </c>
      <c r="AI62" s="159">
        <v>1169.7935269899674</v>
      </c>
      <c r="AJ62" s="159">
        <v>1322.8606211775468</v>
      </c>
      <c r="AK62" s="159">
        <v>1766.035267289501</v>
      </c>
      <c r="AL62" s="159">
        <v>1989.7176478481313</v>
      </c>
      <c r="AM62" s="159">
        <v>2121.4269340225837</v>
      </c>
      <c r="AN62" s="159">
        <v>2222.232741854531</v>
      </c>
      <c r="AO62" s="159">
        <v>2287.156999171747</v>
      </c>
      <c r="AP62" s="159">
        <v>2419.6792031422547</v>
      </c>
      <c r="AQ62" s="159">
        <v>2379.1018127984285</v>
      </c>
      <c r="AR62" s="159">
        <v>1556.8762258774177</v>
      </c>
      <c r="AS62" s="159">
        <v>1815.1866927740675</v>
      </c>
      <c r="AT62" s="159">
        <v>2105.6808462789513</v>
      </c>
      <c r="AU62" s="159">
        <v>1513.7790200472623</v>
      </c>
      <c r="AV62" s="159">
        <v>1938.6971748271737</v>
      </c>
      <c r="AW62" s="159">
        <v>1942.7355551353605</v>
      </c>
      <c r="AX62" s="159">
        <v>2112.5224524075252</v>
      </c>
      <c r="AY62" s="159">
        <v>2212.8847854270907</v>
      </c>
      <c r="AZ62" s="159">
        <v>2263.9009898846243</v>
      </c>
      <c r="BA62" s="159">
        <v>2332.4522427230945</v>
      </c>
      <c r="BB62" s="159">
        <v>2313.8470684494087</v>
      </c>
      <c r="BC62" s="159">
        <v>2318.5929041253744</v>
      </c>
      <c r="BD62" s="159">
        <v>2286.4485012897758</v>
      </c>
      <c r="BE62" s="159">
        <v>2225.7879374385943</v>
      </c>
      <c r="BF62" s="159">
        <v>2284.6431878179237</v>
      </c>
      <c r="BG62" s="159">
        <v>2564.911243325414</v>
      </c>
      <c r="BH62" s="159">
        <v>2666.7481915193957</v>
      </c>
      <c r="BI62" s="159">
        <v>2898.9803819240879</v>
      </c>
      <c r="BJ62" s="159">
        <v>2823.815384031825</v>
      </c>
      <c r="BK62" s="159">
        <v>2819.9264256903857</v>
      </c>
      <c r="BL62" s="159">
        <v>2847.4304416488808</v>
      </c>
      <c r="BM62" s="159">
        <v>3333.8167805074631</v>
      </c>
      <c r="BN62" s="159">
        <v>3537.703500009763</v>
      </c>
      <c r="BO62" s="159">
        <v>3527.8597650263478</v>
      </c>
      <c r="BP62" s="159">
        <v>3576.1560728412383</v>
      </c>
      <c r="BQ62" s="159">
        <v>0</v>
      </c>
      <c r="BR62" s="159">
        <v>0</v>
      </c>
      <c r="BS62" s="159">
        <v>0</v>
      </c>
      <c r="BT62" s="159">
        <v>0</v>
      </c>
      <c r="BU62" s="159">
        <v>0</v>
      </c>
      <c r="BV62" s="159">
        <v>0</v>
      </c>
      <c r="BW62" s="159">
        <v>0</v>
      </c>
      <c r="BX62" s="159">
        <v>0</v>
      </c>
      <c r="BY62" s="159">
        <v>0</v>
      </c>
      <c r="BZ62" s="159">
        <v>0</v>
      </c>
      <c r="CA62" s="159">
        <v>0</v>
      </c>
      <c r="CB62" s="159">
        <v>0</v>
      </c>
      <c r="CC62" s="159">
        <v>0</v>
      </c>
      <c r="CD62" s="159">
        <v>0</v>
      </c>
      <c r="CE62" s="160">
        <v>0</v>
      </c>
    </row>
    <row r="63" spans="1:83" s="108" customFormat="1" x14ac:dyDescent="0.35">
      <c r="A63" s="172"/>
      <c r="B63" s="82" t="s">
        <v>163</v>
      </c>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56">
        <v>2320.7297504546377</v>
      </c>
      <c r="AI63" s="56">
        <v>2285.5741997170117</v>
      </c>
      <c r="AJ63" s="56">
        <v>2578.1199803671443</v>
      </c>
      <c r="AK63" s="56">
        <v>3458.2495371480959</v>
      </c>
      <c r="AL63" s="56">
        <v>3908.2758642994545</v>
      </c>
      <c r="AM63" s="56">
        <v>4180.4787582684376</v>
      </c>
      <c r="AN63" s="56">
        <v>4383.5859408770802</v>
      </c>
      <c r="AO63" s="56">
        <v>4519.5785921064207</v>
      </c>
      <c r="AP63" s="56">
        <v>4769.9734940948065</v>
      </c>
      <c r="AQ63" s="56">
        <v>4690.3078210716867</v>
      </c>
      <c r="AR63" s="56">
        <v>3513.7504562785784</v>
      </c>
      <c r="AS63" s="56">
        <v>4041.5640419113483</v>
      </c>
      <c r="AT63" s="56">
        <v>4652.8499294669791</v>
      </c>
      <c r="AU63" s="56">
        <v>2896.5422234311345</v>
      </c>
      <c r="AV63" s="56">
        <v>3388.5553730530819</v>
      </c>
      <c r="AW63" s="56">
        <v>3774.6691312962716</v>
      </c>
      <c r="AX63" s="56">
        <v>3974.914875924751</v>
      </c>
      <c r="AY63" s="56">
        <v>4045.611389961829</v>
      </c>
      <c r="AZ63" s="56">
        <v>4101.1121588542301</v>
      </c>
      <c r="BA63" s="56">
        <v>4247.0736744181568</v>
      </c>
      <c r="BB63" s="56">
        <v>4273.9822790345061</v>
      </c>
      <c r="BC63" s="56">
        <v>4321.5066575950468</v>
      </c>
      <c r="BD63" s="56">
        <v>4376.0737987120756</v>
      </c>
      <c r="BE63" s="56">
        <v>4473.3421239377494</v>
      </c>
      <c r="BF63" s="56">
        <v>4614.4749479208604</v>
      </c>
      <c r="BG63" s="56">
        <v>5128.0790959742635</v>
      </c>
      <c r="BH63" s="56">
        <v>5487.8888193122393</v>
      </c>
      <c r="BI63" s="56">
        <v>5666.587772963474</v>
      </c>
      <c r="BJ63" s="56">
        <v>5745.247229171011</v>
      </c>
      <c r="BK63" s="56">
        <v>5734.6154359654447</v>
      </c>
      <c r="BL63" s="56">
        <v>5820.2241729724537</v>
      </c>
      <c r="BM63" s="56">
        <v>6371.696600665181</v>
      </c>
      <c r="BN63" s="56">
        <v>6570.1254740103732</v>
      </c>
      <c r="BO63" s="56">
        <v>6447.3218476370866</v>
      </c>
      <c r="BP63" s="56">
        <v>6329.2248987559369</v>
      </c>
      <c r="BQ63" s="56">
        <v>0</v>
      </c>
      <c r="BR63" s="56">
        <v>0</v>
      </c>
      <c r="BS63" s="56">
        <v>0</v>
      </c>
      <c r="BT63" s="56">
        <v>0</v>
      </c>
      <c r="BU63" s="56">
        <v>0</v>
      </c>
      <c r="BV63" s="56">
        <v>0</v>
      </c>
      <c r="BW63" s="56">
        <v>0</v>
      </c>
      <c r="BX63" s="56">
        <v>0</v>
      </c>
      <c r="BY63" s="56">
        <v>0</v>
      </c>
      <c r="BZ63" s="56">
        <v>0</v>
      </c>
      <c r="CA63" s="56">
        <v>0</v>
      </c>
      <c r="CB63" s="56">
        <v>0</v>
      </c>
      <c r="CC63" s="56">
        <v>0</v>
      </c>
      <c r="CD63" s="56">
        <v>0</v>
      </c>
      <c r="CE63" s="57">
        <v>0</v>
      </c>
    </row>
    <row r="64" spans="1:83" ht="26.25" customHeight="1" x14ac:dyDescent="0.35">
      <c r="B64" s="82" t="s">
        <v>395</v>
      </c>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c r="BH64" s="159"/>
      <c r="BI64" s="159"/>
      <c r="BJ64" s="159"/>
      <c r="BK64" s="159"/>
      <c r="BL64" s="256" t="str">
        <f>Table_3a!BL64</f>
        <v>Definition change -&gt;</v>
      </c>
      <c r="BM64" s="159"/>
      <c r="BN64" s="159"/>
      <c r="BO64" s="159"/>
      <c r="BP64" s="159"/>
      <c r="BQ64" s="159"/>
      <c r="BR64" s="159"/>
      <c r="BS64" s="159"/>
      <c r="BT64" s="159"/>
      <c r="BU64" s="159"/>
      <c r="BV64" s="159"/>
      <c r="BW64" s="159"/>
      <c r="BX64" s="159"/>
      <c r="BY64" s="159"/>
      <c r="BZ64" s="159"/>
      <c r="CA64" s="159"/>
      <c r="CB64" s="159"/>
      <c r="CC64" s="159"/>
      <c r="CD64" s="159"/>
      <c r="CE64" s="160"/>
    </row>
    <row r="65" spans="1:83" x14ac:dyDescent="0.35">
      <c r="B65" s="73" t="s">
        <v>431</v>
      </c>
      <c r="AH65" s="159">
        <v>1929.5700897318736</v>
      </c>
      <c r="AI65" s="159">
        <v>1811.8087516295768</v>
      </c>
      <c r="AJ65" s="159">
        <v>1959.8585462098295</v>
      </c>
      <c r="AK65" s="159">
        <v>2859.5037937445923</v>
      </c>
      <c r="AL65" s="159">
        <v>3415.1737571724939</v>
      </c>
      <c r="AM65" s="159">
        <v>3840.9834675960547</v>
      </c>
      <c r="AN65" s="159">
        <v>4080.5623800106946</v>
      </c>
      <c r="AO65" s="159">
        <v>4319.2866568801774</v>
      </c>
      <c r="AP65" s="159">
        <v>4429.7781251185988</v>
      </c>
      <c r="AQ65" s="159">
        <v>4336.8434665085388</v>
      </c>
      <c r="AR65" s="159">
        <v>4684.2370110722995</v>
      </c>
      <c r="AS65" s="159">
        <v>4862.690204946628</v>
      </c>
      <c r="AT65" s="159">
        <v>5092.7731959596558</v>
      </c>
      <c r="AU65" s="159">
        <v>5307.8970651588515</v>
      </c>
      <c r="AV65" s="159">
        <v>5621.2958770198611</v>
      </c>
      <c r="AW65" s="159">
        <v>6205.1851812204077</v>
      </c>
      <c r="AX65" s="159">
        <v>6510.4183873082138</v>
      </c>
      <c r="AY65" s="159">
        <v>6681.8028209777349</v>
      </c>
      <c r="AZ65" s="159">
        <v>6659.2958381224726</v>
      </c>
      <c r="BA65" s="159">
        <v>6718.2197128762127</v>
      </c>
      <c r="BB65" s="159">
        <v>6712.7080359430302</v>
      </c>
      <c r="BC65" s="159">
        <v>6879.7357906538391</v>
      </c>
      <c r="BD65" s="159">
        <v>7151.4879634573253</v>
      </c>
      <c r="BE65" s="159">
        <v>7425.991263935075</v>
      </c>
      <c r="BF65" s="159">
        <v>7787.7955202499061</v>
      </c>
      <c r="BG65" s="159">
        <v>7057.4869285537579</v>
      </c>
      <c r="BH65" s="159">
        <v>7017.5847472137693</v>
      </c>
      <c r="BI65" s="159">
        <v>6852.5024500845257</v>
      </c>
      <c r="BJ65" s="159">
        <v>7087.0867740257763</v>
      </c>
      <c r="BK65" s="159">
        <v>7011.9589709158327</v>
      </c>
      <c r="BL65" s="237">
        <v>6710.5044271740153</v>
      </c>
      <c r="BM65" s="159">
        <v>6951.3079903100424</v>
      </c>
      <c r="BN65" s="159">
        <v>6980.3064781197836</v>
      </c>
      <c r="BO65" s="159">
        <v>7168.2155462201499</v>
      </c>
      <c r="BP65" s="159">
        <v>7345.5465996296398</v>
      </c>
      <c r="BQ65" s="159">
        <v>7442.8272907277051</v>
      </c>
      <c r="BR65" s="159">
        <v>7497.0636013537451</v>
      </c>
      <c r="BS65" s="159">
        <v>7487.449348324978</v>
      </c>
      <c r="BT65" s="159">
        <v>7239.4583468741093</v>
      </c>
      <c r="BU65" s="159">
        <v>6999.6181508991567</v>
      </c>
      <c r="BV65" s="159">
        <v>6730.5813225985739</v>
      </c>
      <c r="BW65" s="159">
        <v>6499.4809508309199</v>
      </c>
      <c r="BX65" s="159">
        <v>6143.5900211713679</v>
      </c>
      <c r="BY65" s="159">
        <v>6167.7910167307436</v>
      </c>
      <c r="BZ65" s="159">
        <v>5765.2830785050101</v>
      </c>
      <c r="CA65" s="159">
        <v>5929.6563590571577</v>
      </c>
      <c r="CB65" s="159">
        <v>5958.0035491974786</v>
      </c>
      <c r="CC65" s="159">
        <v>5769.275523572489</v>
      </c>
      <c r="CD65" s="159">
        <v>5602.0957514095289</v>
      </c>
      <c r="CE65" s="160">
        <v>5637.5667425345437</v>
      </c>
    </row>
    <row r="66" spans="1:83" x14ac:dyDescent="0.35">
      <c r="B66" s="73" t="s">
        <v>432</v>
      </c>
      <c r="AH66" s="159">
        <v>309.6140435560169</v>
      </c>
      <c r="AI66" s="159">
        <v>289.74993498399334</v>
      </c>
      <c r="AJ66" s="159">
        <v>312.53966563665887</v>
      </c>
      <c r="AK66" s="159">
        <v>457.37319911876648</v>
      </c>
      <c r="AL66" s="159">
        <v>545.72819876736196</v>
      </c>
      <c r="AM66" s="159">
        <v>613.36022946174444</v>
      </c>
      <c r="AN66" s="159">
        <v>653.32974819290735</v>
      </c>
      <c r="AO66" s="159">
        <v>688.65921653805719</v>
      </c>
      <c r="AP66" s="159">
        <v>708.83226318138338</v>
      </c>
      <c r="AQ66" s="159">
        <v>693.1427007027221</v>
      </c>
      <c r="AR66" s="159">
        <v>565.26190941973084</v>
      </c>
      <c r="AS66" s="159">
        <v>718.84236939700486</v>
      </c>
      <c r="AT66" s="159">
        <v>910.71414975589835</v>
      </c>
      <c r="AU66" s="159">
        <v>1134.1811492715112</v>
      </c>
      <c r="AV66" s="159">
        <v>1447.3837129200233</v>
      </c>
      <c r="AW66" s="159">
        <v>1874.8483283083101</v>
      </c>
      <c r="AX66" s="159">
        <v>2368.4448179203582</v>
      </c>
      <c r="AY66" s="159">
        <v>2663.1621948796051</v>
      </c>
      <c r="AZ66" s="159">
        <v>2896.850178808214</v>
      </c>
      <c r="BA66" s="159">
        <v>3162.5906066539715</v>
      </c>
      <c r="BB66" s="159">
        <v>3426.7697704970269</v>
      </c>
      <c r="BC66" s="159">
        <v>3689.1393039882528</v>
      </c>
      <c r="BD66" s="159">
        <v>3914.8568532119962</v>
      </c>
      <c r="BE66" s="159">
        <v>4216.650403571708</v>
      </c>
      <c r="BF66" s="159">
        <v>4883.9930709932178</v>
      </c>
      <c r="BG66" s="159">
        <v>4715.6561879529136</v>
      </c>
      <c r="BH66" s="159">
        <v>4939.4494504160139</v>
      </c>
      <c r="BI66" s="159">
        <v>5213.8374734312492</v>
      </c>
      <c r="BJ66" s="159">
        <v>5482.6929139019303</v>
      </c>
      <c r="BK66" s="159">
        <v>5691.521195702062</v>
      </c>
      <c r="BL66" s="237">
        <v>6153.5083072816042</v>
      </c>
      <c r="BM66" s="159">
        <v>6875.5136820471525</v>
      </c>
      <c r="BN66" s="159">
        <v>7177.4842407416299</v>
      </c>
      <c r="BO66" s="159">
        <v>7539.3380044073829</v>
      </c>
      <c r="BP66" s="159">
        <v>7801.4384463315973</v>
      </c>
      <c r="BQ66" s="159">
        <v>7818.9893958205876</v>
      </c>
      <c r="BR66" s="159">
        <v>8337.988061836586</v>
      </c>
      <c r="BS66" s="159">
        <v>8604.5349941799341</v>
      </c>
      <c r="BT66" s="159">
        <v>8338.6433622778186</v>
      </c>
      <c r="BU66" s="159">
        <v>7974.2278618303353</v>
      </c>
      <c r="BV66" s="159">
        <v>7352.5905346030295</v>
      </c>
      <c r="BW66" s="159">
        <v>6480.8160299390502</v>
      </c>
      <c r="BX66" s="159">
        <v>5843.3789259836276</v>
      </c>
      <c r="BY66" s="159">
        <v>5473.1901924940566</v>
      </c>
      <c r="BZ66" s="159">
        <v>4793.9463919353748</v>
      </c>
      <c r="CA66" s="159">
        <v>4473.8577333009425</v>
      </c>
      <c r="CB66" s="159">
        <v>4263.8665470205597</v>
      </c>
      <c r="CC66" s="159">
        <v>3624.4883833936992</v>
      </c>
      <c r="CD66" s="159">
        <v>3331.1814469585588</v>
      </c>
      <c r="CE66" s="160">
        <v>3040.2767177929895</v>
      </c>
    </row>
    <row r="67" spans="1:83" x14ac:dyDescent="0.35">
      <c r="B67" s="73" t="s">
        <v>433</v>
      </c>
      <c r="AH67" s="159">
        <v>1010.5834339624763</v>
      </c>
      <c r="AI67" s="159">
        <v>950.16978202562939</v>
      </c>
      <c r="AJ67" s="159">
        <v>1029.6759231043536</v>
      </c>
      <c r="AK67" s="159">
        <v>1500.7614381062206</v>
      </c>
      <c r="AL67" s="159">
        <v>1793.6441037383076</v>
      </c>
      <c r="AM67" s="159">
        <v>2016.7145574324607</v>
      </c>
      <c r="AN67" s="159">
        <v>2140.8710195472163</v>
      </c>
      <c r="AO67" s="159">
        <v>2267.0449228473594</v>
      </c>
      <c r="AP67" s="159">
        <v>2326.920680704703</v>
      </c>
      <c r="AQ67" s="159">
        <v>2275.6863000800972</v>
      </c>
      <c r="AR67" s="159">
        <v>1557.7076031615361</v>
      </c>
      <c r="AS67" s="159">
        <v>1725.0851971943359</v>
      </c>
      <c r="AT67" s="159">
        <v>2069.0377434478792</v>
      </c>
      <c r="AU67" s="159">
        <v>2666.9133493528334</v>
      </c>
      <c r="AV67" s="159">
        <v>3273.2275409084123</v>
      </c>
      <c r="AW67" s="159">
        <v>3793.7672175500338</v>
      </c>
      <c r="AX67" s="159">
        <v>4169.3779662739025</v>
      </c>
      <c r="AY67" s="159">
        <v>4455.3536912746686</v>
      </c>
      <c r="AZ67" s="159">
        <v>4618.4183078442229</v>
      </c>
      <c r="BA67" s="159">
        <v>4634.9433773892624</v>
      </c>
      <c r="BB67" s="159">
        <v>4625.3328033846547</v>
      </c>
      <c r="BC67" s="159">
        <v>4676.6843843256001</v>
      </c>
      <c r="BD67" s="159">
        <v>4473.3081658522178</v>
      </c>
      <c r="BE67" s="159">
        <v>4457.7857544242197</v>
      </c>
      <c r="BF67" s="159">
        <v>4662.1522503419383</v>
      </c>
      <c r="BG67" s="159">
        <v>4773.147472380916</v>
      </c>
      <c r="BH67" s="159">
        <v>4985.1493763281842</v>
      </c>
      <c r="BI67" s="159">
        <v>5289.3633264360033</v>
      </c>
      <c r="BJ67" s="159">
        <v>5359.6084827907116</v>
      </c>
      <c r="BK67" s="159">
        <v>5597.0869734210528</v>
      </c>
      <c r="BL67" s="237">
        <v>4506.5203967778025</v>
      </c>
      <c r="BM67" s="159">
        <v>4631.5282837534514</v>
      </c>
      <c r="BN67" s="159">
        <v>4331.6801784261024</v>
      </c>
      <c r="BO67" s="159">
        <v>3936.5595304513372</v>
      </c>
      <c r="BP67" s="159">
        <v>3549.2464911750803</v>
      </c>
      <c r="BQ67" s="159">
        <v>3161.4930940823851</v>
      </c>
      <c r="BR67" s="159">
        <v>2970.1016940416071</v>
      </c>
      <c r="BS67" s="159">
        <v>2794.4843213404374</v>
      </c>
      <c r="BT67" s="159">
        <v>2535.2420658122492</v>
      </c>
      <c r="BU67" s="159">
        <v>2230.2253939136858</v>
      </c>
      <c r="BV67" s="159">
        <v>1905.6779662945225</v>
      </c>
      <c r="BW67" s="159">
        <v>1317.6048240185662</v>
      </c>
      <c r="BX67" s="159">
        <v>905.68708716292861</v>
      </c>
      <c r="BY67" s="159">
        <v>667.11764023625301</v>
      </c>
      <c r="BZ67" s="159">
        <v>461.8924926065381</v>
      </c>
      <c r="CA67" s="159">
        <v>355.84153493060415</v>
      </c>
      <c r="CB67" s="159">
        <v>269.09009931826188</v>
      </c>
      <c r="CC67" s="159">
        <v>41.811762836100122</v>
      </c>
      <c r="CD67" s="159">
        <v>0.18548177519157835</v>
      </c>
      <c r="CE67" s="160">
        <v>0</v>
      </c>
    </row>
    <row r="68" spans="1:83" x14ac:dyDescent="0.35">
      <c r="B68" s="73" t="s">
        <v>434</v>
      </c>
      <c r="AH68" s="159">
        <v>1008.5988016389618</v>
      </c>
      <c r="AI68" s="159">
        <v>949.31924338992349</v>
      </c>
      <c r="AJ68" s="159">
        <v>1027.3499641277442</v>
      </c>
      <c r="AK68" s="159">
        <v>1497.5901190566128</v>
      </c>
      <c r="AL68" s="159">
        <v>1789.1528039229829</v>
      </c>
      <c r="AM68" s="159">
        <v>2011.8796087790749</v>
      </c>
      <c r="AN68" s="159">
        <v>2135.1031090122324</v>
      </c>
      <c r="AO68" s="159">
        <v>2261.852663920844</v>
      </c>
      <c r="AP68" s="159">
        <v>2321.3690630306005</v>
      </c>
      <c r="AQ68" s="159">
        <v>2272.2371884569275</v>
      </c>
      <c r="AR68" s="159">
        <v>2130.3000466530002</v>
      </c>
      <c r="AS68" s="159">
        <v>2035.6317778142359</v>
      </c>
      <c r="AT68" s="159">
        <v>2189.1590861655545</v>
      </c>
      <c r="AU68" s="159">
        <v>2984.9463901202575</v>
      </c>
      <c r="AV68" s="159">
        <v>4118.8528640331315</v>
      </c>
      <c r="AW68" s="159">
        <v>4536.0533045683869</v>
      </c>
      <c r="AX68" s="159">
        <v>4607.3849018314586</v>
      </c>
      <c r="AY68" s="159">
        <v>4305.5549008646685</v>
      </c>
      <c r="AZ68" s="159">
        <v>3864.3464551902566</v>
      </c>
      <c r="BA68" s="159">
        <v>3039.5474708874494</v>
      </c>
      <c r="BB68" s="159">
        <v>2458.890851559082</v>
      </c>
      <c r="BC68" s="159">
        <v>2089.5655717936984</v>
      </c>
      <c r="BD68" s="159">
        <v>1845.4919547462077</v>
      </c>
      <c r="BE68" s="159">
        <v>1667.386914868144</v>
      </c>
      <c r="BF68" s="159">
        <v>1715.5923676700479</v>
      </c>
      <c r="BG68" s="159">
        <v>1520.8305061910974</v>
      </c>
      <c r="BH68" s="159">
        <v>1678.3318432314825</v>
      </c>
      <c r="BI68" s="159">
        <v>1741.9668020907075</v>
      </c>
      <c r="BJ68" s="159">
        <v>1815.1872825290407</v>
      </c>
      <c r="BK68" s="159">
        <v>1873.8779200267877</v>
      </c>
      <c r="BL68" s="237">
        <v>2263.7372883439666</v>
      </c>
      <c r="BM68" s="159">
        <v>3706.5232677286253</v>
      </c>
      <c r="BN68" s="159">
        <v>4094.1358256167282</v>
      </c>
      <c r="BO68" s="159">
        <v>4455.7559344020219</v>
      </c>
      <c r="BP68" s="159">
        <v>4695.6488325278242</v>
      </c>
      <c r="BQ68" s="159">
        <v>4092.2831372061992</v>
      </c>
      <c r="BR68" s="159">
        <v>3011.1054726854659</v>
      </c>
      <c r="BS68" s="159">
        <v>2374.2675549916321</v>
      </c>
      <c r="BT68" s="159">
        <v>1986.486747897434</v>
      </c>
      <c r="BU68" s="159">
        <v>1733.1360389786394</v>
      </c>
      <c r="BV68" s="159">
        <v>1296.5527829443026</v>
      </c>
      <c r="BW68" s="159">
        <v>604.1177240256203</v>
      </c>
      <c r="BX68" s="159">
        <v>404.42700232213588</v>
      </c>
      <c r="BY68" s="159">
        <v>282.71577177141131</v>
      </c>
      <c r="BZ68" s="159">
        <v>160.431571832407</v>
      </c>
      <c r="CA68" s="159">
        <v>86.170945237807501</v>
      </c>
      <c r="CB68" s="159">
        <v>0</v>
      </c>
      <c r="CC68" s="159">
        <v>0</v>
      </c>
      <c r="CD68" s="159">
        <v>0</v>
      </c>
      <c r="CE68" s="160">
        <v>0</v>
      </c>
    </row>
    <row r="69" spans="1:83" x14ac:dyDescent="0.35">
      <c r="B69" s="73" t="s">
        <v>435</v>
      </c>
      <c r="AH69" s="159">
        <v>76.468216804437077</v>
      </c>
      <c r="AI69" s="159">
        <v>71.896873084561577</v>
      </c>
      <c r="AJ69" s="159">
        <v>77.912895739369731</v>
      </c>
      <c r="AK69" s="159">
        <v>113.55870991361064</v>
      </c>
      <c r="AL69" s="159">
        <v>135.72037853111473</v>
      </c>
      <c r="AM69" s="159">
        <v>152.59953886809507</v>
      </c>
      <c r="AN69" s="159">
        <v>161.99413504254144</v>
      </c>
      <c r="AO69" s="159">
        <v>171.54138573790144</v>
      </c>
      <c r="AP69" s="159">
        <v>176.07202841350187</v>
      </c>
      <c r="AQ69" s="159">
        <v>172.19525625023607</v>
      </c>
      <c r="AR69" s="159">
        <v>646.36623828219922</v>
      </c>
      <c r="AS69" s="159">
        <v>722.14522164304844</v>
      </c>
      <c r="AT69" s="159">
        <v>906.46418107606451</v>
      </c>
      <c r="AU69" s="159">
        <v>1022.8095569729843</v>
      </c>
      <c r="AV69" s="159">
        <v>1179.1402965125683</v>
      </c>
      <c r="AW69" s="159">
        <v>1524.3386120161399</v>
      </c>
      <c r="AX69" s="159">
        <v>1677.7478927067568</v>
      </c>
      <c r="AY69" s="159">
        <v>1995.2182446203626</v>
      </c>
      <c r="AZ69" s="159">
        <v>2159.0646311844644</v>
      </c>
      <c r="BA69" s="159">
        <v>2266.5560339553899</v>
      </c>
      <c r="BB69" s="159">
        <v>2059.7303459186255</v>
      </c>
      <c r="BC69" s="159">
        <v>1707.3854645121662</v>
      </c>
      <c r="BD69" s="159">
        <v>1588.2478739610085</v>
      </c>
      <c r="BE69" s="159">
        <v>1533.6068311279189</v>
      </c>
      <c r="BF69" s="159">
        <v>1525.8978098473851</v>
      </c>
      <c r="BG69" s="159">
        <v>1559.5791485065972</v>
      </c>
      <c r="BH69" s="159">
        <v>1679.6214634149505</v>
      </c>
      <c r="BI69" s="159">
        <v>1814.7633570978028</v>
      </c>
      <c r="BJ69" s="159">
        <v>1890.0444770549557</v>
      </c>
      <c r="BK69" s="159">
        <v>2230.0312638763953</v>
      </c>
      <c r="BL69" s="237">
        <v>3874.3341665247899</v>
      </c>
      <c r="BM69" s="159">
        <v>4947.5236340304555</v>
      </c>
      <c r="BN69" s="159">
        <v>6002.0774330204868</v>
      </c>
      <c r="BO69" s="159">
        <v>6814.4092905288653</v>
      </c>
      <c r="BP69" s="159">
        <v>7403.6697253623979</v>
      </c>
      <c r="BQ69" s="159">
        <v>7993.8015951165635</v>
      </c>
      <c r="BR69" s="159">
        <v>8544.1427138052113</v>
      </c>
      <c r="BS69" s="159">
        <v>8769.5562611439709</v>
      </c>
      <c r="BT69" s="159">
        <v>8351.5591233127088</v>
      </c>
      <c r="BU69" s="159">
        <v>7687.2382962091997</v>
      </c>
      <c r="BV69" s="159">
        <v>7028.6457368140618</v>
      </c>
      <c r="BW69" s="159">
        <v>6108.3570481963525</v>
      </c>
      <c r="BX69" s="159">
        <v>5350.5519049914465</v>
      </c>
      <c r="BY69" s="159">
        <v>4881.7057293626776</v>
      </c>
      <c r="BZ69" s="159">
        <v>4227.4223838915896</v>
      </c>
      <c r="CA69" s="159">
        <v>3931.4536302706665</v>
      </c>
      <c r="CB69" s="159">
        <v>3721.9663738544841</v>
      </c>
      <c r="CC69" s="159">
        <v>1817.7803557175573</v>
      </c>
      <c r="CD69" s="159">
        <v>1534.7730435874164</v>
      </c>
      <c r="CE69" s="160">
        <v>1572.7964022837971</v>
      </c>
    </row>
    <row r="70" spans="1:83" ht="26.25" customHeight="1" x14ac:dyDescent="0.35">
      <c r="B70" s="75" t="s">
        <v>436</v>
      </c>
      <c r="AH70" s="159">
        <v>1929.5700897318736</v>
      </c>
      <c r="AI70" s="159">
        <v>1811.8087516295768</v>
      </c>
      <c r="AJ70" s="159">
        <v>1959.8585462098295</v>
      </c>
      <c r="AK70" s="159">
        <v>2859.5037937445923</v>
      </c>
      <c r="AL70" s="159">
        <v>3415.1737571724939</v>
      </c>
      <c r="AM70" s="159">
        <v>3840.9834675960547</v>
      </c>
      <c r="AN70" s="159">
        <v>4080.5623800106946</v>
      </c>
      <c r="AO70" s="159">
        <v>4319.2866568801774</v>
      </c>
      <c r="AP70" s="159">
        <v>4429.7781251185988</v>
      </c>
      <c r="AQ70" s="159">
        <v>4336.8434665085388</v>
      </c>
      <c r="AR70" s="159">
        <v>4684.2370110722995</v>
      </c>
      <c r="AS70" s="159">
        <v>4862.690204946628</v>
      </c>
      <c r="AT70" s="159">
        <v>5092.7731959596558</v>
      </c>
      <c r="AU70" s="159">
        <v>5307.8970651588515</v>
      </c>
      <c r="AV70" s="159">
        <v>5621.2958770198611</v>
      </c>
      <c r="AW70" s="159">
        <v>6205.1851812204077</v>
      </c>
      <c r="AX70" s="159">
        <v>6510.4183873082138</v>
      </c>
      <c r="AY70" s="159">
        <v>6681.8028209777349</v>
      </c>
      <c r="AZ70" s="159">
        <v>6659.2958381224726</v>
      </c>
      <c r="BA70" s="159">
        <v>6718.2197128762127</v>
      </c>
      <c r="BB70" s="159">
        <v>6712.7080359430302</v>
      </c>
      <c r="BC70" s="159">
        <v>6879.7357906538391</v>
      </c>
      <c r="BD70" s="159">
        <v>7151.4879634573253</v>
      </c>
      <c r="BE70" s="159">
        <v>7425.991263935075</v>
      </c>
      <c r="BF70" s="159">
        <v>7787.7955202499061</v>
      </c>
      <c r="BG70" s="159">
        <v>7057.4869285537579</v>
      </c>
      <c r="BH70" s="159">
        <v>7017.5847472137693</v>
      </c>
      <c r="BI70" s="159">
        <v>6852.5024500845257</v>
      </c>
      <c r="BJ70" s="159">
        <v>7087.0867740257763</v>
      </c>
      <c r="BK70" s="159">
        <v>7011.9589709158327</v>
      </c>
      <c r="BL70" s="159">
        <v>7565.1471031593728</v>
      </c>
      <c r="BM70" s="159">
        <v>7815.8860460618025</v>
      </c>
      <c r="BN70" s="159">
        <v>7936.5162415338455</v>
      </c>
      <c r="BO70" s="159">
        <v>8181.9137663409965</v>
      </c>
      <c r="BP70" s="159">
        <v>8281.6050851397649</v>
      </c>
      <c r="BQ70" s="159">
        <v>8260.5229730447663</v>
      </c>
      <c r="BR70" s="159">
        <v>8213.0179499043825</v>
      </c>
      <c r="BS70" s="159">
        <v>8085.492882985247</v>
      </c>
      <c r="BT70" s="159">
        <v>7682.272029134956</v>
      </c>
      <c r="BU70" s="159">
        <v>7268.3666246840694</v>
      </c>
      <c r="BV70" s="159">
        <v>6843.2678537419142</v>
      </c>
      <c r="BW70" s="159">
        <v>6589.9189075609183</v>
      </c>
      <c r="BX70" s="159">
        <v>6203.133162403702</v>
      </c>
      <c r="BY70" s="159">
        <v>6182.3421816399159</v>
      </c>
      <c r="BZ70" s="159">
        <v>5762.2923972651015</v>
      </c>
      <c r="CA70" s="159">
        <v>5937.5092564712786</v>
      </c>
      <c r="CB70" s="159">
        <v>5953.358528794799</v>
      </c>
      <c r="CC70" s="159">
        <v>5772.9985889531927</v>
      </c>
      <c r="CD70" s="159">
        <v>5604.3278892121143</v>
      </c>
      <c r="CE70" s="160">
        <v>5640.0594314038844</v>
      </c>
    </row>
    <row r="71" spans="1:83" x14ac:dyDescent="0.35">
      <c r="B71" s="75" t="s">
        <v>413</v>
      </c>
      <c r="AH71" s="159">
        <v>2405.264495961892</v>
      </c>
      <c r="AI71" s="159">
        <v>2261.1358334841079</v>
      </c>
      <c r="AJ71" s="159">
        <v>2447.4784486081271</v>
      </c>
      <c r="AK71" s="159">
        <v>3569.2834661952102</v>
      </c>
      <c r="AL71" s="159">
        <v>4264.245484959768</v>
      </c>
      <c r="AM71" s="159">
        <v>4794.5539345413754</v>
      </c>
      <c r="AN71" s="159">
        <v>5091.2980117948964</v>
      </c>
      <c r="AO71" s="159">
        <v>5389.0981890441617</v>
      </c>
      <c r="AP71" s="159">
        <v>5533.1940353301898</v>
      </c>
      <c r="AQ71" s="159">
        <v>5413.2614454899831</v>
      </c>
      <c r="AR71" s="159">
        <v>4899.6357975164665</v>
      </c>
      <c r="AS71" s="159">
        <v>5201.7045660486256</v>
      </c>
      <c r="AT71" s="159">
        <v>6075.3751604453964</v>
      </c>
      <c r="AU71" s="159">
        <v>7808.8504457175859</v>
      </c>
      <c r="AV71" s="159">
        <v>10018.604414374135</v>
      </c>
      <c r="AW71" s="159">
        <v>11729.007462442871</v>
      </c>
      <c r="AX71" s="159">
        <v>12822.955578732475</v>
      </c>
      <c r="AY71" s="159">
        <v>13419.289031639306</v>
      </c>
      <c r="AZ71" s="159">
        <v>13538.679573027157</v>
      </c>
      <c r="BA71" s="159">
        <v>13103.637488886076</v>
      </c>
      <c r="BB71" s="159">
        <v>12570.72377135939</v>
      </c>
      <c r="BC71" s="159">
        <v>12162.774724619716</v>
      </c>
      <c r="BD71" s="159">
        <v>11821.904847771431</v>
      </c>
      <c r="BE71" s="159">
        <v>11875.42990399199</v>
      </c>
      <c r="BF71" s="159">
        <v>12787.635498852589</v>
      </c>
      <c r="BG71" s="159">
        <v>12569.213315031524</v>
      </c>
      <c r="BH71" s="159">
        <v>13282.552133390631</v>
      </c>
      <c r="BI71" s="159">
        <v>14059.930959055762</v>
      </c>
      <c r="BJ71" s="159">
        <v>14547.533156276637</v>
      </c>
      <c r="BK71" s="159">
        <v>15392.517353026298</v>
      </c>
      <c r="BL71" s="159">
        <v>15943.457482942806</v>
      </c>
      <c r="BM71" s="159">
        <v>19296.510811807922</v>
      </c>
      <c r="BN71" s="159">
        <v>20649.167914390884</v>
      </c>
      <c r="BO71" s="159">
        <v>21732.364539668761</v>
      </c>
      <c r="BP71" s="159">
        <v>22513.945009886778</v>
      </c>
      <c r="BQ71" s="159">
        <v>22248.871539908672</v>
      </c>
      <c r="BR71" s="159">
        <v>22147.383593818231</v>
      </c>
      <c r="BS71" s="159">
        <v>21944.799596995705</v>
      </c>
      <c r="BT71" s="159">
        <v>20769.117617039363</v>
      </c>
      <c r="BU71" s="159">
        <v>19356.079117146946</v>
      </c>
      <c r="BV71" s="159">
        <v>17470.780489512574</v>
      </c>
      <c r="BW71" s="159">
        <v>14420.457669449592</v>
      </c>
      <c r="BX71" s="159">
        <v>12444.501779227805</v>
      </c>
      <c r="BY71" s="159">
        <v>11290.178168955232</v>
      </c>
      <c r="BZ71" s="159">
        <v>9646.6835215058163</v>
      </c>
      <c r="CA71" s="159">
        <v>8839.4709463258878</v>
      </c>
      <c r="CB71" s="159">
        <v>8259.5680405959902</v>
      </c>
      <c r="CC71" s="159">
        <v>5480.3358956797456</v>
      </c>
      <c r="CD71" s="159">
        <v>4861.9817046779199</v>
      </c>
      <c r="CE71" s="160">
        <v>4609.6324806108287</v>
      </c>
    </row>
    <row r="72" spans="1:83" s="108" customFormat="1" x14ac:dyDescent="0.35">
      <c r="A72" s="172"/>
      <c r="B72" s="82" t="s">
        <v>163</v>
      </c>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56">
        <v>4334.8345856937658</v>
      </c>
      <c r="AI72" s="56">
        <v>4072.9445851136852</v>
      </c>
      <c r="AJ72" s="56">
        <v>4407.3369948179561</v>
      </c>
      <c r="AK72" s="56">
        <v>6428.7872599398015</v>
      </c>
      <c r="AL72" s="56">
        <v>7679.4192421322614</v>
      </c>
      <c r="AM72" s="56">
        <v>8635.53740213743</v>
      </c>
      <c r="AN72" s="56">
        <v>9171.8603918055906</v>
      </c>
      <c r="AO72" s="56">
        <v>9708.38484592434</v>
      </c>
      <c r="AP72" s="56">
        <v>9962.9721604487895</v>
      </c>
      <c r="AQ72" s="56">
        <v>9750.1049119985219</v>
      </c>
      <c r="AR72" s="56">
        <v>9583.8728085887651</v>
      </c>
      <c r="AS72" s="56">
        <v>10064.394770995254</v>
      </c>
      <c r="AT72" s="56">
        <v>11168.148356405054</v>
      </c>
      <c r="AU72" s="56">
        <v>13116.747510876437</v>
      </c>
      <c r="AV72" s="56">
        <v>15639.900291393997</v>
      </c>
      <c r="AW72" s="56">
        <v>17934.192643663278</v>
      </c>
      <c r="AX72" s="56">
        <v>19333.37396604069</v>
      </c>
      <c r="AY72" s="56">
        <v>20101.091852617043</v>
      </c>
      <c r="AZ72" s="56">
        <v>20197.97541114963</v>
      </c>
      <c r="BA72" s="56">
        <v>19821.857201762286</v>
      </c>
      <c r="BB72" s="56">
        <v>19283.431807302419</v>
      </c>
      <c r="BC72" s="56">
        <v>19042.510515273552</v>
      </c>
      <c r="BD72" s="56">
        <v>18973.392811228758</v>
      </c>
      <c r="BE72" s="56">
        <v>19301.421167927063</v>
      </c>
      <c r="BF72" s="56">
        <v>20575.431019102496</v>
      </c>
      <c r="BG72" s="56">
        <v>19626.700243585281</v>
      </c>
      <c r="BH72" s="56">
        <v>20300.136880604401</v>
      </c>
      <c r="BI72" s="56">
        <v>20912.433409140289</v>
      </c>
      <c r="BJ72" s="56">
        <v>21634.619930302415</v>
      </c>
      <c r="BK72" s="56">
        <v>22404.47632394213</v>
      </c>
      <c r="BL72" s="56">
        <v>23508.604586102178</v>
      </c>
      <c r="BM72" s="56">
        <v>27112.396857869724</v>
      </c>
      <c r="BN72" s="56">
        <v>28585.68415592473</v>
      </c>
      <c r="BO72" s="56">
        <v>29914.278306009754</v>
      </c>
      <c r="BP72" s="56">
        <v>30795.550095026545</v>
      </c>
      <c r="BQ72" s="56">
        <v>30509.39451295344</v>
      </c>
      <c r="BR72" s="56">
        <v>30360.401543722615</v>
      </c>
      <c r="BS72" s="56">
        <v>30030.292479980952</v>
      </c>
      <c r="BT72" s="56">
        <v>28451.389646174321</v>
      </c>
      <c r="BU72" s="56">
        <v>26624.445741831016</v>
      </c>
      <c r="BV72" s="56">
        <v>24314.04834325449</v>
      </c>
      <c r="BW72" s="56">
        <v>21010.376577010509</v>
      </c>
      <c r="BX72" s="56">
        <v>18647.634941631506</v>
      </c>
      <c r="BY72" s="56">
        <v>17472.520350595147</v>
      </c>
      <c r="BZ72" s="56">
        <v>15408.975918770919</v>
      </c>
      <c r="CA72" s="56">
        <v>14776.980202797167</v>
      </c>
      <c r="CB72" s="56">
        <v>14212.926569390787</v>
      </c>
      <c r="CC72" s="56">
        <v>11253.334484632938</v>
      </c>
      <c r="CD72" s="56">
        <v>10466.309593890033</v>
      </c>
      <c r="CE72" s="57">
        <v>10249.691912014712</v>
      </c>
    </row>
    <row r="73" spans="1:83" ht="26.25" customHeight="1" x14ac:dyDescent="0.35">
      <c r="B73" s="82" t="s">
        <v>374</v>
      </c>
      <c r="AH73" s="159"/>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c r="CB73" s="159"/>
      <c r="CC73" s="159"/>
      <c r="CD73" s="159"/>
      <c r="CE73" s="160"/>
    </row>
    <row r="74" spans="1:83" ht="26.25" customHeight="1" x14ac:dyDescent="0.35">
      <c r="B74" s="73" t="s">
        <v>256</v>
      </c>
      <c r="AH74" s="159">
        <v>0</v>
      </c>
      <c r="AI74" s="159">
        <v>0</v>
      </c>
      <c r="AJ74" s="159">
        <v>0</v>
      </c>
      <c r="AK74" s="159">
        <v>0</v>
      </c>
      <c r="AL74" s="159">
        <v>0</v>
      </c>
      <c r="AM74" s="159">
        <v>0</v>
      </c>
      <c r="AN74" s="159">
        <v>0</v>
      </c>
      <c r="AO74" s="159">
        <v>0</v>
      </c>
      <c r="AP74" s="159">
        <v>0</v>
      </c>
      <c r="AQ74" s="159">
        <v>0</v>
      </c>
      <c r="AR74" s="159">
        <v>0</v>
      </c>
      <c r="AS74" s="159">
        <v>0</v>
      </c>
      <c r="AT74" s="159">
        <v>0</v>
      </c>
      <c r="AU74" s="159">
        <v>0</v>
      </c>
      <c r="AV74" s="159">
        <v>0</v>
      </c>
      <c r="AW74" s="159">
        <v>0</v>
      </c>
      <c r="AX74" s="159">
        <v>0</v>
      </c>
      <c r="AY74" s="159">
        <v>0</v>
      </c>
      <c r="AZ74" s="159">
        <v>0</v>
      </c>
      <c r="BA74" s="159">
        <v>0</v>
      </c>
      <c r="BB74" s="159">
        <v>0</v>
      </c>
      <c r="BC74" s="159">
        <v>0</v>
      </c>
      <c r="BD74" s="159">
        <v>0</v>
      </c>
      <c r="BE74" s="159">
        <v>0</v>
      </c>
      <c r="BF74" s="159">
        <v>0</v>
      </c>
      <c r="BG74" s="159">
        <v>0</v>
      </c>
      <c r="BH74" s="159">
        <v>0</v>
      </c>
      <c r="BI74" s="159">
        <v>0</v>
      </c>
      <c r="BJ74" s="159">
        <v>5.0090169280980783</v>
      </c>
      <c r="BK74" s="159">
        <v>5.6823667445251589</v>
      </c>
      <c r="BL74" s="159">
        <v>290.14777374299786</v>
      </c>
      <c r="BM74" s="159">
        <v>404.54635434528888</v>
      </c>
      <c r="BN74" s="159">
        <v>580.87922912339843</v>
      </c>
      <c r="BO74" s="159">
        <v>168.74741844107598</v>
      </c>
      <c r="BP74" s="159">
        <v>182.63331229035248</v>
      </c>
      <c r="BQ74" s="159">
        <v>10.612102634019973</v>
      </c>
      <c r="BR74" s="159">
        <v>13.778976750589187</v>
      </c>
      <c r="BS74" s="159">
        <v>4.6881043361313548</v>
      </c>
      <c r="BT74" s="159">
        <v>3.8572001544078032</v>
      </c>
      <c r="BU74" s="159">
        <v>136.4153563824612</v>
      </c>
      <c r="BV74" s="159">
        <v>31.615867418931483</v>
      </c>
      <c r="BW74" s="159">
        <v>0.25967251851426809</v>
      </c>
      <c r="BX74" s="159">
        <v>106.21645637268266</v>
      </c>
      <c r="BY74" s="159">
        <v>0.23688116233196208</v>
      </c>
      <c r="BZ74" s="159">
        <v>127.3580771787425</v>
      </c>
      <c r="CA74" s="159">
        <v>33.28024553487937</v>
      </c>
      <c r="CB74" s="159">
        <v>32.765980832154092</v>
      </c>
      <c r="CC74" s="159">
        <v>32.453240065534452</v>
      </c>
      <c r="CD74" s="159">
        <v>32.069280820856548</v>
      </c>
      <c r="CE74" s="160">
        <v>31.548028610346464</v>
      </c>
    </row>
    <row r="75" spans="1:83" ht="26.25" customHeight="1" x14ac:dyDescent="0.35">
      <c r="B75" s="201" t="s">
        <v>437</v>
      </c>
      <c r="AH75" s="159">
        <v>0</v>
      </c>
      <c r="AI75" s="159">
        <v>0</v>
      </c>
      <c r="AJ75" s="159">
        <v>0</v>
      </c>
      <c r="AK75" s="159">
        <v>0</v>
      </c>
      <c r="AL75" s="159">
        <v>0</v>
      </c>
      <c r="AM75" s="159">
        <v>0</v>
      </c>
      <c r="AN75" s="159">
        <v>0</v>
      </c>
      <c r="AO75" s="159">
        <v>0</v>
      </c>
      <c r="AP75" s="159">
        <v>0</v>
      </c>
      <c r="AQ75" s="159">
        <v>0</v>
      </c>
      <c r="AR75" s="159">
        <v>0</v>
      </c>
      <c r="AS75" s="159">
        <v>0</v>
      </c>
      <c r="AT75" s="159">
        <v>0</v>
      </c>
      <c r="AU75" s="159">
        <v>0</v>
      </c>
      <c r="AV75" s="159">
        <v>0</v>
      </c>
      <c r="AW75" s="159">
        <v>0</v>
      </c>
      <c r="AX75" s="159">
        <v>0</v>
      </c>
      <c r="AY75" s="159">
        <v>0</v>
      </c>
      <c r="AZ75" s="159">
        <v>0</v>
      </c>
      <c r="BA75" s="159">
        <v>0</v>
      </c>
      <c r="BB75" s="159">
        <v>0</v>
      </c>
      <c r="BC75" s="159">
        <v>0</v>
      </c>
      <c r="BD75" s="159">
        <v>0</v>
      </c>
      <c r="BE75" s="159">
        <v>0</v>
      </c>
      <c r="BF75" s="159">
        <v>0</v>
      </c>
      <c r="BG75" s="159">
        <v>0</v>
      </c>
      <c r="BH75" s="159">
        <v>0</v>
      </c>
      <c r="BI75" s="159">
        <v>0</v>
      </c>
      <c r="BJ75" s="159">
        <v>3.4775577619148779</v>
      </c>
      <c r="BK75" s="159">
        <v>3.9591140224394934</v>
      </c>
      <c r="BL75" s="159">
        <v>199.90183040986298</v>
      </c>
      <c r="BM75" s="159">
        <v>263.02770111998439</v>
      </c>
      <c r="BN75" s="159">
        <v>355.95132371536744</v>
      </c>
      <c r="BO75" s="159">
        <v>102.1080657331689</v>
      </c>
      <c r="BP75" s="159">
        <v>107.92935271970931</v>
      </c>
      <c r="BQ75" s="159">
        <v>6.1280569592210297</v>
      </c>
      <c r="BR75" s="159">
        <v>7.6713090177409589</v>
      </c>
      <c r="BS75" s="159">
        <v>2.3210481631191175</v>
      </c>
      <c r="BT75" s="159">
        <v>1.8919526692912056</v>
      </c>
      <c r="BU75" s="159">
        <v>64.581067436027183</v>
      </c>
      <c r="BV75" s="159">
        <v>23.564111620661951</v>
      </c>
      <c r="BW75" s="159">
        <v>11.711186421238713</v>
      </c>
      <c r="BX75" s="159">
        <v>45.900456673983228</v>
      </c>
      <c r="BY75" s="159">
        <v>3.3041111145591078</v>
      </c>
      <c r="BZ75" s="159">
        <v>56.225429386925306</v>
      </c>
      <c r="CA75" s="159">
        <v>18.911596363362527</v>
      </c>
      <c r="CB75" s="159">
        <v>13.871905611860438</v>
      </c>
      <c r="CC75" s="159">
        <v>12.853713955860519</v>
      </c>
      <c r="CD75" s="159">
        <v>12.701639700968498</v>
      </c>
      <c r="CE75" s="160">
        <v>12.495187993859224</v>
      </c>
    </row>
    <row r="76" spans="1:83" ht="26.25" customHeight="1" x14ac:dyDescent="0.35">
      <c r="B76" s="201" t="s">
        <v>438</v>
      </c>
      <c r="AH76" s="159">
        <v>0</v>
      </c>
      <c r="AI76" s="159">
        <v>0</v>
      </c>
      <c r="AJ76" s="159">
        <v>0</v>
      </c>
      <c r="AK76" s="159">
        <v>0</v>
      </c>
      <c r="AL76" s="159">
        <v>0</v>
      </c>
      <c r="AM76" s="159">
        <v>0</v>
      </c>
      <c r="AN76" s="159">
        <v>0</v>
      </c>
      <c r="AO76" s="159">
        <v>0</v>
      </c>
      <c r="AP76" s="159">
        <v>0</v>
      </c>
      <c r="AQ76" s="159">
        <v>0</v>
      </c>
      <c r="AR76" s="159">
        <v>0</v>
      </c>
      <c r="AS76" s="159">
        <v>0</v>
      </c>
      <c r="AT76" s="159">
        <v>0</v>
      </c>
      <c r="AU76" s="159">
        <v>0</v>
      </c>
      <c r="AV76" s="159">
        <v>0</v>
      </c>
      <c r="AW76" s="159">
        <v>0</v>
      </c>
      <c r="AX76" s="159">
        <v>0</v>
      </c>
      <c r="AY76" s="159">
        <v>0</v>
      </c>
      <c r="AZ76" s="159">
        <v>0</v>
      </c>
      <c r="BA76" s="159">
        <v>0</v>
      </c>
      <c r="BB76" s="159">
        <v>0</v>
      </c>
      <c r="BC76" s="159">
        <v>0</v>
      </c>
      <c r="BD76" s="159">
        <v>0</v>
      </c>
      <c r="BE76" s="159">
        <v>0</v>
      </c>
      <c r="BF76" s="159">
        <v>0</v>
      </c>
      <c r="BG76" s="159">
        <v>0</v>
      </c>
      <c r="BH76" s="159">
        <v>0</v>
      </c>
      <c r="BI76" s="159">
        <v>0</v>
      </c>
      <c r="BJ76" s="159">
        <v>1.5314591661832007</v>
      </c>
      <c r="BK76" s="159">
        <v>1.7232527220856662</v>
      </c>
      <c r="BL76" s="159">
        <v>90.245943333134889</v>
      </c>
      <c r="BM76" s="159">
        <v>141.51865322530452</v>
      </c>
      <c r="BN76" s="159">
        <v>224.92790540803108</v>
      </c>
      <c r="BO76" s="159">
        <v>66.639352707907094</v>
      </c>
      <c r="BP76" s="159">
        <v>74.703959570643178</v>
      </c>
      <c r="BQ76" s="159">
        <v>4.4840456747989439</v>
      </c>
      <c r="BR76" s="159">
        <v>6.1076677328482276</v>
      </c>
      <c r="BS76" s="159">
        <v>2.3670561730122364</v>
      </c>
      <c r="BT76" s="159">
        <v>1.9652474851165975</v>
      </c>
      <c r="BU76" s="159">
        <v>71.834288946434015</v>
      </c>
      <c r="BV76" s="159">
        <v>8.0517557982695322</v>
      </c>
      <c r="BW76" s="159">
        <v>-11.451513902724445</v>
      </c>
      <c r="BX76" s="159">
        <v>60.315999698699436</v>
      </c>
      <c r="BY76" s="159">
        <v>-3.0672299522271453</v>
      </c>
      <c r="BZ76" s="159">
        <v>71.132647791817206</v>
      </c>
      <c r="CA76" s="159">
        <v>14.368649171516839</v>
      </c>
      <c r="CB76" s="159">
        <v>18.894075220293658</v>
      </c>
      <c r="CC76" s="159">
        <v>19.599526109673935</v>
      </c>
      <c r="CD76" s="159">
        <v>19.367641119888052</v>
      </c>
      <c r="CE76" s="160">
        <v>19.052840616487238</v>
      </c>
    </row>
    <row r="77" spans="1:83" x14ac:dyDescent="0.35">
      <c r="B77" s="73" t="s">
        <v>261</v>
      </c>
      <c r="AH77" s="159">
        <v>0</v>
      </c>
      <c r="AI77" s="159">
        <v>0</v>
      </c>
      <c r="AJ77" s="159">
        <v>0</v>
      </c>
      <c r="AK77" s="159">
        <v>0</v>
      </c>
      <c r="AL77" s="159">
        <v>0</v>
      </c>
      <c r="AM77" s="159">
        <v>0</v>
      </c>
      <c r="AN77" s="159">
        <v>0</v>
      </c>
      <c r="AO77" s="159">
        <v>0</v>
      </c>
      <c r="AP77" s="159">
        <v>0</v>
      </c>
      <c r="AQ77" s="159">
        <v>0</v>
      </c>
      <c r="AR77" s="159">
        <v>0</v>
      </c>
      <c r="AS77" s="159">
        <v>0</v>
      </c>
      <c r="AT77" s="159">
        <v>0</v>
      </c>
      <c r="AU77" s="159">
        <v>0</v>
      </c>
      <c r="AV77" s="159">
        <v>0</v>
      </c>
      <c r="AW77" s="159">
        <v>0</v>
      </c>
      <c r="AX77" s="159">
        <v>0</v>
      </c>
      <c r="AY77" s="159">
        <v>0</v>
      </c>
      <c r="AZ77" s="159">
        <v>0</v>
      </c>
      <c r="BA77" s="159">
        <v>0</v>
      </c>
      <c r="BB77" s="159">
        <v>0</v>
      </c>
      <c r="BC77" s="159">
        <v>0</v>
      </c>
      <c r="BD77" s="159">
        <v>0</v>
      </c>
      <c r="BE77" s="159">
        <v>11.415602808558527</v>
      </c>
      <c r="BF77" s="159">
        <v>21.342842755405602</v>
      </c>
      <c r="BG77" s="159">
        <v>23.82164688592821</v>
      </c>
      <c r="BH77" s="159">
        <v>25.645264538597413</v>
      </c>
      <c r="BI77" s="159">
        <v>26.56591295200592</v>
      </c>
      <c r="BJ77" s="159">
        <v>28.424320879551335</v>
      </c>
      <c r="BK77" s="159">
        <v>29.205517941629331</v>
      </c>
      <c r="BL77" s="159">
        <v>29.112476425183786</v>
      </c>
      <c r="BM77" s="159">
        <v>29.566645697576799</v>
      </c>
      <c r="BN77" s="159">
        <v>28.499866788800755</v>
      </c>
      <c r="BO77" s="159">
        <v>29.284357599167048</v>
      </c>
      <c r="BP77" s="159">
        <v>72.895829664409803</v>
      </c>
      <c r="BQ77" s="159">
        <v>222.66088427285925</v>
      </c>
      <c r="BR77" s="159">
        <v>249.43944770720648</v>
      </c>
      <c r="BS77" s="159">
        <v>199.42807276455423</v>
      </c>
      <c r="BT77" s="159">
        <v>223.33283759741784</v>
      </c>
      <c r="BU77" s="159">
        <v>195.79238533859208</v>
      </c>
      <c r="BV77" s="159">
        <v>180.62689847080739</v>
      </c>
      <c r="BW77" s="159">
        <v>150.94085673087241</v>
      </c>
      <c r="BX77" s="159">
        <v>184.41407246464581</v>
      </c>
      <c r="BY77" s="159">
        <v>151.69227560476875</v>
      </c>
      <c r="BZ77" s="159">
        <v>102.52464530291219</v>
      </c>
      <c r="CA77" s="159">
        <v>100</v>
      </c>
      <c r="CB77" s="159">
        <v>98.454744866030822</v>
      </c>
      <c r="CC77" s="159">
        <v>0</v>
      </c>
      <c r="CD77" s="159">
        <v>0</v>
      </c>
      <c r="CE77" s="160">
        <v>0</v>
      </c>
    </row>
    <row r="78" spans="1:83" x14ac:dyDescent="0.35">
      <c r="B78" s="73" t="s">
        <v>267</v>
      </c>
      <c r="AH78" s="159">
        <v>0</v>
      </c>
      <c r="AI78" s="159">
        <v>0</v>
      </c>
      <c r="AJ78" s="159">
        <v>0</v>
      </c>
      <c r="AK78" s="159">
        <v>0</v>
      </c>
      <c r="AL78" s="159">
        <v>0</v>
      </c>
      <c r="AM78" s="159">
        <v>0</v>
      </c>
      <c r="AN78" s="159">
        <v>0</v>
      </c>
      <c r="AO78" s="159">
        <v>0</v>
      </c>
      <c r="AP78" s="159">
        <v>0</v>
      </c>
      <c r="AQ78" s="159">
        <v>0</v>
      </c>
      <c r="AR78" s="159">
        <v>0</v>
      </c>
      <c r="AS78" s="159">
        <v>0</v>
      </c>
      <c r="AT78" s="159">
        <v>0</v>
      </c>
      <c r="AU78" s="159">
        <v>0</v>
      </c>
      <c r="AV78" s="159">
        <v>0</v>
      </c>
      <c r="AW78" s="159">
        <v>0</v>
      </c>
      <c r="AX78" s="159">
        <v>0</v>
      </c>
      <c r="AY78" s="159">
        <v>0</v>
      </c>
      <c r="AZ78" s="159">
        <v>0</v>
      </c>
      <c r="BA78" s="159">
        <v>0</v>
      </c>
      <c r="BB78" s="159">
        <v>0</v>
      </c>
      <c r="BC78" s="159">
        <v>0</v>
      </c>
      <c r="BD78" s="159">
        <v>0</v>
      </c>
      <c r="BE78" s="159">
        <v>0</v>
      </c>
      <c r="BF78" s="159">
        <v>0</v>
      </c>
      <c r="BG78" s="159">
        <v>0</v>
      </c>
      <c r="BH78" s="159">
        <v>0</v>
      </c>
      <c r="BI78" s="159">
        <v>0</v>
      </c>
      <c r="BJ78" s="159">
        <v>67.989095312176417</v>
      </c>
      <c r="BK78" s="159">
        <v>66.449511261353223</v>
      </c>
      <c r="BL78" s="159">
        <v>68.77838522329327</v>
      </c>
      <c r="BM78" s="159">
        <v>64.509369843916176</v>
      </c>
      <c r="BN78" s="159">
        <v>59.50339580183838</v>
      </c>
      <c r="BO78" s="159">
        <v>61.031767972721056</v>
      </c>
      <c r="BP78" s="159">
        <v>56.626029490618755</v>
      </c>
      <c r="BQ78" s="159">
        <v>55.665887243683471</v>
      </c>
      <c r="BR78" s="159">
        <v>55.142126512302589</v>
      </c>
      <c r="BS78" s="159">
        <v>49.351635248977452</v>
      </c>
      <c r="BT78" s="159">
        <v>46.728754970994508</v>
      </c>
      <c r="BU78" s="159">
        <v>44.165509165950461</v>
      </c>
      <c r="BV78" s="159">
        <v>51.985359701448871</v>
      </c>
      <c r="BW78" s="159">
        <v>38.8541545046455</v>
      </c>
      <c r="BX78" s="159">
        <v>66.719779088342278</v>
      </c>
      <c r="BY78" s="159">
        <v>52.572589071317289</v>
      </c>
      <c r="BZ78" s="159">
        <v>46.618697493628268</v>
      </c>
      <c r="CA78" s="159">
        <v>48.581632862540623</v>
      </c>
      <c r="CB78" s="159">
        <v>49.127851279033621</v>
      </c>
      <c r="CC78" s="159">
        <v>48.012623991955536</v>
      </c>
      <c r="CD78" s="159">
        <v>51.449674347609765</v>
      </c>
      <c r="CE78" s="160">
        <v>51.878012564122741</v>
      </c>
    </row>
    <row r="79" spans="1:83" x14ac:dyDescent="0.35">
      <c r="B79" s="201" t="s">
        <v>437</v>
      </c>
      <c r="AH79" s="159">
        <v>0</v>
      </c>
      <c r="AI79" s="159">
        <v>0</v>
      </c>
      <c r="AJ79" s="159">
        <v>0</v>
      </c>
      <c r="AK79" s="159">
        <v>0</v>
      </c>
      <c r="AL79" s="159">
        <v>0</v>
      </c>
      <c r="AM79" s="159">
        <v>0</v>
      </c>
      <c r="AN79" s="159">
        <v>0</v>
      </c>
      <c r="AO79" s="159">
        <v>0</v>
      </c>
      <c r="AP79" s="159">
        <v>0</v>
      </c>
      <c r="AQ79" s="159">
        <v>0</v>
      </c>
      <c r="AR79" s="159">
        <v>0</v>
      </c>
      <c r="AS79" s="159">
        <v>0</v>
      </c>
      <c r="AT79" s="159">
        <v>0</v>
      </c>
      <c r="AU79" s="159">
        <v>0</v>
      </c>
      <c r="AV79" s="159">
        <v>0</v>
      </c>
      <c r="AW79" s="159">
        <v>0</v>
      </c>
      <c r="AX79" s="159">
        <v>0</v>
      </c>
      <c r="AY79" s="159">
        <v>0</v>
      </c>
      <c r="AZ79" s="159">
        <v>0</v>
      </c>
      <c r="BA79" s="159">
        <v>0</v>
      </c>
      <c r="BB79" s="159">
        <v>0</v>
      </c>
      <c r="BC79" s="159">
        <v>0</v>
      </c>
      <c r="BD79" s="159">
        <v>0</v>
      </c>
      <c r="BE79" s="159">
        <v>0</v>
      </c>
      <c r="BF79" s="159">
        <v>0</v>
      </c>
      <c r="BG79" s="159">
        <v>0</v>
      </c>
      <c r="BH79" s="159">
        <v>0</v>
      </c>
      <c r="BI79" s="159">
        <v>0</v>
      </c>
      <c r="BJ79" s="159">
        <v>33.518623988902974</v>
      </c>
      <c r="BK79" s="159">
        <v>31.895765405449549</v>
      </c>
      <c r="BL79" s="159">
        <v>32.463397825394424</v>
      </c>
      <c r="BM79" s="159">
        <v>29.996856977421022</v>
      </c>
      <c r="BN79" s="159">
        <v>27.1335484856383</v>
      </c>
      <c r="BO79" s="159">
        <v>27.952549731506245</v>
      </c>
      <c r="BP79" s="159">
        <v>23.896184445041115</v>
      </c>
      <c r="BQ79" s="159">
        <v>22.600350220935493</v>
      </c>
      <c r="BR79" s="159">
        <v>20.89886594816268</v>
      </c>
      <c r="BS79" s="159">
        <v>17.710653363906449</v>
      </c>
      <c r="BT79" s="159">
        <v>15.8761698155398</v>
      </c>
      <c r="BU79" s="159">
        <v>13.693572705677727</v>
      </c>
      <c r="BV79" s="159">
        <v>14.633076631780412</v>
      </c>
      <c r="BW79" s="159">
        <v>11.023071498548006</v>
      </c>
      <c r="BX79" s="159">
        <v>15.904148334957618</v>
      </c>
      <c r="BY79" s="159">
        <v>12.53184987072439</v>
      </c>
      <c r="BZ79" s="159">
        <v>10.715197705936346</v>
      </c>
      <c r="CA79" s="159">
        <v>11.166373772465143</v>
      </c>
      <c r="CB79" s="159">
        <v>11.291920787676068</v>
      </c>
      <c r="CC79" s="159">
        <v>11.035588425114243</v>
      </c>
      <c r="CD79" s="159">
        <v>11.825586345822508</v>
      </c>
      <c r="CE79" s="160">
        <v>11.924038874994348</v>
      </c>
    </row>
    <row r="80" spans="1:83" x14ac:dyDescent="0.35">
      <c r="B80" s="201" t="s">
        <v>438</v>
      </c>
      <c r="AH80" s="159">
        <v>0</v>
      </c>
      <c r="AI80" s="159">
        <v>0</v>
      </c>
      <c r="AJ80" s="159">
        <v>0</v>
      </c>
      <c r="AK80" s="159">
        <v>0</v>
      </c>
      <c r="AL80" s="159">
        <v>0</v>
      </c>
      <c r="AM80" s="159">
        <v>0</v>
      </c>
      <c r="AN80" s="159">
        <v>0</v>
      </c>
      <c r="AO80" s="159">
        <v>0</v>
      </c>
      <c r="AP80" s="159">
        <v>0</v>
      </c>
      <c r="AQ80" s="159">
        <v>0</v>
      </c>
      <c r="AR80" s="159">
        <v>0</v>
      </c>
      <c r="AS80" s="159">
        <v>0</v>
      </c>
      <c r="AT80" s="159">
        <v>0</v>
      </c>
      <c r="AU80" s="159">
        <v>0</v>
      </c>
      <c r="AV80" s="159">
        <v>0</v>
      </c>
      <c r="AW80" s="159">
        <v>0</v>
      </c>
      <c r="AX80" s="159">
        <v>0</v>
      </c>
      <c r="AY80" s="159">
        <v>0</v>
      </c>
      <c r="AZ80" s="159">
        <v>0</v>
      </c>
      <c r="BA80" s="159">
        <v>0</v>
      </c>
      <c r="BB80" s="159">
        <v>0</v>
      </c>
      <c r="BC80" s="159">
        <v>0</v>
      </c>
      <c r="BD80" s="159">
        <v>0</v>
      </c>
      <c r="BE80" s="159">
        <v>0</v>
      </c>
      <c r="BF80" s="159">
        <v>0</v>
      </c>
      <c r="BG80" s="159">
        <v>0</v>
      </c>
      <c r="BH80" s="159">
        <v>0</v>
      </c>
      <c r="BI80" s="159">
        <v>0</v>
      </c>
      <c r="BJ80" s="159">
        <v>34.470471323273443</v>
      </c>
      <c r="BK80" s="159">
        <v>34.553745855903678</v>
      </c>
      <c r="BL80" s="159">
        <v>36.314987397898854</v>
      </c>
      <c r="BM80" s="159">
        <v>34.512512866495157</v>
      </c>
      <c r="BN80" s="159">
        <v>32.369847316200079</v>
      </c>
      <c r="BO80" s="159">
        <v>33.079218241214811</v>
      </c>
      <c r="BP80" s="159">
        <v>32.72984504557764</v>
      </c>
      <c r="BQ80" s="159">
        <v>33.065537022747982</v>
      </c>
      <c r="BR80" s="159">
        <v>34.243260564139909</v>
      </c>
      <c r="BS80" s="159">
        <v>31.640981885071</v>
      </c>
      <c r="BT80" s="159">
        <v>30.852585155454708</v>
      </c>
      <c r="BU80" s="159">
        <v>30.471936460272737</v>
      </c>
      <c r="BV80" s="159">
        <v>37.352283069668459</v>
      </c>
      <c r="BW80" s="159">
        <v>27.831083006097497</v>
      </c>
      <c r="BX80" s="159">
        <v>50.815630753384667</v>
      </c>
      <c r="BY80" s="159">
        <v>40.040739200592903</v>
      </c>
      <c r="BZ80" s="159">
        <v>35.903499787691921</v>
      </c>
      <c r="CA80" s="159">
        <v>37.41525909007548</v>
      </c>
      <c r="CB80" s="159">
        <v>37.835930491357551</v>
      </c>
      <c r="CC80" s="159">
        <v>36.977035566841295</v>
      </c>
      <c r="CD80" s="159">
        <v>39.624088001787257</v>
      </c>
      <c r="CE80" s="160">
        <v>39.953973689128397</v>
      </c>
    </row>
    <row r="81" spans="2:83" x14ac:dyDescent="0.35">
      <c r="B81" s="73" t="s">
        <v>274</v>
      </c>
      <c r="AH81" s="159">
        <v>0</v>
      </c>
      <c r="AI81" s="159">
        <v>0</v>
      </c>
      <c r="AJ81" s="159">
        <v>0</v>
      </c>
      <c r="AK81" s="159">
        <v>0</v>
      </c>
      <c r="AL81" s="159">
        <v>0</v>
      </c>
      <c r="AM81" s="159">
        <v>0</v>
      </c>
      <c r="AN81" s="159">
        <v>0</v>
      </c>
      <c r="AO81" s="159">
        <v>0</v>
      </c>
      <c r="AP81" s="159">
        <v>0</v>
      </c>
      <c r="AQ81" s="159">
        <v>0</v>
      </c>
      <c r="AR81" s="159">
        <v>3.2817524373103208</v>
      </c>
      <c r="AS81" s="159">
        <v>25.516852017489761</v>
      </c>
      <c r="AT81" s="159">
        <v>53.518042937330826</v>
      </c>
      <c r="AU81" s="159">
        <v>94.683387414380974</v>
      </c>
      <c r="AV81" s="159">
        <v>173.09585277679849</v>
      </c>
      <c r="AW81" s="159">
        <v>219.57253644620675</v>
      </c>
      <c r="AX81" s="159">
        <v>193.87076894285573</v>
      </c>
      <c r="AY81" s="159">
        <v>193.20375353391876</v>
      </c>
      <c r="AZ81" s="159">
        <v>194.20457847527214</v>
      </c>
      <c r="BA81" s="159">
        <v>190.64027697532151</v>
      </c>
      <c r="BB81" s="159">
        <v>195.28458206515518</v>
      </c>
      <c r="BC81" s="159">
        <v>215.62893564958435</v>
      </c>
      <c r="BD81" s="159">
        <v>224.97396247985864</v>
      </c>
      <c r="BE81" s="159">
        <v>247.72724174738391</v>
      </c>
      <c r="BF81" s="159">
        <v>274.10796259940241</v>
      </c>
      <c r="BG81" s="159">
        <v>300.55268213551449</v>
      </c>
      <c r="BH81" s="159">
        <v>323.09561301978835</v>
      </c>
      <c r="BI81" s="159">
        <v>347.00408556037843</v>
      </c>
      <c r="BJ81" s="159">
        <v>378.03180974099661</v>
      </c>
      <c r="BK81" s="159">
        <v>421.88795981570024</v>
      </c>
      <c r="BL81" s="159">
        <v>446.6574639890207</v>
      </c>
      <c r="BM81" s="159">
        <v>462.65103874518638</v>
      </c>
      <c r="BN81" s="159">
        <v>466.71516913438711</v>
      </c>
      <c r="BO81" s="159">
        <v>427.31256093051405</v>
      </c>
      <c r="BP81" s="159">
        <v>391.73574344923207</v>
      </c>
      <c r="BQ81" s="159">
        <v>360.48581779748127</v>
      </c>
      <c r="BR81" s="159">
        <v>339.12938438005477</v>
      </c>
      <c r="BS81" s="159">
        <v>0</v>
      </c>
      <c r="BT81" s="159">
        <v>0</v>
      </c>
      <c r="BU81" s="159">
        <v>0</v>
      </c>
      <c r="BV81" s="159">
        <v>0</v>
      </c>
      <c r="BW81" s="159">
        <v>0</v>
      </c>
      <c r="BX81" s="159">
        <v>0</v>
      </c>
      <c r="BY81" s="159">
        <v>0</v>
      </c>
      <c r="BZ81" s="159">
        <v>0</v>
      </c>
      <c r="CA81" s="159">
        <v>0</v>
      </c>
      <c r="CB81" s="159">
        <v>0</v>
      </c>
      <c r="CC81" s="159">
        <v>0</v>
      </c>
      <c r="CD81" s="159">
        <v>0</v>
      </c>
      <c r="CE81" s="160">
        <v>0</v>
      </c>
    </row>
    <row r="82" spans="2:83" x14ac:dyDescent="0.35">
      <c r="B82" s="73" t="s">
        <v>34</v>
      </c>
      <c r="AH82" s="159">
        <v>0</v>
      </c>
      <c r="AI82" s="159">
        <v>0</v>
      </c>
      <c r="AJ82" s="159">
        <v>0</v>
      </c>
      <c r="AK82" s="159">
        <v>0</v>
      </c>
      <c r="AL82" s="159">
        <v>0</v>
      </c>
      <c r="AM82" s="159">
        <v>0</v>
      </c>
      <c r="AN82" s="159">
        <v>0</v>
      </c>
      <c r="AO82" s="159">
        <v>0</v>
      </c>
      <c r="AP82" s="159">
        <v>0</v>
      </c>
      <c r="AQ82" s="159">
        <v>0</v>
      </c>
      <c r="AR82" s="159">
        <v>303.72297066871988</v>
      </c>
      <c r="AS82" s="159">
        <v>221.14129509146844</v>
      </c>
      <c r="AT82" s="159">
        <v>215.6765952014315</v>
      </c>
      <c r="AU82" s="159">
        <v>261.29314416132479</v>
      </c>
      <c r="AV82" s="159">
        <v>255.11222779798842</v>
      </c>
      <c r="AW82" s="159">
        <v>271.83494079565082</v>
      </c>
      <c r="AX82" s="159">
        <v>257.29454245506059</v>
      </c>
      <c r="AY82" s="159">
        <v>254.31664255679814</v>
      </c>
      <c r="AZ82" s="159">
        <v>238.73334881980387</v>
      </c>
      <c r="BA82" s="159">
        <v>227.96456113814114</v>
      </c>
      <c r="BB82" s="159">
        <v>248.39904658761515</v>
      </c>
      <c r="BC82" s="159">
        <v>222.78357894682921</v>
      </c>
      <c r="BD82" s="159">
        <v>214.54591040957897</v>
      </c>
      <c r="BE82" s="159">
        <v>226.51327428712571</v>
      </c>
      <c r="BF82" s="159">
        <v>220.68376853564854</v>
      </c>
      <c r="BG82" s="159">
        <v>246.1695928039457</v>
      </c>
      <c r="BH82" s="159">
        <v>248.10854867577876</v>
      </c>
      <c r="BI82" s="159">
        <v>286.35858576174354</v>
      </c>
      <c r="BJ82" s="159">
        <v>397.21679176381025</v>
      </c>
      <c r="BK82" s="159">
        <v>334.04910867063188</v>
      </c>
      <c r="BL82" s="159">
        <v>299.02838980102655</v>
      </c>
      <c r="BM82" s="159">
        <v>366.21725524267902</v>
      </c>
      <c r="BN82" s="159">
        <v>364.59068816504998</v>
      </c>
      <c r="BO82" s="159">
        <v>166.06277062807729</v>
      </c>
      <c r="BP82" s="159">
        <v>124.83213741914292</v>
      </c>
      <c r="BQ82" s="159">
        <v>11.086725042773576</v>
      </c>
      <c r="BR82" s="159">
        <v>0</v>
      </c>
      <c r="BS82" s="159">
        <v>0</v>
      </c>
      <c r="BT82" s="159">
        <v>0</v>
      </c>
      <c r="BU82" s="159">
        <v>0</v>
      </c>
      <c r="BV82" s="159">
        <v>0</v>
      </c>
      <c r="BW82" s="159">
        <v>0</v>
      </c>
      <c r="BX82" s="159">
        <v>0</v>
      </c>
      <c r="BY82" s="159">
        <v>0</v>
      </c>
      <c r="BZ82" s="159">
        <v>0</v>
      </c>
      <c r="CA82" s="159">
        <v>0</v>
      </c>
      <c r="CB82" s="159">
        <v>0</v>
      </c>
      <c r="CC82" s="159">
        <v>0</v>
      </c>
      <c r="CD82" s="159">
        <v>0</v>
      </c>
      <c r="CE82" s="160">
        <v>0</v>
      </c>
    </row>
    <row r="83" spans="2:83" x14ac:dyDescent="0.35">
      <c r="B83" s="201" t="s">
        <v>437</v>
      </c>
      <c r="AH83" s="159">
        <v>0</v>
      </c>
      <c r="AI83" s="159">
        <v>0</v>
      </c>
      <c r="AJ83" s="159">
        <v>0</v>
      </c>
      <c r="AK83" s="159">
        <v>0</v>
      </c>
      <c r="AL83" s="159">
        <v>0</v>
      </c>
      <c r="AM83" s="159">
        <v>0</v>
      </c>
      <c r="AN83" s="159">
        <v>0</v>
      </c>
      <c r="AO83" s="159">
        <v>0</v>
      </c>
      <c r="AP83" s="159">
        <v>0</v>
      </c>
      <c r="AQ83" s="159">
        <v>0</v>
      </c>
      <c r="AR83" s="159">
        <v>0</v>
      </c>
      <c r="AS83" s="159">
        <v>0</v>
      </c>
      <c r="AT83" s="159">
        <v>0</v>
      </c>
      <c r="AU83" s="159">
        <v>0</v>
      </c>
      <c r="AV83" s="159">
        <v>0</v>
      </c>
      <c r="AW83" s="159">
        <v>0</v>
      </c>
      <c r="AX83" s="159">
        <v>0</v>
      </c>
      <c r="AY83" s="159">
        <v>0</v>
      </c>
      <c r="AZ83" s="159">
        <v>0</v>
      </c>
      <c r="BA83" s="159">
        <v>0</v>
      </c>
      <c r="BB83" s="159">
        <v>0</v>
      </c>
      <c r="BC83" s="159">
        <v>0</v>
      </c>
      <c r="BD83" s="159">
        <v>0</v>
      </c>
      <c r="BE83" s="159">
        <v>0</v>
      </c>
      <c r="BF83" s="159">
        <v>0</v>
      </c>
      <c r="BG83" s="159">
        <v>0</v>
      </c>
      <c r="BH83" s="159">
        <v>0</v>
      </c>
      <c r="BI83" s="159">
        <v>0</v>
      </c>
      <c r="BJ83" s="159">
        <v>29.085211039542095</v>
      </c>
      <c r="BK83" s="159">
        <v>24.962071720328709</v>
      </c>
      <c r="BL83" s="159">
        <v>20.401422363813463</v>
      </c>
      <c r="BM83" s="159">
        <v>20.812939530344877</v>
      </c>
      <c r="BN83" s="159">
        <v>20.617916332753612</v>
      </c>
      <c r="BO83" s="159">
        <v>12.936810819728642</v>
      </c>
      <c r="BP83" s="159">
        <v>10.364886628275782</v>
      </c>
      <c r="BQ83" s="159">
        <v>0.70955040273750891</v>
      </c>
      <c r="BR83" s="159">
        <v>0</v>
      </c>
      <c r="BS83" s="159">
        <v>0</v>
      </c>
      <c r="BT83" s="159">
        <v>0</v>
      </c>
      <c r="BU83" s="159">
        <v>0</v>
      </c>
      <c r="BV83" s="159">
        <v>0</v>
      </c>
      <c r="BW83" s="159">
        <v>0</v>
      </c>
      <c r="BX83" s="159">
        <v>0</v>
      </c>
      <c r="BY83" s="159">
        <v>0</v>
      </c>
      <c r="BZ83" s="159">
        <v>0</v>
      </c>
      <c r="CA83" s="159">
        <v>0</v>
      </c>
      <c r="CB83" s="159">
        <v>0</v>
      </c>
      <c r="CC83" s="159">
        <v>0</v>
      </c>
      <c r="CD83" s="159">
        <v>0</v>
      </c>
      <c r="CE83" s="160">
        <v>0</v>
      </c>
    </row>
    <row r="84" spans="2:83" x14ac:dyDescent="0.35">
      <c r="B84" s="201" t="s">
        <v>438</v>
      </c>
      <c r="AH84" s="159">
        <v>0</v>
      </c>
      <c r="AI84" s="159">
        <v>0</v>
      </c>
      <c r="AJ84" s="159">
        <v>0</v>
      </c>
      <c r="AK84" s="159">
        <v>0</v>
      </c>
      <c r="AL84" s="159">
        <v>0</v>
      </c>
      <c r="AM84" s="159">
        <v>0</v>
      </c>
      <c r="AN84" s="159">
        <v>0</v>
      </c>
      <c r="AO84" s="159">
        <v>0</v>
      </c>
      <c r="AP84" s="159">
        <v>0</v>
      </c>
      <c r="AQ84" s="159">
        <v>0</v>
      </c>
      <c r="AR84" s="159">
        <v>0</v>
      </c>
      <c r="AS84" s="159">
        <v>0</v>
      </c>
      <c r="AT84" s="159">
        <v>0</v>
      </c>
      <c r="AU84" s="159">
        <v>0</v>
      </c>
      <c r="AV84" s="159">
        <v>0</v>
      </c>
      <c r="AW84" s="159">
        <v>0</v>
      </c>
      <c r="AX84" s="159">
        <v>0</v>
      </c>
      <c r="AY84" s="159">
        <v>0</v>
      </c>
      <c r="AZ84" s="159">
        <v>0</v>
      </c>
      <c r="BA84" s="159">
        <v>0</v>
      </c>
      <c r="BB84" s="159">
        <v>0</v>
      </c>
      <c r="BC84" s="159">
        <v>0</v>
      </c>
      <c r="BD84" s="159">
        <v>0</v>
      </c>
      <c r="BE84" s="159">
        <v>0</v>
      </c>
      <c r="BF84" s="159">
        <v>0</v>
      </c>
      <c r="BG84" s="159">
        <v>0</v>
      </c>
      <c r="BH84" s="159">
        <v>0</v>
      </c>
      <c r="BI84" s="159">
        <v>0</v>
      </c>
      <c r="BJ84" s="159">
        <v>368.13158072426813</v>
      </c>
      <c r="BK84" s="159">
        <v>309.08703695030323</v>
      </c>
      <c r="BL84" s="159">
        <v>278.62696743721307</v>
      </c>
      <c r="BM84" s="159">
        <v>345.4043157123341</v>
      </c>
      <c r="BN84" s="159">
        <v>343.97277183229647</v>
      </c>
      <c r="BO84" s="159">
        <v>153.12595980834863</v>
      </c>
      <c r="BP84" s="159">
        <v>114.46725079086714</v>
      </c>
      <c r="BQ84" s="159">
        <v>10.377174640036067</v>
      </c>
      <c r="BR84" s="159">
        <v>0</v>
      </c>
      <c r="BS84" s="159">
        <v>0</v>
      </c>
      <c r="BT84" s="159">
        <v>0</v>
      </c>
      <c r="BU84" s="159">
        <v>0</v>
      </c>
      <c r="BV84" s="159">
        <v>0</v>
      </c>
      <c r="BW84" s="159">
        <v>0</v>
      </c>
      <c r="BX84" s="159">
        <v>0</v>
      </c>
      <c r="BY84" s="159">
        <v>0</v>
      </c>
      <c r="BZ84" s="159">
        <v>0</v>
      </c>
      <c r="CA84" s="159">
        <v>0</v>
      </c>
      <c r="CB84" s="159">
        <v>0</v>
      </c>
      <c r="CC84" s="159">
        <v>0</v>
      </c>
      <c r="CD84" s="159">
        <v>0</v>
      </c>
      <c r="CE84" s="160">
        <v>0</v>
      </c>
    </row>
    <row r="85" spans="2:83" x14ac:dyDescent="0.35">
      <c r="B85" s="73" t="s">
        <v>300</v>
      </c>
      <c r="AH85" s="159"/>
      <c r="AI85" s="159"/>
      <c r="AJ85" s="159"/>
      <c r="AK85" s="159"/>
      <c r="AL85" s="159"/>
      <c r="AM85" s="159"/>
      <c r="AN85" s="159"/>
      <c r="AO85" s="159"/>
      <c r="AP85" s="159"/>
      <c r="AQ85" s="159"/>
      <c r="AR85" s="159"/>
      <c r="AS85" s="159"/>
      <c r="AT85" s="159"/>
      <c r="AU85" s="159"/>
      <c r="AV85" s="159"/>
      <c r="AW85" s="159"/>
      <c r="AX85" s="159"/>
      <c r="AY85" s="159"/>
      <c r="AZ85" s="159"/>
      <c r="BA85" s="159"/>
      <c r="BB85" s="159"/>
      <c r="BC85" s="159"/>
      <c r="BD85" s="159"/>
      <c r="BE85" s="159"/>
      <c r="BF85" s="159"/>
      <c r="BG85" s="159"/>
      <c r="BH85" s="159"/>
      <c r="BI85" s="159"/>
      <c r="BJ85" s="159"/>
      <c r="BK85" s="159"/>
      <c r="BL85" s="159"/>
      <c r="BM85" s="159"/>
      <c r="BN85" s="159"/>
      <c r="BO85" s="159"/>
      <c r="BP85" s="159"/>
      <c r="BQ85" s="159"/>
      <c r="BR85" s="159"/>
      <c r="BS85" s="159">
        <v>0</v>
      </c>
      <c r="BT85" s="159">
        <v>0</v>
      </c>
      <c r="BU85" s="159">
        <v>0</v>
      </c>
      <c r="BV85" s="159">
        <v>7.4181772105268626</v>
      </c>
      <c r="BW85" s="159">
        <v>8.3001631406295218</v>
      </c>
      <c r="BX85" s="159">
        <v>0.47573420462922517</v>
      </c>
      <c r="BY85" s="159">
        <v>4.3092717216967875</v>
      </c>
      <c r="BZ85" s="159">
        <v>0.40434360920667434</v>
      </c>
      <c r="CA85" s="159">
        <v>0.52514071038200105</v>
      </c>
      <c r="CB85" s="159">
        <v>0.74399258834394144</v>
      </c>
      <c r="CC85" s="159">
        <v>0.99604811325104481</v>
      </c>
      <c r="CD85" s="159">
        <v>1.2584145230816153</v>
      </c>
      <c r="CE85" s="160">
        <v>1.5465566499079357</v>
      </c>
    </row>
    <row r="86" spans="2:83" x14ac:dyDescent="0.35">
      <c r="B86" s="73" t="s">
        <v>301</v>
      </c>
      <c r="AH86" s="159">
        <v>0</v>
      </c>
      <c r="AI86" s="159">
        <v>0</v>
      </c>
      <c r="AJ86" s="159">
        <v>0</v>
      </c>
      <c r="AK86" s="159">
        <v>0</v>
      </c>
      <c r="AL86" s="159">
        <v>0</v>
      </c>
      <c r="AM86" s="159">
        <v>0</v>
      </c>
      <c r="AN86" s="159">
        <v>0</v>
      </c>
      <c r="AO86" s="159">
        <v>0</v>
      </c>
      <c r="AP86" s="159">
        <v>0</v>
      </c>
      <c r="AQ86" s="159">
        <v>0</v>
      </c>
      <c r="AR86" s="159">
        <v>0</v>
      </c>
      <c r="AS86" s="159">
        <v>0</v>
      </c>
      <c r="AT86" s="159">
        <v>0</v>
      </c>
      <c r="AU86" s="159">
        <v>0</v>
      </c>
      <c r="AV86" s="159">
        <v>0</v>
      </c>
      <c r="AW86" s="159">
        <v>0</v>
      </c>
      <c r="AX86" s="159">
        <v>0</v>
      </c>
      <c r="AY86" s="159">
        <v>0</v>
      </c>
      <c r="AZ86" s="159">
        <v>0</v>
      </c>
      <c r="BA86" s="159">
        <v>0</v>
      </c>
      <c r="BB86" s="159">
        <v>0</v>
      </c>
      <c r="BC86" s="159">
        <v>0</v>
      </c>
      <c r="BD86" s="159">
        <v>0</v>
      </c>
      <c r="BE86" s="159">
        <v>0</v>
      </c>
      <c r="BF86" s="159">
        <v>0</v>
      </c>
      <c r="BG86" s="159">
        <v>0</v>
      </c>
      <c r="BH86" s="159">
        <v>0</v>
      </c>
      <c r="BI86" s="159">
        <v>0</v>
      </c>
      <c r="BJ86" s="159">
        <v>175.09837958404782</v>
      </c>
      <c r="BK86" s="159">
        <v>175.27181895124207</v>
      </c>
      <c r="BL86" s="159">
        <v>183.20789273962276</v>
      </c>
      <c r="BM86" s="159">
        <v>188.28039077213222</v>
      </c>
      <c r="BN86" s="159">
        <v>174.63156256971789</v>
      </c>
      <c r="BO86" s="159">
        <v>60.352141264873296</v>
      </c>
      <c r="BP86" s="159">
        <v>50.301891850333931</v>
      </c>
      <c r="BQ86" s="159">
        <v>46.852553047094027</v>
      </c>
      <c r="BR86" s="159">
        <v>42.265850032706147</v>
      </c>
      <c r="BS86" s="159">
        <v>37.301720392744016</v>
      </c>
      <c r="BT86" s="159">
        <v>33.849490081069504</v>
      </c>
      <c r="BU86" s="159">
        <v>30.579427793065232</v>
      </c>
      <c r="BV86" s="159">
        <v>29.124328025510511</v>
      </c>
      <c r="BW86" s="159">
        <v>29.629893803869212</v>
      </c>
      <c r="BX86" s="159">
        <v>30.019606378078311</v>
      </c>
      <c r="BY86" s="159">
        <v>27.796783637649654</v>
      </c>
      <c r="BZ86" s="159">
        <v>25.047020921531381</v>
      </c>
      <c r="CA86" s="159">
        <v>28.265146956605285</v>
      </c>
      <c r="CB86" s="159">
        <v>28.177392200455941</v>
      </c>
      <c r="CC86" s="159">
        <v>27.26207224256175</v>
      </c>
      <c r="CD86" s="159">
        <v>25.890015150179384</v>
      </c>
      <c r="CE86" s="160">
        <v>24.380972336412114</v>
      </c>
    </row>
    <row r="87" spans="2:83" x14ac:dyDescent="0.35">
      <c r="B87" s="201" t="s">
        <v>437</v>
      </c>
      <c r="AH87" s="159">
        <v>0</v>
      </c>
      <c r="AI87" s="159">
        <v>0</v>
      </c>
      <c r="AJ87" s="159">
        <v>0</v>
      </c>
      <c r="AK87" s="159">
        <v>0</v>
      </c>
      <c r="AL87" s="159">
        <v>0</v>
      </c>
      <c r="AM87" s="159">
        <v>0</v>
      </c>
      <c r="AN87" s="159">
        <v>0</v>
      </c>
      <c r="AO87" s="159">
        <v>0</v>
      </c>
      <c r="AP87" s="159">
        <v>0</v>
      </c>
      <c r="AQ87" s="159">
        <v>0</v>
      </c>
      <c r="AR87" s="159">
        <v>0</v>
      </c>
      <c r="AS87" s="159">
        <v>0</v>
      </c>
      <c r="AT87" s="159">
        <v>0</v>
      </c>
      <c r="AU87" s="159">
        <v>0</v>
      </c>
      <c r="AV87" s="159">
        <v>0</v>
      </c>
      <c r="AW87" s="159">
        <v>0</v>
      </c>
      <c r="AX87" s="159">
        <v>0</v>
      </c>
      <c r="AY87" s="159">
        <v>0</v>
      </c>
      <c r="AZ87" s="159">
        <v>0</v>
      </c>
      <c r="BA87" s="159">
        <v>0</v>
      </c>
      <c r="BB87" s="159">
        <v>0</v>
      </c>
      <c r="BC87" s="159">
        <v>0</v>
      </c>
      <c r="BD87" s="159">
        <v>0</v>
      </c>
      <c r="BE87" s="159">
        <v>0</v>
      </c>
      <c r="BF87" s="159">
        <v>0</v>
      </c>
      <c r="BG87" s="159">
        <v>0</v>
      </c>
      <c r="BH87" s="159">
        <v>0</v>
      </c>
      <c r="BI87" s="159">
        <v>0</v>
      </c>
      <c r="BJ87" s="159">
        <v>0.35019675916809567</v>
      </c>
      <c r="BK87" s="159">
        <v>0</v>
      </c>
      <c r="BL87" s="159">
        <v>0</v>
      </c>
      <c r="BM87" s="159">
        <v>0</v>
      </c>
      <c r="BN87" s="159">
        <v>0</v>
      </c>
      <c r="BO87" s="159">
        <v>0</v>
      </c>
      <c r="BP87" s="159">
        <v>0</v>
      </c>
      <c r="BQ87" s="159">
        <v>0</v>
      </c>
      <c r="BR87" s="159">
        <v>0</v>
      </c>
      <c r="BS87" s="159">
        <v>6.1934184088358558E-3</v>
      </c>
      <c r="BT87" s="159">
        <v>9.1032406629385724E-3</v>
      </c>
      <c r="BU87" s="159">
        <v>4.178496028566259E-3</v>
      </c>
      <c r="BV87" s="159">
        <v>4.6916077524900707E-3</v>
      </c>
      <c r="BW87" s="159">
        <v>4.8300421882585967E-3</v>
      </c>
      <c r="BX87" s="159">
        <v>2.3821775847060276E-3</v>
      </c>
      <c r="BY87" s="159">
        <v>2.2057875801096351E-3</v>
      </c>
      <c r="BZ87" s="159">
        <v>2.207563980391119E-3</v>
      </c>
      <c r="CA87" s="159">
        <v>2.4911992734537591E-3</v>
      </c>
      <c r="CB87" s="159">
        <v>2.4834648510878112E-3</v>
      </c>
      <c r="CC87" s="159">
        <v>2.402791489737616E-3</v>
      </c>
      <c r="CD87" s="159">
        <v>2.2818627842582711E-3</v>
      </c>
      <c r="CE87" s="160">
        <v>2.1488605972527441E-3</v>
      </c>
    </row>
    <row r="88" spans="2:83" x14ac:dyDescent="0.35">
      <c r="B88" s="201" t="s">
        <v>438</v>
      </c>
      <c r="AH88" s="159">
        <v>0</v>
      </c>
      <c r="AI88" s="159">
        <v>0</v>
      </c>
      <c r="AJ88" s="159">
        <v>0</v>
      </c>
      <c r="AK88" s="159">
        <v>0</v>
      </c>
      <c r="AL88" s="159">
        <v>0</v>
      </c>
      <c r="AM88" s="159">
        <v>0</v>
      </c>
      <c r="AN88" s="159">
        <v>0</v>
      </c>
      <c r="AO88" s="159">
        <v>0</v>
      </c>
      <c r="AP88" s="159">
        <v>0</v>
      </c>
      <c r="AQ88" s="159">
        <v>0</v>
      </c>
      <c r="AR88" s="159">
        <v>0</v>
      </c>
      <c r="AS88" s="159">
        <v>0</v>
      </c>
      <c r="AT88" s="159">
        <v>0</v>
      </c>
      <c r="AU88" s="159">
        <v>0</v>
      </c>
      <c r="AV88" s="159">
        <v>0</v>
      </c>
      <c r="AW88" s="159">
        <v>0</v>
      </c>
      <c r="AX88" s="159">
        <v>0</v>
      </c>
      <c r="AY88" s="159">
        <v>0</v>
      </c>
      <c r="AZ88" s="159">
        <v>0</v>
      </c>
      <c r="BA88" s="159">
        <v>0</v>
      </c>
      <c r="BB88" s="159">
        <v>0</v>
      </c>
      <c r="BC88" s="159">
        <v>0</v>
      </c>
      <c r="BD88" s="159">
        <v>0</v>
      </c>
      <c r="BE88" s="159">
        <v>0</v>
      </c>
      <c r="BF88" s="159">
        <v>0</v>
      </c>
      <c r="BG88" s="159">
        <v>0</v>
      </c>
      <c r="BH88" s="159">
        <v>0</v>
      </c>
      <c r="BI88" s="159">
        <v>0</v>
      </c>
      <c r="BJ88" s="159">
        <v>174.74818282487973</v>
      </c>
      <c r="BK88" s="159">
        <v>175.27181895124207</v>
      </c>
      <c r="BL88" s="159">
        <v>183.20789273962276</v>
      </c>
      <c r="BM88" s="159">
        <v>188.28039077213222</v>
      </c>
      <c r="BN88" s="159">
        <v>174.63156256971789</v>
      </c>
      <c r="BO88" s="159">
        <v>60.352141264873296</v>
      </c>
      <c r="BP88" s="159">
        <v>50.301891850333931</v>
      </c>
      <c r="BQ88" s="159">
        <v>46.852553047094027</v>
      </c>
      <c r="BR88" s="159">
        <v>42.265850032706147</v>
      </c>
      <c r="BS88" s="159">
        <v>37.295526974335182</v>
      </c>
      <c r="BT88" s="159">
        <v>33.840386840406566</v>
      </c>
      <c r="BU88" s="159">
        <v>30.575249297036667</v>
      </c>
      <c r="BV88" s="159">
        <v>29.11963641775802</v>
      </c>
      <c r="BW88" s="159">
        <v>29.625063761680952</v>
      </c>
      <c r="BX88" s="159">
        <v>30.017224200493608</v>
      </c>
      <c r="BY88" s="159">
        <v>27.794577850069544</v>
      </c>
      <c r="BZ88" s="159">
        <v>25.044813357550989</v>
      </c>
      <c r="CA88" s="159">
        <v>28.262655757331832</v>
      </c>
      <c r="CB88" s="159">
        <v>28.174908735604852</v>
      </c>
      <c r="CC88" s="159">
        <v>27.259669451072014</v>
      </c>
      <c r="CD88" s="159">
        <v>25.887733287395125</v>
      </c>
      <c r="CE88" s="160">
        <v>24.378823475814862</v>
      </c>
    </row>
    <row r="89" spans="2:83" ht="25.5" customHeight="1" x14ac:dyDescent="0.35">
      <c r="B89" s="73" t="s">
        <v>303</v>
      </c>
      <c r="AH89" s="159"/>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c r="BH89" s="159"/>
      <c r="BI89" s="159"/>
      <c r="BJ89" s="159"/>
      <c r="BK89" s="159"/>
      <c r="BL89" s="159"/>
      <c r="BM89" s="159"/>
      <c r="BN89" s="159"/>
      <c r="BO89" s="159"/>
      <c r="BP89" s="159"/>
      <c r="BQ89" s="159">
        <v>7.3938467000806636</v>
      </c>
      <c r="BR89" s="159">
        <v>70.106386961733349</v>
      </c>
      <c r="BS89" s="159">
        <v>608.04850966013237</v>
      </c>
      <c r="BT89" s="159">
        <v>1924.7440201009429</v>
      </c>
      <c r="BU89" s="159">
        <v>3966.6374913003815</v>
      </c>
      <c r="BV89" s="159">
        <v>9541.3985913940996</v>
      </c>
      <c r="BW89" s="159">
        <v>21020.952873531864</v>
      </c>
      <c r="BX89" s="159">
        <v>41223.704023698112</v>
      </c>
      <c r="BY89" s="159">
        <v>44354.476494283765</v>
      </c>
      <c r="BZ89" s="159">
        <v>44500.333415667083</v>
      </c>
      <c r="CA89" s="159">
        <v>50819.168293422241</v>
      </c>
      <c r="CB89" s="159">
        <v>60214.705363061817</v>
      </c>
      <c r="CC89" s="159">
        <v>68616.220580404828</v>
      </c>
      <c r="CD89" s="159">
        <v>69913.143276659102</v>
      </c>
      <c r="CE89" s="160">
        <v>70799.441246816015</v>
      </c>
    </row>
    <row r="90" spans="2:83" x14ac:dyDescent="0.35">
      <c r="B90" s="73" t="s">
        <v>309</v>
      </c>
      <c r="AH90" s="159">
        <v>0</v>
      </c>
      <c r="AI90" s="159">
        <v>0</v>
      </c>
      <c r="AJ90" s="159">
        <v>0</v>
      </c>
      <c r="AK90" s="159">
        <v>0</v>
      </c>
      <c r="AL90" s="159">
        <v>0</v>
      </c>
      <c r="AM90" s="159">
        <v>0</v>
      </c>
      <c r="AN90" s="159">
        <v>0</v>
      </c>
      <c r="AO90" s="159">
        <v>0</v>
      </c>
      <c r="AP90" s="159">
        <v>0</v>
      </c>
      <c r="AQ90" s="159">
        <v>0</v>
      </c>
      <c r="AR90" s="159">
        <v>87.178788275843573</v>
      </c>
      <c r="AS90" s="159">
        <v>60.904214958900866</v>
      </c>
      <c r="AT90" s="159">
        <v>23.520584787668305</v>
      </c>
      <c r="AU90" s="159">
        <v>8.7896713240234714</v>
      </c>
      <c r="AV90" s="159">
        <v>4.4464659096849388</v>
      </c>
      <c r="AW90" s="159">
        <v>2.5314936542174595</v>
      </c>
      <c r="AX90" s="159">
        <v>1.6112363413370892</v>
      </c>
      <c r="AY90" s="159">
        <v>2.9316146025735499</v>
      </c>
      <c r="AZ90" s="159">
        <v>0</v>
      </c>
      <c r="BA90" s="159">
        <v>0.39904794186906201</v>
      </c>
      <c r="BB90" s="159">
        <v>0.93412583207135114</v>
      </c>
      <c r="BC90" s="159">
        <v>0.37348029721003956</v>
      </c>
      <c r="BD90" s="159">
        <v>7.4789615499968112E-2</v>
      </c>
      <c r="BE90" s="159">
        <v>0.56961426328086018</v>
      </c>
      <c r="BF90" s="159">
        <v>0.55687517128326203</v>
      </c>
      <c r="BG90" s="159">
        <v>0.20187216394672305</v>
      </c>
      <c r="BH90" s="159">
        <v>0.13422781717031534</v>
      </c>
      <c r="BI90" s="159">
        <v>0</v>
      </c>
      <c r="BJ90" s="159">
        <v>0</v>
      </c>
      <c r="BK90" s="159">
        <v>0</v>
      </c>
      <c r="BL90" s="159">
        <v>0</v>
      </c>
      <c r="BM90" s="159">
        <v>0</v>
      </c>
      <c r="BN90" s="159">
        <v>0</v>
      </c>
      <c r="BO90" s="159">
        <v>0</v>
      </c>
      <c r="BP90" s="159">
        <v>0</v>
      </c>
      <c r="BQ90" s="159">
        <v>0</v>
      </c>
      <c r="BR90" s="159">
        <v>0</v>
      </c>
      <c r="BS90" s="159">
        <v>0</v>
      </c>
      <c r="BT90" s="159">
        <v>0</v>
      </c>
      <c r="BU90" s="159">
        <v>0</v>
      </c>
      <c r="BV90" s="159">
        <v>0</v>
      </c>
      <c r="BW90" s="159">
        <v>0</v>
      </c>
      <c r="BX90" s="159">
        <v>0</v>
      </c>
      <c r="BY90" s="159">
        <v>0</v>
      </c>
      <c r="BZ90" s="159">
        <v>0</v>
      </c>
      <c r="CA90" s="159">
        <v>0</v>
      </c>
      <c r="CB90" s="159">
        <v>0</v>
      </c>
      <c r="CC90" s="159">
        <v>0</v>
      </c>
      <c r="CD90" s="159">
        <v>0</v>
      </c>
      <c r="CE90" s="160">
        <v>0</v>
      </c>
    </row>
    <row r="91" spans="2:83" ht="26.25" customHeight="1" x14ac:dyDescent="0.35">
      <c r="B91" s="108" t="s">
        <v>439</v>
      </c>
      <c r="AH91" s="159"/>
      <c r="AI91" s="159"/>
      <c r="AJ91" s="159"/>
      <c r="AK91" s="159"/>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c r="BH91" s="256" t="str">
        <f>Table_3a!BH91</f>
        <v>Definition change -&gt;</v>
      </c>
      <c r="BI91" s="159"/>
      <c r="BJ91" s="159"/>
      <c r="BK91" s="159"/>
      <c r="BL91" s="256" t="str">
        <f>Table_3a!BL91</f>
        <v>Definition change -&gt;</v>
      </c>
      <c r="BM91" s="159"/>
      <c r="BN91" s="159"/>
      <c r="BO91" s="159"/>
      <c r="BP91" s="159"/>
      <c r="BQ91" s="159"/>
      <c r="BR91" s="159"/>
      <c r="BS91" s="159"/>
      <c r="BT91" s="159"/>
      <c r="BU91" s="159"/>
      <c r="BV91" s="159"/>
      <c r="BW91" s="159"/>
      <c r="BX91" s="159"/>
      <c r="BY91" s="159"/>
      <c r="BZ91" s="159"/>
      <c r="CA91" s="159"/>
      <c r="CB91" s="159"/>
      <c r="CC91" s="159"/>
      <c r="CD91" s="159"/>
      <c r="CE91" s="160"/>
    </row>
    <row r="92" spans="2:83" x14ac:dyDescent="0.35">
      <c r="B92" s="73" t="s">
        <v>440</v>
      </c>
      <c r="AH92" s="159">
        <v>6439.1232195256907</v>
      </c>
      <c r="AI92" s="159">
        <v>6132.5294257575533</v>
      </c>
      <c r="AJ92" s="159">
        <v>6352.7630901868197</v>
      </c>
      <c r="AK92" s="159">
        <v>8140.1664632940356</v>
      </c>
      <c r="AL92" s="159">
        <v>8729.5653884952717</v>
      </c>
      <c r="AM92" s="159">
        <v>9280.8001332987315</v>
      </c>
      <c r="AN92" s="159">
        <v>10091.312686642437</v>
      </c>
      <c r="AO92" s="159">
        <v>10741.256762173138</v>
      </c>
      <c r="AP92" s="159">
        <v>11033.663458511659</v>
      </c>
      <c r="AQ92" s="159">
        <v>10988.169704274353</v>
      </c>
      <c r="AR92" s="159">
        <v>11413.106173604659</v>
      </c>
      <c r="AS92" s="159">
        <v>11963.825415725043</v>
      </c>
      <c r="AT92" s="159">
        <v>12692.528174568537</v>
      </c>
      <c r="AU92" s="159">
        <v>12379.91478899725</v>
      </c>
      <c r="AV92" s="159">
        <v>14534.650208206349</v>
      </c>
      <c r="AW92" s="159">
        <v>15701.648737367923</v>
      </c>
      <c r="AX92" s="159">
        <v>15967.81917040609</v>
      </c>
      <c r="AY92" s="159">
        <v>15701.236597521276</v>
      </c>
      <c r="AZ92" s="159">
        <v>15267.762542184095</v>
      </c>
      <c r="BA92" s="159">
        <v>15324.431743113368</v>
      </c>
      <c r="BB92" s="159">
        <v>14979.935385084505</v>
      </c>
      <c r="BC92" s="159">
        <v>15390.156473852354</v>
      </c>
      <c r="BD92" s="159">
        <v>16201.646794342565</v>
      </c>
      <c r="BE92" s="159">
        <v>17145.152424346332</v>
      </c>
      <c r="BF92" s="159">
        <v>17418.879526066721</v>
      </c>
      <c r="BG92" s="159">
        <v>17331.829888084394</v>
      </c>
      <c r="BH92" s="237">
        <v>19050.48115480155</v>
      </c>
      <c r="BI92" s="159">
        <v>19268.808384555679</v>
      </c>
      <c r="BJ92" s="159">
        <v>20050.599017141962</v>
      </c>
      <c r="BK92" s="159">
        <v>20443.516088999266</v>
      </c>
      <c r="BL92" s="237">
        <v>20233.965091613685</v>
      </c>
      <c r="BM92" s="159">
        <v>21012.669640252036</v>
      </c>
      <c r="BN92" s="159">
        <v>21092.759356670889</v>
      </c>
      <c r="BO92" s="159">
        <v>20465.641496702268</v>
      </c>
      <c r="BP92" s="159">
        <v>19641.130094137883</v>
      </c>
      <c r="BQ92" s="159">
        <v>16360.735550355947</v>
      </c>
      <c r="BR92" s="159">
        <v>15736.185839760703</v>
      </c>
      <c r="BS92" s="159">
        <v>15037.081234743939</v>
      </c>
      <c r="BT92" s="159">
        <v>14133.927413217314</v>
      </c>
      <c r="BU92" s="159">
        <v>13486.095805812358</v>
      </c>
      <c r="BV92" s="159">
        <v>12797.355163388434</v>
      </c>
      <c r="BW92" s="159">
        <v>12307.687782892961</v>
      </c>
      <c r="BX92" s="159">
        <v>11660.667501688553</v>
      </c>
      <c r="BY92" s="159">
        <v>11421.665594252887</v>
      </c>
      <c r="BZ92" s="159">
        <v>10852.452132824954</v>
      </c>
      <c r="CA92" s="159">
        <v>11396.938871999633</v>
      </c>
      <c r="CB92" s="159">
        <v>11617.034400840583</v>
      </c>
      <c r="CC92" s="159">
        <v>11255.462663789131</v>
      </c>
      <c r="CD92" s="159">
        <v>10800.166318550162</v>
      </c>
      <c r="CE92" s="160">
        <v>10500.885690356376</v>
      </c>
    </row>
    <row r="93" spans="2:83" x14ac:dyDescent="0.35">
      <c r="B93" s="73" t="s">
        <v>432</v>
      </c>
      <c r="AH93" s="159">
        <v>1256.5609270596353</v>
      </c>
      <c r="AI93" s="159">
        <v>1201.8525005253498</v>
      </c>
      <c r="AJ93" s="159">
        <v>1235.2594897585482</v>
      </c>
      <c r="AK93" s="159">
        <v>1471.6781659321002</v>
      </c>
      <c r="AL93" s="159">
        <v>1757.4610765594039</v>
      </c>
      <c r="AM93" s="159">
        <v>1956.3816849039486</v>
      </c>
      <c r="AN93" s="159">
        <v>2107.6177603478432</v>
      </c>
      <c r="AO93" s="159">
        <v>2328.5455626674056</v>
      </c>
      <c r="AP93" s="159">
        <v>2619.8386530257721</v>
      </c>
      <c r="AQ93" s="159">
        <v>2644.3299238140785</v>
      </c>
      <c r="AR93" s="159">
        <v>2769.4000989504734</v>
      </c>
      <c r="AS93" s="159">
        <v>3162.2382823591611</v>
      </c>
      <c r="AT93" s="159">
        <v>3701.1966796585166</v>
      </c>
      <c r="AU93" s="159">
        <v>4346.3594179106913</v>
      </c>
      <c r="AV93" s="159">
        <v>5720.6456612468373</v>
      </c>
      <c r="AW93" s="159">
        <v>7064.1281775787284</v>
      </c>
      <c r="AX93" s="159">
        <v>8316.9661309448511</v>
      </c>
      <c r="AY93" s="159">
        <v>9363.9530376367165</v>
      </c>
      <c r="AZ93" s="159">
        <v>9941.8347625493825</v>
      </c>
      <c r="BA93" s="159">
        <v>10603.13005532553</v>
      </c>
      <c r="BB93" s="159">
        <v>11125.692783250761</v>
      </c>
      <c r="BC93" s="159">
        <v>11710.314711595884</v>
      </c>
      <c r="BD93" s="159">
        <v>12445.318098511501</v>
      </c>
      <c r="BE93" s="159">
        <v>13287.866370367614</v>
      </c>
      <c r="BF93" s="159">
        <v>13895.979534916874</v>
      </c>
      <c r="BG93" s="159">
        <v>14085.826462752135</v>
      </c>
      <c r="BH93" s="237">
        <v>13696.737629132118</v>
      </c>
      <c r="BI93" s="159">
        <v>13626.831159966012</v>
      </c>
      <c r="BJ93" s="159">
        <v>13703.073372683939</v>
      </c>
      <c r="BK93" s="159">
        <v>14494.476352374464</v>
      </c>
      <c r="BL93" s="237">
        <v>14992.523881671119</v>
      </c>
      <c r="BM93" s="159">
        <v>16422.546216050829</v>
      </c>
      <c r="BN93" s="159">
        <v>16977.374556038147</v>
      </c>
      <c r="BO93" s="159">
        <v>17529.655832121232</v>
      </c>
      <c r="BP93" s="159">
        <v>18598.454122816718</v>
      </c>
      <c r="BQ93" s="159">
        <v>18138.312753846076</v>
      </c>
      <c r="BR93" s="159">
        <v>20146.662665487296</v>
      </c>
      <c r="BS93" s="159">
        <v>21050.925224767354</v>
      </c>
      <c r="BT93" s="159">
        <v>20771.442945719235</v>
      </c>
      <c r="BU93" s="159">
        <v>20713.301823160247</v>
      </c>
      <c r="BV93" s="159">
        <v>19712.814423824962</v>
      </c>
      <c r="BW93" s="159">
        <v>17158.550189627356</v>
      </c>
      <c r="BX93" s="159">
        <v>15376.083619704645</v>
      </c>
      <c r="BY93" s="159">
        <v>14339.189967083475</v>
      </c>
      <c r="BZ93" s="159">
        <v>12561.446915947152</v>
      </c>
      <c r="CA93" s="159">
        <v>12718.745106374954</v>
      </c>
      <c r="CB93" s="159">
        <v>11690.366293437572</v>
      </c>
      <c r="CC93" s="159">
        <v>10012.647464234207</v>
      </c>
      <c r="CD93" s="159">
        <v>8955.7809849133573</v>
      </c>
      <c r="CE93" s="160">
        <v>8163.1326042435812</v>
      </c>
    </row>
    <row r="94" spans="2:83" x14ac:dyDescent="0.35">
      <c r="B94" s="73" t="s">
        <v>433</v>
      </c>
      <c r="AH94" s="159">
        <v>3636.1459054589654</v>
      </c>
      <c r="AI94" s="159">
        <v>3376.2750832349698</v>
      </c>
      <c r="AJ94" s="159">
        <v>3596.6872839980369</v>
      </c>
      <c r="AK94" s="159">
        <v>4616.2914841109377</v>
      </c>
      <c r="AL94" s="159">
        <v>5660.0385790698265</v>
      </c>
      <c r="AM94" s="159">
        <v>6435.3471673429331</v>
      </c>
      <c r="AN94" s="159">
        <v>6833.1348583207837</v>
      </c>
      <c r="AO94" s="159">
        <v>7485.2483450884511</v>
      </c>
      <c r="AP94" s="159">
        <v>7948.6995913820101</v>
      </c>
      <c r="AQ94" s="159">
        <v>7972.24077334903</v>
      </c>
      <c r="AR94" s="159">
        <v>6997.3632041669489</v>
      </c>
      <c r="AS94" s="159">
        <v>7304.2436203330935</v>
      </c>
      <c r="AT94" s="159">
        <v>8006.8487762500281</v>
      </c>
      <c r="AU94" s="159">
        <v>9457.3668470768771</v>
      </c>
      <c r="AV94" s="159">
        <v>11424.800468600617</v>
      </c>
      <c r="AW94" s="159">
        <v>12733.986624608926</v>
      </c>
      <c r="AX94" s="159">
        <v>13838.533679871887</v>
      </c>
      <c r="AY94" s="159">
        <v>14513.945119170796</v>
      </c>
      <c r="AZ94" s="159">
        <v>14684.120220830235</v>
      </c>
      <c r="BA94" s="159">
        <v>14627.00483233209</v>
      </c>
      <c r="BB94" s="159">
        <v>14391.052193617739</v>
      </c>
      <c r="BC94" s="159">
        <v>13957.075204075447</v>
      </c>
      <c r="BD94" s="159">
        <v>12605.810643424544</v>
      </c>
      <c r="BE94" s="159">
        <v>12731.611787482023</v>
      </c>
      <c r="BF94" s="159">
        <v>12938.383751020834</v>
      </c>
      <c r="BG94" s="159">
        <v>13322.672775663075</v>
      </c>
      <c r="BH94" s="237">
        <v>12958.840550715464</v>
      </c>
      <c r="BI94" s="159">
        <v>12159.371184441901</v>
      </c>
      <c r="BJ94" s="159">
        <v>11523.134362805349</v>
      </c>
      <c r="BK94" s="159">
        <v>11300.36404437825</v>
      </c>
      <c r="BL94" s="237">
        <v>9593.3870495706778</v>
      </c>
      <c r="BM94" s="159">
        <v>9363.9481227697688</v>
      </c>
      <c r="BN94" s="159">
        <v>8602.0929448445895</v>
      </c>
      <c r="BO94" s="159">
        <v>7690.9857292324114</v>
      </c>
      <c r="BP94" s="159">
        <v>6925.6581346781559</v>
      </c>
      <c r="BQ94" s="159">
        <v>5632.9552752315931</v>
      </c>
      <c r="BR94" s="159">
        <v>5110.796827804973</v>
      </c>
      <c r="BS94" s="159">
        <v>4724.7329173799799</v>
      </c>
      <c r="BT94" s="159">
        <v>4231.3292830223381</v>
      </c>
      <c r="BU94" s="159">
        <v>3835.2919888691781</v>
      </c>
      <c r="BV94" s="159">
        <v>3223.4435173530333</v>
      </c>
      <c r="BW94" s="159">
        <v>2138.511915742763</v>
      </c>
      <c r="BX94" s="159">
        <v>1512.5202159939206</v>
      </c>
      <c r="BY94" s="159">
        <v>1053.2439874090016</v>
      </c>
      <c r="BZ94" s="159">
        <v>732.35462522743126</v>
      </c>
      <c r="CA94" s="159">
        <v>582.79078234592555</v>
      </c>
      <c r="CB94" s="159">
        <v>431.27168734048882</v>
      </c>
      <c r="CC94" s="159">
        <v>70.389056696523312</v>
      </c>
      <c r="CD94" s="159">
        <v>0.18548177519157835</v>
      </c>
      <c r="CE94" s="160">
        <v>0</v>
      </c>
    </row>
    <row r="95" spans="2:83" x14ac:dyDescent="0.35">
      <c r="B95" s="73" t="s">
        <v>434</v>
      </c>
      <c r="AH95" s="159">
        <v>4545.2634490769588</v>
      </c>
      <c r="AI95" s="159">
        <v>4072.9445851136852</v>
      </c>
      <c r="AJ95" s="159">
        <v>4941.0379590341927</v>
      </c>
      <c r="AK95" s="159">
        <v>8026.431757541658</v>
      </c>
      <c r="AL95" s="159">
        <v>11789.785086487827</v>
      </c>
      <c r="AM95" s="159">
        <v>13972.683928498202</v>
      </c>
      <c r="AN95" s="159">
        <v>15028.512509269874</v>
      </c>
      <c r="AO95" s="159">
        <v>15978.956361138928</v>
      </c>
      <c r="AP95" s="159">
        <v>15861.985252228422</v>
      </c>
      <c r="AQ95" s="159">
        <v>14137.100645875684</v>
      </c>
      <c r="AR95" s="159">
        <v>10542.824036082164</v>
      </c>
      <c r="AS95" s="159">
        <v>8973.3805315290847</v>
      </c>
      <c r="AT95" s="159">
        <v>9451.5401972623404</v>
      </c>
      <c r="AU95" s="159">
        <v>12325.295470218209</v>
      </c>
      <c r="AV95" s="159">
        <v>15849.334641571379</v>
      </c>
      <c r="AW95" s="159">
        <v>16438.587749396429</v>
      </c>
      <c r="AX95" s="159">
        <v>15257.009676616261</v>
      </c>
      <c r="AY95" s="159">
        <v>13898.728937992846</v>
      </c>
      <c r="AZ95" s="159">
        <v>11947.522136285488</v>
      </c>
      <c r="BA95" s="159">
        <v>9660.8882509057858</v>
      </c>
      <c r="BB95" s="159">
        <v>8304.6318300492894</v>
      </c>
      <c r="BC95" s="159">
        <v>7332.0549890463944</v>
      </c>
      <c r="BD95" s="159">
        <v>6369.2410107931119</v>
      </c>
      <c r="BE95" s="159">
        <v>5545.4571215943743</v>
      </c>
      <c r="BF95" s="159">
        <v>5456.6190487578242</v>
      </c>
      <c r="BG95" s="159">
        <v>5054.858111134432</v>
      </c>
      <c r="BH95" s="237">
        <v>4728.6978947094749</v>
      </c>
      <c r="BI95" s="159">
        <v>4844.0963955555644</v>
      </c>
      <c r="BJ95" s="159">
        <v>5030.1984962298047</v>
      </c>
      <c r="BK95" s="159">
        <v>4807.7043128919777</v>
      </c>
      <c r="BL95" s="237">
        <v>5613.5962029312514</v>
      </c>
      <c r="BM95" s="159">
        <v>9282.2181962797331</v>
      </c>
      <c r="BN95" s="159">
        <v>9739.9994087804807</v>
      </c>
      <c r="BO95" s="159">
        <v>10711.648679472812</v>
      </c>
      <c r="BP95" s="159">
        <v>11303.830049270568</v>
      </c>
      <c r="BQ95" s="159">
        <v>8903.2884533645392</v>
      </c>
      <c r="BR95" s="159">
        <v>6376.9793130252947</v>
      </c>
      <c r="BS95" s="159">
        <v>4856.1157579850105</v>
      </c>
      <c r="BT95" s="159">
        <v>3942.117523903345</v>
      </c>
      <c r="BU95" s="159">
        <v>3455.5353100374232</v>
      </c>
      <c r="BV95" s="159">
        <v>2638.245058266893</v>
      </c>
      <c r="BW95" s="159">
        <v>1293.4284817867206</v>
      </c>
      <c r="BX95" s="159">
        <v>872.77092545501637</v>
      </c>
      <c r="BY95" s="159">
        <v>607.79531582096172</v>
      </c>
      <c r="BZ95" s="159">
        <v>363.66128043711291</v>
      </c>
      <c r="CA95" s="159">
        <v>228.42326231662378</v>
      </c>
      <c r="CB95" s="159">
        <v>0</v>
      </c>
      <c r="CC95" s="159">
        <v>0</v>
      </c>
      <c r="CD95" s="159">
        <v>0</v>
      </c>
      <c r="CE95" s="160">
        <v>0</v>
      </c>
    </row>
    <row r="96" spans="2:83" x14ac:dyDescent="0.35">
      <c r="B96" s="73" t="s">
        <v>435</v>
      </c>
      <c r="AH96" s="159">
        <v>307.89221966601451</v>
      </c>
      <c r="AI96" s="159">
        <v>316.59648889206551</v>
      </c>
      <c r="AJ96" s="159">
        <v>358.72550724971802</v>
      </c>
      <c r="AK96" s="159">
        <v>489.46098771175303</v>
      </c>
      <c r="AL96" s="159">
        <v>633.62079982052273</v>
      </c>
      <c r="AM96" s="159">
        <v>786.10382395164152</v>
      </c>
      <c r="AN96" s="159">
        <v>849.4718164955483</v>
      </c>
      <c r="AO96" s="159">
        <v>844.95533448024594</v>
      </c>
      <c r="AP96" s="159">
        <v>975.672835795982</v>
      </c>
      <c r="AQ96" s="159">
        <v>1131.8314519860414</v>
      </c>
      <c r="AR96" s="159">
        <v>1995.5753822101381</v>
      </c>
      <c r="AS96" s="159">
        <v>2049.9157369226255</v>
      </c>
      <c r="AT96" s="159">
        <v>2626.2440853947892</v>
      </c>
      <c r="AU96" s="159">
        <v>2923.2924122534209</v>
      </c>
      <c r="AV96" s="159">
        <v>3151.2673383178303</v>
      </c>
      <c r="AW96" s="159">
        <v>3702.9296774016698</v>
      </c>
      <c r="AX96" s="159">
        <v>4260.2472935547012</v>
      </c>
      <c r="AY96" s="159">
        <v>4970.8893700120316</v>
      </c>
      <c r="AZ96" s="159">
        <v>5308.1583979291099</v>
      </c>
      <c r="BA96" s="159">
        <v>5570.5725863051075</v>
      </c>
      <c r="BB96" s="159">
        <v>5249.2663779089744</v>
      </c>
      <c r="BC96" s="159">
        <v>4175.3222164596245</v>
      </c>
      <c r="BD96" s="159">
        <v>2404.7546327127443</v>
      </c>
      <c r="BE96" s="159">
        <v>2367.1344581402345</v>
      </c>
      <c r="BF96" s="159">
        <v>2386.6713051124029</v>
      </c>
      <c r="BG96" s="159">
        <v>2699.4751971510482</v>
      </c>
      <c r="BH96" s="237">
        <v>3101.1992712196388</v>
      </c>
      <c r="BI96" s="159">
        <v>3180.4758964524731</v>
      </c>
      <c r="BJ96" s="159">
        <v>3634.7591581326842</v>
      </c>
      <c r="BK96" s="159">
        <v>3815.6405163792047</v>
      </c>
      <c r="BL96" s="237">
        <v>5875.2725887035322</v>
      </c>
      <c r="BM96" s="159">
        <v>7254.504465139893</v>
      </c>
      <c r="BN96" s="159">
        <v>8644.8327703592659</v>
      </c>
      <c r="BO96" s="159">
        <v>9066.6014508742792</v>
      </c>
      <c r="BP96" s="159">
        <v>9769.3850986041471</v>
      </c>
      <c r="BQ96" s="159">
        <v>9238.5801557885879</v>
      </c>
      <c r="BR96" s="159">
        <v>9793.6127073275293</v>
      </c>
      <c r="BS96" s="159">
        <v>9966.3418051940735</v>
      </c>
      <c r="BT96" s="159">
        <v>9533.389791643529</v>
      </c>
      <c r="BU96" s="159">
        <v>8929.5704698268692</v>
      </c>
      <c r="BV96" s="159">
        <v>8127.1426223202425</v>
      </c>
      <c r="BW96" s="159">
        <v>7063.5644997043737</v>
      </c>
      <c r="BX96" s="159">
        <v>6230.9793265520848</v>
      </c>
      <c r="BY96" s="159">
        <v>5547.2081938217079</v>
      </c>
      <c r="BZ96" s="159">
        <v>4849.5083020119973</v>
      </c>
      <c r="CA96" s="159">
        <v>4502.6403873837571</v>
      </c>
      <c r="CB96" s="159">
        <v>4241.6557753788138</v>
      </c>
      <c r="CC96" s="159">
        <v>1970.1974769158437</v>
      </c>
      <c r="CD96" s="159">
        <v>1620.9109205195684</v>
      </c>
      <c r="CE96" s="160">
        <v>1657.7285967151354</v>
      </c>
    </row>
    <row r="97" spans="1:83" ht="24.75" customHeight="1" x14ac:dyDescent="0.35">
      <c r="B97" s="73" t="s">
        <v>441</v>
      </c>
      <c r="AH97" s="159"/>
      <c r="AI97" s="159"/>
      <c r="AJ97" s="159"/>
      <c r="AK97" s="159"/>
      <c r="AL97" s="159"/>
      <c r="AM97" s="159"/>
      <c r="AN97" s="159"/>
      <c r="AO97" s="159"/>
      <c r="AP97" s="159"/>
      <c r="AQ97" s="159"/>
      <c r="AR97" s="159"/>
      <c r="AS97" s="159"/>
      <c r="AT97" s="159"/>
      <c r="AU97" s="159"/>
      <c r="AV97" s="159"/>
      <c r="AW97" s="159"/>
      <c r="AX97" s="159"/>
      <c r="AY97" s="159"/>
      <c r="AZ97" s="159"/>
      <c r="BA97" s="159"/>
      <c r="BB97" s="159"/>
      <c r="BC97" s="159"/>
      <c r="BD97" s="159"/>
      <c r="BE97" s="159"/>
      <c r="BF97" s="159"/>
      <c r="BG97" s="159"/>
      <c r="BH97" s="159"/>
      <c r="BI97" s="159"/>
      <c r="BJ97" s="159"/>
      <c r="BK97" s="159"/>
      <c r="BL97" s="159"/>
      <c r="BM97" s="159"/>
      <c r="BN97" s="159"/>
      <c r="BO97" s="159"/>
      <c r="BP97" s="159"/>
      <c r="BQ97" s="159">
        <v>7.3938467000806636</v>
      </c>
      <c r="BR97" s="159">
        <v>70.106386961733349</v>
      </c>
      <c r="BS97" s="159">
        <v>608.04850966013237</v>
      </c>
      <c r="BT97" s="159">
        <v>1924.7440201009429</v>
      </c>
      <c r="BU97" s="159">
        <v>3966.6374913003815</v>
      </c>
      <c r="BV97" s="159">
        <v>9541.3985913940996</v>
      </c>
      <c r="BW97" s="159">
        <v>21020.952873531864</v>
      </c>
      <c r="BX97" s="159">
        <v>41223.704023698112</v>
      </c>
      <c r="BY97" s="159">
        <v>44354.476494283765</v>
      </c>
      <c r="BZ97" s="159">
        <v>44500.333415667083</v>
      </c>
      <c r="CA97" s="159">
        <v>50819.168293422241</v>
      </c>
      <c r="CB97" s="159">
        <v>60214.705363061817</v>
      </c>
      <c r="CC97" s="159">
        <v>68616.220580404828</v>
      </c>
      <c r="CD97" s="159">
        <v>69913.143276659102</v>
      </c>
      <c r="CE97" s="160">
        <v>70799.441246816015</v>
      </c>
    </row>
    <row r="98" spans="1:83" ht="26.25" customHeight="1" x14ac:dyDescent="0.35">
      <c r="B98" s="75" t="s">
        <v>436</v>
      </c>
      <c r="AH98" s="159">
        <v>6439.1232195256907</v>
      </c>
      <c r="AI98" s="159">
        <v>6132.5294257575533</v>
      </c>
      <c r="AJ98" s="159">
        <v>6352.7630901868197</v>
      </c>
      <c r="AK98" s="159">
        <v>8140.1664632940356</v>
      </c>
      <c r="AL98" s="159">
        <v>8729.5653884952717</v>
      </c>
      <c r="AM98" s="159">
        <v>9280.8001332987315</v>
      </c>
      <c r="AN98" s="159">
        <v>10091.312686642437</v>
      </c>
      <c r="AO98" s="159">
        <v>10741.256762173138</v>
      </c>
      <c r="AP98" s="159">
        <v>11033.663458511659</v>
      </c>
      <c r="AQ98" s="159">
        <v>10988.169704274353</v>
      </c>
      <c r="AR98" s="159">
        <v>11413.106173604659</v>
      </c>
      <c r="AS98" s="159">
        <v>11963.825415725043</v>
      </c>
      <c r="AT98" s="159">
        <v>12692.528174568537</v>
      </c>
      <c r="AU98" s="159">
        <v>12379.91478899725</v>
      </c>
      <c r="AV98" s="159">
        <v>14534.650208206349</v>
      </c>
      <c r="AW98" s="159">
        <v>15701.648737367923</v>
      </c>
      <c r="AX98" s="159">
        <v>15967.81917040609</v>
      </c>
      <c r="AY98" s="159">
        <v>15701.236597521276</v>
      </c>
      <c r="AZ98" s="159">
        <v>15267.762542184095</v>
      </c>
      <c r="BA98" s="159">
        <v>15324.431743113368</v>
      </c>
      <c r="BB98" s="159">
        <v>14979.935385084505</v>
      </c>
      <c r="BC98" s="159">
        <v>15390.156473852354</v>
      </c>
      <c r="BD98" s="159">
        <v>16201.646794342565</v>
      </c>
      <c r="BE98" s="159">
        <v>17145.152424346332</v>
      </c>
      <c r="BF98" s="159">
        <v>17418.879526066721</v>
      </c>
      <c r="BG98" s="159">
        <v>17331.829888084394</v>
      </c>
      <c r="BH98" s="159">
        <v>19050.48115480155</v>
      </c>
      <c r="BI98" s="159">
        <v>19268.808384555679</v>
      </c>
      <c r="BJ98" s="159">
        <v>20087.94539565195</v>
      </c>
      <c r="BK98" s="159">
        <v>20479.370968427153</v>
      </c>
      <c r="BL98" s="159">
        <v>21378.884828221253</v>
      </c>
      <c r="BM98" s="159">
        <v>22193.218015647541</v>
      </c>
      <c r="BN98" s="159">
        <v>22368.477982216733</v>
      </c>
      <c r="BO98" s="159">
        <v>21799.644385997777</v>
      </c>
      <c r="BP98" s="159">
        <v>20854.901831709343</v>
      </c>
      <c r="BQ98" s="159">
        <v>17178.431232673007</v>
      </c>
      <c r="BR98" s="159">
        <v>16452.140188311339</v>
      </c>
      <c r="BS98" s="159">
        <v>15635.124769404209</v>
      </c>
      <c r="BT98" s="159">
        <v>14576.741095478159</v>
      </c>
      <c r="BU98" s="159">
        <v>13754.844279597271</v>
      </c>
      <c r="BV98" s="159">
        <v>12917.459871742303</v>
      </c>
      <c r="BW98" s="159">
        <v>12406.425902763587</v>
      </c>
      <c r="BX98" s="159">
        <v>11720.686377125518</v>
      </c>
      <c r="BY98" s="159">
        <v>11440.526030883757</v>
      </c>
      <c r="BZ98" s="159">
        <v>10849.865795194251</v>
      </c>
      <c r="CA98" s="159">
        <v>11405.316910124135</v>
      </c>
      <c r="CB98" s="159">
        <v>11613.133373026245</v>
      </c>
      <c r="CC98" s="159">
        <v>11260.181777283084</v>
      </c>
      <c r="CD98" s="159">
        <v>10803.656870875828</v>
      </c>
      <c r="CE98" s="160">
        <v>10504.924935875624</v>
      </c>
    </row>
    <row r="99" spans="1:83" x14ac:dyDescent="0.35">
      <c r="B99" s="75" t="s">
        <v>413</v>
      </c>
      <c r="AH99" s="159">
        <v>9745.8625012615739</v>
      </c>
      <c r="AI99" s="159">
        <v>8967.6686577660712</v>
      </c>
      <c r="AJ99" s="159">
        <v>10131.710240040497</v>
      </c>
      <c r="AK99" s="159">
        <v>14603.86239529645</v>
      </c>
      <c r="AL99" s="159">
        <v>19840.90554193758</v>
      </c>
      <c r="AM99" s="159">
        <v>23150.516604696724</v>
      </c>
      <c r="AN99" s="159">
        <v>24818.736944434047</v>
      </c>
      <c r="AO99" s="159">
        <v>26637.70560337503</v>
      </c>
      <c r="AP99" s="159">
        <v>27406.196332432184</v>
      </c>
      <c r="AQ99" s="159">
        <v>25885.502795024837</v>
      </c>
      <c r="AR99" s="159">
        <v>22305.162721409728</v>
      </c>
      <c r="AS99" s="159">
        <v>21489.778171143967</v>
      </c>
      <c r="AT99" s="159">
        <v>23785.829738565673</v>
      </c>
      <c r="AU99" s="159">
        <v>29052.314147459201</v>
      </c>
      <c r="AV99" s="159">
        <v>36146.048109736665</v>
      </c>
      <c r="AW99" s="159">
        <v>39939.632228985764</v>
      </c>
      <c r="AX99" s="159">
        <v>41672.756780987693</v>
      </c>
      <c r="AY99" s="159">
        <v>42747.51646481239</v>
      </c>
      <c r="AZ99" s="159">
        <v>41881.635517594215</v>
      </c>
      <c r="BA99" s="159">
        <v>40461.595724868515</v>
      </c>
      <c r="BB99" s="159">
        <v>39070.64318482676</v>
      </c>
      <c r="BC99" s="159">
        <v>37174.767121177356</v>
      </c>
      <c r="BD99" s="159">
        <v>33825.124385441901</v>
      </c>
      <c r="BE99" s="159">
        <v>33932.069737584243</v>
      </c>
      <c r="BF99" s="159">
        <v>34677.653639807933</v>
      </c>
      <c r="BG99" s="159">
        <v>35162.832546700687</v>
      </c>
      <c r="BH99" s="159">
        <v>34485.475345776693</v>
      </c>
      <c r="BI99" s="159">
        <v>33810.774636415954</v>
      </c>
      <c r="BJ99" s="159">
        <v>34101.915503166114</v>
      </c>
      <c r="BK99" s="159">
        <v>34629.73404355313</v>
      </c>
      <c r="BL99" s="159">
        <v>34929.859986269017</v>
      </c>
      <c r="BM99" s="159">
        <v>41142.668624844715</v>
      </c>
      <c r="BN99" s="159">
        <v>42688.581054476635</v>
      </c>
      <c r="BO99" s="159">
        <v>43664.888802405228</v>
      </c>
      <c r="BP99" s="159">
        <v>45383.555667798129</v>
      </c>
      <c r="BQ99" s="159">
        <v>41102.834802613819</v>
      </c>
      <c r="BR99" s="159">
        <v>40782.203552056184</v>
      </c>
      <c r="BS99" s="159">
        <v>40608.120680326276</v>
      </c>
      <c r="BT99" s="159">
        <v>39960.20988212854</v>
      </c>
      <c r="BU99" s="159">
        <v>40631.588609409184</v>
      </c>
      <c r="BV99" s="159">
        <v>43122.939504805356</v>
      </c>
      <c r="BW99" s="159">
        <v>48576.269840522444</v>
      </c>
      <c r="BX99" s="159">
        <v>65156.039235966811</v>
      </c>
      <c r="BY99" s="159">
        <v>65883.053521788039</v>
      </c>
      <c r="BZ99" s="159">
        <v>63009.890876921483</v>
      </c>
      <c r="CA99" s="159">
        <v>68843.38979371899</v>
      </c>
      <c r="CB99" s="159">
        <v>76678.397960329341</v>
      </c>
      <c r="CC99" s="159">
        <v>80673.844721505156</v>
      </c>
      <c r="CD99" s="159">
        <v>80484.6039817009</v>
      </c>
      <c r="CE99" s="160">
        <v>80615.31525165886</v>
      </c>
    </row>
    <row r="100" spans="1:83" s="108" customFormat="1" x14ac:dyDescent="0.35">
      <c r="A100" s="172"/>
      <c r="B100" s="108" t="s">
        <v>163</v>
      </c>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56">
        <f t="shared" ref="AH100:BM100" si="0">AH99+AH98</f>
        <v>16184.985720787265</v>
      </c>
      <c r="AI100" s="56">
        <f t="shared" si="0"/>
        <v>15100.198083523625</v>
      </c>
      <c r="AJ100" s="56">
        <f t="shared" si="0"/>
        <v>16484.473330227316</v>
      </c>
      <c r="AK100" s="56">
        <f t="shared" si="0"/>
        <v>22744.028858590485</v>
      </c>
      <c r="AL100" s="56">
        <f t="shared" si="0"/>
        <v>28570.47093043285</v>
      </c>
      <c r="AM100" s="56">
        <f t="shared" si="0"/>
        <v>32431.316737995454</v>
      </c>
      <c r="AN100" s="56">
        <f t="shared" si="0"/>
        <v>34910.049631076487</v>
      </c>
      <c r="AO100" s="56">
        <f t="shared" si="0"/>
        <v>37378.96236554817</v>
      </c>
      <c r="AP100" s="56">
        <f t="shared" si="0"/>
        <v>38439.859790943839</v>
      </c>
      <c r="AQ100" s="56">
        <f t="shared" si="0"/>
        <v>36873.672499299188</v>
      </c>
      <c r="AR100" s="56">
        <f t="shared" si="0"/>
        <v>33718.268895014386</v>
      </c>
      <c r="AS100" s="56">
        <f t="shared" si="0"/>
        <v>33453.603586869009</v>
      </c>
      <c r="AT100" s="56">
        <f t="shared" si="0"/>
        <v>36478.357913134212</v>
      </c>
      <c r="AU100" s="56">
        <f t="shared" si="0"/>
        <v>41432.228936456449</v>
      </c>
      <c r="AV100" s="56">
        <f t="shared" si="0"/>
        <v>50680.69831794301</v>
      </c>
      <c r="AW100" s="56">
        <f t="shared" si="0"/>
        <v>55641.28096635369</v>
      </c>
      <c r="AX100" s="56">
        <f t="shared" si="0"/>
        <v>57640.575951393781</v>
      </c>
      <c r="AY100" s="56">
        <f t="shared" si="0"/>
        <v>58448.753062333664</v>
      </c>
      <c r="AZ100" s="56">
        <f t="shared" si="0"/>
        <v>57149.398059778308</v>
      </c>
      <c r="BA100" s="56">
        <f t="shared" si="0"/>
        <v>55786.027467981883</v>
      </c>
      <c r="BB100" s="56">
        <f t="shared" si="0"/>
        <v>54050.578569911268</v>
      </c>
      <c r="BC100" s="56">
        <f t="shared" si="0"/>
        <v>52564.923595029708</v>
      </c>
      <c r="BD100" s="56">
        <f t="shared" si="0"/>
        <v>50026.771179784468</v>
      </c>
      <c r="BE100" s="56">
        <f t="shared" si="0"/>
        <v>51077.222161930578</v>
      </c>
      <c r="BF100" s="56">
        <f t="shared" si="0"/>
        <v>52096.533165874658</v>
      </c>
      <c r="BG100" s="56">
        <f t="shared" si="0"/>
        <v>52494.662434785081</v>
      </c>
      <c r="BH100" s="56">
        <f t="shared" si="0"/>
        <v>53535.956500578242</v>
      </c>
      <c r="BI100" s="56">
        <f t="shared" si="0"/>
        <v>53079.583020971637</v>
      </c>
      <c r="BJ100" s="56">
        <f t="shared" si="0"/>
        <v>54189.860898818064</v>
      </c>
      <c r="BK100" s="56">
        <f t="shared" si="0"/>
        <v>55109.105011980282</v>
      </c>
      <c r="BL100" s="56">
        <f t="shared" si="0"/>
        <v>56308.744814490274</v>
      </c>
      <c r="BM100" s="56">
        <f t="shared" si="0"/>
        <v>63335.886640492259</v>
      </c>
      <c r="BN100" s="56">
        <f t="shared" ref="BN100:CE100" si="1">BN99+BN98</f>
        <v>65057.059036693368</v>
      </c>
      <c r="BO100" s="56">
        <f t="shared" si="1"/>
        <v>65464.533188403002</v>
      </c>
      <c r="BP100" s="56">
        <f t="shared" si="1"/>
        <v>66238.457499507465</v>
      </c>
      <c r="BQ100" s="56">
        <f t="shared" si="1"/>
        <v>58281.266035286826</v>
      </c>
      <c r="BR100" s="56">
        <f t="shared" si="1"/>
        <v>57234.34374036752</v>
      </c>
      <c r="BS100" s="56">
        <f t="shared" si="1"/>
        <v>56243.245449730486</v>
      </c>
      <c r="BT100" s="56">
        <f t="shared" si="1"/>
        <v>54536.950977606699</v>
      </c>
      <c r="BU100" s="56">
        <f t="shared" si="1"/>
        <v>54386.432889006457</v>
      </c>
      <c r="BV100" s="56">
        <f t="shared" si="1"/>
        <v>56040.399376547663</v>
      </c>
      <c r="BW100" s="56">
        <f t="shared" si="1"/>
        <v>60982.695743286029</v>
      </c>
      <c r="BX100" s="56">
        <f t="shared" si="1"/>
        <v>76876.725613092334</v>
      </c>
      <c r="BY100" s="56">
        <f t="shared" si="1"/>
        <v>77323.579552671799</v>
      </c>
      <c r="BZ100" s="56">
        <f t="shared" si="1"/>
        <v>73859.756672115735</v>
      </c>
      <c r="CA100" s="56">
        <f t="shared" si="1"/>
        <v>80248.706703843127</v>
      </c>
      <c r="CB100" s="56">
        <f t="shared" si="1"/>
        <v>88291.531333355582</v>
      </c>
      <c r="CC100" s="56">
        <f t="shared" si="1"/>
        <v>91934.02649878824</v>
      </c>
      <c r="CD100" s="56">
        <f t="shared" si="1"/>
        <v>91288.260852576728</v>
      </c>
      <c r="CE100" s="57">
        <f t="shared" si="1"/>
        <v>91120.24018753448</v>
      </c>
    </row>
    <row r="101" spans="1:83" ht="26.25" customHeight="1" x14ac:dyDescent="0.35">
      <c r="B101" s="108" t="s">
        <v>442</v>
      </c>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c r="BB101" s="159"/>
      <c r="BC101" s="159"/>
      <c r="BD101" s="159"/>
      <c r="BE101" s="159"/>
      <c r="BF101" s="159"/>
      <c r="BG101" s="159"/>
      <c r="BH101" s="256" t="str">
        <f>Table_3a!BH101</f>
        <v>Definition change -&gt;</v>
      </c>
      <c r="BI101" s="159"/>
      <c r="BJ101" s="159"/>
      <c r="BK101" s="159"/>
      <c r="BL101" s="256" t="str">
        <f>Table_3a!BL101</f>
        <v>Definition change -&gt;</v>
      </c>
      <c r="BM101" s="159"/>
      <c r="BN101" s="159"/>
      <c r="BO101" s="159"/>
      <c r="BP101" s="159"/>
      <c r="BQ101" s="159"/>
      <c r="BR101" s="159"/>
      <c r="BS101" s="159"/>
      <c r="BT101" s="159"/>
      <c r="BU101" s="159"/>
      <c r="BV101" s="159"/>
      <c r="BW101" s="159"/>
      <c r="BX101" s="159"/>
      <c r="BY101" s="159"/>
      <c r="BZ101" s="159"/>
      <c r="CA101" s="159"/>
      <c r="CB101" s="159"/>
      <c r="CC101" s="159"/>
      <c r="CD101" s="159"/>
      <c r="CE101" s="160"/>
    </row>
    <row r="102" spans="1:83" x14ac:dyDescent="0.35">
      <c r="B102" s="73" t="s">
        <v>440</v>
      </c>
      <c r="AH102" s="159">
        <v>5285.5919215449176</v>
      </c>
      <c r="AI102" s="159">
        <v>4960.0531117334895</v>
      </c>
      <c r="AJ102" s="159">
        <v>5017.1267507229422</v>
      </c>
      <c r="AK102" s="159">
        <v>6365.3576748252781</v>
      </c>
      <c r="AL102" s="159">
        <v>6680.9141855946427</v>
      </c>
      <c r="AM102" s="159">
        <v>6922.464253610744</v>
      </c>
      <c r="AN102" s="159">
        <v>7397.7316035983777</v>
      </c>
      <c r="AO102" s="159">
        <v>7648.1408117326982</v>
      </c>
      <c r="AP102" s="159">
        <v>7509.807406241739</v>
      </c>
      <c r="AQ102" s="159">
        <v>7180.6035706926368</v>
      </c>
      <c r="AR102" s="159">
        <v>7613.7495164186194</v>
      </c>
      <c r="AS102" s="159">
        <v>7600.9902033152248</v>
      </c>
      <c r="AT102" s="159">
        <v>7865.429193317259</v>
      </c>
      <c r="AU102" s="159">
        <v>8278.137556228563</v>
      </c>
      <c r="AV102" s="159">
        <v>9905.2269468458435</v>
      </c>
      <c r="AW102" s="159">
        <v>10488.273283654376</v>
      </c>
      <c r="AX102" s="159">
        <v>10762.61986068805</v>
      </c>
      <c r="AY102" s="159">
        <v>11008.998185273163</v>
      </c>
      <c r="AZ102" s="159">
        <v>10817.496651007437</v>
      </c>
      <c r="BA102" s="159">
        <v>11012.724632522268</v>
      </c>
      <c r="BB102" s="159">
        <v>10867.567379940287</v>
      </c>
      <c r="BC102" s="159">
        <v>11377.422278179982</v>
      </c>
      <c r="BD102" s="159">
        <v>12172.660557400339</v>
      </c>
      <c r="BE102" s="159">
        <v>13020.652822401667</v>
      </c>
      <c r="BF102" s="159">
        <v>13970.699498692067</v>
      </c>
      <c r="BG102" s="159">
        <v>14317.989060980186</v>
      </c>
      <c r="BH102" s="237">
        <v>16229.340527008706</v>
      </c>
      <c r="BI102" s="159">
        <v>16501.200993516297</v>
      </c>
      <c r="BJ102" s="159">
        <v>17129.167172002781</v>
      </c>
      <c r="BK102" s="159">
        <v>17528.827078724207</v>
      </c>
      <c r="BL102" s="237">
        <v>17551.448420912322</v>
      </c>
      <c r="BM102" s="159">
        <v>18290.760139738064</v>
      </c>
      <c r="BN102" s="159">
        <v>18379.846244802065</v>
      </c>
      <c r="BO102" s="159">
        <v>17866.484083266194</v>
      </c>
      <c r="BP102" s="159">
        <v>17165.774520284518</v>
      </c>
      <c r="BQ102" s="159">
        <v>16360.735550355947</v>
      </c>
      <c r="BR102" s="159">
        <v>15736.185839760703</v>
      </c>
      <c r="BS102" s="159">
        <v>15037.081234743939</v>
      </c>
      <c r="BT102" s="159">
        <v>14133.927413217314</v>
      </c>
      <c r="BU102" s="159">
        <v>13486.095805812358</v>
      </c>
      <c r="BV102" s="159">
        <v>12797.355163388434</v>
      </c>
      <c r="BW102" s="159">
        <v>12307.687782892961</v>
      </c>
      <c r="BX102" s="159">
        <v>11660.667501688553</v>
      </c>
      <c r="BY102" s="159">
        <v>11421.665594252887</v>
      </c>
      <c r="BZ102" s="159">
        <v>10852.452132824954</v>
      </c>
      <c r="CA102" s="159">
        <v>11396.938871999633</v>
      </c>
      <c r="CB102" s="159">
        <v>11617.034400840583</v>
      </c>
      <c r="CC102" s="159">
        <v>11255.462663789131</v>
      </c>
      <c r="CD102" s="159">
        <v>10800.166318550162</v>
      </c>
      <c r="CE102" s="160">
        <v>10500.885690356376</v>
      </c>
    </row>
    <row r="103" spans="1:83" x14ac:dyDescent="0.35">
      <c r="B103" s="73" t="s">
        <v>432</v>
      </c>
      <c r="AH103" s="159">
        <v>1046.0480802050877</v>
      </c>
      <c r="AI103" s="159">
        <v>985.71215978939028</v>
      </c>
      <c r="AJ103" s="159">
        <v>995.91738791792659</v>
      </c>
      <c r="AK103" s="159">
        <v>1160.9169734184472</v>
      </c>
      <c r="AL103" s="159">
        <v>1401.5270275534438</v>
      </c>
      <c r="AM103" s="159">
        <v>1520.4561011821486</v>
      </c>
      <c r="AN103" s="159">
        <v>1593.5326870963725</v>
      </c>
      <c r="AO103" s="159">
        <v>1707.8610733277751</v>
      </c>
      <c r="AP103" s="159">
        <v>1882.9048467788555</v>
      </c>
      <c r="AQ103" s="159">
        <v>1820.7947940439647</v>
      </c>
      <c r="AR103" s="159">
        <v>1930.1266435894615</v>
      </c>
      <c r="AS103" s="159">
        <v>2107.3168041277713</v>
      </c>
      <c r="AT103" s="159">
        <v>2498.8627889620197</v>
      </c>
      <c r="AU103" s="159">
        <v>2991.2097195861384</v>
      </c>
      <c r="AV103" s="159">
        <v>3957.7124003636859</v>
      </c>
      <c r="AW103" s="159">
        <v>4927.8279269286786</v>
      </c>
      <c r="AX103" s="159">
        <v>6153.6800798976983</v>
      </c>
      <c r="AY103" s="159">
        <v>7084.0237059048713</v>
      </c>
      <c r="AZ103" s="159">
        <v>7575.4665187169594</v>
      </c>
      <c r="BA103" s="159">
        <v>8082.9807554031395</v>
      </c>
      <c r="BB103" s="159">
        <v>8517.2839751899428</v>
      </c>
      <c r="BC103" s="159">
        <v>8938.188406459878</v>
      </c>
      <c r="BD103" s="159">
        <v>9471.8940445812368</v>
      </c>
      <c r="BE103" s="159">
        <v>10075.088980636699</v>
      </c>
      <c r="BF103" s="159">
        <v>11002.855579582862</v>
      </c>
      <c r="BG103" s="159">
        <v>11101.494646791496</v>
      </c>
      <c r="BH103" s="237">
        <v>11039.539448963844</v>
      </c>
      <c r="BI103" s="159">
        <v>11145.058205929376</v>
      </c>
      <c r="BJ103" s="159">
        <v>11460.616164181776</v>
      </c>
      <c r="BK103" s="159">
        <v>12303.72759570754</v>
      </c>
      <c r="BL103" s="237">
        <v>12750.494885541953</v>
      </c>
      <c r="BM103" s="159">
        <v>14218.646854962137</v>
      </c>
      <c r="BN103" s="159">
        <v>14790.259265337905</v>
      </c>
      <c r="BO103" s="159">
        <v>15460.843007171523</v>
      </c>
      <c r="BP103" s="159">
        <v>16676.93006994696</v>
      </c>
      <c r="BQ103" s="159">
        <v>17751.871738244961</v>
      </c>
      <c r="BR103" s="159">
        <v>19799.862733878515</v>
      </c>
      <c r="BS103" s="159">
        <v>21048.380159788183</v>
      </c>
      <c r="BT103" s="159">
        <v>20770.807194638583</v>
      </c>
      <c r="BU103" s="159">
        <v>20713.301823160247</v>
      </c>
      <c r="BV103" s="159">
        <v>19712.814423824962</v>
      </c>
      <c r="BW103" s="159">
        <v>17158.550189627356</v>
      </c>
      <c r="BX103" s="159">
        <v>15376.083619704645</v>
      </c>
      <c r="BY103" s="159">
        <v>14339.189967083475</v>
      </c>
      <c r="BZ103" s="159">
        <v>12561.446915947152</v>
      </c>
      <c r="CA103" s="159">
        <v>12718.745106374954</v>
      </c>
      <c r="CB103" s="159">
        <v>11690.366293437572</v>
      </c>
      <c r="CC103" s="159">
        <v>10012.647464234207</v>
      </c>
      <c r="CD103" s="159">
        <v>8955.7809849133573</v>
      </c>
      <c r="CE103" s="160">
        <v>8163.1326042435812</v>
      </c>
    </row>
    <row r="104" spans="1:83" x14ac:dyDescent="0.35">
      <c r="B104" s="73" t="s">
        <v>433</v>
      </c>
      <c r="AH104" s="159">
        <v>1923.5389460271485</v>
      </c>
      <c r="AI104" s="159">
        <v>1779.1220999156064</v>
      </c>
      <c r="AJ104" s="159">
        <v>1847.0798706276835</v>
      </c>
      <c r="AK104" s="159">
        <v>2536.0314729594529</v>
      </c>
      <c r="AL104" s="159">
        <v>3262.5408246984084</v>
      </c>
      <c r="AM104" s="159">
        <v>3860.9686663948733</v>
      </c>
      <c r="AN104" s="159">
        <v>4125.5311772271561</v>
      </c>
      <c r="AO104" s="159">
        <v>4569.7296384145857</v>
      </c>
      <c r="AP104" s="159">
        <v>4847.2662148311301</v>
      </c>
      <c r="AQ104" s="159">
        <v>4781.494448461046</v>
      </c>
      <c r="AR104" s="159">
        <v>4068.2442409921546</v>
      </c>
      <c r="AS104" s="159">
        <v>4138.9830837371192</v>
      </c>
      <c r="AT104" s="159">
        <v>4819.1620871018104</v>
      </c>
      <c r="AU104" s="159">
        <v>6012.529189542407</v>
      </c>
      <c r="AV104" s="159">
        <v>7180.7561279062529</v>
      </c>
      <c r="AW104" s="159">
        <v>7868.8500148599696</v>
      </c>
      <c r="AX104" s="159">
        <v>8926.1724611833852</v>
      </c>
      <c r="AY104" s="159">
        <v>9343.1500599180581</v>
      </c>
      <c r="AZ104" s="159">
        <v>9334.8489368321989</v>
      </c>
      <c r="BA104" s="159">
        <v>9043.7474138608322</v>
      </c>
      <c r="BB104" s="159">
        <v>8698.8063406411256</v>
      </c>
      <c r="BC104" s="159">
        <v>8455.9624917264773</v>
      </c>
      <c r="BD104" s="159">
        <v>8158.8146351554878</v>
      </c>
      <c r="BE104" s="159">
        <v>7972.0176206579235</v>
      </c>
      <c r="BF104" s="159">
        <v>7936.7410864849699</v>
      </c>
      <c r="BG104" s="159">
        <v>8209.3804771008799</v>
      </c>
      <c r="BH104" s="237">
        <v>8405.8915844815056</v>
      </c>
      <c r="BI104" s="159">
        <v>8450.8740683961823</v>
      </c>
      <c r="BJ104" s="159">
        <v>8444.8845212057313</v>
      </c>
      <c r="BK104" s="159">
        <v>8652.8572357941939</v>
      </c>
      <c r="BL104" s="237">
        <v>7438.2418716245784</v>
      </c>
      <c r="BM104" s="159">
        <v>7854.0390597213636</v>
      </c>
      <c r="BN104" s="159">
        <v>7414.2558068615635</v>
      </c>
      <c r="BO104" s="159">
        <v>6771.3242756770715</v>
      </c>
      <c r="BP104" s="159">
        <v>6176.2834907833503</v>
      </c>
      <c r="BQ104" s="159">
        <v>5473.4447465552339</v>
      </c>
      <c r="BR104" s="159">
        <v>4993.8602933510829</v>
      </c>
      <c r="BS104" s="159">
        <v>4646.921252475704</v>
      </c>
      <c r="BT104" s="159">
        <v>4175.1963585828944</v>
      </c>
      <c r="BU104" s="159">
        <v>3795.5794781328473</v>
      </c>
      <c r="BV104" s="159">
        <v>3193.7721304021907</v>
      </c>
      <c r="BW104" s="159">
        <v>2122.538408104363</v>
      </c>
      <c r="BX104" s="159">
        <v>1503.4604803049219</v>
      </c>
      <c r="BY104" s="159">
        <v>1047.6222776774484</v>
      </c>
      <c r="BZ104" s="159">
        <v>729.16266942889172</v>
      </c>
      <c r="CA104" s="159">
        <v>581.00002714385766</v>
      </c>
      <c r="CB104" s="159">
        <v>430.17468386362333</v>
      </c>
      <c r="CC104" s="159">
        <v>69.966838655693195</v>
      </c>
      <c r="CD104" s="159">
        <v>0.18548177519157835</v>
      </c>
      <c r="CE104" s="160">
        <v>0</v>
      </c>
    </row>
    <row r="105" spans="1:83" x14ac:dyDescent="0.35">
      <c r="B105" s="73" t="s">
        <v>434</v>
      </c>
      <c r="AH105" s="159">
        <v>3542.9362971810096</v>
      </c>
      <c r="AI105" s="159">
        <v>3147.973585312242</v>
      </c>
      <c r="AJ105" s="159">
        <v>3870.6516039444632</v>
      </c>
      <c r="AK105" s="159">
        <v>6409.5202116450355</v>
      </c>
      <c r="AL105" s="159">
        <v>9762.3620145866535</v>
      </c>
      <c r="AM105" s="159">
        <v>11709.942299696404</v>
      </c>
      <c r="AN105" s="159">
        <v>12561.690465954794</v>
      </c>
      <c r="AO105" s="159">
        <v>13403.047309394329</v>
      </c>
      <c r="AP105" s="159">
        <v>13295.895152580253</v>
      </c>
      <c r="AQ105" s="159">
        <v>11781.975236513024</v>
      </c>
      <c r="AR105" s="159">
        <v>8851.9106008313574</v>
      </c>
      <c r="AS105" s="159">
        <v>7448.3961568570276</v>
      </c>
      <c r="AT105" s="159">
        <v>7808.897497930212</v>
      </c>
      <c r="AU105" s="159">
        <v>10485.986192446746</v>
      </c>
      <c r="AV105" s="159">
        <v>13454.843573728065</v>
      </c>
      <c r="AW105" s="159">
        <v>14201.407817525336</v>
      </c>
      <c r="AX105" s="159">
        <v>12956.34470854609</v>
      </c>
      <c r="AY105" s="159">
        <v>12000.581124391583</v>
      </c>
      <c r="AZ105" s="159">
        <v>10435.41953798205</v>
      </c>
      <c r="BA105" s="159">
        <v>8517.0710639942918</v>
      </c>
      <c r="BB105" s="159">
        <v>7301.0941799038828</v>
      </c>
      <c r="BC105" s="159">
        <v>6411.3814679887319</v>
      </c>
      <c r="BD105" s="159">
        <v>5466.4413877610959</v>
      </c>
      <c r="BE105" s="159">
        <v>4751.6466203414384</v>
      </c>
      <c r="BF105" s="159">
        <v>4672.005425949792</v>
      </c>
      <c r="BG105" s="159">
        <v>4375.7991555403241</v>
      </c>
      <c r="BH105" s="237">
        <v>4172.1396584994582</v>
      </c>
      <c r="BI105" s="159">
        <v>4445.8245035028949</v>
      </c>
      <c r="BJ105" s="159">
        <v>4657.3936940053145</v>
      </c>
      <c r="BK105" s="159">
        <v>4462.2141224210854</v>
      </c>
      <c r="BL105" s="237">
        <v>5190.213691332131</v>
      </c>
      <c r="BM105" s="159">
        <v>8583.0435126849843</v>
      </c>
      <c r="BN105" s="159">
        <v>8993.3735160587185</v>
      </c>
      <c r="BO105" s="159">
        <v>9940.5492796554663</v>
      </c>
      <c r="BP105" s="159">
        <v>10503.690940032217</v>
      </c>
      <c r="BQ105" s="159">
        <v>8903.2884533645392</v>
      </c>
      <c r="BR105" s="159">
        <v>6376.9793130252947</v>
      </c>
      <c r="BS105" s="159">
        <v>4856.1157579850105</v>
      </c>
      <c r="BT105" s="159">
        <v>3942.117523903345</v>
      </c>
      <c r="BU105" s="159">
        <v>3455.5353100374232</v>
      </c>
      <c r="BV105" s="159">
        <v>2638.245058266893</v>
      </c>
      <c r="BW105" s="159">
        <v>1293.4284817867206</v>
      </c>
      <c r="BX105" s="159">
        <v>872.77092545501637</v>
      </c>
      <c r="BY105" s="159">
        <v>607.79531582096172</v>
      </c>
      <c r="BZ105" s="159">
        <v>363.66128043711291</v>
      </c>
      <c r="CA105" s="159">
        <v>228.42326231662378</v>
      </c>
      <c r="CB105" s="159">
        <v>0</v>
      </c>
      <c r="CC105" s="159">
        <v>0</v>
      </c>
      <c r="CD105" s="159">
        <v>0</v>
      </c>
      <c r="CE105" s="160">
        <v>0</v>
      </c>
    </row>
    <row r="106" spans="1:83" x14ac:dyDescent="0.35">
      <c r="B106" s="73" t="s">
        <v>435</v>
      </c>
      <c r="AH106" s="159">
        <v>193.28618173419511</v>
      </c>
      <c r="AI106" s="159">
        <v>200.20440601795462</v>
      </c>
      <c r="AJ106" s="159">
        <v>213.42766467417303</v>
      </c>
      <c r="AK106" s="159">
        <v>276.90202835320486</v>
      </c>
      <c r="AL106" s="159">
        <v>348.59746661919485</v>
      </c>
      <c r="AM106" s="159">
        <v>427.33923064425483</v>
      </c>
      <c r="AN106" s="159">
        <v>487.7970636465443</v>
      </c>
      <c r="AO106" s="159">
        <v>488.11290000691884</v>
      </c>
      <c r="AP106" s="159">
        <v>571.7405719663326</v>
      </c>
      <c r="AQ106" s="159">
        <v>712.18684539821618</v>
      </c>
      <c r="AR106" s="159">
        <v>1058.8833513559912</v>
      </c>
      <c r="AS106" s="159">
        <v>1082.2807974695786</v>
      </c>
      <c r="AT106" s="159">
        <v>1414.3054609812398</v>
      </c>
      <c r="AU106" s="159">
        <v>1766.500764321436</v>
      </c>
      <c r="AV106" s="159">
        <v>1690.2427846304354</v>
      </c>
      <c r="AW106" s="159">
        <v>2010.9729125485735</v>
      </c>
      <c r="AX106" s="159">
        <v>2387.1932414715943</v>
      </c>
      <c r="AY106" s="159">
        <v>2787.9981826667536</v>
      </c>
      <c r="AZ106" s="159">
        <v>2830.7199331709526</v>
      </c>
      <c r="BA106" s="159">
        <v>2861.7014550981353</v>
      </c>
      <c r="BB106" s="159">
        <v>2600.5020640841976</v>
      </c>
      <c r="BC106" s="159">
        <v>2103.9389269959283</v>
      </c>
      <c r="BD106" s="159">
        <v>1965.8487442724254</v>
      </c>
      <c r="BE106" s="159">
        <v>1950.8461467891889</v>
      </c>
      <c r="BF106" s="159">
        <v>1973.0754609542296</v>
      </c>
      <c r="BG106" s="159">
        <v>2205.5251091157193</v>
      </c>
      <c r="BH106" s="237">
        <v>2600.2045639742237</v>
      </c>
      <c r="BI106" s="159">
        <v>2694.1632152605871</v>
      </c>
      <c r="BJ106" s="159">
        <v>3120.1030990351987</v>
      </c>
      <c r="BK106" s="159">
        <v>3283.0906093736353</v>
      </c>
      <c r="BL106" s="237">
        <v>5110.6247014611235</v>
      </c>
      <c r="BM106" s="159">
        <v>6365.5677407100784</v>
      </c>
      <c r="BN106" s="159">
        <v>7597.7070196334334</v>
      </c>
      <c r="BO106" s="159">
        <v>7959.4231794478974</v>
      </c>
      <c r="BP106" s="159">
        <v>8618.2104986797021</v>
      </c>
      <c r="BQ106" s="159">
        <v>9206.7108619676437</v>
      </c>
      <c r="BR106" s="159">
        <v>9769.0290084970784</v>
      </c>
      <c r="BS106" s="159">
        <v>9947.3253805893128</v>
      </c>
      <c r="BT106" s="159">
        <v>9518.3346640695399</v>
      </c>
      <c r="BU106" s="159">
        <v>8918.4154001278785</v>
      </c>
      <c r="BV106" s="159">
        <v>8118.4819476772354</v>
      </c>
      <c r="BW106" s="159">
        <v>7059.3529017544761</v>
      </c>
      <c r="BX106" s="159">
        <v>6228.4448050543133</v>
      </c>
      <c r="BY106" s="159">
        <v>5545.7328245372555</v>
      </c>
      <c r="BZ106" s="159">
        <v>4716.1956143977641</v>
      </c>
      <c r="CA106" s="159">
        <v>4421.5972300467456</v>
      </c>
      <c r="CB106" s="159">
        <v>4155.8005238727537</v>
      </c>
      <c r="CC106" s="159">
        <v>1885.3022282273025</v>
      </c>
      <c r="CD106" s="159">
        <v>1534.7730435874164</v>
      </c>
      <c r="CE106" s="160">
        <v>1572.7964022837971</v>
      </c>
    </row>
    <row r="107" spans="1:83" ht="26.25" customHeight="1" x14ac:dyDescent="0.35">
      <c r="B107" s="73" t="s">
        <v>441</v>
      </c>
      <c r="AH107" s="159"/>
      <c r="AI107" s="159"/>
      <c r="AJ107" s="159"/>
      <c r="AK107" s="159"/>
      <c r="AL107" s="159"/>
      <c r="AM107" s="159"/>
      <c r="AN107" s="159"/>
      <c r="AO107" s="159"/>
      <c r="AP107" s="159"/>
      <c r="AQ107" s="159"/>
      <c r="AR107" s="159"/>
      <c r="AS107" s="159"/>
      <c r="AT107" s="159"/>
      <c r="AU107" s="159"/>
      <c r="AV107" s="159"/>
      <c r="AW107" s="159"/>
      <c r="AX107" s="159"/>
      <c r="AY107" s="159"/>
      <c r="AZ107" s="159"/>
      <c r="BA107" s="159"/>
      <c r="BB107" s="159"/>
      <c r="BC107" s="159"/>
      <c r="BD107" s="159"/>
      <c r="BE107" s="159"/>
      <c r="BF107" s="159"/>
      <c r="BG107" s="159"/>
      <c r="BH107" s="159"/>
      <c r="BI107" s="159"/>
      <c r="BJ107" s="159"/>
      <c r="BK107" s="159"/>
      <c r="BL107" s="159"/>
      <c r="BM107" s="159"/>
      <c r="BN107" s="159"/>
      <c r="BO107" s="159"/>
      <c r="BP107" s="159"/>
      <c r="BQ107" s="159">
        <v>7.3938467000806636</v>
      </c>
      <c r="BR107" s="159">
        <v>70.106386961733349</v>
      </c>
      <c r="BS107" s="159">
        <v>608.04850966013237</v>
      </c>
      <c r="BT107" s="159">
        <v>1924.7440201009429</v>
      </c>
      <c r="BU107" s="159">
        <v>3966.6374913003815</v>
      </c>
      <c r="BV107" s="159">
        <v>9541.3985913940996</v>
      </c>
      <c r="BW107" s="159">
        <v>21020.952873531864</v>
      </c>
      <c r="BX107" s="159">
        <v>41223.704023698112</v>
      </c>
      <c r="BY107" s="159">
        <v>44354.476494283765</v>
      </c>
      <c r="BZ107" s="159">
        <v>44500.333415667083</v>
      </c>
      <c r="CA107" s="159">
        <v>50819.168293422241</v>
      </c>
      <c r="CB107" s="159">
        <v>60214.705363061817</v>
      </c>
      <c r="CC107" s="159">
        <v>68616.220580404828</v>
      </c>
      <c r="CD107" s="159">
        <v>69913.143276659102</v>
      </c>
      <c r="CE107" s="160">
        <v>70799.441246816015</v>
      </c>
    </row>
    <row r="108" spans="1:83" ht="26.25" customHeight="1" x14ac:dyDescent="0.35">
      <c r="B108" s="75" t="s">
        <v>436</v>
      </c>
      <c r="AH108" s="159">
        <v>5285.5919215449176</v>
      </c>
      <c r="AI108" s="159">
        <v>4960.0531117334895</v>
      </c>
      <c r="AJ108" s="159">
        <v>5017.1267507229422</v>
      </c>
      <c r="AK108" s="159">
        <v>6365.3576748252781</v>
      </c>
      <c r="AL108" s="159">
        <v>6680.9141855946427</v>
      </c>
      <c r="AM108" s="159">
        <v>6922.464253610744</v>
      </c>
      <c r="AN108" s="159">
        <v>7397.7316035983777</v>
      </c>
      <c r="AO108" s="159">
        <v>7648.1408117326982</v>
      </c>
      <c r="AP108" s="159">
        <v>7509.807406241739</v>
      </c>
      <c r="AQ108" s="159">
        <v>7180.6035706926368</v>
      </c>
      <c r="AR108" s="159">
        <v>7613.7495164186194</v>
      </c>
      <c r="AS108" s="159">
        <v>7600.9902033152248</v>
      </c>
      <c r="AT108" s="159">
        <v>7865.429193317259</v>
      </c>
      <c r="AU108" s="159">
        <v>8278.137556228563</v>
      </c>
      <c r="AV108" s="159">
        <v>9905.2269468458435</v>
      </c>
      <c r="AW108" s="159">
        <v>10488.273283654376</v>
      </c>
      <c r="AX108" s="159">
        <v>10762.61986068805</v>
      </c>
      <c r="AY108" s="159">
        <v>11008.998185273163</v>
      </c>
      <c r="AZ108" s="159">
        <v>10817.496651007437</v>
      </c>
      <c r="BA108" s="159">
        <v>11012.724632522268</v>
      </c>
      <c r="BB108" s="159">
        <v>10867.567379940287</v>
      </c>
      <c r="BC108" s="159">
        <v>11377.422278179982</v>
      </c>
      <c r="BD108" s="159">
        <v>12172.660557400339</v>
      </c>
      <c r="BE108" s="159">
        <v>13020.652822401667</v>
      </c>
      <c r="BF108" s="159">
        <v>13970.699498692067</v>
      </c>
      <c r="BG108" s="159">
        <v>14317.989060980186</v>
      </c>
      <c r="BH108" s="159">
        <v>16229.340527008706</v>
      </c>
      <c r="BI108" s="159">
        <v>16501.200993516297</v>
      </c>
      <c r="BJ108" s="159">
        <v>17166.513550512769</v>
      </c>
      <c r="BK108" s="159">
        <v>17564.681958152094</v>
      </c>
      <c r="BL108" s="159">
        <v>18406.091096897679</v>
      </c>
      <c r="BM108" s="159">
        <v>19155.338195489825</v>
      </c>
      <c r="BN108" s="159">
        <v>19336.056008216125</v>
      </c>
      <c r="BO108" s="159">
        <v>18880.182303387039</v>
      </c>
      <c r="BP108" s="159">
        <v>18101.833005794644</v>
      </c>
      <c r="BQ108" s="159">
        <v>17178.431232673007</v>
      </c>
      <c r="BR108" s="159">
        <v>16452.140188311339</v>
      </c>
      <c r="BS108" s="159">
        <v>15635.124769404209</v>
      </c>
      <c r="BT108" s="159">
        <v>14576.741095478159</v>
      </c>
      <c r="BU108" s="159">
        <v>13754.844279597271</v>
      </c>
      <c r="BV108" s="159">
        <v>12917.459871742303</v>
      </c>
      <c r="BW108" s="159">
        <v>12406.425902763587</v>
      </c>
      <c r="BX108" s="159">
        <v>11720.686377125518</v>
      </c>
      <c r="BY108" s="159">
        <v>11440.526030883757</v>
      </c>
      <c r="BZ108" s="159">
        <v>10849.461451585046</v>
      </c>
      <c r="CA108" s="159">
        <v>11404.791769413752</v>
      </c>
      <c r="CB108" s="159">
        <v>11612.3893804379</v>
      </c>
      <c r="CC108" s="159">
        <v>11259.185729169834</v>
      </c>
      <c r="CD108" s="159">
        <v>10802.398456352747</v>
      </c>
      <c r="CE108" s="160">
        <v>10503.378379225716</v>
      </c>
    </row>
    <row r="109" spans="1:83" x14ac:dyDescent="0.35">
      <c r="B109" s="75" t="s">
        <v>413</v>
      </c>
      <c r="AH109" s="159">
        <v>6705.8095051474411</v>
      </c>
      <c r="AI109" s="159">
        <v>6113.012251035193</v>
      </c>
      <c r="AJ109" s="159">
        <v>6927.0765271642467</v>
      </c>
      <c r="AK109" s="159">
        <v>10383.37068637614</v>
      </c>
      <c r="AL109" s="159">
        <v>14775.027333457701</v>
      </c>
      <c r="AM109" s="159">
        <v>17518.706297917681</v>
      </c>
      <c r="AN109" s="159">
        <v>18768.551393924867</v>
      </c>
      <c r="AO109" s="159">
        <v>20168.750921143612</v>
      </c>
      <c r="AP109" s="159">
        <v>20597.806786156572</v>
      </c>
      <c r="AQ109" s="159">
        <v>19096.451324416252</v>
      </c>
      <c r="AR109" s="159">
        <v>15909.164836768967</v>
      </c>
      <c r="AS109" s="159">
        <v>14776.976842191498</v>
      </c>
      <c r="AT109" s="159">
        <v>16541.227834975281</v>
      </c>
      <c r="AU109" s="159">
        <v>21256.225865896726</v>
      </c>
      <c r="AV109" s="159">
        <v>26283.554886628437</v>
      </c>
      <c r="AW109" s="159">
        <v>29009.058671862553</v>
      </c>
      <c r="AX109" s="159">
        <v>30423.390491098769</v>
      </c>
      <c r="AY109" s="159">
        <v>31215.753072881271</v>
      </c>
      <c r="AZ109" s="159">
        <v>30176.454926702158</v>
      </c>
      <c r="BA109" s="159">
        <v>28505.500688356398</v>
      </c>
      <c r="BB109" s="159">
        <v>27117.686559819147</v>
      </c>
      <c r="BC109" s="159">
        <v>25909.47129317102</v>
      </c>
      <c r="BD109" s="159">
        <v>25062.998811770245</v>
      </c>
      <c r="BE109" s="159">
        <v>24749.59936842525</v>
      </c>
      <c r="BF109" s="159">
        <v>25584.677552971854</v>
      </c>
      <c r="BG109" s="159">
        <v>25892.199388548419</v>
      </c>
      <c r="BH109" s="159">
        <v>26217.775255919034</v>
      </c>
      <c r="BI109" s="159">
        <v>26735.919993089039</v>
      </c>
      <c r="BJ109" s="159">
        <v>27893.747591742362</v>
      </c>
      <c r="BK109" s="159">
        <v>28913.438380825683</v>
      </c>
      <c r="BL109" s="159">
        <v>29634.932473974437</v>
      </c>
      <c r="BM109" s="159">
        <v>36156.719112326798</v>
      </c>
      <c r="BN109" s="159">
        <v>37839.385844477554</v>
      </c>
      <c r="BO109" s="159">
        <v>39118.441521831111</v>
      </c>
      <c r="BP109" s="159">
        <v>41039.056513932112</v>
      </c>
      <c r="BQ109" s="159">
        <v>40525.01396451539</v>
      </c>
      <c r="BR109" s="159">
        <v>40293.883387163063</v>
      </c>
      <c r="BS109" s="159">
        <v>40508.74752583808</v>
      </c>
      <c r="BT109" s="159">
        <v>39888.386079034462</v>
      </c>
      <c r="BU109" s="159">
        <v>40580.721028973858</v>
      </c>
      <c r="BV109" s="159">
        <v>43084.60744321152</v>
      </c>
      <c r="BW109" s="159">
        <v>48556.084734934149</v>
      </c>
      <c r="BX109" s="159">
        <v>65144.44497878004</v>
      </c>
      <c r="BY109" s="159">
        <v>65875.956442772047</v>
      </c>
      <c r="BZ109" s="159">
        <v>63005.871538054969</v>
      </c>
      <c r="CA109" s="159">
        <v>68841.127585909213</v>
      </c>
      <c r="CB109" s="159">
        <v>76677.094612382032</v>
      </c>
      <c r="CC109" s="159">
        <v>80673.359534016621</v>
      </c>
      <c r="CD109" s="159">
        <v>80484.6039817009</v>
      </c>
      <c r="CE109" s="160">
        <v>80615.31525165886</v>
      </c>
    </row>
    <row r="110" spans="1:83" s="108" customFormat="1" x14ac:dyDescent="0.35">
      <c r="A110" s="172"/>
      <c r="B110" s="108" t="s">
        <v>163</v>
      </c>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56">
        <f t="shared" ref="AH110:BM110" si="2">AH109+AH108</f>
        <v>11991.401426692359</v>
      </c>
      <c r="AI110" s="56">
        <f t="shared" si="2"/>
        <v>11073.065362768682</v>
      </c>
      <c r="AJ110" s="56">
        <f t="shared" si="2"/>
        <v>11944.203277887189</v>
      </c>
      <c r="AK110" s="56">
        <f t="shared" si="2"/>
        <v>16748.728361201418</v>
      </c>
      <c r="AL110" s="56">
        <f t="shared" si="2"/>
        <v>21455.941519052343</v>
      </c>
      <c r="AM110" s="56">
        <f t="shared" si="2"/>
        <v>24441.170551528427</v>
      </c>
      <c r="AN110" s="56">
        <f t="shared" si="2"/>
        <v>26166.282997523245</v>
      </c>
      <c r="AO110" s="56">
        <f t="shared" si="2"/>
        <v>27816.891732876309</v>
      </c>
      <c r="AP110" s="56">
        <f t="shared" si="2"/>
        <v>28107.614192398312</v>
      </c>
      <c r="AQ110" s="56">
        <f t="shared" si="2"/>
        <v>26277.054895108889</v>
      </c>
      <c r="AR110" s="56">
        <f t="shared" si="2"/>
        <v>23522.914353187585</v>
      </c>
      <c r="AS110" s="56">
        <f t="shared" si="2"/>
        <v>22377.967045506724</v>
      </c>
      <c r="AT110" s="56">
        <f t="shared" si="2"/>
        <v>24406.657028292539</v>
      </c>
      <c r="AU110" s="56">
        <f t="shared" si="2"/>
        <v>29534.363422125287</v>
      </c>
      <c r="AV110" s="56">
        <f t="shared" si="2"/>
        <v>36188.781833474277</v>
      </c>
      <c r="AW110" s="56">
        <f t="shared" si="2"/>
        <v>39497.331955516929</v>
      </c>
      <c r="AX110" s="56">
        <f t="shared" si="2"/>
        <v>41186.010351786819</v>
      </c>
      <c r="AY110" s="56">
        <f t="shared" si="2"/>
        <v>42224.751258154436</v>
      </c>
      <c r="AZ110" s="56">
        <f t="shared" si="2"/>
        <v>40993.951577709595</v>
      </c>
      <c r="BA110" s="56">
        <f t="shared" si="2"/>
        <v>39518.225320878664</v>
      </c>
      <c r="BB110" s="56">
        <f t="shared" si="2"/>
        <v>37985.253939759437</v>
      </c>
      <c r="BC110" s="56">
        <f t="shared" si="2"/>
        <v>37286.893571351</v>
      </c>
      <c r="BD110" s="56">
        <f t="shared" si="2"/>
        <v>37235.659369170586</v>
      </c>
      <c r="BE110" s="56">
        <f t="shared" si="2"/>
        <v>37770.252190826919</v>
      </c>
      <c r="BF110" s="56">
        <f t="shared" si="2"/>
        <v>39555.37705166392</v>
      </c>
      <c r="BG110" s="56">
        <f t="shared" si="2"/>
        <v>40210.188449528607</v>
      </c>
      <c r="BH110" s="56">
        <f t="shared" si="2"/>
        <v>42447.115782927736</v>
      </c>
      <c r="BI110" s="56">
        <f t="shared" si="2"/>
        <v>43237.12098660534</v>
      </c>
      <c r="BJ110" s="56">
        <f t="shared" si="2"/>
        <v>45060.261142255127</v>
      </c>
      <c r="BK110" s="56">
        <f t="shared" si="2"/>
        <v>46478.12033897778</v>
      </c>
      <c r="BL110" s="56">
        <f t="shared" si="2"/>
        <v>48041.023570872116</v>
      </c>
      <c r="BM110" s="56">
        <f t="shared" si="2"/>
        <v>55312.05730781662</v>
      </c>
      <c r="BN110" s="56">
        <f t="shared" ref="BN110:CE110" si="3">BN109+BN108</f>
        <v>57175.441852693679</v>
      </c>
      <c r="BO110" s="56">
        <f t="shared" si="3"/>
        <v>57998.62382521815</v>
      </c>
      <c r="BP110" s="56">
        <f t="shared" si="3"/>
        <v>59140.889519726756</v>
      </c>
      <c r="BQ110" s="56">
        <f t="shared" si="3"/>
        <v>57703.445197188397</v>
      </c>
      <c r="BR110" s="56">
        <f t="shared" si="3"/>
        <v>56746.023575474406</v>
      </c>
      <c r="BS110" s="56">
        <f t="shared" si="3"/>
        <v>56143.87229524229</v>
      </c>
      <c r="BT110" s="56">
        <f t="shared" si="3"/>
        <v>54465.127174512621</v>
      </c>
      <c r="BU110" s="56">
        <f t="shared" si="3"/>
        <v>54335.565308571131</v>
      </c>
      <c r="BV110" s="56">
        <f t="shared" si="3"/>
        <v>56002.06731495382</v>
      </c>
      <c r="BW110" s="56">
        <f t="shared" si="3"/>
        <v>60962.510637697735</v>
      </c>
      <c r="BX110" s="56">
        <f t="shared" si="3"/>
        <v>76865.131355905556</v>
      </c>
      <c r="BY110" s="56">
        <f t="shared" si="3"/>
        <v>77316.482473655808</v>
      </c>
      <c r="BZ110" s="56">
        <f t="shared" si="3"/>
        <v>73855.33298964001</v>
      </c>
      <c r="CA110" s="56">
        <f t="shared" si="3"/>
        <v>80245.919355322971</v>
      </c>
      <c r="CB110" s="56">
        <f t="shared" si="3"/>
        <v>88289.483992819936</v>
      </c>
      <c r="CC110" s="56">
        <f t="shared" si="3"/>
        <v>91932.545263186461</v>
      </c>
      <c r="CD110" s="56">
        <f t="shared" si="3"/>
        <v>91287.002438053649</v>
      </c>
      <c r="CE110" s="57">
        <f t="shared" si="3"/>
        <v>91118.693630884576</v>
      </c>
    </row>
    <row r="111" spans="1:83" ht="16" thickBot="1" x14ac:dyDescent="0.4">
      <c r="A111" s="175"/>
      <c r="B111" s="123"/>
      <c r="C111" s="123"/>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c r="AA111" s="130"/>
      <c r="AB111" s="130"/>
      <c r="AC111" s="130"/>
      <c r="AD111" s="130"/>
      <c r="AE111" s="130"/>
      <c r="AF111" s="130"/>
      <c r="AG111" s="130"/>
      <c r="AH111" s="265"/>
      <c r="AI111" s="265"/>
      <c r="AJ111" s="265"/>
      <c r="AK111" s="265"/>
      <c r="AL111" s="265"/>
      <c r="AM111" s="265"/>
      <c r="AN111" s="265"/>
      <c r="AO111" s="265"/>
      <c r="AP111" s="265"/>
      <c r="AQ111" s="265"/>
      <c r="AR111" s="265"/>
      <c r="AS111" s="265"/>
      <c r="AT111" s="265"/>
      <c r="AU111" s="265"/>
      <c r="AV111" s="265"/>
      <c r="AW111" s="265"/>
      <c r="AX111" s="265"/>
      <c r="AY111" s="265"/>
      <c r="AZ111" s="265"/>
      <c r="BA111" s="265"/>
      <c r="BB111" s="265"/>
      <c r="BC111" s="265"/>
      <c r="BD111" s="265"/>
      <c r="BE111" s="265"/>
      <c r="BF111" s="265"/>
      <c r="BG111" s="265"/>
      <c r="BH111" s="265"/>
      <c r="BI111" s="265"/>
      <c r="BJ111" s="265"/>
      <c r="BK111" s="265"/>
      <c r="BL111" s="265"/>
      <c r="BM111" s="265"/>
      <c r="BN111" s="265"/>
      <c r="BO111" s="265"/>
      <c r="BP111" s="265"/>
      <c r="BQ111" s="265"/>
      <c r="BR111" s="265"/>
      <c r="BS111" s="265"/>
      <c r="BT111" s="130"/>
      <c r="BU111" s="130"/>
      <c r="BV111" s="130"/>
      <c r="BW111" s="130"/>
      <c r="BX111" s="130"/>
      <c r="BY111" s="130"/>
      <c r="BZ111" s="130"/>
      <c r="CA111" s="130"/>
      <c r="CB111" s="130"/>
      <c r="CC111" s="130"/>
      <c r="CD111" s="130"/>
      <c r="CE111" s="131"/>
    </row>
  </sheetData>
  <hyperlinks>
    <hyperlink ref="A1" location="Contents!A1" display="Contents page" xr:uid="{00000000-0004-0000-0C00-000000000000}"/>
    <hyperlink ref="B1" location="Notes!A1" display="Information relating to this table can be found in the 'Notes' tab" xr:uid="{00000000-0004-0000-0C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9C9C9"/>
  </sheetPr>
  <dimension ref="A1:FW48"/>
  <sheetViews>
    <sheetView zoomScale="70" zoomScaleNormal="70" workbookViewId="0">
      <pane xSplit="3" ySplit="4" topLeftCell="BY5" activePane="bottomRight" state="frozen"/>
      <selection pane="topRight" activeCell="D1" sqref="D1"/>
      <selection pane="bottomLeft" activeCell="A5" sqref="A5"/>
      <selection pane="bottomRight"/>
    </sheetView>
  </sheetViews>
  <sheetFormatPr defaultColWidth="9" defaultRowHeight="15.5" x14ac:dyDescent="0.35"/>
  <cols>
    <col min="1" max="1" width="23" style="215" bestFit="1" customWidth="1"/>
    <col min="2" max="2" width="75.81640625" style="207" customWidth="1"/>
    <col min="3" max="3" width="25.81640625" style="207" customWidth="1"/>
    <col min="4" max="75" width="12.81640625" style="229" customWidth="1"/>
    <col min="76" max="83" width="12.81640625" style="207" customWidth="1"/>
    <col min="84" max="84" width="9" style="207" customWidth="1"/>
    <col min="85" max="16384" width="9" style="207"/>
  </cols>
  <sheetData>
    <row r="1" spans="1:179" s="204" customFormat="1" ht="25.5" customHeight="1" thickBot="1" x14ac:dyDescent="0.3">
      <c r="A1" s="45" t="s">
        <v>46</v>
      </c>
      <c r="B1" s="46" t="s">
        <v>114</v>
      </c>
      <c r="C1" s="45"/>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03"/>
      <c r="BL1" s="203"/>
      <c r="BM1" s="203"/>
      <c r="BN1" s="203"/>
      <c r="BO1" s="203"/>
      <c r="BP1" s="203"/>
      <c r="BQ1" s="203"/>
      <c r="BR1" s="203"/>
      <c r="BS1" s="203"/>
      <c r="BT1" s="203"/>
      <c r="BU1" s="203"/>
      <c r="BV1" s="203"/>
      <c r="BW1" s="203"/>
      <c r="BX1" s="203"/>
    </row>
    <row r="2" spans="1:179" ht="33" customHeight="1" x14ac:dyDescent="0.35">
      <c r="A2" s="48" t="s">
        <v>47</v>
      </c>
      <c r="B2" s="205" t="s">
        <v>447</v>
      </c>
      <c r="C2" s="206"/>
      <c r="D2" s="51"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179" s="210" customFormat="1" x14ac:dyDescent="0.35">
      <c r="A3" s="112">
        <v>2023</v>
      </c>
      <c r="B3" s="208" t="s">
        <v>405</v>
      </c>
      <c r="C3" s="209"/>
      <c r="D3" s="56" t="s">
        <v>150</v>
      </c>
      <c r="E3" s="56" t="s">
        <v>150</v>
      </c>
      <c r="F3" s="56" t="s">
        <v>150</v>
      </c>
      <c r="G3" s="56" t="s">
        <v>150</v>
      </c>
      <c r="H3" s="56" t="s">
        <v>150</v>
      </c>
      <c r="I3" s="56" t="s">
        <v>150</v>
      </c>
      <c r="J3" s="56" t="s">
        <v>150</v>
      </c>
      <c r="K3" s="56" t="s">
        <v>150</v>
      </c>
      <c r="L3" s="56" t="s">
        <v>150</v>
      </c>
      <c r="M3" s="56" t="s">
        <v>150</v>
      </c>
      <c r="N3" s="56" t="s">
        <v>150</v>
      </c>
      <c r="O3" s="56" t="s">
        <v>150</v>
      </c>
      <c r="P3" s="56" t="s">
        <v>150</v>
      </c>
      <c r="Q3" s="56" t="s">
        <v>150</v>
      </c>
      <c r="R3" s="56" t="s">
        <v>150</v>
      </c>
      <c r="S3" s="56" t="s">
        <v>150</v>
      </c>
      <c r="T3" s="56" t="s">
        <v>150</v>
      </c>
      <c r="U3" s="56" t="s">
        <v>150</v>
      </c>
      <c r="V3" s="56" t="s">
        <v>150</v>
      </c>
      <c r="W3" s="56" t="s">
        <v>150</v>
      </c>
      <c r="X3" s="56" t="s">
        <v>150</v>
      </c>
      <c r="Y3" s="56" t="s">
        <v>150</v>
      </c>
      <c r="Z3" s="56" t="s">
        <v>150</v>
      </c>
      <c r="AA3" s="56" t="s">
        <v>150</v>
      </c>
      <c r="AB3" s="56" t="s">
        <v>150</v>
      </c>
      <c r="AC3" s="56" t="s">
        <v>150</v>
      </c>
      <c r="AD3" s="56" t="s">
        <v>150</v>
      </c>
      <c r="AE3" s="56" t="s">
        <v>150</v>
      </c>
      <c r="AF3" s="56" t="s">
        <v>150</v>
      </c>
      <c r="AG3" s="56" t="s">
        <v>150</v>
      </c>
      <c r="AH3" s="56" t="s">
        <v>150</v>
      </c>
      <c r="AI3" s="56" t="s">
        <v>150</v>
      </c>
      <c r="AJ3" s="56" t="s">
        <v>150</v>
      </c>
      <c r="AK3" s="56" t="s">
        <v>150</v>
      </c>
      <c r="AL3" s="56" t="s">
        <v>150</v>
      </c>
      <c r="AM3" s="56" t="s">
        <v>150</v>
      </c>
      <c r="AN3" s="56" t="s">
        <v>150</v>
      </c>
      <c r="AO3" s="56" t="s">
        <v>150</v>
      </c>
      <c r="AP3" s="56" t="s">
        <v>150</v>
      </c>
      <c r="AQ3" s="56" t="s">
        <v>150</v>
      </c>
      <c r="AR3" s="56" t="s">
        <v>150</v>
      </c>
      <c r="AS3" s="56" t="s">
        <v>150</v>
      </c>
      <c r="AT3" s="56" t="s">
        <v>150</v>
      </c>
      <c r="AU3" s="56" t="s">
        <v>150</v>
      </c>
      <c r="AV3" s="56" t="s">
        <v>150</v>
      </c>
      <c r="AW3" s="56" t="s">
        <v>150</v>
      </c>
      <c r="AX3" s="56" t="s">
        <v>150</v>
      </c>
      <c r="AY3" s="56" t="s">
        <v>150</v>
      </c>
      <c r="AZ3" s="56" t="s">
        <v>150</v>
      </c>
      <c r="BA3" s="56" t="s">
        <v>150</v>
      </c>
      <c r="BB3" s="56" t="s">
        <v>150</v>
      </c>
      <c r="BC3" s="56" t="s">
        <v>150</v>
      </c>
      <c r="BD3" s="56" t="s">
        <v>150</v>
      </c>
      <c r="BE3" s="56" t="s">
        <v>150</v>
      </c>
      <c r="BF3" s="56" t="s">
        <v>150</v>
      </c>
      <c r="BG3" s="56" t="s">
        <v>150</v>
      </c>
      <c r="BH3" s="56" t="s">
        <v>150</v>
      </c>
      <c r="BI3" s="56" t="s">
        <v>150</v>
      </c>
      <c r="BJ3" s="56" t="s">
        <v>150</v>
      </c>
      <c r="BK3" s="56" t="s">
        <v>150</v>
      </c>
      <c r="BL3" s="56" t="s">
        <v>150</v>
      </c>
      <c r="BM3" s="56" t="s">
        <v>150</v>
      </c>
      <c r="BN3" s="56" t="s">
        <v>150</v>
      </c>
      <c r="BO3" s="56" t="s">
        <v>150</v>
      </c>
      <c r="BP3" s="56" t="s">
        <v>150</v>
      </c>
      <c r="BQ3" s="56" t="s">
        <v>150</v>
      </c>
      <c r="BR3" s="56" t="s">
        <v>150</v>
      </c>
      <c r="BS3" s="56" t="s">
        <v>150</v>
      </c>
      <c r="BT3" s="56" t="s">
        <v>150</v>
      </c>
      <c r="BU3" s="56" t="s">
        <v>150</v>
      </c>
      <c r="BV3" s="56" t="s">
        <v>150</v>
      </c>
      <c r="BW3" s="56" t="s">
        <v>150</v>
      </c>
      <c r="BX3" s="56" t="s">
        <v>150</v>
      </c>
      <c r="BY3" s="56" t="s">
        <v>150</v>
      </c>
      <c r="BZ3" s="56" t="s">
        <v>151</v>
      </c>
      <c r="CA3" s="56" t="s">
        <v>151</v>
      </c>
      <c r="CB3" s="56" t="s">
        <v>151</v>
      </c>
      <c r="CC3" s="56" t="s">
        <v>151</v>
      </c>
      <c r="CD3" s="56" t="s">
        <v>151</v>
      </c>
      <c r="CE3" s="57" t="s">
        <v>151</v>
      </c>
    </row>
    <row r="4" spans="1:179" x14ac:dyDescent="0.35">
      <c r="A4" s="114"/>
      <c r="B4" s="211" t="s">
        <v>338</v>
      </c>
      <c r="C4" s="212"/>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4"/>
    </row>
    <row r="5" spans="1:179" ht="27" customHeight="1" x14ac:dyDescent="0.35">
      <c r="B5" s="228" t="s">
        <v>406</v>
      </c>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56" t="s">
        <v>407</v>
      </c>
      <c r="BI5" s="217"/>
      <c r="BJ5" s="217"/>
      <c r="BK5" s="217"/>
      <c r="BL5" s="217"/>
      <c r="BM5" s="217"/>
      <c r="BN5" s="217"/>
      <c r="BO5" s="217"/>
      <c r="BP5" s="217"/>
      <c r="BQ5" s="217"/>
      <c r="BR5" s="217"/>
      <c r="BS5" s="217"/>
      <c r="BT5" s="217"/>
      <c r="BU5" s="217"/>
      <c r="BX5" s="229"/>
      <c r="BY5" s="229"/>
      <c r="BZ5" s="229"/>
      <c r="CA5" s="229"/>
      <c r="CB5" s="229"/>
      <c r="CC5" s="229"/>
      <c r="CD5" s="229"/>
      <c r="CE5" s="266"/>
    </row>
    <row r="6" spans="1:179" x14ac:dyDescent="0.35">
      <c r="B6" s="207" t="s">
        <v>448</v>
      </c>
      <c r="AH6" s="217">
        <v>0</v>
      </c>
      <c r="AI6" s="217">
        <v>1723</v>
      </c>
      <c r="AJ6" s="217">
        <v>1694</v>
      </c>
      <c r="AK6" s="217">
        <v>1738</v>
      </c>
      <c r="AL6" s="217">
        <v>1781</v>
      </c>
      <c r="AM6" s="217">
        <v>1651</v>
      </c>
      <c r="AN6" s="217">
        <v>1683</v>
      </c>
      <c r="AO6" s="217">
        <v>1717</v>
      </c>
      <c r="AP6" s="217">
        <v>1722</v>
      </c>
      <c r="AQ6" s="217">
        <v>1727</v>
      </c>
      <c r="AR6" s="217">
        <v>1719</v>
      </c>
      <c r="AS6" s="217">
        <v>1607</v>
      </c>
      <c r="AT6" s="217">
        <v>1675</v>
      </c>
      <c r="AU6" s="217">
        <v>1575</v>
      </c>
      <c r="AV6" s="217">
        <v>1643</v>
      </c>
      <c r="AW6" s="217">
        <v>1736</v>
      </c>
      <c r="AX6" s="217">
        <v>1765</v>
      </c>
      <c r="AY6" s="217">
        <v>1781</v>
      </c>
      <c r="AZ6" s="217">
        <v>1764</v>
      </c>
      <c r="BA6" s="217">
        <v>1705</v>
      </c>
      <c r="BB6" s="217">
        <v>1643</v>
      </c>
      <c r="BC6" s="217">
        <v>1620</v>
      </c>
      <c r="BD6" s="217">
        <v>1671</v>
      </c>
      <c r="BE6" s="217">
        <v>1750</v>
      </c>
      <c r="BF6" s="217">
        <v>1776</v>
      </c>
      <c r="BG6" s="217">
        <v>1979</v>
      </c>
      <c r="BH6" s="267">
        <v>2594</v>
      </c>
      <c r="BI6" s="217">
        <v>2700</v>
      </c>
      <c r="BJ6" s="217">
        <v>2729</v>
      </c>
      <c r="BK6" s="217">
        <v>2732</v>
      </c>
      <c r="BL6" s="217">
        <v>2724</v>
      </c>
      <c r="BM6" s="217">
        <v>2736</v>
      </c>
      <c r="BN6" s="217">
        <v>2718</v>
      </c>
      <c r="BO6" s="217">
        <v>2649</v>
      </c>
      <c r="BP6" s="217">
        <v>2505</v>
      </c>
      <c r="BQ6" s="217">
        <v>2380</v>
      </c>
      <c r="BR6" s="217">
        <v>2228</v>
      </c>
      <c r="BS6" s="217">
        <v>2098</v>
      </c>
      <c r="BT6" s="217">
        <v>1903</v>
      </c>
      <c r="BU6" s="217">
        <v>1792</v>
      </c>
      <c r="BV6" s="217">
        <v>1654</v>
      </c>
      <c r="BW6" s="217">
        <v>1563</v>
      </c>
      <c r="BX6" s="217">
        <v>1480</v>
      </c>
      <c r="BY6" s="217">
        <v>1410</v>
      </c>
      <c r="BZ6" s="217">
        <v>1368</v>
      </c>
      <c r="CA6" s="217">
        <v>1380</v>
      </c>
      <c r="CB6" s="217">
        <v>1374</v>
      </c>
      <c r="CC6" s="217">
        <v>1324</v>
      </c>
      <c r="CD6" s="217">
        <v>1251</v>
      </c>
      <c r="CE6" s="218">
        <v>1153</v>
      </c>
    </row>
    <row r="7" spans="1:179" x14ac:dyDescent="0.35">
      <c r="B7" s="207" t="s">
        <v>449</v>
      </c>
      <c r="AH7" s="217">
        <v>0</v>
      </c>
      <c r="AI7" s="217">
        <v>207</v>
      </c>
      <c r="AJ7" s="217">
        <v>205</v>
      </c>
      <c r="AK7" s="217">
        <v>221</v>
      </c>
      <c r="AL7" s="217">
        <v>240</v>
      </c>
      <c r="AM7" s="217">
        <v>241</v>
      </c>
      <c r="AN7" s="217">
        <v>273</v>
      </c>
      <c r="AO7" s="217">
        <v>301</v>
      </c>
      <c r="AP7" s="217">
        <v>327</v>
      </c>
      <c r="AQ7" s="217">
        <v>352</v>
      </c>
      <c r="AR7" s="217">
        <v>247</v>
      </c>
      <c r="AS7" s="217">
        <v>290</v>
      </c>
      <c r="AT7" s="217">
        <v>330</v>
      </c>
      <c r="AU7" s="217">
        <v>375</v>
      </c>
      <c r="AV7" s="217">
        <v>425</v>
      </c>
      <c r="AW7" s="217">
        <v>527</v>
      </c>
      <c r="AX7" s="217">
        <v>618</v>
      </c>
      <c r="AY7" s="217">
        <v>739</v>
      </c>
      <c r="AZ7" s="217">
        <v>786</v>
      </c>
      <c r="BA7" s="217">
        <v>849</v>
      </c>
      <c r="BB7" s="217">
        <v>898</v>
      </c>
      <c r="BC7" s="217">
        <v>932</v>
      </c>
      <c r="BD7" s="217">
        <v>994</v>
      </c>
      <c r="BE7" s="217">
        <v>1048</v>
      </c>
      <c r="BF7" s="217">
        <v>1091</v>
      </c>
      <c r="BG7" s="217">
        <v>1121</v>
      </c>
      <c r="BH7" s="267">
        <v>1213</v>
      </c>
      <c r="BI7" s="217">
        <v>1198</v>
      </c>
      <c r="BJ7" s="217">
        <v>1196</v>
      </c>
      <c r="BK7" s="217">
        <v>1196</v>
      </c>
      <c r="BL7" s="217">
        <v>1313</v>
      </c>
      <c r="BM7" s="217">
        <v>1446</v>
      </c>
      <c r="BN7" s="217">
        <v>1548</v>
      </c>
      <c r="BO7" s="217">
        <v>1658</v>
      </c>
      <c r="BP7" s="217">
        <v>1895</v>
      </c>
      <c r="BQ7" s="217">
        <v>2164</v>
      </c>
      <c r="BR7" s="217">
        <v>2373</v>
      </c>
      <c r="BS7" s="217">
        <v>2429</v>
      </c>
      <c r="BT7" s="217">
        <v>2408</v>
      </c>
      <c r="BU7" s="217">
        <v>2332</v>
      </c>
      <c r="BV7" s="217">
        <v>2168</v>
      </c>
      <c r="BW7" s="217">
        <v>1961</v>
      </c>
      <c r="BX7" s="217">
        <v>1875</v>
      </c>
      <c r="BY7" s="217">
        <v>1770</v>
      </c>
      <c r="BZ7" s="217">
        <v>1668</v>
      </c>
      <c r="CA7" s="217">
        <v>1569</v>
      </c>
      <c r="CB7" s="217">
        <v>1477</v>
      </c>
      <c r="CC7" s="217">
        <v>1353</v>
      </c>
      <c r="CD7" s="217">
        <v>1281</v>
      </c>
      <c r="CE7" s="218">
        <v>1236</v>
      </c>
    </row>
    <row r="8" spans="1:179" x14ac:dyDescent="0.35">
      <c r="B8" s="207" t="s">
        <v>450</v>
      </c>
      <c r="AH8" s="217">
        <v>0</v>
      </c>
      <c r="AI8" s="217">
        <v>306</v>
      </c>
      <c r="AJ8" s="217">
        <v>316</v>
      </c>
      <c r="AK8" s="217">
        <v>369</v>
      </c>
      <c r="AL8" s="217">
        <v>415</v>
      </c>
      <c r="AM8" s="217">
        <v>449</v>
      </c>
      <c r="AN8" s="217">
        <v>492</v>
      </c>
      <c r="AO8" s="217">
        <v>575</v>
      </c>
      <c r="AP8" s="217">
        <v>602</v>
      </c>
      <c r="AQ8" s="217">
        <v>629</v>
      </c>
      <c r="AR8" s="217">
        <v>694</v>
      </c>
      <c r="AS8" s="217">
        <v>756</v>
      </c>
      <c r="AT8" s="217">
        <v>793</v>
      </c>
      <c r="AU8" s="217">
        <v>871</v>
      </c>
      <c r="AV8" s="217">
        <v>957</v>
      </c>
      <c r="AW8" s="217">
        <v>1013</v>
      </c>
      <c r="AX8" s="217">
        <v>1039</v>
      </c>
      <c r="AY8" s="217">
        <v>1056</v>
      </c>
      <c r="AZ8" s="217">
        <v>1059</v>
      </c>
      <c r="BA8" s="217">
        <v>995</v>
      </c>
      <c r="BB8" s="217">
        <v>949</v>
      </c>
      <c r="BC8" s="217">
        <v>931</v>
      </c>
      <c r="BD8" s="217">
        <v>913</v>
      </c>
      <c r="BE8" s="217">
        <v>886</v>
      </c>
      <c r="BF8" s="217">
        <v>857</v>
      </c>
      <c r="BG8" s="217">
        <v>841</v>
      </c>
      <c r="BH8" s="267">
        <v>808</v>
      </c>
      <c r="BI8" s="217">
        <v>784</v>
      </c>
      <c r="BJ8" s="217">
        <v>776</v>
      </c>
      <c r="BK8" s="217">
        <v>753</v>
      </c>
      <c r="BL8" s="217">
        <v>737</v>
      </c>
      <c r="BM8" s="217">
        <v>706</v>
      </c>
      <c r="BN8" s="217">
        <v>653</v>
      </c>
      <c r="BO8" s="217">
        <v>589</v>
      </c>
      <c r="BP8" s="217">
        <v>534</v>
      </c>
      <c r="BQ8" s="217">
        <v>491</v>
      </c>
      <c r="BR8" s="217">
        <v>462</v>
      </c>
      <c r="BS8" s="217">
        <v>431</v>
      </c>
      <c r="BT8" s="217">
        <v>395</v>
      </c>
      <c r="BU8" s="217">
        <v>379</v>
      </c>
      <c r="BV8" s="217">
        <v>314</v>
      </c>
      <c r="BW8" s="217">
        <v>225</v>
      </c>
      <c r="BX8" s="217">
        <v>154</v>
      </c>
      <c r="BY8" s="217">
        <v>108</v>
      </c>
      <c r="BZ8" s="217">
        <v>77</v>
      </c>
      <c r="CA8" s="217">
        <v>53</v>
      </c>
      <c r="CB8" s="217">
        <v>37</v>
      </c>
      <c r="CC8" s="217">
        <v>6</v>
      </c>
      <c r="CD8" s="217">
        <v>0</v>
      </c>
      <c r="CE8" s="218">
        <v>0</v>
      </c>
    </row>
    <row r="9" spans="1:179" s="268" customFormat="1" x14ac:dyDescent="0.35">
      <c r="A9" s="215"/>
      <c r="B9" s="207" t="s">
        <v>451</v>
      </c>
      <c r="C9" s="207"/>
      <c r="D9" s="229"/>
      <c r="E9" s="229"/>
      <c r="F9" s="229"/>
      <c r="G9" s="229"/>
      <c r="H9" s="229"/>
      <c r="I9" s="229"/>
      <c r="J9" s="229"/>
      <c r="K9" s="229"/>
      <c r="L9" s="229"/>
      <c r="M9" s="229"/>
      <c r="N9" s="229"/>
      <c r="O9" s="229"/>
      <c r="P9" s="229"/>
      <c r="Q9" s="229"/>
      <c r="R9" s="229"/>
      <c r="S9" s="229"/>
      <c r="T9" s="229"/>
      <c r="U9" s="229"/>
      <c r="V9" s="229"/>
      <c r="W9" s="229"/>
      <c r="X9" s="229"/>
      <c r="Y9" s="229"/>
      <c r="Z9" s="229"/>
      <c r="AA9" s="229"/>
      <c r="AB9" s="229"/>
      <c r="AC9" s="229"/>
      <c r="AD9" s="229"/>
      <c r="AE9" s="229"/>
      <c r="AF9" s="229"/>
      <c r="AG9" s="229"/>
      <c r="AH9" s="217">
        <v>0</v>
      </c>
      <c r="AI9" s="217">
        <v>551</v>
      </c>
      <c r="AJ9" s="217">
        <v>746</v>
      </c>
      <c r="AK9" s="217">
        <v>1179</v>
      </c>
      <c r="AL9" s="217">
        <v>1611</v>
      </c>
      <c r="AM9" s="217">
        <v>1813</v>
      </c>
      <c r="AN9" s="217">
        <v>1885</v>
      </c>
      <c r="AO9" s="217">
        <v>1892</v>
      </c>
      <c r="AP9" s="217">
        <v>1832</v>
      </c>
      <c r="AQ9" s="217">
        <v>1578</v>
      </c>
      <c r="AR9" s="217">
        <v>1249</v>
      </c>
      <c r="AS9" s="217">
        <v>1031</v>
      </c>
      <c r="AT9" s="217">
        <v>1007</v>
      </c>
      <c r="AU9" s="217">
        <v>1441</v>
      </c>
      <c r="AV9" s="217">
        <v>1753</v>
      </c>
      <c r="AW9" s="217">
        <v>1790</v>
      </c>
      <c r="AX9" s="217">
        <v>1800</v>
      </c>
      <c r="AY9" s="217">
        <v>1659</v>
      </c>
      <c r="AZ9" s="217">
        <v>1437</v>
      </c>
      <c r="BA9" s="217">
        <v>987</v>
      </c>
      <c r="BB9" s="217">
        <v>869</v>
      </c>
      <c r="BC9" s="217">
        <v>913</v>
      </c>
      <c r="BD9" s="217">
        <v>785</v>
      </c>
      <c r="BE9" s="217">
        <v>686</v>
      </c>
      <c r="BF9" s="217">
        <v>665</v>
      </c>
      <c r="BG9" s="217">
        <v>649</v>
      </c>
      <c r="BH9" s="267">
        <v>602</v>
      </c>
      <c r="BI9" s="217">
        <v>647</v>
      </c>
      <c r="BJ9" s="217">
        <v>706</v>
      </c>
      <c r="BK9" s="217">
        <v>622</v>
      </c>
      <c r="BL9" s="217">
        <v>716</v>
      </c>
      <c r="BM9" s="217">
        <v>1103</v>
      </c>
      <c r="BN9" s="217">
        <v>1091</v>
      </c>
      <c r="BO9" s="217">
        <v>1227</v>
      </c>
      <c r="BP9" s="217">
        <v>1260</v>
      </c>
      <c r="BQ9" s="217">
        <v>1059</v>
      </c>
      <c r="BR9" s="217">
        <v>721</v>
      </c>
      <c r="BS9" s="217">
        <v>531</v>
      </c>
      <c r="BT9" s="217">
        <v>432</v>
      </c>
      <c r="BU9" s="217">
        <v>339</v>
      </c>
      <c r="BV9" s="217">
        <v>277</v>
      </c>
      <c r="BW9" s="217">
        <v>138</v>
      </c>
      <c r="BX9" s="217">
        <v>97</v>
      </c>
      <c r="BY9" s="217">
        <v>66</v>
      </c>
      <c r="BZ9" s="217">
        <v>41</v>
      </c>
      <c r="CA9" s="217">
        <v>26</v>
      </c>
      <c r="CB9" s="217">
        <v>17</v>
      </c>
      <c r="CC9" s="217">
        <v>1</v>
      </c>
      <c r="CD9" s="217">
        <v>0</v>
      </c>
      <c r="CE9" s="218">
        <v>0</v>
      </c>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row>
    <row r="10" spans="1:179" x14ac:dyDescent="0.35">
      <c r="B10" s="207" t="s">
        <v>452</v>
      </c>
      <c r="AH10" s="217">
        <v>0</v>
      </c>
      <c r="AI10" s="217">
        <v>51</v>
      </c>
      <c r="AJ10" s="217">
        <v>49</v>
      </c>
      <c r="AK10" s="217">
        <v>77</v>
      </c>
      <c r="AL10" s="217">
        <v>110</v>
      </c>
      <c r="AM10" s="217">
        <v>182</v>
      </c>
      <c r="AN10" s="217">
        <v>208</v>
      </c>
      <c r="AO10" s="217">
        <v>224</v>
      </c>
      <c r="AP10" s="217">
        <v>228</v>
      </c>
      <c r="AQ10" s="217">
        <v>231</v>
      </c>
      <c r="AR10" s="217">
        <v>180</v>
      </c>
      <c r="AS10" s="217">
        <v>293</v>
      </c>
      <c r="AT10" s="217">
        <v>319</v>
      </c>
      <c r="AU10" s="217">
        <v>331</v>
      </c>
      <c r="AV10" s="217">
        <v>401</v>
      </c>
      <c r="AW10" s="217">
        <v>446</v>
      </c>
      <c r="AX10" s="217">
        <v>425</v>
      </c>
      <c r="AY10" s="217">
        <v>422</v>
      </c>
      <c r="AZ10" s="217">
        <v>444</v>
      </c>
      <c r="BA10" s="217">
        <v>394</v>
      </c>
      <c r="BB10" s="217">
        <v>345</v>
      </c>
      <c r="BC10" s="217">
        <v>339</v>
      </c>
      <c r="BD10" s="217">
        <v>323</v>
      </c>
      <c r="BE10" s="217">
        <v>301</v>
      </c>
      <c r="BF10" s="217">
        <v>265</v>
      </c>
      <c r="BG10" s="217">
        <v>256</v>
      </c>
      <c r="BH10" s="267">
        <v>166</v>
      </c>
      <c r="BI10" s="217">
        <v>160</v>
      </c>
      <c r="BJ10" s="217">
        <v>162</v>
      </c>
      <c r="BK10" s="217">
        <v>169</v>
      </c>
      <c r="BL10" s="217">
        <v>174</v>
      </c>
      <c r="BM10" s="217">
        <v>174</v>
      </c>
      <c r="BN10" s="217">
        <v>180</v>
      </c>
      <c r="BO10" s="217">
        <v>182</v>
      </c>
      <c r="BP10" s="217">
        <v>189</v>
      </c>
      <c r="BQ10" s="217">
        <v>196</v>
      </c>
      <c r="BR10" s="217">
        <v>199</v>
      </c>
      <c r="BS10" s="217">
        <v>202</v>
      </c>
      <c r="BT10" s="217">
        <v>202</v>
      </c>
      <c r="BU10" s="217">
        <v>204</v>
      </c>
      <c r="BV10" s="217">
        <v>179</v>
      </c>
      <c r="BW10" s="217">
        <v>134</v>
      </c>
      <c r="BX10" s="217">
        <v>118</v>
      </c>
      <c r="BY10" s="217">
        <v>101</v>
      </c>
      <c r="BZ10" s="217">
        <v>87</v>
      </c>
      <c r="CA10" s="217">
        <v>73</v>
      </c>
      <c r="CB10" s="217">
        <v>60</v>
      </c>
      <c r="CC10" s="217">
        <v>12</v>
      </c>
      <c r="CD10" s="217">
        <v>0</v>
      </c>
      <c r="CE10" s="218">
        <v>0</v>
      </c>
    </row>
    <row r="11" spans="1:179" ht="26.25" customHeight="1" x14ac:dyDescent="0.35">
      <c r="B11" s="245" t="s">
        <v>413</v>
      </c>
      <c r="AH11" s="217">
        <f t="shared" ref="AH11:BM11" si="0">SUM(AH7:AH10)</f>
        <v>0</v>
      </c>
      <c r="AI11" s="217">
        <f t="shared" si="0"/>
        <v>1115</v>
      </c>
      <c r="AJ11" s="217">
        <f t="shared" si="0"/>
        <v>1316</v>
      </c>
      <c r="AK11" s="217">
        <f t="shared" si="0"/>
        <v>1846</v>
      </c>
      <c r="AL11" s="217">
        <f t="shared" si="0"/>
        <v>2376</v>
      </c>
      <c r="AM11" s="217">
        <f t="shared" si="0"/>
        <v>2685</v>
      </c>
      <c r="AN11" s="217">
        <f t="shared" si="0"/>
        <v>2858</v>
      </c>
      <c r="AO11" s="217">
        <f t="shared" si="0"/>
        <v>2992</v>
      </c>
      <c r="AP11" s="217">
        <f t="shared" si="0"/>
        <v>2989</v>
      </c>
      <c r="AQ11" s="217">
        <f t="shared" si="0"/>
        <v>2790</v>
      </c>
      <c r="AR11" s="217">
        <f t="shared" si="0"/>
        <v>2370</v>
      </c>
      <c r="AS11" s="217">
        <f t="shared" si="0"/>
        <v>2370</v>
      </c>
      <c r="AT11" s="217">
        <f t="shared" si="0"/>
        <v>2449</v>
      </c>
      <c r="AU11" s="217">
        <f t="shared" si="0"/>
        <v>3018</v>
      </c>
      <c r="AV11" s="217">
        <f t="shared" si="0"/>
        <v>3536</v>
      </c>
      <c r="AW11" s="217">
        <f t="shared" si="0"/>
        <v>3776</v>
      </c>
      <c r="AX11" s="217">
        <f t="shared" si="0"/>
        <v>3882</v>
      </c>
      <c r="AY11" s="217">
        <f t="shared" si="0"/>
        <v>3876</v>
      </c>
      <c r="AZ11" s="217">
        <f t="shared" si="0"/>
        <v>3726</v>
      </c>
      <c r="BA11" s="217">
        <f t="shared" si="0"/>
        <v>3225</v>
      </c>
      <c r="BB11" s="217">
        <f t="shared" si="0"/>
        <v>3061</v>
      </c>
      <c r="BC11" s="217">
        <f t="shared" si="0"/>
        <v>3115</v>
      </c>
      <c r="BD11" s="217">
        <f t="shared" si="0"/>
        <v>3015</v>
      </c>
      <c r="BE11" s="217">
        <f t="shared" si="0"/>
        <v>2921</v>
      </c>
      <c r="BF11" s="217">
        <f t="shared" si="0"/>
        <v>2878</v>
      </c>
      <c r="BG11" s="217">
        <f t="shared" si="0"/>
        <v>2867</v>
      </c>
      <c r="BH11" s="267">
        <f t="shared" si="0"/>
        <v>2789</v>
      </c>
      <c r="BI11" s="217">
        <f t="shared" si="0"/>
        <v>2789</v>
      </c>
      <c r="BJ11" s="217">
        <f t="shared" si="0"/>
        <v>2840</v>
      </c>
      <c r="BK11" s="217">
        <f t="shared" si="0"/>
        <v>2740</v>
      </c>
      <c r="BL11" s="217">
        <f t="shared" si="0"/>
        <v>2940</v>
      </c>
      <c r="BM11" s="217">
        <f t="shared" si="0"/>
        <v>3429</v>
      </c>
      <c r="BN11" s="217">
        <f t="shared" ref="BN11:CE11" si="1">SUM(BN7:BN10)</f>
        <v>3472</v>
      </c>
      <c r="BO11" s="217">
        <f t="shared" si="1"/>
        <v>3656</v>
      </c>
      <c r="BP11" s="217">
        <f t="shared" si="1"/>
        <v>3878</v>
      </c>
      <c r="BQ11" s="217">
        <f t="shared" si="1"/>
        <v>3910</v>
      </c>
      <c r="BR11" s="217">
        <f t="shared" si="1"/>
        <v>3755</v>
      </c>
      <c r="BS11" s="217">
        <f t="shared" si="1"/>
        <v>3593</v>
      </c>
      <c r="BT11" s="217">
        <f t="shared" si="1"/>
        <v>3437</v>
      </c>
      <c r="BU11" s="217">
        <f t="shared" si="1"/>
        <v>3254</v>
      </c>
      <c r="BV11" s="217">
        <f t="shared" si="1"/>
        <v>2938</v>
      </c>
      <c r="BW11" s="217">
        <f t="shared" si="1"/>
        <v>2458</v>
      </c>
      <c r="BX11" s="217">
        <f t="shared" si="1"/>
        <v>2244</v>
      </c>
      <c r="BY11" s="217">
        <f t="shared" si="1"/>
        <v>2045</v>
      </c>
      <c r="BZ11" s="217">
        <f t="shared" si="1"/>
        <v>1873</v>
      </c>
      <c r="CA11" s="217">
        <f t="shared" si="1"/>
        <v>1721</v>
      </c>
      <c r="CB11" s="217">
        <f t="shared" si="1"/>
        <v>1591</v>
      </c>
      <c r="CC11" s="217">
        <f t="shared" si="1"/>
        <v>1372</v>
      </c>
      <c r="CD11" s="217">
        <f t="shared" si="1"/>
        <v>1281</v>
      </c>
      <c r="CE11" s="218">
        <f t="shared" si="1"/>
        <v>1236</v>
      </c>
    </row>
    <row r="12" spans="1:179" x14ac:dyDescent="0.35">
      <c r="B12" s="207" t="s">
        <v>414</v>
      </c>
      <c r="AH12" s="217">
        <f t="shared" ref="AH12:BM12" si="2">AH11+AH6</f>
        <v>0</v>
      </c>
      <c r="AI12" s="217">
        <f t="shared" si="2"/>
        <v>2838</v>
      </c>
      <c r="AJ12" s="217">
        <f t="shared" si="2"/>
        <v>3010</v>
      </c>
      <c r="AK12" s="217">
        <f t="shared" si="2"/>
        <v>3584</v>
      </c>
      <c r="AL12" s="217">
        <f t="shared" si="2"/>
        <v>4157</v>
      </c>
      <c r="AM12" s="217">
        <f t="shared" si="2"/>
        <v>4336</v>
      </c>
      <c r="AN12" s="217">
        <f t="shared" si="2"/>
        <v>4541</v>
      </c>
      <c r="AO12" s="217">
        <f t="shared" si="2"/>
        <v>4709</v>
      </c>
      <c r="AP12" s="217">
        <f t="shared" si="2"/>
        <v>4711</v>
      </c>
      <c r="AQ12" s="217">
        <f t="shared" si="2"/>
        <v>4517</v>
      </c>
      <c r="AR12" s="217">
        <f t="shared" si="2"/>
        <v>4089</v>
      </c>
      <c r="AS12" s="217">
        <f t="shared" si="2"/>
        <v>3977</v>
      </c>
      <c r="AT12" s="217">
        <f t="shared" si="2"/>
        <v>4124</v>
      </c>
      <c r="AU12" s="217">
        <f t="shared" si="2"/>
        <v>4593</v>
      </c>
      <c r="AV12" s="217">
        <f t="shared" si="2"/>
        <v>5179</v>
      </c>
      <c r="AW12" s="217">
        <f t="shared" si="2"/>
        <v>5512</v>
      </c>
      <c r="AX12" s="217">
        <f t="shared" si="2"/>
        <v>5647</v>
      </c>
      <c r="AY12" s="217">
        <f t="shared" si="2"/>
        <v>5657</v>
      </c>
      <c r="AZ12" s="217">
        <f t="shared" si="2"/>
        <v>5490</v>
      </c>
      <c r="BA12" s="217">
        <f t="shared" si="2"/>
        <v>4930</v>
      </c>
      <c r="BB12" s="217">
        <f t="shared" si="2"/>
        <v>4704</v>
      </c>
      <c r="BC12" s="217">
        <f t="shared" si="2"/>
        <v>4735</v>
      </c>
      <c r="BD12" s="217">
        <f t="shared" si="2"/>
        <v>4686</v>
      </c>
      <c r="BE12" s="217">
        <f t="shared" si="2"/>
        <v>4671</v>
      </c>
      <c r="BF12" s="217">
        <f t="shared" si="2"/>
        <v>4654</v>
      </c>
      <c r="BG12" s="217">
        <f t="shared" si="2"/>
        <v>4846</v>
      </c>
      <c r="BH12" s="267">
        <f t="shared" si="2"/>
        <v>5383</v>
      </c>
      <c r="BI12" s="217">
        <f t="shared" si="2"/>
        <v>5489</v>
      </c>
      <c r="BJ12" s="217">
        <f t="shared" si="2"/>
        <v>5569</v>
      </c>
      <c r="BK12" s="217">
        <f t="shared" si="2"/>
        <v>5472</v>
      </c>
      <c r="BL12" s="217">
        <f t="shared" si="2"/>
        <v>5664</v>
      </c>
      <c r="BM12" s="217">
        <f t="shared" si="2"/>
        <v>6165</v>
      </c>
      <c r="BN12" s="217">
        <f t="shared" ref="BN12:CE12" si="3">BN11+BN6</f>
        <v>6190</v>
      </c>
      <c r="BO12" s="217">
        <f t="shared" si="3"/>
        <v>6305</v>
      </c>
      <c r="BP12" s="217">
        <f t="shared" si="3"/>
        <v>6383</v>
      </c>
      <c r="BQ12" s="217">
        <f t="shared" si="3"/>
        <v>6290</v>
      </c>
      <c r="BR12" s="217">
        <f t="shared" si="3"/>
        <v>5983</v>
      </c>
      <c r="BS12" s="217">
        <f t="shared" si="3"/>
        <v>5691</v>
      </c>
      <c r="BT12" s="217">
        <f t="shared" si="3"/>
        <v>5340</v>
      </c>
      <c r="BU12" s="217">
        <f t="shared" si="3"/>
        <v>5046</v>
      </c>
      <c r="BV12" s="217">
        <f t="shared" si="3"/>
        <v>4592</v>
      </c>
      <c r="BW12" s="217">
        <f t="shared" si="3"/>
        <v>4021</v>
      </c>
      <c r="BX12" s="217">
        <f t="shared" si="3"/>
        <v>3724</v>
      </c>
      <c r="BY12" s="217">
        <f t="shared" si="3"/>
        <v>3455</v>
      </c>
      <c r="BZ12" s="217">
        <f t="shared" si="3"/>
        <v>3241</v>
      </c>
      <c r="CA12" s="217">
        <f t="shared" si="3"/>
        <v>3101</v>
      </c>
      <c r="CB12" s="217">
        <f t="shared" si="3"/>
        <v>2965</v>
      </c>
      <c r="CC12" s="217">
        <f t="shared" si="3"/>
        <v>2696</v>
      </c>
      <c r="CD12" s="217">
        <f t="shared" si="3"/>
        <v>2532</v>
      </c>
      <c r="CE12" s="218">
        <f t="shared" si="3"/>
        <v>2389</v>
      </c>
    </row>
    <row r="13" spans="1:179" ht="26.25" customHeight="1" x14ac:dyDescent="0.35">
      <c r="B13" s="228" t="s">
        <v>415</v>
      </c>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67"/>
      <c r="BI13" s="217"/>
      <c r="BJ13" s="217"/>
      <c r="BK13" s="217"/>
      <c r="BL13" s="217"/>
      <c r="BM13" s="217"/>
      <c r="BN13" s="217"/>
      <c r="BO13" s="217"/>
      <c r="BP13" s="217"/>
      <c r="BQ13" s="217"/>
      <c r="BR13" s="217"/>
      <c r="BS13" s="217"/>
      <c r="BT13" s="217"/>
      <c r="BU13" s="217"/>
      <c r="BV13" s="217"/>
      <c r="BW13" s="217"/>
      <c r="BX13" s="217"/>
      <c r="BY13" s="217"/>
      <c r="BZ13" s="217"/>
      <c r="CA13" s="217"/>
      <c r="CB13" s="217"/>
      <c r="CC13" s="217"/>
      <c r="CD13" s="217"/>
      <c r="CE13" s="218"/>
    </row>
    <row r="14" spans="1:179" x14ac:dyDescent="0.35">
      <c r="B14" s="207" t="s">
        <v>448</v>
      </c>
      <c r="AH14" s="217"/>
      <c r="AI14" s="217"/>
      <c r="AJ14" s="217"/>
      <c r="AK14" s="217"/>
      <c r="AL14" s="217"/>
      <c r="AM14" s="217"/>
      <c r="AN14" s="217"/>
      <c r="AO14" s="217"/>
      <c r="AP14" s="217"/>
      <c r="AQ14" s="217"/>
      <c r="AR14" s="217"/>
      <c r="AS14" s="217"/>
      <c r="AT14" s="217"/>
      <c r="AU14" s="217"/>
      <c r="AV14" s="217"/>
      <c r="AW14" s="217"/>
      <c r="AX14" s="217"/>
      <c r="AY14" s="217"/>
      <c r="AZ14" s="217"/>
      <c r="BA14" s="217">
        <v>0</v>
      </c>
      <c r="BB14" s="217">
        <v>0</v>
      </c>
      <c r="BC14" s="217">
        <v>0</v>
      </c>
      <c r="BD14" s="217">
        <v>0</v>
      </c>
      <c r="BE14" s="217">
        <v>0</v>
      </c>
      <c r="BF14" s="217">
        <v>0</v>
      </c>
      <c r="BG14" s="217">
        <v>0</v>
      </c>
      <c r="BH14" s="267">
        <v>116</v>
      </c>
      <c r="BI14" s="217">
        <v>122</v>
      </c>
      <c r="BJ14" s="217">
        <v>121</v>
      </c>
      <c r="BK14" s="217">
        <v>120</v>
      </c>
      <c r="BL14" s="217">
        <v>118</v>
      </c>
      <c r="BM14" s="217">
        <v>121</v>
      </c>
      <c r="BN14" s="217">
        <v>119</v>
      </c>
      <c r="BO14" s="217">
        <v>111</v>
      </c>
      <c r="BP14" s="217">
        <v>99</v>
      </c>
      <c r="BQ14" s="217">
        <v>88</v>
      </c>
      <c r="BR14" s="217">
        <v>79</v>
      </c>
      <c r="BS14" s="217">
        <v>71</v>
      </c>
      <c r="BT14" s="217">
        <v>49</v>
      </c>
      <c r="BU14" s="217">
        <v>45</v>
      </c>
      <c r="BV14" s="217"/>
      <c r="BW14" s="217"/>
      <c r="BX14" s="217"/>
      <c r="BY14" s="217"/>
      <c r="BZ14" s="217"/>
      <c r="CA14" s="217"/>
      <c r="CB14" s="217"/>
      <c r="CC14" s="217"/>
      <c r="CD14" s="217"/>
      <c r="CE14" s="218"/>
    </row>
    <row r="15" spans="1:179" x14ac:dyDescent="0.35">
      <c r="B15" s="207" t="s">
        <v>449</v>
      </c>
      <c r="AH15" s="217"/>
      <c r="AI15" s="217"/>
      <c r="AJ15" s="217"/>
      <c r="AK15" s="217"/>
      <c r="AL15" s="217"/>
      <c r="AM15" s="217"/>
      <c r="AN15" s="217"/>
      <c r="AO15" s="217"/>
      <c r="AP15" s="217"/>
      <c r="AQ15" s="217"/>
      <c r="AR15" s="217"/>
      <c r="AS15" s="217"/>
      <c r="AT15" s="217"/>
      <c r="AU15" s="217"/>
      <c r="AV15" s="217"/>
      <c r="AW15" s="217"/>
      <c r="AX15" s="217"/>
      <c r="AY15" s="217"/>
      <c r="AZ15" s="217"/>
      <c r="BA15" s="217">
        <v>0</v>
      </c>
      <c r="BB15" s="217">
        <v>0</v>
      </c>
      <c r="BC15" s="217">
        <v>0</v>
      </c>
      <c r="BD15" s="217">
        <v>0</v>
      </c>
      <c r="BE15" s="217">
        <v>0</v>
      </c>
      <c r="BF15" s="217">
        <v>0</v>
      </c>
      <c r="BG15" s="217">
        <v>0</v>
      </c>
      <c r="BH15" s="267">
        <v>70</v>
      </c>
      <c r="BI15" s="217">
        <v>66</v>
      </c>
      <c r="BJ15" s="217">
        <v>61</v>
      </c>
      <c r="BK15" s="217">
        <v>57</v>
      </c>
      <c r="BL15" s="217">
        <v>53</v>
      </c>
      <c r="BM15" s="217">
        <v>58</v>
      </c>
      <c r="BN15" s="217">
        <v>65</v>
      </c>
      <c r="BO15" s="217">
        <v>61</v>
      </c>
      <c r="BP15" s="217">
        <v>60</v>
      </c>
      <c r="BQ15" s="217">
        <v>57</v>
      </c>
      <c r="BR15" s="217">
        <v>55</v>
      </c>
      <c r="BS15" s="217">
        <v>52</v>
      </c>
      <c r="BT15" s="217">
        <v>51</v>
      </c>
      <c r="BU15" s="217">
        <v>50</v>
      </c>
      <c r="BV15" s="217"/>
      <c r="BW15" s="217"/>
      <c r="BX15" s="217"/>
      <c r="BY15" s="217"/>
      <c r="BZ15" s="217"/>
      <c r="CA15" s="217"/>
      <c r="CB15" s="217"/>
      <c r="CC15" s="217"/>
      <c r="CD15" s="217"/>
      <c r="CE15" s="218"/>
    </row>
    <row r="16" spans="1:179" x14ac:dyDescent="0.35">
      <c r="B16" s="207" t="s">
        <v>450</v>
      </c>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67">
        <v>28</v>
      </c>
      <c r="BI16" s="217">
        <v>25</v>
      </c>
      <c r="BJ16" s="217">
        <v>23</v>
      </c>
      <c r="BK16" s="217">
        <v>19</v>
      </c>
      <c r="BL16" s="217">
        <v>17</v>
      </c>
      <c r="BM16" s="217">
        <v>17</v>
      </c>
      <c r="BN16" s="217">
        <v>16</v>
      </c>
      <c r="BO16" s="217">
        <v>15</v>
      </c>
      <c r="BP16" s="217">
        <v>11</v>
      </c>
      <c r="BQ16" s="217">
        <v>8</v>
      </c>
      <c r="BR16" s="217">
        <v>8</v>
      </c>
      <c r="BS16" s="217">
        <v>7</v>
      </c>
      <c r="BT16" s="217">
        <v>6</v>
      </c>
      <c r="BU16" s="217">
        <v>6</v>
      </c>
      <c r="BV16" s="207"/>
      <c r="BW16" s="207"/>
      <c r="CE16" s="218"/>
    </row>
    <row r="17" spans="2:83" x14ac:dyDescent="0.35">
      <c r="B17" s="207" t="s">
        <v>451</v>
      </c>
      <c r="AH17" s="217"/>
      <c r="AI17" s="217"/>
      <c r="AJ17" s="217"/>
      <c r="AK17" s="217"/>
      <c r="AL17" s="217"/>
      <c r="AM17" s="217"/>
      <c r="AN17" s="217"/>
      <c r="AO17" s="217"/>
      <c r="AP17" s="217"/>
      <c r="AQ17" s="217"/>
      <c r="AR17" s="217"/>
      <c r="AS17" s="217"/>
      <c r="AT17" s="217"/>
      <c r="AU17" s="217"/>
      <c r="AV17" s="217"/>
      <c r="AW17" s="217"/>
      <c r="AX17" s="217"/>
      <c r="AY17" s="217"/>
      <c r="AZ17" s="217"/>
      <c r="BA17" s="217">
        <v>0</v>
      </c>
      <c r="BB17" s="217">
        <v>0</v>
      </c>
      <c r="BC17" s="217">
        <v>0</v>
      </c>
      <c r="BD17" s="217">
        <v>0</v>
      </c>
      <c r="BE17" s="217">
        <v>0</v>
      </c>
      <c r="BF17" s="217">
        <v>0</v>
      </c>
      <c r="BG17" s="217">
        <v>0</v>
      </c>
      <c r="BH17" s="267">
        <v>12</v>
      </c>
      <c r="BI17" s="217">
        <v>10</v>
      </c>
      <c r="BJ17" s="217">
        <v>10</v>
      </c>
      <c r="BK17" s="217">
        <v>8</v>
      </c>
      <c r="BL17" s="217">
        <v>9</v>
      </c>
      <c r="BM17" s="217">
        <v>29</v>
      </c>
      <c r="BN17" s="217">
        <v>33</v>
      </c>
      <c r="BO17" s="217">
        <v>28</v>
      </c>
      <c r="BP17" s="217">
        <v>24</v>
      </c>
      <c r="BQ17" s="217">
        <v>16</v>
      </c>
      <c r="BR17" s="217">
        <v>9</v>
      </c>
      <c r="BS17" s="217">
        <v>6</v>
      </c>
      <c r="BT17" s="217">
        <v>3</v>
      </c>
      <c r="BU17" s="217">
        <v>2</v>
      </c>
      <c r="BV17" s="217"/>
      <c r="BW17" s="217"/>
      <c r="BX17" s="217"/>
      <c r="BY17" s="217"/>
      <c r="BZ17" s="217"/>
      <c r="CA17" s="217"/>
      <c r="CB17" s="217"/>
      <c r="CC17" s="217"/>
      <c r="CD17" s="217"/>
      <c r="CE17" s="218"/>
    </row>
    <row r="18" spans="2:83" x14ac:dyDescent="0.35">
      <c r="B18" s="207" t="s">
        <v>452</v>
      </c>
      <c r="AH18" s="217"/>
      <c r="AI18" s="217"/>
      <c r="AJ18" s="217"/>
      <c r="AK18" s="217"/>
      <c r="AL18" s="217"/>
      <c r="AM18" s="217"/>
      <c r="AN18" s="217"/>
      <c r="AO18" s="217"/>
      <c r="AP18" s="217"/>
      <c r="AQ18" s="217"/>
      <c r="AR18" s="217"/>
      <c r="AS18" s="217"/>
      <c r="AT18" s="217"/>
      <c r="AU18" s="217"/>
      <c r="AV18" s="217"/>
      <c r="AW18" s="217"/>
      <c r="AX18" s="217"/>
      <c r="AY18" s="217"/>
      <c r="AZ18" s="217"/>
      <c r="BA18" s="217">
        <v>0</v>
      </c>
      <c r="BB18" s="217">
        <v>0</v>
      </c>
      <c r="BC18" s="217">
        <v>0</v>
      </c>
      <c r="BD18" s="217">
        <v>0</v>
      </c>
      <c r="BE18" s="217">
        <v>0</v>
      </c>
      <c r="BF18" s="217">
        <v>0</v>
      </c>
      <c r="BG18" s="217">
        <v>0</v>
      </c>
      <c r="BH18" s="267">
        <v>11</v>
      </c>
      <c r="BI18" s="217">
        <v>10</v>
      </c>
      <c r="BJ18" s="217">
        <v>10</v>
      </c>
      <c r="BK18" s="217">
        <v>10</v>
      </c>
      <c r="BL18" s="217">
        <v>10</v>
      </c>
      <c r="BM18" s="217">
        <v>10</v>
      </c>
      <c r="BN18" s="217">
        <v>8</v>
      </c>
      <c r="BO18" s="217">
        <v>8</v>
      </c>
      <c r="BP18" s="217">
        <v>9</v>
      </c>
      <c r="BQ18" s="217">
        <v>9</v>
      </c>
      <c r="BR18" s="217">
        <v>8</v>
      </c>
      <c r="BS18" s="217">
        <v>8</v>
      </c>
      <c r="BT18" s="217">
        <v>8</v>
      </c>
      <c r="BU18" s="217">
        <v>8</v>
      </c>
      <c r="BV18" s="217"/>
      <c r="BW18" s="217"/>
      <c r="BX18" s="217"/>
      <c r="BY18" s="217"/>
      <c r="BZ18" s="217"/>
      <c r="CA18" s="217"/>
      <c r="CB18" s="217"/>
      <c r="CC18" s="217"/>
      <c r="CD18" s="217"/>
      <c r="CE18" s="218"/>
    </row>
    <row r="19" spans="2:83" ht="26.25" customHeight="1" x14ac:dyDescent="0.35">
      <c r="B19" s="245" t="s">
        <v>413</v>
      </c>
      <c r="AH19" s="217"/>
      <c r="AI19" s="217"/>
      <c r="AJ19" s="217"/>
      <c r="AK19" s="217"/>
      <c r="AL19" s="217"/>
      <c r="AM19" s="217"/>
      <c r="AN19" s="217"/>
      <c r="AO19" s="217"/>
      <c r="AP19" s="217"/>
      <c r="AQ19" s="217"/>
      <c r="AR19" s="217"/>
      <c r="AS19" s="217"/>
      <c r="AT19" s="217"/>
      <c r="AU19" s="217"/>
      <c r="AV19" s="217"/>
      <c r="AW19" s="217"/>
      <c r="AX19" s="217"/>
      <c r="AY19" s="217"/>
      <c r="AZ19" s="217"/>
      <c r="BA19" s="217">
        <f t="shared" ref="BA19:BU19" si="4">SUM(BA15:BA18)</f>
        <v>0</v>
      </c>
      <c r="BB19" s="217">
        <f t="shared" si="4"/>
        <v>0</v>
      </c>
      <c r="BC19" s="217">
        <f t="shared" si="4"/>
        <v>0</v>
      </c>
      <c r="BD19" s="217">
        <f t="shared" si="4"/>
        <v>0</v>
      </c>
      <c r="BE19" s="217">
        <f t="shared" si="4"/>
        <v>0</v>
      </c>
      <c r="BF19" s="217">
        <f t="shared" si="4"/>
        <v>0</v>
      </c>
      <c r="BG19" s="217">
        <f t="shared" si="4"/>
        <v>0</v>
      </c>
      <c r="BH19" s="267">
        <f t="shared" si="4"/>
        <v>121</v>
      </c>
      <c r="BI19" s="217">
        <f t="shared" si="4"/>
        <v>111</v>
      </c>
      <c r="BJ19" s="217">
        <f t="shared" si="4"/>
        <v>104</v>
      </c>
      <c r="BK19" s="217">
        <f t="shared" si="4"/>
        <v>94</v>
      </c>
      <c r="BL19" s="217">
        <f t="shared" si="4"/>
        <v>89</v>
      </c>
      <c r="BM19" s="217">
        <f t="shared" si="4"/>
        <v>114</v>
      </c>
      <c r="BN19" s="217">
        <f t="shared" si="4"/>
        <v>122</v>
      </c>
      <c r="BO19" s="217">
        <f t="shared" si="4"/>
        <v>112</v>
      </c>
      <c r="BP19" s="217">
        <f t="shared" si="4"/>
        <v>104</v>
      </c>
      <c r="BQ19" s="217">
        <f t="shared" si="4"/>
        <v>90</v>
      </c>
      <c r="BR19" s="217">
        <f t="shared" si="4"/>
        <v>80</v>
      </c>
      <c r="BS19" s="217">
        <f t="shared" si="4"/>
        <v>73</v>
      </c>
      <c r="BT19" s="217">
        <f t="shared" si="4"/>
        <v>68</v>
      </c>
      <c r="BU19" s="217">
        <f t="shared" si="4"/>
        <v>66</v>
      </c>
      <c r="BV19" s="217"/>
      <c r="BW19" s="217"/>
      <c r="BX19" s="217"/>
      <c r="BY19" s="217"/>
      <c r="BZ19" s="217"/>
      <c r="CA19" s="217"/>
      <c r="CB19" s="217"/>
      <c r="CC19" s="217"/>
      <c r="CD19" s="217"/>
      <c r="CE19" s="218"/>
    </row>
    <row r="20" spans="2:83" x14ac:dyDescent="0.35">
      <c r="B20" s="207" t="s">
        <v>414</v>
      </c>
      <c r="AH20" s="217"/>
      <c r="AI20" s="217"/>
      <c r="AJ20" s="217"/>
      <c r="AK20" s="217"/>
      <c r="AL20" s="217"/>
      <c r="AM20" s="217"/>
      <c r="AN20" s="217"/>
      <c r="AO20" s="217"/>
      <c r="AP20" s="217"/>
      <c r="AQ20" s="217"/>
      <c r="AR20" s="217"/>
      <c r="AS20" s="217"/>
      <c r="AT20" s="217"/>
      <c r="AU20" s="217"/>
      <c r="AV20" s="217"/>
      <c r="AW20" s="217"/>
      <c r="AX20" s="217"/>
      <c r="AY20" s="217"/>
      <c r="AZ20" s="217"/>
      <c r="BA20" s="217">
        <f t="shared" ref="BA20:BU20" si="5">BA19+BA14</f>
        <v>0</v>
      </c>
      <c r="BB20" s="217">
        <f t="shared" si="5"/>
        <v>0</v>
      </c>
      <c r="BC20" s="217">
        <f t="shared" si="5"/>
        <v>0</v>
      </c>
      <c r="BD20" s="217">
        <f t="shared" si="5"/>
        <v>0</v>
      </c>
      <c r="BE20" s="217">
        <f t="shared" si="5"/>
        <v>0</v>
      </c>
      <c r="BF20" s="217">
        <f t="shared" si="5"/>
        <v>0</v>
      </c>
      <c r="BG20" s="217">
        <f t="shared" si="5"/>
        <v>0</v>
      </c>
      <c r="BH20" s="267">
        <f t="shared" si="5"/>
        <v>237</v>
      </c>
      <c r="BI20" s="217">
        <f t="shared" si="5"/>
        <v>233</v>
      </c>
      <c r="BJ20" s="217">
        <f t="shared" si="5"/>
        <v>225</v>
      </c>
      <c r="BK20" s="217">
        <f t="shared" si="5"/>
        <v>214</v>
      </c>
      <c r="BL20" s="217">
        <f t="shared" si="5"/>
        <v>207</v>
      </c>
      <c r="BM20" s="217">
        <f t="shared" si="5"/>
        <v>235</v>
      </c>
      <c r="BN20" s="217">
        <f t="shared" si="5"/>
        <v>241</v>
      </c>
      <c r="BO20" s="217">
        <f t="shared" si="5"/>
        <v>223</v>
      </c>
      <c r="BP20" s="217">
        <f t="shared" si="5"/>
        <v>203</v>
      </c>
      <c r="BQ20" s="217">
        <f t="shared" si="5"/>
        <v>178</v>
      </c>
      <c r="BR20" s="217">
        <f t="shared" si="5"/>
        <v>159</v>
      </c>
      <c r="BS20" s="217">
        <f t="shared" si="5"/>
        <v>144</v>
      </c>
      <c r="BT20" s="217">
        <f t="shared" si="5"/>
        <v>117</v>
      </c>
      <c r="BU20" s="217">
        <f t="shared" si="5"/>
        <v>111</v>
      </c>
      <c r="BV20" s="217"/>
      <c r="BW20" s="217"/>
      <c r="BX20" s="217"/>
      <c r="BY20" s="217"/>
      <c r="BZ20" s="217"/>
      <c r="CA20" s="217"/>
      <c r="CB20" s="217"/>
      <c r="CC20" s="217"/>
      <c r="CD20" s="217"/>
      <c r="CE20" s="218"/>
    </row>
    <row r="21" spans="2:83" ht="26.25" customHeight="1" x14ac:dyDescent="0.35">
      <c r="B21" s="228" t="s">
        <v>423</v>
      </c>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c r="BI21" s="217"/>
      <c r="BJ21" s="217"/>
      <c r="BK21" s="217"/>
      <c r="BL21" s="217"/>
      <c r="BM21" s="217"/>
      <c r="BN21" s="217"/>
      <c r="BO21" s="217"/>
      <c r="BP21" s="217"/>
      <c r="BQ21" s="217"/>
      <c r="BR21" s="217"/>
      <c r="BS21" s="217"/>
      <c r="BT21" s="217"/>
      <c r="BU21" s="217"/>
      <c r="BV21" s="217"/>
      <c r="BW21" s="217"/>
      <c r="BX21" s="217"/>
      <c r="BY21" s="217"/>
      <c r="BZ21" s="217"/>
      <c r="CA21" s="217"/>
      <c r="CB21" s="217"/>
      <c r="CC21" s="217"/>
      <c r="CD21" s="217"/>
      <c r="CE21" s="218"/>
    </row>
    <row r="22" spans="2:83" x14ac:dyDescent="0.35">
      <c r="B22" s="207" t="s">
        <v>453</v>
      </c>
      <c r="AH22" s="217">
        <v>0</v>
      </c>
      <c r="AI22" s="217">
        <v>0</v>
      </c>
      <c r="AJ22" s="217">
        <v>96</v>
      </c>
      <c r="AK22" s="217">
        <v>124</v>
      </c>
      <c r="AL22" s="217">
        <v>165</v>
      </c>
      <c r="AM22" s="217">
        <v>195</v>
      </c>
      <c r="AN22" s="217">
        <v>201</v>
      </c>
      <c r="AO22" s="217">
        <v>200</v>
      </c>
      <c r="AP22" s="217">
        <v>210</v>
      </c>
      <c r="AQ22" s="217">
        <v>217</v>
      </c>
      <c r="AR22" s="217">
        <v>277</v>
      </c>
      <c r="AS22" s="217">
        <v>308</v>
      </c>
      <c r="AT22" s="217">
        <v>327</v>
      </c>
      <c r="AU22" s="217">
        <v>365</v>
      </c>
      <c r="AV22" s="217">
        <v>431</v>
      </c>
      <c r="AW22" s="217">
        <v>512</v>
      </c>
      <c r="AX22" s="217">
        <v>575</v>
      </c>
      <c r="AY22" s="217">
        <v>638</v>
      </c>
      <c r="AZ22" s="217">
        <v>714</v>
      </c>
      <c r="BA22" s="217">
        <v>758</v>
      </c>
      <c r="BB22" s="217">
        <v>782</v>
      </c>
      <c r="BC22" s="217">
        <v>537</v>
      </c>
      <c r="BD22" s="217">
        <v>0</v>
      </c>
      <c r="BE22" s="217">
        <v>0</v>
      </c>
      <c r="BF22" s="217">
        <v>0</v>
      </c>
      <c r="BG22" s="217">
        <v>0</v>
      </c>
      <c r="BH22" s="217">
        <v>0</v>
      </c>
      <c r="BI22" s="217">
        <v>0</v>
      </c>
      <c r="BJ22" s="217">
        <v>0</v>
      </c>
      <c r="BK22" s="217">
        <v>0</v>
      </c>
      <c r="BL22" s="217">
        <v>0</v>
      </c>
      <c r="BM22" s="217">
        <v>0</v>
      </c>
      <c r="BN22" s="217">
        <v>0</v>
      </c>
      <c r="BO22" s="217">
        <v>0</v>
      </c>
      <c r="BP22" s="217">
        <v>0</v>
      </c>
      <c r="BQ22" s="217">
        <v>0</v>
      </c>
      <c r="BR22" s="217">
        <v>0</v>
      </c>
      <c r="BS22" s="217">
        <v>0</v>
      </c>
      <c r="BT22" s="217">
        <v>0</v>
      </c>
      <c r="BU22" s="217">
        <v>0</v>
      </c>
      <c r="BV22" s="217">
        <v>0</v>
      </c>
      <c r="BW22" s="217">
        <v>0</v>
      </c>
      <c r="BX22" s="217">
        <v>0</v>
      </c>
      <c r="BY22" s="217">
        <v>0</v>
      </c>
      <c r="BZ22" s="217">
        <v>0</v>
      </c>
      <c r="CA22" s="217">
        <v>0</v>
      </c>
      <c r="CB22" s="217">
        <v>0</v>
      </c>
      <c r="CC22" s="217">
        <v>0</v>
      </c>
      <c r="CD22" s="217">
        <v>0</v>
      </c>
      <c r="CE22" s="218">
        <v>0</v>
      </c>
    </row>
    <row r="23" spans="2:83" x14ac:dyDescent="0.35">
      <c r="B23" s="207" t="s">
        <v>454</v>
      </c>
      <c r="AH23" s="217">
        <v>0</v>
      </c>
      <c r="AI23" s="217">
        <v>0</v>
      </c>
      <c r="AJ23" s="217">
        <v>51</v>
      </c>
      <c r="AK23" s="217">
        <v>60</v>
      </c>
      <c r="AL23" s="217">
        <v>72</v>
      </c>
      <c r="AM23" s="217">
        <v>80</v>
      </c>
      <c r="AN23" s="217">
        <v>82</v>
      </c>
      <c r="AO23" s="217">
        <v>82</v>
      </c>
      <c r="AP23" s="217">
        <v>87</v>
      </c>
      <c r="AQ23" s="217">
        <v>94</v>
      </c>
      <c r="AR23" s="217">
        <v>89</v>
      </c>
      <c r="AS23" s="217">
        <v>117</v>
      </c>
      <c r="AT23" s="217">
        <v>126</v>
      </c>
      <c r="AU23" s="217">
        <v>142</v>
      </c>
      <c r="AV23" s="217">
        <v>178</v>
      </c>
      <c r="AW23" s="217">
        <v>218</v>
      </c>
      <c r="AX23" s="217">
        <v>249</v>
      </c>
      <c r="AY23" s="217">
        <v>283</v>
      </c>
      <c r="AZ23" s="217">
        <v>320</v>
      </c>
      <c r="BA23" s="217">
        <v>357</v>
      </c>
      <c r="BB23" s="217">
        <v>392</v>
      </c>
      <c r="BC23" s="217">
        <v>277</v>
      </c>
      <c r="BD23" s="217">
        <v>0</v>
      </c>
      <c r="BE23" s="217">
        <v>0</v>
      </c>
      <c r="BF23" s="217">
        <v>0</v>
      </c>
      <c r="BG23" s="217">
        <v>0</v>
      </c>
      <c r="BH23" s="217">
        <v>0</v>
      </c>
      <c r="BI23" s="217">
        <v>0</v>
      </c>
      <c r="BJ23" s="217">
        <v>0</v>
      </c>
      <c r="BK23" s="217">
        <v>0</v>
      </c>
      <c r="BL23" s="217">
        <v>0</v>
      </c>
      <c r="BM23" s="217">
        <v>0</v>
      </c>
      <c r="BN23" s="217">
        <v>0</v>
      </c>
      <c r="BO23" s="217">
        <v>0</v>
      </c>
      <c r="BP23" s="217">
        <v>0</v>
      </c>
      <c r="BQ23" s="217">
        <v>0</v>
      </c>
      <c r="BR23" s="217">
        <v>0</v>
      </c>
      <c r="BS23" s="217">
        <v>0</v>
      </c>
      <c r="BT23" s="217">
        <v>0</v>
      </c>
      <c r="BU23" s="217">
        <v>0</v>
      </c>
      <c r="BV23" s="217">
        <v>0</v>
      </c>
      <c r="BW23" s="217">
        <v>0</v>
      </c>
      <c r="BX23" s="217">
        <v>0</v>
      </c>
      <c r="BY23" s="217">
        <v>0</v>
      </c>
      <c r="BZ23" s="217">
        <v>0</v>
      </c>
      <c r="CA23" s="217">
        <v>0</v>
      </c>
      <c r="CB23" s="217">
        <v>0</v>
      </c>
      <c r="CC23" s="217">
        <v>0</v>
      </c>
      <c r="CD23" s="217">
        <v>0</v>
      </c>
      <c r="CE23" s="218">
        <v>0</v>
      </c>
    </row>
    <row r="24" spans="2:83" x14ac:dyDescent="0.35">
      <c r="B24" s="207" t="s">
        <v>455</v>
      </c>
      <c r="AH24" s="217">
        <v>0</v>
      </c>
      <c r="AI24" s="217">
        <v>0</v>
      </c>
      <c r="AJ24" s="217">
        <v>45</v>
      </c>
      <c r="AK24" s="217">
        <v>64</v>
      </c>
      <c r="AL24" s="217">
        <v>93</v>
      </c>
      <c r="AM24" s="217">
        <v>115</v>
      </c>
      <c r="AN24" s="217">
        <v>120</v>
      </c>
      <c r="AO24" s="217">
        <v>118</v>
      </c>
      <c r="AP24" s="217">
        <v>123</v>
      </c>
      <c r="AQ24" s="217">
        <v>123</v>
      </c>
      <c r="AR24" s="217">
        <v>188</v>
      </c>
      <c r="AS24" s="217">
        <v>190</v>
      </c>
      <c r="AT24" s="217">
        <v>201</v>
      </c>
      <c r="AU24" s="217">
        <v>223</v>
      </c>
      <c r="AV24" s="217">
        <v>253</v>
      </c>
      <c r="AW24" s="217">
        <v>294</v>
      </c>
      <c r="AX24" s="217">
        <v>326</v>
      </c>
      <c r="AY24" s="217">
        <v>355</v>
      </c>
      <c r="AZ24" s="217">
        <v>394</v>
      </c>
      <c r="BA24" s="217">
        <v>401</v>
      </c>
      <c r="BB24" s="217">
        <v>390</v>
      </c>
      <c r="BC24" s="217">
        <v>260</v>
      </c>
      <c r="BD24" s="217">
        <v>0</v>
      </c>
      <c r="BE24" s="217">
        <v>0</v>
      </c>
      <c r="BF24" s="217">
        <v>0</v>
      </c>
      <c r="BG24" s="217">
        <v>0</v>
      </c>
      <c r="BH24" s="217">
        <v>0</v>
      </c>
      <c r="BI24" s="217">
        <v>0</v>
      </c>
      <c r="BJ24" s="217">
        <v>0</v>
      </c>
      <c r="BK24" s="217">
        <v>0</v>
      </c>
      <c r="BL24" s="217">
        <v>0</v>
      </c>
      <c r="BM24" s="217">
        <v>0</v>
      </c>
      <c r="BN24" s="217">
        <v>0</v>
      </c>
      <c r="BO24" s="217">
        <v>0</v>
      </c>
      <c r="BP24" s="217">
        <v>0</v>
      </c>
      <c r="BQ24" s="217">
        <v>0</v>
      </c>
      <c r="BR24" s="217">
        <v>0</v>
      </c>
      <c r="BS24" s="217">
        <v>0</v>
      </c>
      <c r="BT24" s="217">
        <v>0</v>
      </c>
      <c r="BU24" s="217">
        <v>0</v>
      </c>
      <c r="BV24" s="217">
        <v>0</v>
      </c>
      <c r="BW24" s="217">
        <v>0</v>
      </c>
      <c r="BX24" s="217">
        <v>0</v>
      </c>
      <c r="BY24" s="217">
        <v>0</v>
      </c>
      <c r="BZ24" s="217">
        <v>0</v>
      </c>
      <c r="CA24" s="217">
        <v>0</v>
      </c>
      <c r="CB24" s="217">
        <v>0</v>
      </c>
      <c r="CC24" s="217">
        <v>0</v>
      </c>
      <c r="CD24" s="217">
        <v>0</v>
      </c>
      <c r="CE24" s="218">
        <v>0</v>
      </c>
    </row>
    <row r="25" spans="2:83" x14ac:dyDescent="0.35">
      <c r="B25" s="207" t="s">
        <v>456</v>
      </c>
      <c r="AH25" s="217">
        <v>0</v>
      </c>
      <c r="AI25" s="217">
        <v>0</v>
      </c>
      <c r="AJ25" s="217">
        <v>0</v>
      </c>
      <c r="AK25" s="217">
        <v>0</v>
      </c>
      <c r="AL25" s="217">
        <v>0</v>
      </c>
      <c r="AM25" s="217">
        <v>0</v>
      </c>
      <c r="AN25" s="217">
        <v>0</v>
      </c>
      <c r="AO25" s="217">
        <v>0</v>
      </c>
      <c r="AP25" s="217">
        <v>0</v>
      </c>
      <c r="AQ25" s="217">
        <v>0</v>
      </c>
      <c r="AR25" s="217">
        <v>0</v>
      </c>
      <c r="AS25" s="217">
        <v>0</v>
      </c>
      <c r="AT25" s="217">
        <v>0</v>
      </c>
      <c r="AU25" s="217">
        <v>0</v>
      </c>
      <c r="AV25" s="217">
        <v>1</v>
      </c>
      <c r="AW25" s="217">
        <v>3</v>
      </c>
      <c r="AX25" s="217">
        <v>5</v>
      </c>
      <c r="AY25" s="217">
        <v>7</v>
      </c>
      <c r="AZ25" s="217">
        <v>11</v>
      </c>
      <c r="BA25" s="217">
        <v>14</v>
      </c>
      <c r="BB25" s="217">
        <v>16</v>
      </c>
      <c r="BC25" s="217">
        <v>13</v>
      </c>
      <c r="BD25" s="217">
        <v>0</v>
      </c>
      <c r="BE25" s="217">
        <v>0</v>
      </c>
      <c r="BF25" s="217">
        <v>0</v>
      </c>
      <c r="BG25" s="217">
        <v>0</v>
      </c>
      <c r="BH25" s="217">
        <v>0</v>
      </c>
      <c r="BI25" s="217">
        <v>0</v>
      </c>
      <c r="BJ25" s="217">
        <v>0</v>
      </c>
      <c r="BK25" s="217">
        <v>0</v>
      </c>
      <c r="BL25" s="217">
        <v>0</v>
      </c>
      <c r="BM25" s="217">
        <v>0</v>
      </c>
      <c r="BN25" s="217">
        <v>0</v>
      </c>
      <c r="BO25" s="217">
        <v>0</v>
      </c>
      <c r="BP25" s="217">
        <v>0</v>
      </c>
      <c r="BQ25" s="217">
        <v>0</v>
      </c>
      <c r="BR25" s="217">
        <v>0</v>
      </c>
      <c r="BS25" s="217">
        <v>0</v>
      </c>
      <c r="BT25" s="217">
        <v>0</v>
      </c>
      <c r="BU25" s="217">
        <v>0</v>
      </c>
      <c r="BV25" s="217">
        <v>0</v>
      </c>
      <c r="BW25" s="217">
        <v>0</v>
      </c>
      <c r="BX25" s="217">
        <v>0</v>
      </c>
      <c r="BY25" s="217">
        <v>0</v>
      </c>
      <c r="BZ25" s="217">
        <v>0</v>
      </c>
      <c r="CA25" s="217">
        <v>0</v>
      </c>
      <c r="CB25" s="217">
        <v>0</v>
      </c>
      <c r="CC25" s="217">
        <v>0</v>
      </c>
      <c r="CD25" s="217">
        <v>0</v>
      </c>
      <c r="CE25" s="218">
        <v>0</v>
      </c>
    </row>
    <row r="26" spans="2:83" x14ac:dyDescent="0.35">
      <c r="B26" s="207" t="s">
        <v>457</v>
      </c>
      <c r="AH26" s="217">
        <v>0</v>
      </c>
      <c r="AI26" s="217">
        <v>0</v>
      </c>
      <c r="AJ26" s="217">
        <v>0</v>
      </c>
      <c r="AK26" s="217">
        <v>0</v>
      </c>
      <c r="AL26" s="217">
        <v>0</v>
      </c>
      <c r="AM26" s="217">
        <v>0</v>
      </c>
      <c r="AN26" s="217">
        <v>0</v>
      </c>
      <c r="AO26" s="217">
        <v>0</v>
      </c>
      <c r="AP26" s="217">
        <v>0</v>
      </c>
      <c r="AQ26" s="217">
        <v>0</v>
      </c>
      <c r="AR26" s="217">
        <v>0</v>
      </c>
      <c r="AS26" s="217">
        <v>0</v>
      </c>
      <c r="AT26" s="217">
        <v>0</v>
      </c>
      <c r="AU26" s="217">
        <v>0</v>
      </c>
      <c r="AV26" s="217">
        <v>0</v>
      </c>
      <c r="AW26" s="217">
        <v>0</v>
      </c>
      <c r="AX26" s="217">
        <v>0</v>
      </c>
      <c r="AY26" s="217">
        <v>0</v>
      </c>
      <c r="AZ26" s="217">
        <v>0</v>
      </c>
      <c r="BA26" s="217">
        <v>0</v>
      </c>
      <c r="BB26" s="217">
        <v>0</v>
      </c>
      <c r="BC26" s="217">
        <v>0</v>
      </c>
      <c r="BD26" s="217">
        <v>0</v>
      </c>
      <c r="BE26" s="217">
        <v>0</v>
      </c>
      <c r="BF26" s="217">
        <v>0</v>
      </c>
      <c r="BG26" s="217">
        <v>0</v>
      </c>
      <c r="BH26" s="217">
        <v>0</v>
      </c>
      <c r="BI26" s="217">
        <v>0</v>
      </c>
      <c r="BJ26" s="217">
        <v>0</v>
      </c>
      <c r="BK26" s="217">
        <v>0</v>
      </c>
      <c r="BL26" s="217">
        <v>65</v>
      </c>
      <c r="BM26" s="217">
        <v>54</v>
      </c>
      <c r="BN26" s="217">
        <v>65</v>
      </c>
      <c r="BO26" s="217">
        <v>59</v>
      </c>
      <c r="BP26" s="217">
        <v>61</v>
      </c>
      <c r="BQ26" s="217">
        <v>31</v>
      </c>
      <c r="BR26" s="217">
        <v>0</v>
      </c>
      <c r="BS26" s="217">
        <v>0</v>
      </c>
      <c r="BT26" s="217">
        <v>0</v>
      </c>
      <c r="BU26" s="217">
        <v>0</v>
      </c>
      <c r="BV26" s="217">
        <v>0</v>
      </c>
      <c r="BW26" s="217">
        <v>0</v>
      </c>
      <c r="BX26" s="217">
        <v>0</v>
      </c>
      <c r="BY26" s="217">
        <v>0</v>
      </c>
      <c r="BZ26" s="217">
        <v>0</v>
      </c>
      <c r="CA26" s="217">
        <v>0</v>
      </c>
      <c r="CB26" s="217">
        <v>0</v>
      </c>
      <c r="CC26" s="217">
        <v>0</v>
      </c>
      <c r="CD26" s="217">
        <v>0</v>
      </c>
      <c r="CE26" s="218">
        <v>0</v>
      </c>
    </row>
    <row r="27" spans="2:83" ht="26.25" customHeight="1" x14ac:dyDescent="0.35">
      <c r="B27" s="228" t="s">
        <v>430</v>
      </c>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c r="BI27" s="217"/>
      <c r="BJ27" s="217"/>
      <c r="BK27" s="217"/>
      <c r="BL27" s="256" t="s">
        <v>407</v>
      </c>
      <c r="BM27" s="217"/>
      <c r="BN27" s="217"/>
      <c r="BO27" s="217"/>
      <c r="BP27" s="217"/>
      <c r="BQ27" s="217"/>
      <c r="BR27" s="217"/>
      <c r="BS27" s="217"/>
      <c r="BT27" s="217"/>
      <c r="BU27" s="217"/>
      <c r="BV27" s="217"/>
      <c r="BW27" s="217"/>
      <c r="BX27" s="217"/>
      <c r="BY27" s="217"/>
      <c r="BZ27" s="217"/>
      <c r="CA27" s="217"/>
      <c r="CB27" s="217"/>
      <c r="CC27" s="217"/>
      <c r="CD27" s="217"/>
      <c r="CE27" s="218"/>
    </row>
    <row r="28" spans="2:83" x14ac:dyDescent="0.35">
      <c r="B28" s="219" t="s">
        <v>431</v>
      </c>
      <c r="AH28" s="217">
        <v>0</v>
      </c>
      <c r="AI28" s="217">
        <v>0</v>
      </c>
      <c r="AJ28" s="217">
        <v>0</v>
      </c>
      <c r="AK28" s="217">
        <v>0</v>
      </c>
      <c r="AL28" s="217">
        <v>0</v>
      </c>
      <c r="AM28" s="217">
        <v>0</v>
      </c>
      <c r="AN28" s="217">
        <v>0</v>
      </c>
      <c r="AO28" s="217">
        <v>0</v>
      </c>
      <c r="AP28" s="217">
        <v>0</v>
      </c>
      <c r="AQ28" s="217">
        <v>0</v>
      </c>
      <c r="AR28" s="217">
        <v>3013</v>
      </c>
      <c r="AS28" s="217">
        <v>2979</v>
      </c>
      <c r="AT28" s="217">
        <v>3735</v>
      </c>
      <c r="AU28" s="217">
        <v>3159</v>
      </c>
      <c r="AV28" s="217">
        <v>2996</v>
      </c>
      <c r="AW28" s="217">
        <v>2838</v>
      </c>
      <c r="AX28" s="217">
        <v>2801</v>
      </c>
      <c r="AY28" s="217">
        <v>2769</v>
      </c>
      <c r="AZ28" s="217">
        <v>2692</v>
      </c>
      <c r="BA28" s="217">
        <v>2623</v>
      </c>
      <c r="BB28" s="217">
        <v>2567</v>
      </c>
      <c r="BC28" s="217">
        <v>2471</v>
      </c>
      <c r="BD28" s="217">
        <v>2387</v>
      </c>
      <c r="BE28" s="217">
        <v>2371</v>
      </c>
      <c r="BF28" s="217">
        <v>2357</v>
      </c>
      <c r="BG28" s="217">
        <v>2335</v>
      </c>
      <c r="BH28" s="217">
        <v>2442</v>
      </c>
      <c r="BI28" s="217">
        <v>2426</v>
      </c>
      <c r="BJ28" s="217">
        <v>2510</v>
      </c>
      <c r="BK28" s="217">
        <v>2535</v>
      </c>
      <c r="BL28" s="267">
        <v>2361</v>
      </c>
      <c r="BM28" s="217">
        <v>2384</v>
      </c>
      <c r="BN28" s="217">
        <v>2390</v>
      </c>
      <c r="BO28" s="217">
        <v>2360</v>
      </c>
      <c r="BP28" s="217">
        <v>2313</v>
      </c>
      <c r="BQ28" s="217">
        <v>0</v>
      </c>
      <c r="BR28" s="217">
        <v>0</v>
      </c>
      <c r="BS28" s="217">
        <v>0</v>
      </c>
      <c r="BT28" s="217">
        <v>0</v>
      </c>
      <c r="BU28" s="217">
        <v>0</v>
      </c>
      <c r="BV28" s="217">
        <v>0</v>
      </c>
      <c r="BW28" s="217">
        <v>0</v>
      </c>
      <c r="BX28" s="217">
        <v>0</v>
      </c>
      <c r="BY28" s="217">
        <v>0</v>
      </c>
      <c r="BZ28" s="217">
        <v>0</v>
      </c>
      <c r="CA28" s="217">
        <v>0</v>
      </c>
      <c r="CB28" s="217">
        <v>0</v>
      </c>
      <c r="CC28" s="217">
        <v>0</v>
      </c>
      <c r="CD28" s="217">
        <v>0</v>
      </c>
      <c r="CE28" s="218">
        <v>0</v>
      </c>
    </row>
    <row r="29" spans="2:83" x14ac:dyDescent="0.35">
      <c r="B29" s="219" t="s">
        <v>432</v>
      </c>
      <c r="AH29" s="217">
        <v>0</v>
      </c>
      <c r="AI29" s="217">
        <v>0</v>
      </c>
      <c r="AJ29" s="217">
        <v>0</v>
      </c>
      <c r="AK29" s="217">
        <v>0</v>
      </c>
      <c r="AL29" s="217">
        <v>0</v>
      </c>
      <c r="AM29" s="217">
        <v>0</v>
      </c>
      <c r="AN29" s="217">
        <v>0</v>
      </c>
      <c r="AO29" s="217">
        <v>0</v>
      </c>
      <c r="AP29" s="217">
        <v>0</v>
      </c>
      <c r="AQ29" s="217">
        <v>0</v>
      </c>
      <c r="AR29" s="217">
        <v>301</v>
      </c>
      <c r="AS29" s="217">
        <v>324</v>
      </c>
      <c r="AT29" s="217">
        <v>477</v>
      </c>
      <c r="AU29" s="217">
        <v>486</v>
      </c>
      <c r="AV29" s="217">
        <v>546</v>
      </c>
      <c r="AW29" s="217">
        <v>517</v>
      </c>
      <c r="AX29" s="217">
        <v>618</v>
      </c>
      <c r="AY29" s="217">
        <v>682</v>
      </c>
      <c r="AZ29" s="217">
        <v>718</v>
      </c>
      <c r="BA29" s="217">
        <v>766</v>
      </c>
      <c r="BB29" s="217">
        <v>810</v>
      </c>
      <c r="BC29" s="217">
        <v>828</v>
      </c>
      <c r="BD29" s="217">
        <v>843</v>
      </c>
      <c r="BE29" s="217">
        <v>870</v>
      </c>
      <c r="BF29" s="217">
        <v>898</v>
      </c>
      <c r="BG29" s="217">
        <v>952</v>
      </c>
      <c r="BH29" s="217">
        <v>1023</v>
      </c>
      <c r="BI29" s="217">
        <v>1085</v>
      </c>
      <c r="BJ29" s="217">
        <v>1065</v>
      </c>
      <c r="BK29" s="217">
        <v>1039</v>
      </c>
      <c r="BL29" s="267">
        <v>1147</v>
      </c>
      <c r="BM29" s="217">
        <v>1215</v>
      </c>
      <c r="BN29" s="217">
        <v>1266</v>
      </c>
      <c r="BO29" s="217">
        <v>1286</v>
      </c>
      <c r="BP29" s="217">
        <v>1294</v>
      </c>
      <c r="BQ29" s="217">
        <v>0</v>
      </c>
      <c r="BR29" s="217">
        <v>0</v>
      </c>
      <c r="BS29" s="217">
        <v>0</v>
      </c>
      <c r="BT29" s="217">
        <v>0</v>
      </c>
      <c r="BU29" s="217">
        <v>0</v>
      </c>
      <c r="BV29" s="217">
        <v>0</v>
      </c>
      <c r="BW29" s="217">
        <v>0</v>
      </c>
      <c r="BX29" s="217">
        <v>0</v>
      </c>
      <c r="BY29" s="217">
        <v>0</v>
      </c>
      <c r="BZ29" s="217">
        <v>0</v>
      </c>
      <c r="CA29" s="217">
        <v>0</v>
      </c>
      <c r="CB29" s="217">
        <v>0</v>
      </c>
      <c r="CC29" s="217">
        <v>0</v>
      </c>
      <c r="CD29" s="217">
        <v>0</v>
      </c>
      <c r="CE29" s="218">
        <v>0</v>
      </c>
    </row>
    <row r="30" spans="2:83" x14ac:dyDescent="0.35">
      <c r="B30" s="219" t="s">
        <v>433</v>
      </c>
      <c r="AH30" s="217">
        <v>0</v>
      </c>
      <c r="AI30" s="217">
        <v>0</v>
      </c>
      <c r="AJ30" s="217">
        <v>0</v>
      </c>
      <c r="AK30" s="217">
        <v>0</v>
      </c>
      <c r="AL30" s="217">
        <v>0</v>
      </c>
      <c r="AM30" s="217">
        <v>0</v>
      </c>
      <c r="AN30" s="217">
        <v>0</v>
      </c>
      <c r="AO30" s="217">
        <v>0</v>
      </c>
      <c r="AP30" s="217">
        <v>0</v>
      </c>
      <c r="AQ30" s="217">
        <v>0</v>
      </c>
      <c r="AR30" s="217">
        <v>653</v>
      </c>
      <c r="AS30" s="217">
        <v>651</v>
      </c>
      <c r="AT30" s="217">
        <v>753</v>
      </c>
      <c r="AU30" s="217">
        <v>828</v>
      </c>
      <c r="AV30" s="217">
        <v>911</v>
      </c>
      <c r="AW30" s="217">
        <v>820</v>
      </c>
      <c r="AX30" s="217">
        <v>894</v>
      </c>
      <c r="AY30" s="217">
        <v>950</v>
      </c>
      <c r="AZ30" s="217">
        <v>942</v>
      </c>
      <c r="BA30" s="217">
        <v>928</v>
      </c>
      <c r="BB30" s="217">
        <v>915</v>
      </c>
      <c r="BC30" s="217">
        <v>877</v>
      </c>
      <c r="BD30" s="217">
        <v>797</v>
      </c>
      <c r="BE30" s="217">
        <v>766</v>
      </c>
      <c r="BF30" s="217">
        <v>742</v>
      </c>
      <c r="BG30" s="217">
        <v>769</v>
      </c>
      <c r="BH30" s="217">
        <v>811</v>
      </c>
      <c r="BI30" s="217">
        <v>848</v>
      </c>
      <c r="BJ30" s="217">
        <v>835</v>
      </c>
      <c r="BK30" s="217">
        <v>811</v>
      </c>
      <c r="BL30" s="267">
        <v>647</v>
      </c>
      <c r="BM30" s="217">
        <v>625</v>
      </c>
      <c r="BN30" s="217">
        <v>581</v>
      </c>
      <c r="BO30" s="217">
        <v>517</v>
      </c>
      <c r="BP30" s="217">
        <v>468</v>
      </c>
      <c r="BQ30" s="217">
        <v>0</v>
      </c>
      <c r="BR30" s="217">
        <v>0</v>
      </c>
      <c r="BS30" s="217">
        <v>0</v>
      </c>
      <c r="BT30" s="217">
        <v>0</v>
      </c>
      <c r="BU30" s="217">
        <v>0</v>
      </c>
      <c r="BV30" s="217">
        <v>0</v>
      </c>
      <c r="BW30" s="217">
        <v>0</v>
      </c>
      <c r="BX30" s="217">
        <v>0</v>
      </c>
      <c r="BY30" s="217">
        <v>0</v>
      </c>
      <c r="BZ30" s="217">
        <v>0</v>
      </c>
      <c r="CA30" s="217">
        <v>0</v>
      </c>
      <c r="CB30" s="217">
        <v>0</v>
      </c>
      <c r="CC30" s="217">
        <v>0</v>
      </c>
      <c r="CD30" s="217">
        <v>0</v>
      </c>
      <c r="CE30" s="218">
        <v>0</v>
      </c>
    </row>
    <row r="31" spans="2:83" x14ac:dyDescent="0.35">
      <c r="B31" s="219" t="s">
        <v>434</v>
      </c>
      <c r="AH31" s="217">
        <v>0</v>
      </c>
      <c r="AI31" s="217">
        <v>0</v>
      </c>
      <c r="AJ31" s="217">
        <v>0</v>
      </c>
      <c r="AK31" s="217">
        <v>0</v>
      </c>
      <c r="AL31" s="217">
        <v>0</v>
      </c>
      <c r="AM31" s="217">
        <v>0</v>
      </c>
      <c r="AN31" s="217">
        <v>0</v>
      </c>
      <c r="AO31" s="217">
        <v>0</v>
      </c>
      <c r="AP31" s="217">
        <v>0</v>
      </c>
      <c r="AQ31" s="217">
        <v>0</v>
      </c>
      <c r="AR31" s="217">
        <v>797</v>
      </c>
      <c r="AS31" s="217">
        <v>822</v>
      </c>
      <c r="AT31" s="217">
        <v>1005</v>
      </c>
      <c r="AU31" s="217">
        <v>1344</v>
      </c>
      <c r="AV31" s="217">
        <v>1720</v>
      </c>
      <c r="AW31" s="217">
        <v>885</v>
      </c>
      <c r="AX31" s="217">
        <v>874</v>
      </c>
      <c r="AY31" s="217">
        <v>815</v>
      </c>
      <c r="AZ31" s="217">
        <v>758</v>
      </c>
      <c r="BA31" s="217">
        <v>625</v>
      </c>
      <c r="BB31" s="217">
        <v>513</v>
      </c>
      <c r="BC31" s="217">
        <v>431</v>
      </c>
      <c r="BD31" s="217">
        <v>361</v>
      </c>
      <c r="BE31" s="217">
        <v>312</v>
      </c>
      <c r="BF31" s="217">
        <v>290</v>
      </c>
      <c r="BG31" s="217">
        <v>297</v>
      </c>
      <c r="BH31" s="217">
        <v>288</v>
      </c>
      <c r="BI31" s="217">
        <v>304</v>
      </c>
      <c r="BJ31" s="217">
        <v>306</v>
      </c>
      <c r="BK31" s="217">
        <v>299</v>
      </c>
      <c r="BL31" s="267">
        <v>368</v>
      </c>
      <c r="BM31" s="217">
        <v>597</v>
      </c>
      <c r="BN31" s="217">
        <v>647</v>
      </c>
      <c r="BO31" s="217">
        <v>691</v>
      </c>
      <c r="BP31" s="217">
        <v>733</v>
      </c>
      <c r="BQ31" s="217">
        <v>0</v>
      </c>
      <c r="BR31" s="217">
        <v>0</v>
      </c>
      <c r="BS31" s="217">
        <v>0</v>
      </c>
      <c r="BT31" s="217">
        <v>0</v>
      </c>
      <c r="BU31" s="217">
        <v>0</v>
      </c>
      <c r="BV31" s="217">
        <v>0</v>
      </c>
      <c r="BW31" s="217">
        <v>0</v>
      </c>
      <c r="BX31" s="217">
        <v>0</v>
      </c>
      <c r="BY31" s="217">
        <v>0</v>
      </c>
      <c r="BZ31" s="217">
        <v>0</v>
      </c>
      <c r="CA31" s="217">
        <v>0</v>
      </c>
      <c r="CB31" s="217">
        <v>0</v>
      </c>
      <c r="CC31" s="217">
        <v>0</v>
      </c>
      <c r="CD31" s="217">
        <v>0</v>
      </c>
      <c r="CE31" s="218">
        <v>0</v>
      </c>
    </row>
    <row r="32" spans="2:83" x14ac:dyDescent="0.35">
      <c r="B32" s="219" t="s">
        <v>435</v>
      </c>
      <c r="AH32" s="217">
        <v>0</v>
      </c>
      <c r="AI32" s="217">
        <v>0</v>
      </c>
      <c r="AJ32" s="217">
        <v>0</v>
      </c>
      <c r="AK32" s="217">
        <v>0</v>
      </c>
      <c r="AL32" s="217">
        <v>0</v>
      </c>
      <c r="AM32" s="217">
        <v>0</v>
      </c>
      <c r="AN32" s="217">
        <v>0</v>
      </c>
      <c r="AO32" s="217">
        <v>0</v>
      </c>
      <c r="AP32" s="217">
        <v>0</v>
      </c>
      <c r="AQ32" s="217">
        <v>0</v>
      </c>
      <c r="AR32" s="217">
        <v>380</v>
      </c>
      <c r="AS32" s="217">
        <v>424</v>
      </c>
      <c r="AT32" s="217">
        <v>755</v>
      </c>
      <c r="AU32" s="217">
        <v>550</v>
      </c>
      <c r="AV32" s="217">
        <v>530</v>
      </c>
      <c r="AW32" s="217">
        <v>407</v>
      </c>
      <c r="AX32" s="217">
        <v>427</v>
      </c>
      <c r="AY32" s="217">
        <v>474</v>
      </c>
      <c r="AZ32" s="217">
        <v>508</v>
      </c>
      <c r="BA32" s="217">
        <v>537</v>
      </c>
      <c r="BB32" s="217">
        <v>502</v>
      </c>
      <c r="BC32" s="217">
        <v>444</v>
      </c>
      <c r="BD32" s="217">
        <v>373</v>
      </c>
      <c r="BE32" s="217">
        <v>345</v>
      </c>
      <c r="BF32" s="217">
        <v>338</v>
      </c>
      <c r="BG32" s="217">
        <v>340</v>
      </c>
      <c r="BH32" s="217">
        <v>351</v>
      </c>
      <c r="BI32" s="217">
        <v>366</v>
      </c>
      <c r="BJ32" s="217">
        <v>364</v>
      </c>
      <c r="BK32" s="217">
        <v>385</v>
      </c>
      <c r="BL32" s="267">
        <v>635</v>
      </c>
      <c r="BM32" s="217">
        <v>751</v>
      </c>
      <c r="BN32" s="217">
        <v>921</v>
      </c>
      <c r="BO32" s="217">
        <v>1019</v>
      </c>
      <c r="BP32" s="217">
        <v>1102</v>
      </c>
      <c r="BQ32" s="217">
        <v>0</v>
      </c>
      <c r="BR32" s="217">
        <v>0</v>
      </c>
      <c r="BS32" s="217">
        <v>0</v>
      </c>
      <c r="BT32" s="217">
        <v>0</v>
      </c>
      <c r="BU32" s="217">
        <v>0</v>
      </c>
      <c r="BV32" s="217">
        <v>0</v>
      </c>
      <c r="BW32" s="217">
        <v>0</v>
      </c>
      <c r="BX32" s="217">
        <v>0</v>
      </c>
      <c r="BY32" s="217">
        <v>0</v>
      </c>
      <c r="BZ32" s="217">
        <v>0</v>
      </c>
      <c r="CA32" s="217">
        <v>0</v>
      </c>
      <c r="CB32" s="217">
        <v>0</v>
      </c>
      <c r="CC32" s="217">
        <v>0</v>
      </c>
      <c r="CD32" s="217">
        <v>0</v>
      </c>
      <c r="CE32" s="218">
        <v>0</v>
      </c>
    </row>
    <row r="33" spans="1:83" ht="26.25" customHeight="1" x14ac:dyDescent="0.35">
      <c r="B33" s="219" t="s">
        <v>436</v>
      </c>
      <c r="AH33" s="217">
        <f t="shared" ref="AH33:BK33" si="6">AH28</f>
        <v>0</v>
      </c>
      <c r="AI33" s="217">
        <f t="shared" si="6"/>
        <v>0</v>
      </c>
      <c r="AJ33" s="217">
        <f t="shared" si="6"/>
        <v>0</v>
      </c>
      <c r="AK33" s="217">
        <f t="shared" si="6"/>
        <v>0</v>
      </c>
      <c r="AL33" s="217">
        <f t="shared" si="6"/>
        <v>0</v>
      </c>
      <c r="AM33" s="217">
        <f t="shared" si="6"/>
        <v>0</v>
      </c>
      <c r="AN33" s="217">
        <f t="shared" si="6"/>
        <v>0</v>
      </c>
      <c r="AO33" s="217">
        <f t="shared" si="6"/>
        <v>0</v>
      </c>
      <c r="AP33" s="217">
        <f t="shared" si="6"/>
        <v>0</v>
      </c>
      <c r="AQ33" s="217">
        <f t="shared" si="6"/>
        <v>0</v>
      </c>
      <c r="AR33" s="217">
        <f t="shared" si="6"/>
        <v>3013</v>
      </c>
      <c r="AS33" s="217">
        <f t="shared" si="6"/>
        <v>2979</v>
      </c>
      <c r="AT33" s="217">
        <f t="shared" si="6"/>
        <v>3735</v>
      </c>
      <c r="AU33" s="217">
        <f t="shared" si="6"/>
        <v>3159</v>
      </c>
      <c r="AV33" s="217">
        <f t="shared" si="6"/>
        <v>2996</v>
      </c>
      <c r="AW33" s="217">
        <f t="shared" si="6"/>
        <v>2838</v>
      </c>
      <c r="AX33" s="217">
        <f t="shared" si="6"/>
        <v>2801</v>
      </c>
      <c r="AY33" s="217">
        <f t="shared" si="6"/>
        <v>2769</v>
      </c>
      <c r="AZ33" s="217">
        <f t="shared" si="6"/>
        <v>2692</v>
      </c>
      <c r="BA33" s="217">
        <f t="shared" si="6"/>
        <v>2623</v>
      </c>
      <c r="BB33" s="217">
        <f t="shared" si="6"/>
        <v>2567</v>
      </c>
      <c r="BC33" s="217">
        <f t="shared" si="6"/>
        <v>2471</v>
      </c>
      <c r="BD33" s="217">
        <f t="shared" si="6"/>
        <v>2387</v>
      </c>
      <c r="BE33" s="217">
        <f t="shared" si="6"/>
        <v>2371</v>
      </c>
      <c r="BF33" s="217">
        <f t="shared" si="6"/>
        <v>2357</v>
      </c>
      <c r="BG33" s="217">
        <f t="shared" si="6"/>
        <v>2335</v>
      </c>
      <c r="BH33" s="217">
        <f t="shared" si="6"/>
        <v>2442</v>
      </c>
      <c r="BI33" s="217">
        <f t="shared" si="6"/>
        <v>2426</v>
      </c>
      <c r="BJ33" s="217">
        <f t="shared" si="6"/>
        <v>2510</v>
      </c>
      <c r="BK33" s="217">
        <f t="shared" si="6"/>
        <v>2535</v>
      </c>
      <c r="BL33" s="217">
        <v>2592</v>
      </c>
      <c r="BM33" s="217">
        <v>2631</v>
      </c>
      <c r="BN33" s="217">
        <v>2633</v>
      </c>
      <c r="BO33" s="217">
        <v>2620</v>
      </c>
      <c r="BP33" s="217">
        <v>2544</v>
      </c>
      <c r="BQ33" s="217">
        <v>0</v>
      </c>
      <c r="BR33" s="217">
        <v>0</v>
      </c>
      <c r="BS33" s="217">
        <v>0</v>
      </c>
      <c r="BT33" s="217">
        <v>0</v>
      </c>
      <c r="BU33" s="217">
        <v>0</v>
      </c>
      <c r="BV33" s="217">
        <v>0</v>
      </c>
      <c r="BW33" s="217">
        <v>0</v>
      </c>
      <c r="BX33" s="217">
        <v>0</v>
      </c>
      <c r="BY33" s="217">
        <v>0</v>
      </c>
      <c r="BZ33" s="217">
        <v>0</v>
      </c>
      <c r="CA33" s="217">
        <v>0</v>
      </c>
      <c r="CB33" s="217">
        <v>0</v>
      </c>
      <c r="CC33" s="217">
        <v>0</v>
      </c>
      <c r="CD33" s="217">
        <v>0</v>
      </c>
      <c r="CE33" s="218">
        <v>0</v>
      </c>
    </row>
    <row r="34" spans="1:83" x14ac:dyDescent="0.35">
      <c r="B34" s="219" t="s">
        <v>413</v>
      </c>
      <c r="AH34" s="217">
        <f t="shared" ref="AH34:BK34" si="7">SUM(AH29:AH32)</f>
        <v>0</v>
      </c>
      <c r="AI34" s="217">
        <f t="shared" si="7"/>
        <v>0</v>
      </c>
      <c r="AJ34" s="217">
        <f t="shared" si="7"/>
        <v>0</v>
      </c>
      <c r="AK34" s="217">
        <f t="shared" si="7"/>
        <v>0</v>
      </c>
      <c r="AL34" s="217">
        <f t="shared" si="7"/>
        <v>0</v>
      </c>
      <c r="AM34" s="217">
        <f t="shared" si="7"/>
        <v>0</v>
      </c>
      <c r="AN34" s="217">
        <f t="shared" si="7"/>
        <v>0</v>
      </c>
      <c r="AO34" s="217">
        <f t="shared" si="7"/>
        <v>0</v>
      </c>
      <c r="AP34" s="217">
        <f t="shared" si="7"/>
        <v>0</v>
      </c>
      <c r="AQ34" s="217">
        <f t="shared" si="7"/>
        <v>0</v>
      </c>
      <c r="AR34" s="217">
        <f t="shared" si="7"/>
        <v>2131</v>
      </c>
      <c r="AS34" s="217">
        <f t="shared" si="7"/>
        <v>2221</v>
      </c>
      <c r="AT34" s="217">
        <f t="shared" si="7"/>
        <v>2990</v>
      </c>
      <c r="AU34" s="217">
        <f t="shared" si="7"/>
        <v>3208</v>
      </c>
      <c r="AV34" s="217">
        <f t="shared" si="7"/>
        <v>3707</v>
      </c>
      <c r="AW34" s="217">
        <f t="shared" si="7"/>
        <v>2629</v>
      </c>
      <c r="AX34" s="217">
        <f t="shared" si="7"/>
        <v>2813</v>
      </c>
      <c r="AY34" s="217">
        <f t="shared" si="7"/>
        <v>2921</v>
      </c>
      <c r="AZ34" s="217">
        <f t="shared" si="7"/>
        <v>2926</v>
      </c>
      <c r="BA34" s="217">
        <f t="shared" si="7"/>
        <v>2856</v>
      </c>
      <c r="BB34" s="217">
        <f t="shared" si="7"/>
        <v>2740</v>
      </c>
      <c r="BC34" s="217">
        <f t="shared" si="7"/>
        <v>2580</v>
      </c>
      <c r="BD34" s="217">
        <f t="shared" si="7"/>
        <v>2374</v>
      </c>
      <c r="BE34" s="217">
        <f t="shared" si="7"/>
        <v>2293</v>
      </c>
      <c r="BF34" s="217">
        <f t="shared" si="7"/>
        <v>2268</v>
      </c>
      <c r="BG34" s="217">
        <f t="shared" si="7"/>
        <v>2358</v>
      </c>
      <c r="BH34" s="217">
        <f t="shared" si="7"/>
        <v>2473</v>
      </c>
      <c r="BI34" s="217">
        <f t="shared" si="7"/>
        <v>2603</v>
      </c>
      <c r="BJ34" s="217">
        <f t="shared" si="7"/>
        <v>2570</v>
      </c>
      <c r="BK34" s="217">
        <f t="shared" si="7"/>
        <v>2534</v>
      </c>
      <c r="BL34" s="217">
        <v>2566</v>
      </c>
      <c r="BM34" s="217">
        <v>2940</v>
      </c>
      <c r="BN34" s="217">
        <v>3172</v>
      </c>
      <c r="BO34" s="217">
        <v>3254</v>
      </c>
      <c r="BP34" s="217">
        <v>3368</v>
      </c>
      <c r="BQ34" s="217">
        <v>0</v>
      </c>
      <c r="BR34" s="217">
        <v>0</v>
      </c>
      <c r="BS34" s="217">
        <v>0</v>
      </c>
      <c r="BT34" s="217">
        <v>0</v>
      </c>
      <c r="BU34" s="217">
        <v>0</v>
      </c>
      <c r="BV34" s="217">
        <v>0</v>
      </c>
      <c r="BW34" s="217">
        <v>0</v>
      </c>
      <c r="BX34" s="217">
        <v>0</v>
      </c>
      <c r="BY34" s="217">
        <v>0</v>
      </c>
      <c r="BZ34" s="217">
        <v>0</v>
      </c>
      <c r="CA34" s="217">
        <v>0</v>
      </c>
      <c r="CB34" s="217">
        <v>0</v>
      </c>
      <c r="CC34" s="217">
        <v>0</v>
      </c>
      <c r="CD34" s="217">
        <v>0</v>
      </c>
      <c r="CE34" s="218">
        <v>0</v>
      </c>
    </row>
    <row r="35" spans="1:83" x14ac:dyDescent="0.35">
      <c r="B35" s="219" t="s">
        <v>163</v>
      </c>
      <c r="AH35" s="217">
        <f t="shared" ref="AH35:BK35" si="8">AH34+AH33</f>
        <v>0</v>
      </c>
      <c r="AI35" s="217">
        <f t="shared" si="8"/>
        <v>0</v>
      </c>
      <c r="AJ35" s="217">
        <f t="shared" si="8"/>
        <v>0</v>
      </c>
      <c r="AK35" s="217">
        <f t="shared" si="8"/>
        <v>0</v>
      </c>
      <c r="AL35" s="217">
        <f t="shared" si="8"/>
        <v>0</v>
      </c>
      <c r="AM35" s="217">
        <f t="shared" si="8"/>
        <v>0</v>
      </c>
      <c r="AN35" s="217">
        <f t="shared" si="8"/>
        <v>0</v>
      </c>
      <c r="AO35" s="217">
        <f t="shared" si="8"/>
        <v>0</v>
      </c>
      <c r="AP35" s="217">
        <f t="shared" si="8"/>
        <v>0</v>
      </c>
      <c r="AQ35" s="217">
        <f t="shared" si="8"/>
        <v>0</v>
      </c>
      <c r="AR35" s="217">
        <f t="shared" si="8"/>
        <v>5144</v>
      </c>
      <c r="AS35" s="217">
        <f t="shared" si="8"/>
        <v>5200</v>
      </c>
      <c r="AT35" s="217">
        <f t="shared" si="8"/>
        <v>6725</v>
      </c>
      <c r="AU35" s="217">
        <f t="shared" si="8"/>
        <v>6367</v>
      </c>
      <c r="AV35" s="217">
        <f t="shared" si="8"/>
        <v>6703</v>
      </c>
      <c r="AW35" s="217">
        <f t="shared" si="8"/>
        <v>5467</v>
      </c>
      <c r="AX35" s="217">
        <f t="shared" si="8"/>
        <v>5614</v>
      </c>
      <c r="AY35" s="217">
        <f t="shared" si="8"/>
        <v>5690</v>
      </c>
      <c r="AZ35" s="217">
        <f t="shared" si="8"/>
        <v>5618</v>
      </c>
      <c r="BA35" s="217">
        <f t="shared" si="8"/>
        <v>5479</v>
      </c>
      <c r="BB35" s="217">
        <f t="shared" si="8"/>
        <v>5307</v>
      </c>
      <c r="BC35" s="217">
        <f t="shared" si="8"/>
        <v>5051</v>
      </c>
      <c r="BD35" s="217">
        <f t="shared" si="8"/>
        <v>4761</v>
      </c>
      <c r="BE35" s="217">
        <f t="shared" si="8"/>
        <v>4664</v>
      </c>
      <c r="BF35" s="217">
        <f t="shared" si="8"/>
        <v>4625</v>
      </c>
      <c r="BG35" s="217">
        <f t="shared" si="8"/>
        <v>4693</v>
      </c>
      <c r="BH35" s="217">
        <f t="shared" si="8"/>
        <v>4915</v>
      </c>
      <c r="BI35" s="217">
        <f t="shared" si="8"/>
        <v>5029</v>
      </c>
      <c r="BJ35" s="217">
        <f t="shared" si="8"/>
        <v>5080</v>
      </c>
      <c r="BK35" s="217">
        <f t="shared" si="8"/>
        <v>5069</v>
      </c>
      <c r="BL35" s="217">
        <v>5158</v>
      </c>
      <c r="BM35" s="217">
        <v>5571</v>
      </c>
      <c r="BN35" s="217">
        <v>5805</v>
      </c>
      <c r="BO35" s="217">
        <v>5874</v>
      </c>
      <c r="BP35" s="217">
        <v>5911</v>
      </c>
      <c r="BQ35" s="217">
        <v>0</v>
      </c>
      <c r="BR35" s="217">
        <v>0</v>
      </c>
      <c r="BS35" s="217">
        <v>0</v>
      </c>
      <c r="BT35" s="217">
        <v>0</v>
      </c>
      <c r="BU35" s="217">
        <v>0</v>
      </c>
      <c r="BV35" s="217">
        <v>0</v>
      </c>
      <c r="BW35" s="217">
        <v>0</v>
      </c>
      <c r="BX35" s="217">
        <v>0</v>
      </c>
      <c r="BY35" s="217">
        <v>0</v>
      </c>
      <c r="BZ35" s="217">
        <v>0</v>
      </c>
      <c r="CA35" s="217">
        <v>0</v>
      </c>
      <c r="CB35" s="217">
        <v>0</v>
      </c>
      <c r="CC35" s="217">
        <v>0</v>
      </c>
      <c r="CD35" s="217">
        <v>0</v>
      </c>
      <c r="CE35" s="218">
        <v>0</v>
      </c>
    </row>
    <row r="36" spans="1:83" ht="25.5" customHeight="1" x14ac:dyDescent="0.35">
      <c r="B36" s="228" t="s">
        <v>395</v>
      </c>
      <c r="AH36" s="217"/>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c r="BI36" s="217"/>
      <c r="BJ36" s="217"/>
      <c r="BK36" s="217"/>
      <c r="BL36" s="256" t="s">
        <v>407</v>
      </c>
      <c r="BM36" s="217"/>
      <c r="BN36" s="217"/>
      <c r="BO36" s="217"/>
      <c r="BP36" s="217"/>
      <c r="BQ36" s="217"/>
      <c r="BR36" s="217"/>
      <c r="BS36" s="217"/>
      <c r="BT36" s="217"/>
      <c r="BU36" s="217"/>
      <c r="BV36" s="217"/>
      <c r="BW36" s="217"/>
      <c r="BX36" s="217"/>
      <c r="BY36" s="217"/>
      <c r="BZ36" s="217"/>
      <c r="CA36" s="217"/>
      <c r="CB36" s="217"/>
      <c r="CC36" s="217"/>
      <c r="CD36" s="217"/>
      <c r="CE36" s="218"/>
    </row>
    <row r="37" spans="1:83" x14ac:dyDescent="0.35">
      <c r="B37" s="219" t="s">
        <v>431</v>
      </c>
      <c r="AH37" s="217">
        <v>0</v>
      </c>
      <c r="AI37" s="217">
        <v>0</v>
      </c>
      <c r="AJ37" s="217">
        <v>0</v>
      </c>
      <c r="AK37" s="217">
        <v>0</v>
      </c>
      <c r="AL37" s="217">
        <v>0</v>
      </c>
      <c r="AM37" s="217">
        <v>0</v>
      </c>
      <c r="AN37" s="217">
        <v>0</v>
      </c>
      <c r="AO37" s="217">
        <v>0</v>
      </c>
      <c r="AP37" s="217">
        <v>0</v>
      </c>
      <c r="AQ37" s="217">
        <v>0</v>
      </c>
      <c r="AR37" s="217">
        <v>2178</v>
      </c>
      <c r="AS37" s="217">
        <v>2116</v>
      </c>
      <c r="AT37" s="217">
        <v>2076</v>
      </c>
      <c r="AU37" s="217">
        <v>1981</v>
      </c>
      <c r="AV37" s="217">
        <v>1929</v>
      </c>
      <c r="AW37" s="217">
        <v>1955</v>
      </c>
      <c r="AX37" s="217">
        <v>1937</v>
      </c>
      <c r="AY37" s="217">
        <v>1917</v>
      </c>
      <c r="AZ37" s="217">
        <v>1886</v>
      </c>
      <c r="BA37" s="217">
        <v>1844</v>
      </c>
      <c r="BB37" s="217">
        <v>1798</v>
      </c>
      <c r="BC37" s="217">
        <v>1726</v>
      </c>
      <c r="BD37" s="217">
        <v>1664</v>
      </c>
      <c r="BE37" s="217">
        <v>1637</v>
      </c>
      <c r="BF37" s="217">
        <v>1612</v>
      </c>
      <c r="BG37" s="217">
        <v>1546</v>
      </c>
      <c r="BH37" s="217">
        <v>1554</v>
      </c>
      <c r="BI37" s="217">
        <v>1491</v>
      </c>
      <c r="BJ37" s="217">
        <v>1503</v>
      </c>
      <c r="BK37" s="217">
        <v>1509</v>
      </c>
      <c r="BL37" s="267">
        <v>1389</v>
      </c>
      <c r="BM37" s="217">
        <v>1397</v>
      </c>
      <c r="BN37" s="217">
        <v>1401</v>
      </c>
      <c r="BO37" s="217">
        <v>1394</v>
      </c>
      <c r="BP37" s="217">
        <v>1387</v>
      </c>
      <c r="BQ37" s="217">
        <v>1365</v>
      </c>
      <c r="BR37" s="217">
        <v>1345</v>
      </c>
      <c r="BS37" s="217">
        <v>1319</v>
      </c>
      <c r="BT37" s="217">
        <v>1291</v>
      </c>
      <c r="BU37" s="217">
        <v>1263</v>
      </c>
      <c r="BV37" s="217">
        <v>1228</v>
      </c>
      <c r="BW37" s="217">
        <v>1191</v>
      </c>
      <c r="BX37" s="217">
        <v>1152</v>
      </c>
      <c r="BY37" s="217">
        <v>1128</v>
      </c>
      <c r="BZ37" s="217">
        <v>1121</v>
      </c>
      <c r="CA37" s="217">
        <v>1099</v>
      </c>
      <c r="CB37" s="217">
        <v>1078</v>
      </c>
      <c r="CC37" s="217">
        <v>1065</v>
      </c>
      <c r="CD37" s="217">
        <v>1049</v>
      </c>
      <c r="CE37" s="218">
        <v>1059</v>
      </c>
    </row>
    <row r="38" spans="1:83" x14ac:dyDescent="0.35">
      <c r="B38" s="219" t="s">
        <v>432</v>
      </c>
      <c r="AH38" s="217">
        <v>0</v>
      </c>
      <c r="AI38" s="217">
        <v>0</v>
      </c>
      <c r="AJ38" s="217">
        <v>0</v>
      </c>
      <c r="AK38" s="217">
        <v>0</v>
      </c>
      <c r="AL38" s="217">
        <v>0</v>
      </c>
      <c r="AM38" s="217">
        <v>0</v>
      </c>
      <c r="AN38" s="217">
        <v>0</v>
      </c>
      <c r="AO38" s="217">
        <v>0</v>
      </c>
      <c r="AP38" s="217">
        <v>0</v>
      </c>
      <c r="AQ38" s="217">
        <v>0</v>
      </c>
      <c r="AR38" s="217">
        <v>239</v>
      </c>
      <c r="AS38" s="217">
        <v>267</v>
      </c>
      <c r="AT38" s="217">
        <v>311</v>
      </c>
      <c r="AU38" s="217">
        <v>359</v>
      </c>
      <c r="AV38" s="217">
        <v>416</v>
      </c>
      <c r="AW38" s="217">
        <v>491</v>
      </c>
      <c r="AX38" s="217">
        <v>568</v>
      </c>
      <c r="AY38" s="217">
        <v>626</v>
      </c>
      <c r="AZ38" s="217">
        <v>655</v>
      </c>
      <c r="BA38" s="217">
        <v>693</v>
      </c>
      <c r="BB38" s="217">
        <v>735</v>
      </c>
      <c r="BC38" s="217">
        <v>759</v>
      </c>
      <c r="BD38" s="217">
        <v>771</v>
      </c>
      <c r="BE38" s="217">
        <v>798</v>
      </c>
      <c r="BF38" s="217">
        <v>837</v>
      </c>
      <c r="BG38" s="217">
        <v>899</v>
      </c>
      <c r="BH38" s="217">
        <v>956</v>
      </c>
      <c r="BI38" s="217">
        <v>1007</v>
      </c>
      <c r="BJ38" s="217">
        <v>1014</v>
      </c>
      <c r="BK38" s="217">
        <v>1003</v>
      </c>
      <c r="BL38" s="267">
        <v>1095</v>
      </c>
      <c r="BM38" s="217">
        <v>1161</v>
      </c>
      <c r="BN38" s="217">
        <v>1211</v>
      </c>
      <c r="BO38" s="217">
        <v>1240</v>
      </c>
      <c r="BP38" s="217">
        <v>1257</v>
      </c>
      <c r="BQ38" s="217">
        <v>1274</v>
      </c>
      <c r="BR38" s="217">
        <v>1331</v>
      </c>
      <c r="BS38" s="217">
        <v>1347</v>
      </c>
      <c r="BT38" s="217">
        <v>1325</v>
      </c>
      <c r="BU38" s="217">
        <v>1283</v>
      </c>
      <c r="BV38" s="217">
        <v>1188</v>
      </c>
      <c r="BW38" s="217">
        <v>1049</v>
      </c>
      <c r="BX38" s="217">
        <v>970</v>
      </c>
      <c r="BY38" s="217">
        <v>884</v>
      </c>
      <c r="BZ38" s="217">
        <v>796</v>
      </c>
      <c r="CA38" s="217">
        <v>722</v>
      </c>
      <c r="CB38" s="217">
        <v>658</v>
      </c>
      <c r="CC38" s="217">
        <v>560</v>
      </c>
      <c r="CD38" s="217">
        <v>510</v>
      </c>
      <c r="CE38" s="218">
        <v>463</v>
      </c>
    </row>
    <row r="39" spans="1:83" x14ac:dyDescent="0.35">
      <c r="B39" s="219" t="s">
        <v>433</v>
      </c>
      <c r="AH39" s="217">
        <v>0</v>
      </c>
      <c r="AI39" s="217">
        <v>0</v>
      </c>
      <c r="AJ39" s="217">
        <v>0</v>
      </c>
      <c r="AK39" s="217">
        <v>0</v>
      </c>
      <c r="AL39" s="217">
        <v>0</v>
      </c>
      <c r="AM39" s="217">
        <v>0</v>
      </c>
      <c r="AN39" s="217">
        <v>0</v>
      </c>
      <c r="AO39" s="217">
        <v>0</v>
      </c>
      <c r="AP39" s="217">
        <v>0</v>
      </c>
      <c r="AQ39" s="217">
        <v>0</v>
      </c>
      <c r="AR39" s="217">
        <v>551</v>
      </c>
      <c r="AS39" s="217">
        <v>558</v>
      </c>
      <c r="AT39" s="217">
        <v>602</v>
      </c>
      <c r="AU39" s="217">
        <v>692</v>
      </c>
      <c r="AV39" s="217">
        <v>770</v>
      </c>
      <c r="AW39" s="217">
        <v>817</v>
      </c>
      <c r="AX39" s="217">
        <v>858</v>
      </c>
      <c r="AY39" s="217">
        <v>895</v>
      </c>
      <c r="AZ39" s="217">
        <v>911</v>
      </c>
      <c r="BA39" s="217">
        <v>911</v>
      </c>
      <c r="BB39" s="217">
        <v>902</v>
      </c>
      <c r="BC39" s="217">
        <v>875</v>
      </c>
      <c r="BD39" s="217">
        <v>811</v>
      </c>
      <c r="BE39" s="217">
        <v>781</v>
      </c>
      <c r="BF39" s="217">
        <v>763</v>
      </c>
      <c r="BG39" s="217">
        <v>776</v>
      </c>
      <c r="BH39" s="217">
        <v>813</v>
      </c>
      <c r="BI39" s="217">
        <v>845</v>
      </c>
      <c r="BJ39" s="217">
        <v>845</v>
      </c>
      <c r="BK39" s="217">
        <v>851</v>
      </c>
      <c r="BL39" s="267">
        <v>628</v>
      </c>
      <c r="BM39" s="217">
        <v>606</v>
      </c>
      <c r="BN39" s="217">
        <v>566</v>
      </c>
      <c r="BO39" s="217">
        <v>506</v>
      </c>
      <c r="BP39" s="217">
        <v>461</v>
      </c>
      <c r="BQ39" s="217">
        <v>422</v>
      </c>
      <c r="BR39" s="217">
        <v>399</v>
      </c>
      <c r="BS39" s="217">
        <v>373</v>
      </c>
      <c r="BT39" s="217">
        <v>350</v>
      </c>
      <c r="BU39" s="217">
        <v>323</v>
      </c>
      <c r="BV39" s="217">
        <v>279</v>
      </c>
      <c r="BW39" s="217">
        <v>196</v>
      </c>
      <c r="BX39" s="217">
        <v>139</v>
      </c>
      <c r="BY39" s="217">
        <v>99</v>
      </c>
      <c r="BZ39" s="217">
        <v>71</v>
      </c>
      <c r="CA39" s="217">
        <v>54</v>
      </c>
      <c r="CB39" s="217">
        <v>39</v>
      </c>
      <c r="CC39" s="217">
        <v>7</v>
      </c>
      <c r="CD39" s="217">
        <v>0</v>
      </c>
      <c r="CE39" s="218">
        <v>0</v>
      </c>
    </row>
    <row r="40" spans="1:83" x14ac:dyDescent="0.35">
      <c r="B40" s="219" t="s">
        <v>434</v>
      </c>
      <c r="AH40" s="217">
        <v>0</v>
      </c>
      <c r="AI40" s="217">
        <v>0</v>
      </c>
      <c r="AJ40" s="217">
        <v>0</v>
      </c>
      <c r="AK40" s="217">
        <v>0</v>
      </c>
      <c r="AL40" s="217">
        <v>0</v>
      </c>
      <c r="AM40" s="217">
        <v>0</v>
      </c>
      <c r="AN40" s="217">
        <v>0</v>
      </c>
      <c r="AO40" s="217">
        <v>0</v>
      </c>
      <c r="AP40" s="217">
        <v>0</v>
      </c>
      <c r="AQ40" s="217">
        <v>0</v>
      </c>
      <c r="AR40" s="217">
        <v>704</v>
      </c>
      <c r="AS40" s="217">
        <v>639</v>
      </c>
      <c r="AT40" s="217">
        <v>626</v>
      </c>
      <c r="AU40" s="217">
        <v>778</v>
      </c>
      <c r="AV40" s="217">
        <v>951</v>
      </c>
      <c r="AW40" s="217">
        <v>979</v>
      </c>
      <c r="AX40" s="217">
        <v>947</v>
      </c>
      <c r="AY40" s="217">
        <v>875</v>
      </c>
      <c r="AZ40" s="217">
        <v>791</v>
      </c>
      <c r="BA40" s="217">
        <v>626</v>
      </c>
      <c r="BB40" s="217">
        <v>514</v>
      </c>
      <c r="BC40" s="217">
        <v>425</v>
      </c>
      <c r="BD40" s="217">
        <v>354</v>
      </c>
      <c r="BE40" s="217">
        <v>308</v>
      </c>
      <c r="BF40" s="217">
        <v>285</v>
      </c>
      <c r="BG40" s="217">
        <v>284</v>
      </c>
      <c r="BH40" s="217">
        <v>290</v>
      </c>
      <c r="BI40" s="217">
        <v>300</v>
      </c>
      <c r="BJ40" s="217">
        <v>314</v>
      </c>
      <c r="BK40" s="217">
        <v>303</v>
      </c>
      <c r="BL40" s="267">
        <v>370</v>
      </c>
      <c r="BM40" s="217">
        <v>580</v>
      </c>
      <c r="BN40" s="217">
        <v>643</v>
      </c>
      <c r="BO40" s="217">
        <v>696</v>
      </c>
      <c r="BP40" s="217">
        <v>744</v>
      </c>
      <c r="BQ40" s="217">
        <v>661</v>
      </c>
      <c r="BR40" s="217">
        <v>481</v>
      </c>
      <c r="BS40" s="217">
        <v>367</v>
      </c>
      <c r="BT40" s="217">
        <v>307</v>
      </c>
      <c r="BU40" s="217">
        <v>273</v>
      </c>
      <c r="BV40" s="217">
        <v>210</v>
      </c>
      <c r="BW40" s="217">
        <v>103</v>
      </c>
      <c r="BX40" s="217">
        <v>72</v>
      </c>
      <c r="BY40" s="217">
        <v>50</v>
      </c>
      <c r="BZ40" s="217">
        <v>30</v>
      </c>
      <c r="CA40" s="217">
        <v>15</v>
      </c>
      <c r="CB40" s="217">
        <v>0</v>
      </c>
      <c r="CC40" s="217">
        <v>0</v>
      </c>
      <c r="CD40" s="217">
        <v>0</v>
      </c>
      <c r="CE40" s="218">
        <v>0</v>
      </c>
    </row>
    <row r="41" spans="1:83" x14ac:dyDescent="0.35">
      <c r="B41" s="219" t="s">
        <v>435</v>
      </c>
      <c r="AH41" s="217">
        <v>0</v>
      </c>
      <c r="AI41" s="217">
        <v>0</v>
      </c>
      <c r="AJ41" s="217">
        <v>0</v>
      </c>
      <c r="AK41" s="217">
        <v>0</v>
      </c>
      <c r="AL41" s="217">
        <v>0</v>
      </c>
      <c r="AM41" s="217">
        <v>0</v>
      </c>
      <c r="AN41" s="217">
        <v>0</v>
      </c>
      <c r="AO41" s="217">
        <v>0</v>
      </c>
      <c r="AP41" s="217">
        <v>0</v>
      </c>
      <c r="AQ41" s="217">
        <v>0</v>
      </c>
      <c r="AR41" s="217">
        <v>323</v>
      </c>
      <c r="AS41" s="217">
        <v>306</v>
      </c>
      <c r="AT41" s="217">
        <v>335</v>
      </c>
      <c r="AU41" s="217">
        <v>310</v>
      </c>
      <c r="AV41" s="217">
        <v>313</v>
      </c>
      <c r="AW41" s="217">
        <v>358</v>
      </c>
      <c r="AX41" s="217">
        <v>383</v>
      </c>
      <c r="AY41" s="217">
        <v>444</v>
      </c>
      <c r="AZ41" s="217">
        <v>496</v>
      </c>
      <c r="BA41" s="217">
        <v>514</v>
      </c>
      <c r="BB41" s="217">
        <v>474</v>
      </c>
      <c r="BC41" s="217">
        <v>402</v>
      </c>
      <c r="BD41" s="217">
        <v>347</v>
      </c>
      <c r="BE41" s="217">
        <v>323</v>
      </c>
      <c r="BF41" s="217">
        <v>309</v>
      </c>
      <c r="BG41" s="217">
        <v>307</v>
      </c>
      <c r="BH41" s="217">
        <v>327</v>
      </c>
      <c r="BI41" s="217">
        <v>342</v>
      </c>
      <c r="BJ41" s="217">
        <v>345</v>
      </c>
      <c r="BK41" s="217">
        <v>370</v>
      </c>
      <c r="BL41" s="267">
        <v>684</v>
      </c>
      <c r="BM41" s="217">
        <v>803</v>
      </c>
      <c r="BN41" s="217">
        <v>977</v>
      </c>
      <c r="BO41" s="217">
        <v>1097</v>
      </c>
      <c r="BP41" s="217">
        <v>1204</v>
      </c>
      <c r="BQ41" s="217">
        <v>1303</v>
      </c>
      <c r="BR41" s="217">
        <v>1365</v>
      </c>
      <c r="BS41" s="217">
        <v>1371</v>
      </c>
      <c r="BT41" s="217">
        <v>1321</v>
      </c>
      <c r="BU41" s="217">
        <v>1228</v>
      </c>
      <c r="BV41" s="217">
        <v>1079</v>
      </c>
      <c r="BW41" s="217">
        <v>855</v>
      </c>
      <c r="BX41" s="217">
        <v>674</v>
      </c>
      <c r="BY41" s="217">
        <v>573</v>
      </c>
      <c r="BZ41" s="217">
        <v>491</v>
      </c>
      <c r="CA41" s="217">
        <v>444</v>
      </c>
      <c r="CB41" s="217">
        <v>401</v>
      </c>
      <c r="CC41" s="217">
        <v>172</v>
      </c>
      <c r="CD41" s="217">
        <v>132</v>
      </c>
      <c r="CE41" s="218">
        <v>138</v>
      </c>
    </row>
    <row r="42" spans="1:83" ht="26.25" customHeight="1" x14ac:dyDescent="0.35">
      <c r="B42" s="219" t="s">
        <v>436</v>
      </c>
      <c r="AH42" s="217">
        <f t="shared" ref="AH42:BK42" si="9">AH37</f>
        <v>0</v>
      </c>
      <c r="AI42" s="217">
        <f t="shared" si="9"/>
        <v>0</v>
      </c>
      <c r="AJ42" s="217">
        <f t="shared" si="9"/>
        <v>0</v>
      </c>
      <c r="AK42" s="217">
        <f t="shared" si="9"/>
        <v>0</v>
      </c>
      <c r="AL42" s="217">
        <f t="shared" si="9"/>
        <v>0</v>
      </c>
      <c r="AM42" s="217">
        <f t="shared" si="9"/>
        <v>0</v>
      </c>
      <c r="AN42" s="217">
        <f t="shared" si="9"/>
        <v>0</v>
      </c>
      <c r="AO42" s="217">
        <f t="shared" si="9"/>
        <v>0</v>
      </c>
      <c r="AP42" s="217">
        <f t="shared" si="9"/>
        <v>0</v>
      </c>
      <c r="AQ42" s="217">
        <f t="shared" si="9"/>
        <v>0</v>
      </c>
      <c r="AR42" s="217">
        <f t="shared" si="9"/>
        <v>2178</v>
      </c>
      <c r="AS42" s="217">
        <f t="shared" si="9"/>
        <v>2116</v>
      </c>
      <c r="AT42" s="217">
        <f t="shared" si="9"/>
        <v>2076</v>
      </c>
      <c r="AU42" s="217">
        <f t="shared" si="9"/>
        <v>1981</v>
      </c>
      <c r="AV42" s="217">
        <f t="shared" si="9"/>
        <v>1929</v>
      </c>
      <c r="AW42" s="217">
        <f t="shared" si="9"/>
        <v>1955</v>
      </c>
      <c r="AX42" s="217">
        <f t="shared" si="9"/>
        <v>1937</v>
      </c>
      <c r="AY42" s="217">
        <f t="shared" si="9"/>
        <v>1917</v>
      </c>
      <c r="AZ42" s="217">
        <f t="shared" si="9"/>
        <v>1886</v>
      </c>
      <c r="BA42" s="217">
        <f t="shared" si="9"/>
        <v>1844</v>
      </c>
      <c r="BB42" s="217">
        <f t="shared" si="9"/>
        <v>1798</v>
      </c>
      <c r="BC42" s="217">
        <f t="shared" si="9"/>
        <v>1726</v>
      </c>
      <c r="BD42" s="217">
        <f t="shared" si="9"/>
        <v>1664</v>
      </c>
      <c r="BE42" s="217">
        <f t="shared" si="9"/>
        <v>1637</v>
      </c>
      <c r="BF42" s="217">
        <f t="shared" si="9"/>
        <v>1612</v>
      </c>
      <c r="BG42" s="217">
        <f t="shared" si="9"/>
        <v>1546</v>
      </c>
      <c r="BH42" s="217">
        <f t="shared" si="9"/>
        <v>1554</v>
      </c>
      <c r="BI42" s="217">
        <f t="shared" si="9"/>
        <v>1491</v>
      </c>
      <c r="BJ42" s="217">
        <f t="shared" si="9"/>
        <v>1503</v>
      </c>
      <c r="BK42" s="217">
        <f t="shared" si="9"/>
        <v>1509</v>
      </c>
      <c r="BL42" s="217">
        <v>1541</v>
      </c>
      <c r="BM42" s="217">
        <v>1566</v>
      </c>
      <c r="BN42" s="217">
        <v>1574</v>
      </c>
      <c r="BO42" s="217">
        <v>1576</v>
      </c>
      <c r="BP42" s="217">
        <v>1551</v>
      </c>
      <c r="BQ42" s="217">
        <v>1505</v>
      </c>
      <c r="BR42" s="217">
        <v>1464</v>
      </c>
      <c r="BS42" s="217">
        <v>1417</v>
      </c>
      <c r="BT42" s="217">
        <v>1364</v>
      </c>
      <c r="BU42" s="217">
        <v>1308</v>
      </c>
      <c r="BV42" s="217">
        <v>1248</v>
      </c>
      <c r="BW42" s="217">
        <v>1207</v>
      </c>
      <c r="BX42" s="217">
        <v>1165</v>
      </c>
      <c r="BY42" s="217">
        <v>1134</v>
      </c>
      <c r="BZ42" s="217">
        <v>1122</v>
      </c>
      <c r="CA42" s="217">
        <v>1099</v>
      </c>
      <c r="CB42" s="217">
        <v>1078</v>
      </c>
      <c r="CC42" s="217">
        <v>1065</v>
      </c>
      <c r="CD42" s="217">
        <v>1049</v>
      </c>
      <c r="CE42" s="218">
        <v>1059</v>
      </c>
    </row>
    <row r="43" spans="1:83" x14ac:dyDescent="0.35">
      <c r="B43" s="219" t="s">
        <v>413</v>
      </c>
      <c r="AH43" s="217">
        <f t="shared" ref="AH43:BK43" si="10">SUM(AH38:AH41)</f>
        <v>0</v>
      </c>
      <c r="AI43" s="217">
        <f t="shared" si="10"/>
        <v>0</v>
      </c>
      <c r="AJ43" s="217">
        <f t="shared" si="10"/>
        <v>0</v>
      </c>
      <c r="AK43" s="217">
        <f t="shared" si="10"/>
        <v>0</v>
      </c>
      <c r="AL43" s="217">
        <f t="shared" si="10"/>
        <v>0</v>
      </c>
      <c r="AM43" s="217">
        <f t="shared" si="10"/>
        <v>0</v>
      </c>
      <c r="AN43" s="217">
        <f t="shared" si="10"/>
        <v>0</v>
      </c>
      <c r="AO43" s="217">
        <f t="shared" si="10"/>
        <v>0</v>
      </c>
      <c r="AP43" s="217">
        <f t="shared" si="10"/>
        <v>0</v>
      </c>
      <c r="AQ43" s="217">
        <f t="shared" si="10"/>
        <v>0</v>
      </c>
      <c r="AR43" s="217">
        <f t="shared" si="10"/>
        <v>1817</v>
      </c>
      <c r="AS43" s="217">
        <f t="shared" si="10"/>
        <v>1770</v>
      </c>
      <c r="AT43" s="217">
        <f t="shared" si="10"/>
        <v>1874</v>
      </c>
      <c r="AU43" s="217">
        <f t="shared" si="10"/>
        <v>2139</v>
      </c>
      <c r="AV43" s="217">
        <f t="shared" si="10"/>
        <v>2450</v>
      </c>
      <c r="AW43" s="217">
        <f t="shared" si="10"/>
        <v>2645</v>
      </c>
      <c r="AX43" s="217">
        <f t="shared" si="10"/>
        <v>2756</v>
      </c>
      <c r="AY43" s="217">
        <f t="shared" si="10"/>
        <v>2840</v>
      </c>
      <c r="AZ43" s="217">
        <f t="shared" si="10"/>
        <v>2853</v>
      </c>
      <c r="BA43" s="217">
        <f t="shared" si="10"/>
        <v>2744</v>
      </c>
      <c r="BB43" s="217">
        <f t="shared" si="10"/>
        <v>2625</v>
      </c>
      <c r="BC43" s="217">
        <f t="shared" si="10"/>
        <v>2461</v>
      </c>
      <c r="BD43" s="217">
        <f t="shared" si="10"/>
        <v>2283</v>
      </c>
      <c r="BE43" s="217">
        <f t="shared" si="10"/>
        <v>2210</v>
      </c>
      <c r="BF43" s="217">
        <f t="shared" si="10"/>
        <v>2194</v>
      </c>
      <c r="BG43" s="217">
        <f t="shared" si="10"/>
        <v>2266</v>
      </c>
      <c r="BH43" s="217">
        <f t="shared" si="10"/>
        <v>2386</v>
      </c>
      <c r="BI43" s="217">
        <f t="shared" si="10"/>
        <v>2494</v>
      </c>
      <c r="BJ43" s="217">
        <f t="shared" si="10"/>
        <v>2518</v>
      </c>
      <c r="BK43" s="217">
        <f t="shared" si="10"/>
        <v>2527</v>
      </c>
      <c r="BL43" s="217">
        <v>2625</v>
      </c>
      <c r="BM43" s="217">
        <v>2981</v>
      </c>
      <c r="BN43" s="217">
        <v>3224</v>
      </c>
      <c r="BO43" s="217">
        <v>3356</v>
      </c>
      <c r="BP43" s="217">
        <v>3502</v>
      </c>
      <c r="BQ43" s="217">
        <v>3520</v>
      </c>
      <c r="BR43" s="217">
        <v>3457</v>
      </c>
      <c r="BS43" s="217">
        <v>3360</v>
      </c>
      <c r="BT43" s="217">
        <v>3230</v>
      </c>
      <c r="BU43" s="217">
        <v>3063</v>
      </c>
      <c r="BV43" s="217">
        <v>2736</v>
      </c>
      <c r="BW43" s="217">
        <v>2187</v>
      </c>
      <c r="BX43" s="217">
        <v>1843</v>
      </c>
      <c r="BY43" s="217">
        <v>1599</v>
      </c>
      <c r="BZ43" s="217">
        <v>1387</v>
      </c>
      <c r="CA43" s="217">
        <v>1236</v>
      </c>
      <c r="CB43" s="217">
        <v>1099</v>
      </c>
      <c r="CC43" s="217">
        <v>740</v>
      </c>
      <c r="CD43" s="217">
        <v>642</v>
      </c>
      <c r="CE43" s="218">
        <v>602</v>
      </c>
    </row>
    <row r="44" spans="1:83" x14ac:dyDescent="0.35">
      <c r="B44" s="219" t="s">
        <v>163</v>
      </c>
      <c r="AH44" s="217">
        <f t="shared" ref="AH44:BM44" si="11">AH43+AH42</f>
        <v>0</v>
      </c>
      <c r="AI44" s="217">
        <f t="shared" si="11"/>
        <v>0</v>
      </c>
      <c r="AJ44" s="217">
        <f t="shared" si="11"/>
        <v>0</v>
      </c>
      <c r="AK44" s="217">
        <f t="shared" si="11"/>
        <v>0</v>
      </c>
      <c r="AL44" s="217">
        <f t="shared" si="11"/>
        <v>0</v>
      </c>
      <c r="AM44" s="217">
        <f t="shared" si="11"/>
        <v>0</v>
      </c>
      <c r="AN44" s="217">
        <f t="shared" si="11"/>
        <v>0</v>
      </c>
      <c r="AO44" s="217">
        <f t="shared" si="11"/>
        <v>0</v>
      </c>
      <c r="AP44" s="217">
        <f t="shared" si="11"/>
        <v>0</v>
      </c>
      <c r="AQ44" s="217">
        <f t="shared" si="11"/>
        <v>0</v>
      </c>
      <c r="AR44" s="217">
        <f t="shared" si="11"/>
        <v>3995</v>
      </c>
      <c r="AS44" s="217">
        <f t="shared" si="11"/>
        <v>3886</v>
      </c>
      <c r="AT44" s="217">
        <f t="shared" si="11"/>
        <v>3950</v>
      </c>
      <c r="AU44" s="217">
        <f t="shared" si="11"/>
        <v>4120</v>
      </c>
      <c r="AV44" s="217">
        <f t="shared" si="11"/>
        <v>4379</v>
      </c>
      <c r="AW44" s="217">
        <f t="shared" si="11"/>
        <v>4600</v>
      </c>
      <c r="AX44" s="217">
        <f t="shared" si="11"/>
        <v>4693</v>
      </c>
      <c r="AY44" s="217">
        <f t="shared" si="11"/>
        <v>4757</v>
      </c>
      <c r="AZ44" s="217">
        <f t="shared" si="11"/>
        <v>4739</v>
      </c>
      <c r="BA44" s="217">
        <f t="shared" si="11"/>
        <v>4588</v>
      </c>
      <c r="BB44" s="217">
        <f t="shared" si="11"/>
        <v>4423</v>
      </c>
      <c r="BC44" s="217">
        <f t="shared" si="11"/>
        <v>4187</v>
      </c>
      <c r="BD44" s="217">
        <f t="shared" si="11"/>
        <v>3947</v>
      </c>
      <c r="BE44" s="217">
        <f t="shared" si="11"/>
        <v>3847</v>
      </c>
      <c r="BF44" s="217">
        <f t="shared" si="11"/>
        <v>3806</v>
      </c>
      <c r="BG44" s="217">
        <f t="shared" si="11"/>
        <v>3812</v>
      </c>
      <c r="BH44" s="217">
        <f t="shared" si="11"/>
        <v>3940</v>
      </c>
      <c r="BI44" s="217">
        <f t="shared" si="11"/>
        <v>3985</v>
      </c>
      <c r="BJ44" s="217">
        <f t="shared" si="11"/>
        <v>4021</v>
      </c>
      <c r="BK44" s="217">
        <f t="shared" si="11"/>
        <v>4036</v>
      </c>
      <c r="BL44" s="217">
        <f t="shared" si="11"/>
        <v>4166</v>
      </c>
      <c r="BM44" s="217">
        <f t="shared" si="11"/>
        <v>4547</v>
      </c>
      <c r="BN44" s="217">
        <f t="shared" ref="BN44:CE44" si="12">BN43+BN42</f>
        <v>4798</v>
      </c>
      <c r="BO44" s="217">
        <f t="shared" si="12"/>
        <v>4932</v>
      </c>
      <c r="BP44" s="217">
        <f t="shared" si="12"/>
        <v>5053</v>
      </c>
      <c r="BQ44" s="217">
        <f t="shared" si="12"/>
        <v>5025</v>
      </c>
      <c r="BR44" s="217">
        <f t="shared" si="12"/>
        <v>4921</v>
      </c>
      <c r="BS44" s="217">
        <f t="shared" si="12"/>
        <v>4777</v>
      </c>
      <c r="BT44" s="217">
        <f t="shared" si="12"/>
        <v>4594</v>
      </c>
      <c r="BU44" s="217">
        <f t="shared" si="12"/>
        <v>4371</v>
      </c>
      <c r="BV44" s="217">
        <f t="shared" si="12"/>
        <v>3984</v>
      </c>
      <c r="BW44" s="217">
        <f t="shared" si="12"/>
        <v>3394</v>
      </c>
      <c r="BX44" s="217">
        <f t="shared" si="12"/>
        <v>3008</v>
      </c>
      <c r="BY44" s="217">
        <f t="shared" si="12"/>
        <v>2733</v>
      </c>
      <c r="BZ44" s="217">
        <f t="shared" si="12"/>
        <v>2509</v>
      </c>
      <c r="CA44" s="217">
        <f t="shared" si="12"/>
        <v>2335</v>
      </c>
      <c r="CB44" s="217">
        <f t="shared" si="12"/>
        <v>2177</v>
      </c>
      <c r="CC44" s="217">
        <f t="shared" si="12"/>
        <v>1805</v>
      </c>
      <c r="CD44" s="217">
        <f t="shared" si="12"/>
        <v>1691</v>
      </c>
      <c r="CE44" s="218">
        <f t="shared" si="12"/>
        <v>1661</v>
      </c>
    </row>
    <row r="45" spans="1:83" ht="27" customHeight="1" x14ac:dyDescent="0.35">
      <c r="B45" s="82" t="s">
        <v>374</v>
      </c>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c r="BM45" s="217"/>
      <c r="BN45" s="217"/>
      <c r="BO45" s="217"/>
      <c r="BP45" s="217"/>
      <c r="BQ45" s="217"/>
      <c r="BR45" s="217"/>
      <c r="BS45" s="217"/>
      <c r="BT45" s="217"/>
      <c r="BU45" s="217"/>
      <c r="BV45" s="217"/>
      <c r="BW45" s="217"/>
      <c r="BX45" s="217"/>
      <c r="BY45" s="217"/>
      <c r="BZ45" s="217"/>
      <c r="CA45" s="217"/>
      <c r="CB45" s="217"/>
      <c r="CC45" s="217"/>
      <c r="CD45" s="217"/>
      <c r="CE45" s="218"/>
    </row>
    <row r="46" spans="1:83" x14ac:dyDescent="0.35">
      <c r="B46" s="219" t="s">
        <v>400</v>
      </c>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c r="BM46" s="217"/>
      <c r="BN46" s="217"/>
      <c r="BO46" s="217"/>
      <c r="BP46" s="217"/>
      <c r="BQ46" s="217">
        <v>2</v>
      </c>
      <c r="BR46" s="217">
        <v>13</v>
      </c>
      <c r="BS46" s="217">
        <v>130</v>
      </c>
      <c r="BT46" s="217">
        <v>373</v>
      </c>
      <c r="BU46" s="217">
        <v>627</v>
      </c>
      <c r="BV46" s="217">
        <v>1282</v>
      </c>
      <c r="BW46" s="217">
        <v>2131</v>
      </c>
      <c r="BX46" s="217">
        <v>4010</v>
      </c>
      <c r="BY46" s="217">
        <v>4109</v>
      </c>
      <c r="BZ46" s="217">
        <v>4288</v>
      </c>
      <c r="CA46" s="217">
        <v>4641</v>
      </c>
      <c r="CB46" s="217">
        <v>5218</v>
      </c>
      <c r="CC46" s="217">
        <v>5822</v>
      </c>
      <c r="CD46" s="217">
        <v>5997</v>
      </c>
      <c r="CE46" s="218">
        <v>6124</v>
      </c>
    </row>
    <row r="47" spans="1:83" ht="16" thickBot="1" x14ac:dyDescent="0.4">
      <c r="A47" s="250"/>
      <c r="B47" s="269"/>
      <c r="C47" s="251"/>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70"/>
      <c r="AE47" s="270"/>
      <c r="AF47" s="270"/>
      <c r="AG47" s="270"/>
      <c r="AH47" s="252"/>
      <c r="AI47" s="252"/>
      <c r="AJ47" s="252"/>
      <c r="AK47" s="252"/>
      <c r="AL47" s="252"/>
      <c r="AM47" s="252"/>
      <c r="AN47" s="252"/>
      <c r="AO47" s="252"/>
      <c r="AP47" s="252"/>
      <c r="AQ47" s="252"/>
      <c r="AR47" s="252"/>
      <c r="AS47" s="252"/>
      <c r="AT47" s="252"/>
      <c r="AU47" s="252"/>
      <c r="AV47" s="252"/>
      <c r="AW47" s="252"/>
      <c r="AX47" s="252"/>
      <c r="AY47" s="252"/>
      <c r="AZ47" s="252"/>
      <c r="BA47" s="252"/>
      <c r="BB47" s="252"/>
      <c r="BC47" s="252"/>
      <c r="BD47" s="252"/>
      <c r="BE47" s="252"/>
      <c r="BF47" s="252"/>
      <c r="BG47" s="252"/>
      <c r="BH47" s="252"/>
      <c r="BI47" s="252"/>
      <c r="BJ47" s="252"/>
      <c r="BK47" s="252"/>
      <c r="BL47" s="252"/>
      <c r="BM47" s="252"/>
      <c r="BN47" s="252"/>
      <c r="BO47" s="252"/>
      <c r="BP47" s="252"/>
      <c r="BQ47" s="252"/>
      <c r="BR47" s="252"/>
      <c r="BS47" s="252"/>
      <c r="BT47" s="252"/>
      <c r="BU47" s="252"/>
      <c r="BV47" s="252"/>
      <c r="BW47" s="252"/>
      <c r="BX47" s="252"/>
      <c r="BY47" s="252"/>
      <c r="BZ47" s="252"/>
      <c r="CA47" s="252"/>
      <c r="CB47" s="252"/>
      <c r="CC47" s="252"/>
      <c r="CD47" s="252"/>
      <c r="CE47" s="253"/>
    </row>
    <row r="48" spans="1:83" x14ac:dyDescent="0.35">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c r="BM48" s="217"/>
      <c r="BN48" s="217"/>
      <c r="BO48" s="217"/>
      <c r="BP48" s="217"/>
      <c r="BQ48" s="217"/>
      <c r="BR48" s="217"/>
      <c r="BS48" s="217"/>
      <c r="BT48" s="217"/>
      <c r="BU48" s="217"/>
    </row>
  </sheetData>
  <hyperlinks>
    <hyperlink ref="A1" location="Contents!A1" display="Contents page" xr:uid="{00000000-0004-0000-0D00-000000000000}"/>
    <hyperlink ref="B1" location="Notes!A1" display="Information relating to this table can be found in the 'Notes' tab" xr:uid="{00000000-0004-0000-0D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9C9C9"/>
  </sheetPr>
  <dimension ref="A1:CE73"/>
  <sheetViews>
    <sheetView zoomScale="70" zoomScaleNormal="70" workbookViewId="0">
      <pane xSplit="3" ySplit="3" topLeftCell="BY4" activePane="bottomRight" state="frozen"/>
      <selection pane="topRight" activeCell="D1" sqref="D1"/>
      <selection pane="bottomLeft" activeCell="A4" sqref="A4"/>
      <selection pane="bottomRight"/>
    </sheetView>
  </sheetViews>
  <sheetFormatPr defaultColWidth="9" defaultRowHeight="15.5" x14ac:dyDescent="0.35"/>
  <cols>
    <col min="1" max="1" width="23" style="215" bestFit="1" customWidth="1"/>
    <col min="2" max="2" width="75.81640625" style="207" customWidth="1"/>
    <col min="3" max="3" width="25.81640625" style="207" customWidth="1"/>
    <col min="4" max="75" width="12.81640625" style="229" customWidth="1"/>
    <col min="76" max="83" width="12.81640625" style="207" customWidth="1"/>
    <col min="84" max="84" width="9" style="207" customWidth="1"/>
    <col min="85" max="16384" width="9" style="207"/>
  </cols>
  <sheetData>
    <row r="1" spans="1:83" s="204" customFormat="1" ht="25.5" customHeight="1" thickBot="1" x14ac:dyDescent="0.3">
      <c r="A1" s="45" t="s">
        <v>46</v>
      </c>
      <c r="B1" s="46" t="s">
        <v>114</v>
      </c>
      <c r="C1" s="45"/>
      <c r="D1" s="271"/>
      <c r="E1" s="271"/>
      <c r="F1" s="271"/>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s="271"/>
      <c r="AG1" s="271"/>
      <c r="AH1" s="271"/>
      <c r="AI1" s="271"/>
      <c r="AJ1" s="271"/>
      <c r="AK1" s="271"/>
      <c r="AL1" s="271"/>
      <c r="AM1" s="271"/>
      <c r="AN1" s="271"/>
      <c r="AO1" s="271"/>
      <c r="AP1" s="271"/>
      <c r="AQ1" s="271"/>
      <c r="AR1" s="271"/>
      <c r="AS1" s="271"/>
      <c r="AT1" s="271"/>
      <c r="AU1" s="271"/>
      <c r="AV1" s="271"/>
      <c r="AW1" s="271"/>
      <c r="AX1" s="271"/>
      <c r="AY1" s="271"/>
      <c r="AZ1" s="271"/>
      <c r="BA1" s="271"/>
      <c r="BB1" s="271"/>
      <c r="BC1" s="271"/>
      <c r="BD1" s="271"/>
      <c r="BE1" s="271"/>
      <c r="BF1" s="271"/>
      <c r="BG1" s="271"/>
      <c r="BH1" s="271"/>
      <c r="BI1" s="271"/>
      <c r="BJ1" s="271"/>
      <c r="BK1" s="271"/>
      <c r="BL1" s="271"/>
      <c r="BM1" s="271"/>
      <c r="BN1" s="271"/>
      <c r="BO1" s="271"/>
      <c r="BP1" s="271"/>
      <c r="BQ1" s="271"/>
      <c r="BR1" s="271"/>
      <c r="BS1" s="271"/>
      <c r="BT1" s="271"/>
      <c r="BU1" s="271"/>
      <c r="BV1" s="271"/>
      <c r="BW1" s="271"/>
      <c r="BX1" s="271"/>
    </row>
    <row r="2" spans="1:83" ht="32.25" customHeight="1" x14ac:dyDescent="0.35">
      <c r="A2" s="48" t="s">
        <v>47</v>
      </c>
      <c r="B2" s="205" t="s">
        <v>18</v>
      </c>
      <c r="C2" s="206"/>
      <c r="D2" s="51"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83" s="210" customFormat="1" x14ac:dyDescent="0.35">
      <c r="A3" s="112">
        <v>2023</v>
      </c>
      <c r="B3" s="114" t="s">
        <v>245</v>
      </c>
      <c r="C3" s="212"/>
      <c r="D3" s="272" t="s">
        <v>150</v>
      </c>
      <c r="E3" s="272" t="s">
        <v>150</v>
      </c>
      <c r="F3" s="272" t="s">
        <v>150</v>
      </c>
      <c r="G3" s="272" t="s">
        <v>150</v>
      </c>
      <c r="H3" s="272" t="s">
        <v>150</v>
      </c>
      <c r="I3" s="272" t="s">
        <v>150</v>
      </c>
      <c r="J3" s="272" t="s">
        <v>150</v>
      </c>
      <c r="K3" s="272" t="s">
        <v>150</v>
      </c>
      <c r="L3" s="272" t="s">
        <v>150</v>
      </c>
      <c r="M3" s="272" t="s">
        <v>150</v>
      </c>
      <c r="N3" s="272" t="s">
        <v>150</v>
      </c>
      <c r="O3" s="272" t="s">
        <v>150</v>
      </c>
      <c r="P3" s="272" t="s">
        <v>150</v>
      </c>
      <c r="Q3" s="272" t="s">
        <v>150</v>
      </c>
      <c r="R3" s="272" t="s">
        <v>150</v>
      </c>
      <c r="S3" s="272" t="s">
        <v>150</v>
      </c>
      <c r="T3" s="272" t="s">
        <v>150</v>
      </c>
      <c r="U3" s="272" t="s">
        <v>150</v>
      </c>
      <c r="V3" s="272" t="s">
        <v>150</v>
      </c>
      <c r="W3" s="272" t="s">
        <v>150</v>
      </c>
      <c r="X3" s="272" t="s">
        <v>150</v>
      </c>
      <c r="Y3" s="272" t="s">
        <v>150</v>
      </c>
      <c r="Z3" s="272" t="s">
        <v>150</v>
      </c>
      <c r="AA3" s="272" t="s">
        <v>150</v>
      </c>
      <c r="AB3" s="272" t="s">
        <v>150</v>
      </c>
      <c r="AC3" s="272" t="s">
        <v>150</v>
      </c>
      <c r="AD3" s="272" t="s">
        <v>150</v>
      </c>
      <c r="AE3" s="272" t="s">
        <v>150</v>
      </c>
      <c r="AF3" s="272" t="s">
        <v>150</v>
      </c>
      <c r="AG3" s="272" t="s">
        <v>150</v>
      </c>
      <c r="AH3" s="272" t="s">
        <v>150</v>
      </c>
      <c r="AI3" s="272" t="s">
        <v>150</v>
      </c>
      <c r="AJ3" s="272" t="s">
        <v>150</v>
      </c>
      <c r="AK3" s="272" t="s">
        <v>150</v>
      </c>
      <c r="AL3" s="272" t="s">
        <v>150</v>
      </c>
      <c r="AM3" s="272" t="s">
        <v>150</v>
      </c>
      <c r="AN3" s="272" t="s">
        <v>150</v>
      </c>
      <c r="AO3" s="272" t="s">
        <v>150</v>
      </c>
      <c r="AP3" s="272" t="s">
        <v>150</v>
      </c>
      <c r="AQ3" s="272" t="s">
        <v>150</v>
      </c>
      <c r="AR3" s="272" t="s">
        <v>150</v>
      </c>
      <c r="AS3" s="272" t="s">
        <v>150</v>
      </c>
      <c r="AT3" s="272" t="s">
        <v>150</v>
      </c>
      <c r="AU3" s="272" t="s">
        <v>150</v>
      </c>
      <c r="AV3" s="272" t="s">
        <v>150</v>
      </c>
      <c r="AW3" s="272" t="s">
        <v>150</v>
      </c>
      <c r="AX3" s="272" t="s">
        <v>150</v>
      </c>
      <c r="AY3" s="272" t="s">
        <v>150</v>
      </c>
      <c r="AZ3" s="272" t="s">
        <v>150</v>
      </c>
      <c r="BA3" s="272" t="s">
        <v>150</v>
      </c>
      <c r="BB3" s="272" t="s">
        <v>150</v>
      </c>
      <c r="BC3" s="272" t="s">
        <v>150</v>
      </c>
      <c r="BD3" s="272" t="s">
        <v>150</v>
      </c>
      <c r="BE3" s="272" t="s">
        <v>150</v>
      </c>
      <c r="BF3" s="272" t="s">
        <v>150</v>
      </c>
      <c r="BG3" s="272" t="s">
        <v>150</v>
      </c>
      <c r="BH3" s="272" t="s">
        <v>150</v>
      </c>
      <c r="BI3" s="272" t="s">
        <v>150</v>
      </c>
      <c r="BJ3" s="272" t="s">
        <v>150</v>
      </c>
      <c r="BK3" s="272" t="s">
        <v>150</v>
      </c>
      <c r="BL3" s="272" t="s">
        <v>150</v>
      </c>
      <c r="BM3" s="272" t="s">
        <v>150</v>
      </c>
      <c r="BN3" s="272" t="s">
        <v>150</v>
      </c>
      <c r="BO3" s="272" t="s">
        <v>150</v>
      </c>
      <c r="BP3" s="272" t="s">
        <v>150</v>
      </c>
      <c r="BQ3" s="272" t="s">
        <v>150</v>
      </c>
      <c r="BR3" s="272" t="s">
        <v>150</v>
      </c>
      <c r="BS3" s="272" t="s">
        <v>150</v>
      </c>
      <c r="BT3" s="272" t="s">
        <v>150</v>
      </c>
      <c r="BU3" s="272" t="s">
        <v>150</v>
      </c>
      <c r="BV3" s="272" t="s">
        <v>150</v>
      </c>
      <c r="BW3" s="272" t="s">
        <v>150</v>
      </c>
      <c r="BX3" s="272" t="s">
        <v>150</v>
      </c>
      <c r="BY3" s="272" t="s">
        <v>150</v>
      </c>
      <c r="BZ3" s="272" t="s">
        <v>151</v>
      </c>
      <c r="CA3" s="272" t="s">
        <v>151</v>
      </c>
      <c r="CB3" s="272" t="s">
        <v>151</v>
      </c>
      <c r="CC3" s="272" t="s">
        <v>151</v>
      </c>
      <c r="CD3" s="272" t="s">
        <v>151</v>
      </c>
      <c r="CE3" s="273" t="s">
        <v>151</v>
      </c>
    </row>
    <row r="4" spans="1:83" s="228" customFormat="1" ht="27" customHeight="1" x14ac:dyDescent="0.35">
      <c r="A4" s="274"/>
      <c r="B4" s="228" t="s">
        <v>163</v>
      </c>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f t="shared" ref="AH4:BM4" si="0">SUM(AH5,AH11,AH18,AH24:AH26,AH33,AH36)</f>
        <v>2258.4971727273328</v>
      </c>
      <c r="AI4" s="275">
        <f t="shared" si="0"/>
        <v>2506.4141479562736</v>
      </c>
      <c r="AJ4" s="275">
        <f t="shared" si="0"/>
        <v>2875.615417878922</v>
      </c>
      <c r="AK4" s="275">
        <f t="shared" si="0"/>
        <v>3371.7869227652932</v>
      </c>
      <c r="AL4" s="275">
        <f t="shared" si="0"/>
        <v>3757.2236238654027</v>
      </c>
      <c r="AM4" s="275">
        <f t="shared" si="0"/>
        <v>4039.7050724768769</v>
      </c>
      <c r="AN4" s="275">
        <f t="shared" si="0"/>
        <v>4595.8001907534635</v>
      </c>
      <c r="AO4" s="275">
        <f t="shared" si="0"/>
        <v>5139.3588383303422</v>
      </c>
      <c r="AP4" s="275">
        <f t="shared" si="0"/>
        <v>5821.8038679940928</v>
      </c>
      <c r="AQ4" s="275">
        <f t="shared" si="0"/>
        <v>6486.3850479196262</v>
      </c>
      <c r="AR4" s="275">
        <f t="shared" si="0"/>
        <v>7224.9610000000002</v>
      </c>
      <c r="AS4" s="275">
        <f t="shared" si="0"/>
        <v>8235.4239999999991</v>
      </c>
      <c r="AT4" s="275">
        <f t="shared" si="0"/>
        <v>9631.2020000000011</v>
      </c>
      <c r="AU4" s="275">
        <f t="shared" si="0"/>
        <v>12011.360994134489</v>
      </c>
      <c r="AV4" s="275">
        <f t="shared" si="0"/>
        <v>14443.461999999998</v>
      </c>
      <c r="AW4" s="275">
        <f t="shared" si="0"/>
        <v>17153.341999999997</v>
      </c>
      <c r="AX4" s="275">
        <f t="shared" si="0"/>
        <v>19141.810058677511</v>
      </c>
      <c r="AY4" s="275">
        <f t="shared" si="0"/>
        <v>20737.395162978515</v>
      </c>
      <c r="AZ4" s="275">
        <f t="shared" si="0"/>
        <v>22082.032319288726</v>
      </c>
      <c r="BA4" s="275">
        <f t="shared" si="0"/>
        <v>22845.809494948775</v>
      </c>
      <c r="BB4" s="275">
        <f t="shared" si="0"/>
        <v>23596.777074595495</v>
      </c>
      <c r="BC4" s="275">
        <f t="shared" si="0"/>
        <v>24071.81043714553</v>
      </c>
      <c r="BD4" s="275">
        <f t="shared" si="0"/>
        <v>25373.061998783323</v>
      </c>
      <c r="BE4" s="275">
        <f t="shared" si="0"/>
        <v>26852.979415936559</v>
      </c>
      <c r="BF4" s="275">
        <f t="shared" si="0"/>
        <v>27962.349545578556</v>
      </c>
      <c r="BG4" s="275">
        <f t="shared" si="0"/>
        <v>28905.047455335218</v>
      </c>
      <c r="BH4" s="275">
        <f t="shared" si="0"/>
        <v>29490.83792745899</v>
      </c>
      <c r="BI4" s="275">
        <f t="shared" si="0"/>
        <v>30376.893177567676</v>
      </c>
      <c r="BJ4" s="275">
        <f t="shared" si="0"/>
        <v>31404.577559579116</v>
      </c>
      <c r="BK4" s="275">
        <f t="shared" si="0"/>
        <v>33305.936076328624</v>
      </c>
      <c r="BL4" s="275">
        <f t="shared" si="0"/>
        <v>35274.162840396391</v>
      </c>
      <c r="BM4" s="275">
        <f t="shared" si="0"/>
        <v>38104.482729313415</v>
      </c>
      <c r="BN4" s="275">
        <f t="shared" ref="BN4:CE4" si="1">SUM(BN5,BN11,BN18,BN24:BN26,BN33,BN36)</f>
        <v>39309.773948856004</v>
      </c>
      <c r="BO4" s="275">
        <f t="shared" si="1"/>
        <v>40887.381941124833</v>
      </c>
      <c r="BP4" s="275">
        <f t="shared" si="1"/>
        <v>42631.130135126237</v>
      </c>
      <c r="BQ4" s="275">
        <f t="shared" si="1"/>
        <v>43506.153464025985</v>
      </c>
      <c r="BR4" s="275">
        <f t="shared" si="1"/>
        <v>46703.64048675885</v>
      </c>
      <c r="BS4" s="275">
        <f t="shared" si="1"/>
        <v>49087.053163039447</v>
      </c>
      <c r="BT4" s="275">
        <f t="shared" si="1"/>
        <v>50249.295285689172</v>
      </c>
      <c r="BU4" s="275">
        <f t="shared" si="1"/>
        <v>52787.650517272014</v>
      </c>
      <c r="BV4" s="275">
        <f t="shared" si="1"/>
        <v>55303.290779334246</v>
      </c>
      <c r="BW4" s="275">
        <f t="shared" si="1"/>
        <v>56235.858196186673</v>
      </c>
      <c r="BX4" s="275">
        <f t="shared" si="1"/>
        <v>58062.195940199934</v>
      </c>
      <c r="BY4" s="275">
        <f t="shared" si="1"/>
        <v>62011.77244871045</v>
      </c>
      <c r="BZ4" s="275">
        <f t="shared" si="1"/>
        <v>67232.068388592481</v>
      </c>
      <c r="CA4" s="275">
        <f t="shared" si="1"/>
        <v>78648.153648660824</v>
      </c>
      <c r="CB4" s="275">
        <f t="shared" si="1"/>
        <v>86387.038802748895</v>
      </c>
      <c r="CC4" s="275">
        <f t="shared" si="1"/>
        <v>90267.966951953931</v>
      </c>
      <c r="CD4" s="275">
        <f t="shared" si="1"/>
        <v>94232.676989556217</v>
      </c>
      <c r="CE4" s="276">
        <f t="shared" si="1"/>
        <v>99144.985379356731</v>
      </c>
    </row>
    <row r="5" spans="1:83" ht="23.25" customHeight="1" x14ac:dyDescent="0.35">
      <c r="A5" s="277"/>
      <c r="B5" s="219" t="s">
        <v>458</v>
      </c>
      <c r="AH5" s="217">
        <f t="shared" ref="AH5:BM5" si="2">SUM(AH6:AH10)</f>
        <v>215</v>
      </c>
      <c r="AI5" s="217">
        <f t="shared" si="2"/>
        <v>280</v>
      </c>
      <c r="AJ5" s="217">
        <f t="shared" si="2"/>
        <v>385</v>
      </c>
      <c r="AK5" s="217">
        <f t="shared" si="2"/>
        <v>503</v>
      </c>
      <c r="AL5" s="217">
        <f t="shared" si="2"/>
        <v>639</v>
      </c>
      <c r="AM5" s="217">
        <f t="shared" si="2"/>
        <v>799</v>
      </c>
      <c r="AN5" s="217">
        <f t="shared" si="2"/>
        <v>932</v>
      </c>
      <c r="AO5" s="217">
        <f t="shared" si="2"/>
        <v>1108</v>
      </c>
      <c r="AP5" s="217">
        <f t="shared" si="2"/>
        <v>1293</v>
      </c>
      <c r="AQ5" s="217">
        <f t="shared" si="2"/>
        <v>1493.607</v>
      </c>
      <c r="AR5" s="217">
        <f t="shared" si="2"/>
        <v>1678.8070000000002</v>
      </c>
      <c r="AS5" s="217">
        <f t="shared" si="2"/>
        <v>1928.0260000000001</v>
      </c>
      <c r="AT5" s="217">
        <f t="shared" si="2"/>
        <v>2265.2670000000003</v>
      </c>
      <c r="AU5" s="217">
        <f t="shared" si="2"/>
        <v>2768.0990000000002</v>
      </c>
      <c r="AV5" s="217">
        <f t="shared" si="2"/>
        <v>3594.9789999999998</v>
      </c>
      <c r="AW5" s="217">
        <f t="shared" si="2"/>
        <v>4567.7079999999996</v>
      </c>
      <c r="AX5" s="217">
        <f t="shared" si="2"/>
        <v>5087.24</v>
      </c>
      <c r="AY5" s="217">
        <f t="shared" si="2"/>
        <v>5995.95</v>
      </c>
      <c r="AZ5" s="217">
        <f t="shared" si="2"/>
        <v>6890.7119999999995</v>
      </c>
      <c r="BA5" s="217">
        <f t="shared" si="2"/>
        <v>7474.6569999999992</v>
      </c>
      <c r="BB5" s="217">
        <f t="shared" si="2"/>
        <v>7996.1079999999984</v>
      </c>
      <c r="BC5" s="217">
        <f t="shared" si="2"/>
        <v>8482.7970000000005</v>
      </c>
      <c r="BD5" s="217">
        <f t="shared" si="2"/>
        <v>8998.760000000002</v>
      </c>
      <c r="BE5" s="217">
        <f t="shared" si="2"/>
        <v>9704.5185240909632</v>
      </c>
      <c r="BF5" s="217">
        <f t="shared" si="2"/>
        <v>10302.647677202764</v>
      </c>
      <c r="BG5" s="217">
        <f t="shared" si="2"/>
        <v>11039.131507160631</v>
      </c>
      <c r="BH5" s="217">
        <f t="shared" si="2"/>
        <v>11752.749</v>
      </c>
      <c r="BI5" s="217">
        <f t="shared" si="2"/>
        <v>12542.44267353</v>
      </c>
      <c r="BJ5" s="217">
        <f t="shared" si="2"/>
        <v>13304.85224679</v>
      </c>
      <c r="BK5" s="217">
        <f t="shared" si="2"/>
        <v>14311.464927031753</v>
      </c>
      <c r="BL5" s="217">
        <f t="shared" si="2"/>
        <v>15260.007289010002</v>
      </c>
      <c r="BM5" s="217">
        <f t="shared" si="2"/>
        <v>16564.846266159999</v>
      </c>
      <c r="BN5" s="217">
        <f t="shared" ref="BN5:CE5" si="3">SUM(BN6:BN10)</f>
        <v>17104.362356233181</v>
      </c>
      <c r="BO5" s="217">
        <f t="shared" si="3"/>
        <v>17905.161131910005</v>
      </c>
      <c r="BP5" s="217">
        <f t="shared" si="3"/>
        <v>18905.77449598</v>
      </c>
      <c r="BQ5" s="217">
        <f t="shared" si="3"/>
        <v>19287.893994300885</v>
      </c>
      <c r="BR5" s="217">
        <f t="shared" si="3"/>
        <v>20790.665465899998</v>
      </c>
      <c r="BS5" s="217">
        <f t="shared" si="3"/>
        <v>21734.188377339997</v>
      </c>
      <c r="BT5" s="217">
        <f t="shared" si="3"/>
        <v>22164.107398541197</v>
      </c>
      <c r="BU5" s="217">
        <f t="shared" si="3"/>
        <v>23554.594911210013</v>
      </c>
      <c r="BV5" s="217">
        <f t="shared" si="3"/>
        <v>24436.327602219997</v>
      </c>
      <c r="BW5" s="217">
        <f t="shared" si="3"/>
        <v>25651.493991680007</v>
      </c>
      <c r="BX5" s="217">
        <f t="shared" si="3"/>
        <v>24849.724089243395</v>
      </c>
      <c r="BY5" s="217">
        <f t="shared" si="3"/>
        <v>26169.213980106972</v>
      </c>
      <c r="BZ5" s="217">
        <f t="shared" si="3"/>
        <v>29332.572674876537</v>
      </c>
      <c r="CA5" s="217">
        <f t="shared" si="3"/>
        <v>35272.667222854318</v>
      </c>
      <c r="CB5" s="217">
        <f t="shared" si="3"/>
        <v>39728.735796317385</v>
      </c>
      <c r="CC5" s="217">
        <f t="shared" si="3"/>
        <v>42412.07659939646</v>
      </c>
      <c r="CD5" s="217">
        <f t="shared" si="3"/>
        <v>44790.091163658624</v>
      </c>
      <c r="CE5" s="218">
        <f t="shared" si="3"/>
        <v>47546.007492419609</v>
      </c>
    </row>
    <row r="6" spans="1:83" x14ac:dyDescent="0.35">
      <c r="A6" s="277"/>
      <c r="B6" s="278" t="s">
        <v>247</v>
      </c>
      <c r="AH6" s="217">
        <f>Disability_benefits!AH14</f>
        <v>0</v>
      </c>
      <c r="AI6" s="217">
        <f>Disability_benefits!AI14</f>
        <v>0</v>
      </c>
      <c r="AJ6" s="217">
        <f>Disability_benefits!AJ14</f>
        <v>0</v>
      </c>
      <c r="AK6" s="217">
        <f>Disability_benefits!AK14</f>
        <v>0</v>
      </c>
      <c r="AL6" s="217">
        <f>Disability_benefits!AL14</f>
        <v>0</v>
      </c>
      <c r="AM6" s="217">
        <f>Disability_benefits!AM14</f>
        <v>0</v>
      </c>
      <c r="AN6" s="217">
        <f>Disability_benefits!AN14</f>
        <v>0</v>
      </c>
      <c r="AO6" s="217">
        <f>Disability_benefits!AO14</f>
        <v>0</v>
      </c>
      <c r="AP6" s="217">
        <f>Disability_benefits!AP14</f>
        <v>0</v>
      </c>
      <c r="AQ6" s="217">
        <f>Disability_benefits!AQ14</f>
        <v>0</v>
      </c>
      <c r="AR6" s="217">
        <f>Disability_benefits!AR14</f>
        <v>0</v>
      </c>
      <c r="AS6" s="217">
        <f>Disability_benefits!AS14</f>
        <v>0</v>
      </c>
      <c r="AT6" s="217">
        <f>Disability_benefits!AT14</f>
        <v>0</v>
      </c>
      <c r="AU6" s="217">
        <f>Disability_benefits!AU14</f>
        <v>0</v>
      </c>
      <c r="AV6" s="217">
        <f>Disability_benefits!AV14</f>
        <v>0</v>
      </c>
      <c r="AW6" s="217">
        <f>Disability_benefits!AW14</f>
        <v>0</v>
      </c>
      <c r="AX6" s="217">
        <f>Disability_benefits!AX14</f>
        <v>0</v>
      </c>
      <c r="AY6" s="217">
        <f>Disability_benefits!AY14</f>
        <v>0</v>
      </c>
      <c r="AZ6" s="217">
        <f>Disability_benefits!AZ14</f>
        <v>0</v>
      </c>
      <c r="BA6" s="217">
        <f>Disability_benefits!BA14</f>
        <v>0</v>
      </c>
      <c r="BB6" s="217">
        <f>Disability_benefits!BB14</f>
        <v>0</v>
      </c>
      <c r="BC6" s="217">
        <f>Disability_benefits!BC14</f>
        <v>0</v>
      </c>
      <c r="BD6" s="217">
        <f>Disability_benefits!BD14</f>
        <v>0</v>
      </c>
      <c r="BE6" s="217">
        <f>Disability_benefits!BE14</f>
        <v>0</v>
      </c>
      <c r="BF6" s="217">
        <f>Disability_benefits!BF14</f>
        <v>0</v>
      </c>
      <c r="BG6" s="217">
        <f>Disability_benefits!BG14</f>
        <v>0</v>
      </c>
      <c r="BH6" s="217">
        <f>Disability_benefits!BH14</f>
        <v>0</v>
      </c>
      <c r="BI6" s="217">
        <f>Disability_benefits!BI14</f>
        <v>0</v>
      </c>
      <c r="BJ6" s="217">
        <f>Disability_benefits!BJ14</f>
        <v>0</v>
      </c>
      <c r="BK6" s="217">
        <f>Disability_benefits!BK14</f>
        <v>0</v>
      </c>
      <c r="BL6" s="217">
        <f>Disability_benefits!BL14</f>
        <v>0</v>
      </c>
      <c r="BM6" s="217">
        <f>Disability_benefits!BM14</f>
        <v>0</v>
      </c>
      <c r="BN6" s="217">
        <f>Disability_benefits!BN14</f>
        <v>0</v>
      </c>
      <c r="BO6" s="217">
        <f>Disability_benefits!BO14</f>
        <v>0</v>
      </c>
      <c r="BP6" s="217">
        <f>Disability_benefits!BP14</f>
        <v>0</v>
      </c>
      <c r="BQ6" s="217">
        <f>Disability_benefits!BQ14</f>
        <v>4.7691617500000003</v>
      </c>
      <c r="BR6" s="217">
        <f>Disability_benefits!BR14</f>
        <v>6.040064700000003</v>
      </c>
      <c r="BS6" s="217">
        <f>Disability_benefits!BS14</f>
        <v>6.9357352999999913</v>
      </c>
      <c r="BT6" s="217">
        <f>Disability_benefits!BT14</f>
        <v>7.3484010500000174</v>
      </c>
      <c r="BU6" s="217">
        <f>Disability_benefits!BU14</f>
        <v>8.2211221899999884</v>
      </c>
      <c r="BV6" s="217">
        <f>Disability_benefits!BV14</f>
        <v>9.1482867099999936</v>
      </c>
      <c r="BW6" s="217">
        <f>Disability_benefits!BW14</f>
        <v>10.039949220000004</v>
      </c>
      <c r="BX6" s="217">
        <f>Disability_benefits!BX14</f>
        <v>10.679680190000003</v>
      </c>
      <c r="BY6" s="217">
        <f>Disability_benefits!BY14</f>
        <v>12.88883869999999</v>
      </c>
      <c r="BZ6" s="217">
        <f>Disability_benefits!BZ14</f>
        <v>16.499582554725208</v>
      </c>
      <c r="CA6" s="217">
        <f>Disability_benefits!CA14</f>
        <v>20.356245907171491</v>
      </c>
      <c r="CB6" s="217">
        <f>Disability_benefits!CB14</f>
        <v>23.582876071340813</v>
      </c>
      <c r="CC6" s="217">
        <f>Disability_benefits!CC14</f>
        <v>25.924406409346798</v>
      </c>
      <c r="CD6" s="217">
        <f>Disability_benefits!CD14</f>
        <v>28.123079234321068</v>
      </c>
      <c r="CE6" s="218">
        <f>Disability_benefits!CE14</f>
        <v>30.618566560475749</v>
      </c>
    </row>
    <row r="7" spans="1:83" x14ac:dyDescent="0.35">
      <c r="A7" s="277"/>
      <c r="B7" s="278" t="s">
        <v>249</v>
      </c>
      <c r="AH7" s="217">
        <f>Disability_benefits!AH15</f>
        <v>168</v>
      </c>
      <c r="AI7" s="217">
        <f>Disability_benefits!AI15</f>
        <v>201</v>
      </c>
      <c r="AJ7" s="217">
        <f>Disability_benefits!AJ15</f>
        <v>260</v>
      </c>
      <c r="AK7" s="217">
        <f>Disability_benefits!AK15</f>
        <v>330</v>
      </c>
      <c r="AL7" s="217">
        <f>Disability_benefits!AL15</f>
        <v>403</v>
      </c>
      <c r="AM7" s="217">
        <f>Disability_benefits!AM15</f>
        <v>495</v>
      </c>
      <c r="AN7" s="217">
        <f>Disability_benefits!AN15</f>
        <v>576</v>
      </c>
      <c r="AO7" s="217">
        <f>Disability_benefits!AO15</f>
        <v>686</v>
      </c>
      <c r="AP7" s="217">
        <f>Disability_benefits!AP15</f>
        <v>779</v>
      </c>
      <c r="AQ7" s="217">
        <f>Disability_benefits!AQ15</f>
        <v>897.38499999999999</v>
      </c>
      <c r="AR7" s="217">
        <f>Disability_benefits!AR15</f>
        <v>1003.4670000000001</v>
      </c>
      <c r="AS7" s="217">
        <f>Disability_benefits!AS15</f>
        <v>1158.527</v>
      </c>
      <c r="AT7" s="217">
        <f>Disability_benefits!AT15</f>
        <v>1382.009</v>
      </c>
      <c r="AU7" s="217">
        <f>Disability_benefits!AU15</f>
        <v>1706.221</v>
      </c>
      <c r="AV7" s="217">
        <f>Disability_benefits!AV15</f>
        <v>1553.4739999999999</v>
      </c>
      <c r="AW7" s="217">
        <f>Disability_benefits!AW15</f>
        <v>1795.461</v>
      </c>
      <c r="AX7" s="217">
        <f>Disability_benefits!AX15</f>
        <v>1962.682</v>
      </c>
      <c r="AY7" s="217">
        <f>Disability_benefits!AY15</f>
        <v>2194.1619999999998</v>
      </c>
      <c r="AZ7" s="217">
        <f>Disability_benefits!AZ15</f>
        <v>2392.893</v>
      </c>
      <c r="BA7" s="217">
        <f>Disability_benefits!BA15</f>
        <v>2521.25</v>
      </c>
      <c r="BB7" s="217">
        <f>Disability_benefits!BB15</f>
        <v>2679.9749999999999</v>
      </c>
      <c r="BC7" s="217">
        <f>Disability_benefits!BC15</f>
        <v>2822.8040000000001</v>
      </c>
      <c r="BD7" s="217">
        <f>Disability_benefits!BD15</f>
        <v>2955.1210000000001</v>
      </c>
      <c r="BE7" s="217">
        <f>Disability_benefits!BE15</f>
        <v>3124.4597597447382</v>
      </c>
      <c r="BF7" s="217">
        <f>Disability_benefits!BF15</f>
        <v>3250.6787885787207</v>
      </c>
      <c r="BG7" s="217">
        <f>Disability_benefits!BG15</f>
        <v>3457.0445494205601</v>
      </c>
      <c r="BH7" s="217">
        <f>Disability_benefits!BH15</f>
        <v>3673.5859999999998</v>
      </c>
      <c r="BI7" s="217">
        <f>Disability_benefits!BI15</f>
        <v>3924.14037813</v>
      </c>
      <c r="BJ7" s="217">
        <f>Disability_benefits!BJ15</f>
        <v>4149.40578293</v>
      </c>
      <c r="BK7" s="217">
        <f>Disability_benefits!BK15</f>
        <v>4444.4350972342991</v>
      </c>
      <c r="BL7" s="217">
        <f>Disability_benefits!BL15</f>
        <v>4734.8039219600005</v>
      </c>
      <c r="BM7" s="217">
        <f>Disability_benefits!BM15</f>
        <v>5106.2537628999999</v>
      </c>
      <c r="BN7" s="217">
        <f>Disability_benefits!BN15</f>
        <v>5227.7472379531791</v>
      </c>
      <c r="BO7" s="217">
        <f>Disability_benefits!BO15</f>
        <v>5339.4256940699997</v>
      </c>
      <c r="BP7" s="217">
        <f>Disability_benefits!BP15</f>
        <v>5475.6249157700013</v>
      </c>
      <c r="BQ7" s="217">
        <f>Disability_benefits!BQ15</f>
        <v>5360.0751764300812</v>
      </c>
      <c r="BR7" s="217">
        <f>Disability_benefits!BR15</f>
        <v>5421.7736767999995</v>
      </c>
      <c r="BS7" s="217">
        <f>Disability_benefits!BS15</f>
        <v>5489.5433917499959</v>
      </c>
      <c r="BT7" s="217">
        <f>Disability_benefits!BT15</f>
        <v>5482.7675999399999</v>
      </c>
      <c r="BU7" s="217">
        <f>Disability_benefits!BU15</f>
        <v>5529.3185711499982</v>
      </c>
      <c r="BV7" s="217">
        <f>Disability_benefits!BV15</f>
        <v>5675.5506973500005</v>
      </c>
      <c r="BW7" s="217">
        <f>Disability_benefits!BW15</f>
        <v>5908.4831024900022</v>
      </c>
      <c r="BX7" s="217">
        <f>Disability_benefits!BX15</f>
        <v>5337.6142274424847</v>
      </c>
      <c r="BY7" s="217">
        <f>Disability_benefits!BY15</f>
        <v>5307.254480399999</v>
      </c>
      <c r="BZ7" s="217">
        <f>Disability_benefits!BZ15</f>
        <v>5666.1001090494519</v>
      </c>
      <c r="CA7" s="217">
        <f>Disability_benefits!CA15</f>
        <v>6685.7537783651778</v>
      </c>
      <c r="CB7" s="217">
        <f>Disability_benefits!CB15</f>
        <v>7428.4897431617574</v>
      </c>
      <c r="CC7" s="217">
        <f>Disability_benefits!CC15</f>
        <v>7603.0370429637806</v>
      </c>
      <c r="CD7" s="217">
        <f>Disability_benefits!CD15</f>
        <v>7685.5989734043133</v>
      </c>
      <c r="CE7" s="218">
        <f>Disability_benefits!CE15</f>
        <v>7838.468348123909</v>
      </c>
    </row>
    <row r="8" spans="1:83" x14ac:dyDescent="0.35">
      <c r="A8" s="277"/>
      <c r="B8" s="278" t="s">
        <v>259</v>
      </c>
      <c r="AH8" s="217">
        <f>Disability_benefits!AH5</f>
        <v>0</v>
      </c>
      <c r="AI8" s="217">
        <f>Disability_benefits!AI5</f>
        <v>0</v>
      </c>
      <c r="AJ8" s="217">
        <f>Disability_benefits!AJ5</f>
        <v>0</v>
      </c>
      <c r="AK8" s="217">
        <f>Disability_benefits!AK5</f>
        <v>0</v>
      </c>
      <c r="AL8" s="217">
        <f>Disability_benefits!AL5</f>
        <v>0</v>
      </c>
      <c r="AM8" s="217">
        <f>Disability_benefits!AM5</f>
        <v>0</v>
      </c>
      <c r="AN8" s="217">
        <f>Disability_benefits!AN5</f>
        <v>0</v>
      </c>
      <c r="AO8" s="217">
        <f>Disability_benefits!AO5</f>
        <v>0</v>
      </c>
      <c r="AP8" s="217">
        <f>Disability_benefits!AP5</f>
        <v>0</v>
      </c>
      <c r="AQ8" s="217">
        <f>Disability_benefits!AQ5</f>
        <v>0</v>
      </c>
      <c r="AR8" s="217">
        <f>Disability_benefits!AR5</f>
        <v>0</v>
      </c>
      <c r="AS8" s="217">
        <f>Disability_benefits!AS5</f>
        <v>0</v>
      </c>
      <c r="AT8" s="217">
        <f>Disability_benefits!AT5</f>
        <v>0</v>
      </c>
      <c r="AU8" s="217">
        <f>Disability_benefits!AU5</f>
        <v>0</v>
      </c>
      <c r="AV8" s="217">
        <f>Disability_benefits!AV5</f>
        <v>1973.203</v>
      </c>
      <c r="AW8" s="217">
        <f>Disability_benefits!AW5</f>
        <v>2772.2469999999998</v>
      </c>
      <c r="AX8" s="217">
        <f>Disability_benefits!AX5</f>
        <v>3124.558</v>
      </c>
      <c r="AY8" s="217">
        <f>Disability_benefits!AY5</f>
        <v>3801.788</v>
      </c>
      <c r="AZ8" s="217">
        <f>Disability_benefits!AZ5</f>
        <v>4497.8189999999995</v>
      </c>
      <c r="BA8" s="217">
        <f>Disability_benefits!BA5</f>
        <v>4953.4069999999992</v>
      </c>
      <c r="BB8" s="217">
        <f>Disability_benefits!BB5</f>
        <v>5316.1329999999989</v>
      </c>
      <c r="BC8" s="217">
        <f>Disability_benefits!BC5</f>
        <v>5659.9930000000004</v>
      </c>
      <c r="BD8" s="217">
        <f>Disability_benefits!BD5</f>
        <v>6043.639000000001</v>
      </c>
      <c r="BE8" s="217">
        <f>Disability_benefits!BE5</f>
        <v>6580.0587643462241</v>
      </c>
      <c r="BF8" s="217">
        <f>Disability_benefits!BF5</f>
        <v>7051.9688886240428</v>
      </c>
      <c r="BG8" s="217">
        <f>Disability_benefits!BG5</f>
        <v>7582.0869577400717</v>
      </c>
      <c r="BH8" s="217">
        <f>Disability_benefits!BH5</f>
        <v>8079.1630000000005</v>
      </c>
      <c r="BI8" s="217">
        <f>Disability_benefits!BI5</f>
        <v>8618.3022954000007</v>
      </c>
      <c r="BJ8" s="217">
        <f>Disability_benefits!BJ5</f>
        <v>9155.4464638600002</v>
      </c>
      <c r="BK8" s="217">
        <f>Disability_benefits!BK5</f>
        <v>9867.029829797455</v>
      </c>
      <c r="BL8" s="217">
        <f>Disability_benefits!BL5</f>
        <v>10525.20336705</v>
      </c>
      <c r="BM8" s="217">
        <f>Disability_benefits!BM5</f>
        <v>11458.592503259999</v>
      </c>
      <c r="BN8" s="217">
        <f>Disability_benefits!BN5</f>
        <v>11876.615118280002</v>
      </c>
      <c r="BO8" s="217">
        <f>Disability_benefits!BO5</f>
        <v>12565.735437840003</v>
      </c>
      <c r="BP8" s="217">
        <f>Disability_benefits!BP5</f>
        <v>13430.14958021</v>
      </c>
      <c r="BQ8" s="217">
        <f>Disability_benefits!BQ5</f>
        <v>13762.514588680802</v>
      </c>
      <c r="BR8" s="217">
        <f>Disability_benefits!BR5</f>
        <v>13798.261242919998</v>
      </c>
      <c r="BS8" s="217">
        <f>Disability_benefits!BS5</f>
        <v>13233.124968690001</v>
      </c>
      <c r="BT8" s="217">
        <f>Disability_benefits!BT5</f>
        <v>11513.612393931196</v>
      </c>
      <c r="BU8" s="217">
        <f>Disability_benefits!BU5</f>
        <v>9379.593293240021</v>
      </c>
      <c r="BV8" s="217">
        <f>Disability_benefits!BV5</f>
        <v>8126.2184717899945</v>
      </c>
      <c r="BW8" s="217">
        <f>Disability_benefits!BW5</f>
        <v>7233.1409551300003</v>
      </c>
      <c r="BX8" s="217">
        <f>Disability_benefits!BX5</f>
        <v>5812.845966250904</v>
      </c>
      <c r="BY8" s="217">
        <f>Disability_benefits!BY5</f>
        <v>5695.8220571133697</v>
      </c>
      <c r="BZ8" s="217">
        <f>Disability_benefits!BZ5</f>
        <v>5950.9379854368672</v>
      </c>
      <c r="CA8" s="217">
        <f>Disability_benefits!CA5</f>
        <v>6732.2067446776982</v>
      </c>
      <c r="CB8" s="217">
        <f>Disability_benefits!CB5</f>
        <v>7366.5381883597493</v>
      </c>
      <c r="CC8" s="217">
        <f>Disability_benefits!CC5</f>
        <v>7524.3284776120381</v>
      </c>
      <c r="CD8" s="217">
        <f>Disability_benefits!CD5</f>
        <v>7479.5088100679477</v>
      </c>
      <c r="CE8" s="218">
        <f>Disability_benefits!CE5</f>
        <v>7627.4491977405396</v>
      </c>
    </row>
    <row r="9" spans="1:83" x14ac:dyDescent="0.35">
      <c r="A9" s="277"/>
      <c r="B9" s="278" t="s">
        <v>283</v>
      </c>
      <c r="AH9" s="217">
        <f>Disability_benefits!AH20</f>
        <v>47</v>
      </c>
      <c r="AI9" s="217">
        <f>Disability_benefits!AI20</f>
        <v>79</v>
      </c>
      <c r="AJ9" s="217">
        <f>Disability_benefits!AJ20</f>
        <v>125.00000000000001</v>
      </c>
      <c r="AK9" s="217">
        <f>Disability_benefits!AK20</f>
        <v>173</v>
      </c>
      <c r="AL9" s="217">
        <f>Disability_benefits!AL20</f>
        <v>236</v>
      </c>
      <c r="AM9" s="217">
        <f>Disability_benefits!AM20</f>
        <v>304</v>
      </c>
      <c r="AN9" s="217">
        <f>Disability_benefits!AN20</f>
        <v>356</v>
      </c>
      <c r="AO9" s="217">
        <f>Disability_benefits!AO20</f>
        <v>422</v>
      </c>
      <c r="AP9" s="217">
        <f>Disability_benefits!AP20</f>
        <v>514</v>
      </c>
      <c r="AQ9" s="217">
        <f>Disability_benefits!AQ20</f>
        <v>596.22199999999998</v>
      </c>
      <c r="AR9" s="217">
        <f>Disability_benefits!AR20</f>
        <v>675.34</v>
      </c>
      <c r="AS9" s="217">
        <f>Disability_benefits!AS20</f>
        <v>769.49900000000002</v>
      </c>
      <c r="AT9" s="217">
        <f>Disability_benefits!AT20</f>
        <v>883.25800000000027</v>
      </c>
      <c r="AU9" s="217">
        <f>Disability_benefits!AU20</f>
        <v>1061.8779999999999</v>
      </c>
      <c r="AV9" s="217">
        <f>Disability_benefits!AV20</f>
        <v>68.302000000000007</v>
      </c>
      <c r="AW9" s="217">
        <f>Disability_benefits!AW20</f>
        <v>0</v>
      </c>
      <c r="AX9" s="217">
        <f>Disability_benefits!AX20</f>
        <v>0</v>
      </c>
      <c r="AY9" s="217">
        <f>Disability_benefits!AY20</f>
        <v>0</v>
      </c>
      <c r="AZ9" s="217">
        <f>Disability_benefits!AZ20</f>
        <v>0</v>
      </c>
      <c r="BA9" s="217">
        <f>Disability_benefits!BA20</f>
        <v>0</v>
      </c>
      <c r="BB9" s="217">
        <f>Disability_benefits!BB20</f>
        <v>0</v>
      </c>
      <c r="BC9" s="217">
        <f>Disability_benefits!BC20</f>
        <v>0</v>
      </c>
      <c r="BD9" s="217">
        <f>Disability_benefits!BD20</f>
        <v>0</v>
      </c>
      <c r="BE9" s="217">
        <f>Disability_benefits!BE20</f>
        <v>0</v>
      </c>
      <c r="BF9" s="217">
        <f>Disability_benefits!BF20</f>
        <v>0</v>
      </c>
      <c r="BG9" s="217">
        <f>Disability_benefits!BG20</f>
        <v>0</v>
      </c>
      <c r="BH9" s="217">
        <f>Disability_benefits!BH20</f>
        <v>0</v>
      </c>
      <c r="BI9" s="217">
        <f>Disability_benefits!BI20</f>
        <v>0</v>
      </c>
      <c r="BJ9" s="217">
        <f>Disability_benefits!BJ20</f>
        <v>0</v>
      </c>
      <c r="BK9" s="217">
        <f>Disability_benefits!BK20</f>
        <v>0</v>
      </c>
      <c r="BL9" s="217">
        <f>Disability_benefits!BL20</f>
        <v>0</v>
      </c>
      <c r="BM9" s="217">
        <f>Disability_benefits!BM20</f>
        <v>0</v>
      </c>
      <c r="BN9" s="217">
        <f>Disability_benefits!BN20</f>
        <v>0</v>
      </c>
      <c r="BO9" s="217">
        <f>Disability_benefits!BO20</f>
        <v>0</v>
      </c>
      <c r="BP9" s="217">
        <f>Disability_benefits!BP20</f>
        <v>0</v>
      </c>
      <c r="BQ9" s="217">
        <f>Disability_benefits!BQ20</f>
        <v>0</v>
      </c>
      <c r="BR9" s="217">
        <f>Disability_benefits!BR20</f>
        <v>0</v>
      </c>
      <c r="BS9" s="217">
        <f>Disability_benefits!BS20</f>
        <v>0</v>
      </c>
      <c r="BT9" s="217">
        <f>Disability_benefits!BT20</f>
        <v>0</v>
      </c>
      <c r="BU9" s="217">
        <f>Disability_benefits!BU20</f>
        <v>0</v>
      </c>
      <c r="BV9" s="217">
        <f>Disability_benefits!BV20</f>
        <v>0</v>
      </c>
      <c r="BW9" s="217">
        <f>Disability_benefits!BW20</f>
        <v>0</v>
      </c>
      <c r="BX9" s="217">
        <f>Disability_benefits!BX20</f>
        <v>0</v>
      </c>
      <c r="BY9" s="217">
        <f>Disability_benefits!BY20</f>
        <v>0</v>
      </c>
      <c r="BZ9" s="217">
        <f>Disability_benefits!BZ20</f>
        <v>0</v>
      </c>
      <c r="CA9" s="217">
        <f>Disability_benefits!CA20</f>
        <v>0</v>
      </c>
      <c r="CB9" s="217">
        <f>Disability_benefits!CB20</f>
        <v>0</v>
      </c>
      <c r="CC9" s="217">
        <f>Disability_benefits!CC20</f>
        <v>0</v>
      </c>
      <c r="CD9" s="217">
        <f>Disability_benefits!CD20</f>
        <v>0</v>
      </c>
      <c r="CE9" s="218">
        <f>Disability_benefits!CE20</f>
        <v>0</v>
      </c>
    </row>
    <row r="10" spans="1:83" x14ac:dyDescent="0.35">
      <c r="A10" s="277"/>
      <c r="B10" s="278" t="s">
        <v>289</v>
      </c>
      <c r="AH10" s="217">
        <f>Disability_benefits!AH10</f>
        <v>0</v>
      </c>
      <c r="AI10" s="217">
        <f>Disability_benefits!AI10</f>
        <v>0</v>
      </c>
      <c r="AJ10" s="217">
        <f>Disability_benefits!AJ10</f>
        <v>0</v>
      </c>
      <c r="AK10" s="217">
        <f>Disability_benefits!AK10</f>
        <v>0</v>
      </c>
      <c r="AL10" s="217">
        <f>Disability_benefits!AL10</f>
        <v>0</v>
      </c>
      <c r="AM10" s="217">
        <f>Disability_benefits!AM10</f>
        <v>0</v>
      </c>
      <c r="AN10" s="217">
        <f>Disability_benefits!AN10</f>
        <v>0</v>
      </c>
      <c r="AO10" s="217">
        <f>Disability_benefits!AO10</f>
        <v>0</v>
      </c>
      <c r="AP10" s="217">
        <f>Disability_benefits!AP10</f>
        <v>0</v>
      </c>
      <c r="AQ10" s="217">
        <f>Disability_benefits!AQ10</f>
        <v>0</v>
      </c>
      <c r="AR10" s="217">
        <f>Disability_benefits!AR10</f>
        <v>0</v>
      </c>
      <c r="AS10" s="217">
        <f>Disability_benefits!AS10</f>
        <v>0</v>
      </c>
      <c r="AT10" s="217">
        <f>Disability_benefits!AT10</f>
        <v>0</v>
      </c>
      <c r="AU10" s="217">
        <f>Disability_benefits!AU10</f>
        <v>0</v>
      </c>
      <c r="AV10" s="217">
        <f>Disability_benefits!AV10</f>
        <v>0</v>
      </c>
      <c r="AW10" s="217">
        <f>Disability_benefits!AW10</f>
        <v>0</v>
      </c>
      <c r="AX10" s="217">
        <f>Disability_benefits!AX10</f>
        <v>0</v>
      </c>
      <c r="AY10" s="217">
        <f>Disability_benefits!AY10</f>
        <v>0</v>
      </c>
      <c r="AZ10" s="217">
        <f>Disability_benefits!AZ10</f>
        <v>0</v>
      </c>
      <c r="BA10" s="217">
        <f>Disability_benefits!BA10</f>
        <v>0</v>
      </c>
      <c r="BB10" s="217">
        <f>Disability_benefits!BB10</f>
        <v>0</v>
      </c>
      <c r="BC10" s="217">
        <f>Disability_benefits!BC10</f>
        <v>0</v>
      </c>
      <c r="BD10" s="217">
        <f>Disability_benefits!BD10</f>
        <v>0</v>
      </c>
      <c r="BE10" s="217">
        <f>Disability_benefits!BE10</f>
        <v>0</v>
      </c>
      <c r="BF10" s="217">
        <f>Disability_benefits!BF10</f>
        <v>0</v>
      </c>
      <c r="BG10" s="217">
        <f>Disability_benefits!BG10</f>
        <v>0</v>
      </c>
      <c r="BH10" s="217">
        <f>Disability_benefits!BH10</f>
        <v>0</v>
      </c>
      <c r="BI10" s="217">
        <f>Disability_benefits!BI10</f>
        <v>0</v>
      </c>
      <c r="BJ10" s="217">
        <f>Disability_benefits!BJ10</f>
        <v>0</v>
      </c>
      <c r="BK10" s="217">
        <f>Disability_benefits!BK10</f>
        <v>0</v>
      </c>
      <c r="BL10" s="217">
        <f>Disability_benefits!BL10</f>
        <v>0</v>
      </c>
      <c r="BM10" s="217">
        <f>Disability_benefits!BM10</f>
        <v>0</v>
      </c>
      <c r="BN10" s="217">
        <f>Disability_benefits!BN10</f>
        <v>0</v>
      </c>
      <c r="BO10" s="217">
        <f>Disability_benefits!BO10</f>
        <v>0</v>
      </c>
      <c r="BP10" s="217">
        <f>Disability_benefits!BP10</f>
        <v>0</v>
      </c>
      <c r="BQ10" s="217">
        <f>Disability_benefits!BQ10</f>
        <v>160.53506744000006</v>
      </c>
      <c r="BR10" s="217">
        <f>Disability_benefits!BR10</f>
        <v>1564.5904814800003</v>
      </c>
      <c r="BS10" s="217">
        <f>Disability_benefits!BS10</f>
        <v>3004.5842815999995</v>
      </c>
      <c r="BT10" s="217">
        <f>Disability_benefits!BT10</f>
        <v>5160.3790036200016</v>
      </c>
      <c r="BU10" s="217">
        <f>Disability_benefits!BU10</f>
        <v>8637.4619246299953</v>
      </c>
      <c r="BV10" s="217">
        <f>Disability_benefits!BV10</f>
        <v>10625.410146370003</v>
      </c>
      <c r="BW10" s="217">
        <f>Disability_benefits!BW10</f>
        <v>12499.829984840002</v>
      </c>
      <c r="BX10" s="217">
        <f>Disability_benefits!BX10</f>
        <v>13688.584215360006</v>
      </c>
      <c r="BY10" s="217">
        <f>Disability_benefits!BY10</f>
        <v>15153.248603893606</v>
      </c>
      <c r="BZ10" s="217">
        <f>Disability_benefits!BZ10</f>
        <v>17699.034997835493</v>
      </c>
      <c r="CA10" s="217">
        <f>Disability_benefits!CA10</f>
        <v>21834.350453904266</v>
      </c>
      <c r="CB10" s="217">
        <f>Disability_benefits!CB10</f>
        <v>24910.124988724539</v>
      </c>
      <c r="CC10" s="217">
        <f>Disability_benefits!CC10</f>
        <v>27258.78667241129</v>
      </c>
      <c r="CD10" s="217">
        <f>Disability_benefits!CD10</f>
        <v>29596.860300952045</v>
      </c>
      <c r="CE10" s="218">
        <f>Disability_benefits!CE10</f>
        <v>32049.471379994684</v>
      </c>
    </row>
    <row r="11" spans="1:83" ht="24" customHeight="1" x14ac:dyDescent="0.35">
      <c r="A11" s="277"/>
      <c r="B11" s="219" t="s">
        <v>459</v>
      </c>
      <c r="AH11" s="217">
        <f t="shared" ref="AH11:BM11" si="4">SUM(AH12:AH17)</f>
        <v>1735</v>
      </c>
      <c r="AI11" s="217">
        <f t="shared" si="4"/>
        <v>1881</v>
      </c>
      <c r="AJ11" s="217">
        <f t="shared" si="4"/>
        <v>2084</v>
      </c>
      <c r="AK11" s="217">
        <f t="shared" si="4"/>
        <v>2378</v>
      </c>
      <c r="AL11" s="217">
        <f t="shared" si="4"/>
        <v>2560</v>
      </c>
      <c r="AM11" s="217">
        <f t="shared" si="4"/>
        <v>2624</v>
      </c>
      <c r="AN11" s="217">
        <f t="shared" si="4"/>
        <v>3010</v>
      </c>
      <c r="AO11" s="217">
        <f t="shared" si="4"/>
        <v>3323</v>
      </c>
      <c r="AP11" s="217">
        <f t="shared" si="4"/>
        <v>3676.8379999999997</v>
      </c>
      <c r="AQ11" s="217">
        <f t="shared" si="4"/>
        <v>4043.5760000000005</v>
      </c>
      <c r="AR11" s="217">
        <f t="shared" si="4"/>
        <v>4639.5420000000004</v>
      </c>
      <c r="AS11" s="217">
        <f t="shared" si="4"/>
        <v>5288.3220000000001</v>
      </c>
      <c r="AT11" s="217">
        <f t="shared" si="4"/>
        <v>6158.0410000000011</v>
      </c>
      <c r="AU11" s="217">
        <f t="shared" si="4"/>
        <v>7754.1389999999992</v>
      </c>
      <c r="AV11" s="217">
        <f t="shared" si="4"/>
        <v>9112.7169999999987</v>
      </c>
      <c r="AW11" s="217">
        <f t="shared" si="4"/>
        <v>10494.066999999999</v>
      </c>
      <c r="AX11" s="217">
        <f t="shared" si="4"/>
        <v>11580.523999999998</v>
      </c>
      <c r="AY11" s="217">
        <f t="shared" si="4"/>
        <v>11948.351999999999</v>
      </c>
      <c r="AZ11" s="217">
        <f t="shared" si="4"/>
        <v>12074.404999999999</v>
      </c>
      <c r="BA11" s="217">
        <f t="shared" si="4"/>
        <v>12090.098000000002</v>
      </c>
      <c r="BB11" s="217">
        <f t="shared" si="4"/>
        <v>12082.812</v>
      </c>
      <c r="BC11" s="217">
        <f t="shared" si="4"/>
        <v>11847.279</v>
      </c>
      <c r="BD11" s="217">
        <f t="shared" si="4"/>
        <v>12180.391000000001</v>
      </c>
      <c r="BE11" s="217">
        <f t="shared" si="4"/>
        <v>12557.704338892207</v>
      </c>
      <c r="BF11" s="217">
        <f t="shared" si="4"/>
        <v>12488.598948891868</v>
      </c>
      <c r="BG11" s="217">
        <f t="shared" si="4"/>
        <v>12665.169673067492</v>
      </c>
      <c r="BH11" s="217">
        <f t="shared" si="4"/>
        <v>12297.070067599381</v>
      </c>
      <c r="BI11" s="217">
        <f t="shared" si="4"/>
        <v>12082.332327895077</v>
      </c>
      <c r="BJ11" s="217">
        <f t="shared" si="4"/>
        <v>12043.921697260022</v>
      </c>
      <c r="BK11" s="217">
        <f t="shared" si="4"/>
        <v>12612.190449657459</v>
      </c>
      <c r="BL11" s="217">
        <f t="shared" si="4"/>
        <v>12629.213878372164</v>
      </c>
      <c r="BM11" s="217">
        <f t="shared" si="4"/>
        <v>13267.210975195316</v>
      </c>
      <c r="BN11" s="217">
        <f t="shared" ref="BN11:CE11" si="5">SUM(BN12:BN17)</f>
        <v>13311.0615577796</v>
      </c>
      <c r="BO11" s="217">
        <f t="shared" si="5"/>
        <v>13412.354468304709</v>
      </c>
      <c r="BP11" s="217">
        <f t="shared" si="5"/>
        <v>13431.776763784655</v>
      </c>
      <c r="BQ11" s="217">
        <f t="shared" si="5"/>
        <v>13474.88355688931</v>
      </c>
      <c r="BR11" s="217">
        <f t="shared" si="5"/>
        <v>14275.5346808656</v>
      </c>
      <c r="BS11" s="217">
        <f t="shared" si="5"/>
        <v>15053.381029124683</v>
      </c>
      <c r="BT11" s="217">
        <f t="shared" si="5"/>
        <v>15448.036182338563</v>
      </c>
      <c r="BU11" s="217">
        <f t="shared" si="5"/>
        <v>16150.890600353592</v>
      </c>
      <c r="BV11" s="217">
        <f t="shared" si="5"/>
        <v>16900.868221011398</v>
      </c>
      <c r="BW11" s="217">
        <f t="shared" si="5"/>
        <v>13946.338763922022</v>
      </c>
      <c r="BX11" s="217">
        <f t="shared" si="5"/>
        <v>13505.494456098259</v>
      </c>
      <c r="BY11" s="217">
        <f t="shared" si="5"/>
        <v>12751.771392326635</v>
      </c>
      <c r="BZ11" s="217">
        <f t="shared" si="5"/>
        <v>12171.361000110606</v>
      </c>
      <c r="CA11" s="217">
        <f t="shared" si="5"/>
        <v>13259.758658645214</v>
      </c>
      <c r="CB11" s="217">
        <f t="shared" si="5"/>
        <v>12625.497102156154</v>
      </c>
      <c r="CC11" s="217">
        <f t="shared" si="5"/>
        <v>11506.387182481112</v>
      </c>
      <c r="CD11" s="217">
        <f t="shared" si="5"/>
        <v>10720.778573403852</v>
      </c>
      <c r="CE11" s="218">
        <f t="shared" si="5"/>
        <v>10326.316046602999</v>
      </c>
    </row>
    <row r="12" spans="1:83" x14ac:dyDescent="0.35">
      <c r="A12" s="277"/>
      <c r="B12" s="278" t="s">
        <v>460</v>
      </c>
      <c r="AH12" s="217">
        <v>0</v>
      </c>
      <c r="AI12" s="217">
        <v>0</v>
      </c>
      <c r="AJ12" s="217">
        <v>0</v>
      </c>
      <c r="AK12" s="217">
        <v>0</v>
      </c>
      <c r="AL12" s="217">
        <v>0</v>
      </c>
      <c r="AM12" s="217">
        <v>0</v>
      </c>
      <c r="AN12" s="217">
        <v>0</v>
      </c>
      <c r="AO12" s="217">
        <v>0</v>
      </c>
      <c r="AP12" s="217">
        <v>0</v>
      </c>
      <c r="AQ12" s="217">
        <v>0</v>
      </c>
      <c r="AR12" s="217">
        <v>0</v>
      </c>
      <c r="AS12" s="217">
        <v>0</v>
      </c>
      <c r="AT12" s="217">
        <v>0</v>
      </c>
      <c r="AU12" s="217">
        <v>0</v>
      </c>
      <c r="AV12" s="217">
        <v>0</v>
      </c>
      <c r="AW12" s="217">
        <v>0</v>
      </c>
      <c r="AX12" s="217">
        <v>0</v>
      </c>
      <c r="AY12" s="217">
        <v>0</v>
      </c>
      <c r="AZ12" s="217">
        <v>0</v>
      </c>
      <c r="BA12" s="217">
        <v>0</v>
      </c>
      <c r="BB12" s="217">
        <v>0</v>
      </c>
      <c r="BC12" s="217">
        <v>0</v>
      </c>
      <c r="BD12" s="217">
        <v>0</v>
      </c>
      <c r="BE12" s="217">
        <v>0</v>
      </c>
      <c r="BF12" s="217">
        <v>0</v>
      </c>
      <c r="BG12" s="217">
        <v>0</v>
      </c>
      <c r="BH12" s="217">
        <v>0</v>
      </c>
      <c r="BI12" s="217">
        <v>0</v>
      </c>
      <c r="BJ12" s="217">
        <v>0</v>
      </c>
      <c r="BK12" s="217">
        <v>0</v>
      </c>
      <c r="BL12" s="217">
        <v>127.18792894999999</v>
      </c>
      <c r="BM12" s="217">
        <v>1267.3993002300001</v>
      </c>
      <c r="BN12" s="217">
        <v>2231.7483618999995</v>
      </c>
      <c r="BO12" s="217">
        <v>3554.1022156099998</v>
      </c>
      <c r="BP12" s="217">
        <v>6779.6544881600003</v>
      </c>
      <c r="BQ12" s="217">
        <v>10436.707839979998</v>
      </c>
      <c r="BR12" s="217">
        <v>12835.996151169997</v>
      </c>
      <c r="BS12" s="217">
        <v>14287.607569180002</v>
      </c>
      <c r="BT12" s="217">
        <v>15098.948272360516</v>
      </c>
      <c r="BU12" s="217">
        <v>15993.32438531454</v>
      </c>
      <c r="BV12" s="217">
        <v>16800.560998474379</v>
      </c>
      <c r="BW12" s="217">
        <v>13850.988828140005</v>
      </c>
      <c r="BX12" s="217">
        <v>13427.61508335</v>
      </c>
      <c r="BY12" s="217">
        <v>12688.531819610009</v>
      </c>
      <c r="BZ12" s="217">
        <v>12113.60287542412</v>
      </c>
      <c r="CA12" s="217">
        <v>13199.480392776313</v>
      </c>
      <c r="CB12" s="217">
        <v>12569.532549703879</v>
      </c>
      <c r="CC12" s="217">
        <v>11457.920715884366</v>
      </c>
      <c r="CD12" s="217">
        <v>10679.978955734623</v>
      </c>
      <c r="CE12" s="218">
        <v>10292.835615265616</v>
      </c>
    </row>
    <row r="13" spans="1:83" x14ac:dyDescent="0.35">
      <c r="A13" s="277"/>
      <c r="B13" s="278" t="s">
        <v>273</v>
      </c>
      <c r="AH13" s="217">
        <f>Incapacity_benefits!AH17</f>
        <v>0</v>
      </c>
      <c r="AI13" s="217">
        <f>Incapacity_benefits!AI17</f>
        <v>0</v>
      </c>
      <c r="AJ13" s="217">
        <f>Incapacity_benefits!AJ17</f>
        <v>0</v>
      </c>
      <c r="AK13" s="217">
        <f>Incapacity_benefits!AK17</f>
        <v>0</v>
      </c>
      <c r="AL13" s="217">
        <f>Incapacity_benefits!AL17</f>
        <v>0</v>
      </c>
      <c r="AM13" s="217">
        <f>Incapacity_benefits!AM17</f>
        <v>0</v>
      </c>
      <c r="AN13" s="217">
        <f>Incapacity_benefits!AN17</f>
        <v>0</v>
      </c>
      <c r="AO13" s="217">
        <f>Incapacity_benefits!AO17</f>
        <v>0</v>
      </c>
      <c r="AP13" s="217">
        <f>Incapacity_benefits!AP17</f>
        <v>0</v>
      </c>
      <c r="AQ13" s="217">
        <f>Incapacity_benefits!AQ17</f>
        <v>0</v>
      </c>
      <c r="AR13" s="217">
        <f>Incapacity_benefits!AR17</f>
        <v>0</v>
      </c>
      <c r="AS13" s="217">
        <f>Incapacity_benefits!AS17</f>
        <v>0</v>
      </c>
      <c r="AT13" s="217">
        <f>Incapacity_benefits!AT17</f>
        <v>0</v>
      </c>
      <c r="AU13" s="217">
        <f>Incapacity_benefits!AU17</f>
        <v>0</v>
      </c>
      <c r="AV13" s="217">
        <f>Incapacity_benefits!AV17</f>
        <v>0</v>
      </c>
      <c r="AW13" s="217">
        <f>Incapacity_benefits!AW17</f>
        <v>0</v>
      </c>
      <c r="AX13" s="217">
        <f>Incapacity_benefits!AX17</f>
        <v>0</v>
      </c>
      <c r="AY13" s="217">
        <f>Incapacity_benefits!AY17</f>
        <v>7622.94</v>
      </c>
      <c r="AZ13" s="217">
        <f>Incapacity_benefits!AZ17</f>
        <v>7661.6239999999998</v>
      </c>
      <c r="BA13" s="217">
        <f>Incapacity_benefits!BA17</f>
        <v>7412.2720000000008</v>
      </c>
      <c r="BB13" s="217">
        <f>Incapacity_benefits!BB17</f>
        <v>7250.5899999999992</v>
      </c>
      <c r="BC13" s="217">
        <f>Incapacity_benefits!BC17</f>
        <v>6790.04</v>
      </c>
      <c r="BD13" s="217">
        <f>Incapacity_benefits!BD17</f>
        <v>6766.183</v>
      </c>
      <c r="BE13" s="217">
        <f>Incapacity_benefits!BE17</f>
        <v>6749.0433528570848</v>
      </c>
      <c r="BF13" s="217">
        <f>Incapacity_benefits!BF17</f>
        <v>6757.9545089520052</v>
      </c>
      <c r="BG13" s="217">
        <f>Incapacity_benefits!BG17</f>
        <v>6724.1235550023994</v>
      </c>
      <c r="BH13" s="217">
        <f>Incapacity_benefits!BH17</f>
        <v>6662.027000000001</v>
      </c>
      <c r="BI13" s="217">
        <f>Incapacity_benefits!BI17</f>
        <v>6649.9306075200002</v>
      </c>
      <c r="BJ13" s="217">
        <f>Incapacity_benefits!BJ17</f>
        <v>6566.1693209299992</v>
      </c>
      <c r="BK13" s="217">
        <f>Incapacity_benefits!BK17</f>
        <v>6657.0001817393668</v>
      </c>
      <c r="BL13" s="217">
        <f>Incapacity_benefits!BL17</f>
        <v>6515.843602259999</v>
      </c>
      <c r="BM13" s="217">
        <f>Incapacity_benefits!BM17</f>
        <v>6108.3423565899984</v>
      </c>
      <c r="BN13" s="217">
        <f>Incapacity_benefits!BN17</f>
        <v>5556.0370140352552</v>
      </c>
      <c r="BO13" s="217">
        <f>Incapacity_benefits!BO17</f>
        <v>4935.2797263499997</v>
      </c>
      <c r="BP13" s="217">
        <f>Incapacity_benefits!BP17</f>
        <v>3275.8454461099991</v>
      </c>
      <c r="BQ13" s="217">
        <f>Incapacity_benefits!BQ17</f>
        <v>1186.7982191800002</v>
      </c>
      <c r="BR13" s="217">
        <f>Incapacity_benefits!BR17</f>
        <v>244.52811802000031</v>
      </c>
      <c r="BS13" s="217">
        <f>Incapacity_benefits!BS17</f>
        <v>62.986505620193512</v>
      </c>
      <c r="BT13" s="217">
        <f>Incapacity_benefits!BT17</f>
        <v>15.069286518175856</v>
      </c>
      <c r="BU13" s="217">
        <f>Incapacity_benefits!BU17</f>
        <v>9.0194682002369593</v>
      </c>
      <c r="BV13" s="217">
        <f>Incapacity_benefits!BV17</f>
        <v>0</v>
      </c>
      <c r="BW13" s="217">
        <f>Incapacity_benefits!BW17</f>
        <v>4.8985961261127366</v>
      </c>
      <c r="BX13" s="217">
        <f>Incapacity_benefits!BX17</f>
        <v>4.6984256310168773</v>
      </c>
      <c r="BY13" s="217">
        <f>Incapacity_benefits!BY17</f>
        <v>0</v>
      </c>
      <c r="BZ13" s="217">
        <f>Incapacity_benefits!BZ17</f>
        <v>0</v>
      </c>
      <c r="CA13" s="217">
        <f>Incapacity_benefits!CA17</f>
        <v>2.46698197465716</v>
      </c>
      <c r="CB13" s="217">
        <f>Incapacity_benefits!CB17</f>
        <v>2.6230894319800133</v>
      </c>
      <c r="CC13" s="217">
        <f>Incapacity_benefits!CC17</f>
        <v>2.6305319615763114</v>
      </c>
      <c r="CD13" s="217">
        <f>Incapacity_benefits!CD17</f>
        <v>2.6314127361408328</v>
      </c>
      <c r="CE13" s="218">
        <f>Incapacity_benefits!CE17</f>
        <v>2.6548811856504502</v>
      </c>
    </row>
    <row r="14" spans="1:83" x14ac:dyDescent="0.35">
      <c r="A14" s="277"/>
      <c r="B14" s="278" t="s">
        <v>461</v>
      </c>
      <c r="AH14" s="217">
        <f>Incapacity_benefits!AH40</f>
        <v>130</v>
      </c>
      <c r="AI14" s="217">
        <f>Incapacity_benefits!AI40</f>
        <v>146</v>
      </c>
      <c r="AJ14" s="217">
        <f>Incapacity_benefits!AJ40</f>
        <v>172</v>
      </c>
      <c r="AK14" s="217">
        <f>Incapacity_benefits!AK40</f>
        <v>198</v>
      </c>
      <c r="AL14" s="217">
        <f>Incapacity_benefits!AL40</f>
        <v>259</v>
      </c>
      <c r="AM14" s="217">
        <f>Incapacity_benefits!AM40</f>
        <v>305</v>
      </c>
      <c r="AN14" s="217">
        <f>Incapacity_benefits!AN40</f>
        <v>353</v>
      </c>
      <c r="AO14" s="217">
        <f>Incapacity_benefits!AO40</f>
        <v>432</v>
      </c>
      <c r="AP14" s="217">
        <f>Incapacity_benefits!AP40</f>
        <v>539</v>
      </c>
      <c r="AQ14" s="217">
        <f>Incapacity_benefits!AQ40</f>
        <v>587</v>
      </c>
      <c r="AR14" s="217">
        <f>Incapacity_benefits!AR40</f>
        <v>772</v>
      </c>
      <c r="AS14" s="217">
        <f>Incapacity_benefits!AS40</f>
        <v>902</v>
      </c>
      <c r="AT14" s="217">
        <f>Incapacity_benefits!AT40</f>
        <v>1081.992</v>
      </c>
      <c r="AU14" s="217">
        <f>Incapacity_benefits!AU40</f>
        <v>1399</v>
      </c>
      <c r="AV14" s="217">
        <f>Incapacity_benefits!AV40</f>
        <v>1899</v>
      </c>
      <c r="AW14" s="217">
        <f>Incapacity_benefits!AW40</f>
        <v>2358</v>
      </c>
      <c r="AX14" s="217">
        <f>Incapacity_benefits!AX40</f>
        <v>2758</v>
      </c>
      <c r="AY14" s="217">
        <f>Incapacity_benefits!AY40</f>
        <v>3222</v>
      </c>
      <c r="AZ14" s="217">
        <f>Incapacity_benefits!AZ40</f>
        <v>3507</v>
      </c>
      <c r="BA14" s="217">
        <f>Incapacity_benefits!BA40</f>
        <v>3679</v>
      </c>
      <c r="BB14" s="217">
        <f>Incapacity_benefits!BB40</f>
        <v>3848</v>
      </c>
      <c r="BC14" s="217">
        <f>Incapacity_benefits!BC40</f>
        <v>4051</v>
      </c>
      <c r="BD14" s="217">
        <f>Incapacity_benefits!BD40</f>
        <v>4400</v>
      </c>
      <c r="BE14" s="217">
        <f>Incapacity_benefits!BE40</f>
        <v>4769</v>
      </c>
      <c r="BF14" s="217">
        <f>Incapacity_benefits!BF40</f>
        <v>4773</v>
      </c>
      <c r="BG14" s="217">
        <f>Incapacity_benefits!BG40</f>
        <v>5005</v>
      </c>
      <c r="BH14" s="217">
        <f>Incapacity_benefits!BH40</f>
        <v>4716.6390675993789</v>
      </c>
      <c r="BI14" s="217">
        <f>Incapacity_benefits!BI40</f>
        <v>4532.1900443650775</v>
      </c>
      <c r="BJ14" s="217">
        <f>Incapacity_benefits!BJ40</f>
        <v>4574.2510630700235</v>
      </c>
      <c r="BK14" s="217">
        <f>Incapacity_benefits!BK40</f>
        <v>5056.8584049752199</v>
      </c>
      <c r="BL14" s="217">
        <f>Incapacity_benefits!BL40</f>
        <v>5098.7516794821649</v>
      </c>
      <c r="BM14" s="217">
        <f>Incapacity_benefits!BM40</f>
        <v>4984.9200626353177</v>
      </c>
      <c r="BN14" s="217">
        <f>Incapacity_benefits!BN40</f>
        <v>4635.0118573493246</v>
      </c>
      <c r="BO14" s="217">
        <f>Incapacity_benefits!BO40</f>
        <v>4042.2862376047092</v>
      </c>
      <c r="BP14" s="217">
        <f>Incapacity_benefits!BP40</f>
        <v>2489.4119175746559</v>
      </c>
      <c r="BQ14" s="217">
        <f>Incapacity_benefits!BQ40</f>
        <v>991.64976374931302</v>
      </c>
      <c r="BR14" s="217">
        <f>Incapacity_benefits!BR40</f>
        <v>459.84335153560301</v>
      </c>
      <c r="BS14" s="217">
        <f>Incapacity_benefits!BS40</f>
        <v>233.19424866448765</v>
      </c>
      <c r="BT14" s="217">
        <f>Incapacity_benefits!BT40</f>
        <v>99.729245369872473</v>
      </c>
      <c r="BU14" s="217">
        <f>Incapacity_benefits!BU40</f>
        <v>28.960770188816397</v>
      </c>
      <c r="BV14" s="217">
        <f>Incapacity_benefits!BV40</f>
        <v>3.1480217970206676</v>
      </c>
      <c r="BW14" s="217">
        <f>Incapacity_benefits!BW40</f>
        <v>1.4391787459022238</v>
      </c>
      <c r="BX14" s="217">
        <f>Incapacity_benefits!BX40</f>
        <v>1.1305357672420582</v>
      </c>
      <c r="BY14" s="217">
        <f>Incapacity_benefits!BY40</f>
        <v>0.84639092662627746</v>
      </c>
      <c r="BZ14" s="217">
        <f>Incapacity_benefits!BZ40</f>
        <v>0.66420630900168853</v>
      </c>
      <c r="CA14" s="217">
        <f>Incapacity_benefits!CA40</f>
        <v>0.60255185665735755</v>
      </c>
      <c r="CB14" s="217">
        <f>Incapacity_benefits!CB40</f>
        <v>0.47320139813001039</v>
      </c>
      <c r="CC14" s="217">
        <f>Incapacity_benefits!CC40</f>
        <v>8.9254646212237304E-2</v>
      </c>
      <c r="CD14" s="217">
        <f>Incapacity_benefits!CD40</f>
        <v>0</v>
      </c>
      <c r="CE14" s="218">
        <f>Incapacity_benefits!CE40</f>
        <v>0</v>
      </c>
    </row>
    <row r="15" spans="1:83" x14ac:dyDescent="0.35">
      <c r="A15" s="277"/>
      <c r="B15" s="278" t="s">
        <v>276</v>
      </c>
      <c r="AH15" s="217">
        <f>Incapacity_benefits!AH27</f>
        <v>840</v>
      </c>
      <c r="AI15" s="217">
        <f>Incapacity_benefits!AI27</f>
        <v>995</v>
      </c>
      <c r="AJ15" s="217">
        <f>Incapacity_benefits!AJ27</f>
        <v>1150</v>
      </c>
      <c r="AK15" s="217">
        <f>Incapacity_benefits!AK27</f>
        <v>1370</v>
      </c>
      <c r="AL15" s="217">
        <f>Incapacity_benefits!AL27</f>
        <v>1593</v>
      </c>
      <c r="AM15" s="217">
        <f>Incapacity_benefits!AM27</f>
        <v>1872</v>
      </c>
      <c r="AN15" s="217">
        <f>Incapacity_benefits!AN27</f>
        <v>2142</v>
      </c>
      <c r="AO15" s="217">
        <f>Incapacity_benefits!AO27</f>
        <v>2349</v>
      </c>
      <c r="AP15" s="217">
        <f>Incapacity_benefits!AP27</f>
        <v>2673.8379999999997</v>
      </c>
      <c r="AQ15" s="217">
        <f>Incapacity_benefits!AQ27</f>
        <v>2968.4050000000002</v>
      </c>
      <c r="AR15" s="217">
        <f>Incapacity_benefits!AR27</f>
        <v>3359.3579999999997</v>
      </c>
      <c r="AS15" s="217">
        <f>Incapacity_benefits!AS27</f>
        <v>3836.6360000000004</v>
      </c>
      <c r="AT15" s="217">
        <f>Incapacity_benefits!AT27</f>
        <v>4431.0190000000002</v>
      </c>
      <c r="AU15" s="217">
        <f>Incapacity_benefits!AU27</f>
        <v>5485.4179999999997</v>
      </c>
      <c r="AV15" s="217">
        <f>Incapacity_benefits!AV27</f>
        <v>6209.601999999999</v>
      </c>
      <c r="AW15" s="217">
        <f>Incapacity_benefits!AW27</f>
        <v>7067.8279999999995</v>
      </c>
      <c r="AX15" s="217">
        <f>Incapacity_benefits!AX27</f>
        <v>7705.1339999999991</v>
      </c>
      <c r="AY15" s="217">
        <f>Incapacity_benefits!AY27</f>
        <v>271</v>
      </c>
      <c r="AZ15" s="217">
        <f>Incapacity_benefits!AZ27</f>
        <v>0</v>
      </c>
      <c r="BA15" s="217">
        <f>Incapacity_benefits!BA27</f>
        <v>0</v>
      </c>
      <c r="BB15" s="217">
        <f>Incapacity_benefits!BB27</f>
        <v>0</v>
      </c>
      <c r="BC15" s="217">
        <f>Incapacity_benefits!BC27</f>
        <v>0</v>
      </c>
      <c r="BD15" s="217">
        <f>Incapacity_benefits!BD27</f>
        <v>0</v>
      </c>
      <c r="BE15" s="217">
        <f>Incapacity_benefits!BE27</f>
        <v>0</v>
      </c>
      <c r="BF15" s="217">
        <f>Incapacity_benefits!BF27</f>
        <v>0</v>
      </c>
      <c r="BG15" s="217">
        <f>Incapacity_benefits!BG27</f>
        <v>0</v>
      </c>
      <c r="BH15" s="217">
        <f>Incapacity_benefits!BH27</f>
        <v>0</v>
      </c>
      <c r="BI15" s="217">
        <f>Incapacity_benefits!BI27</f>
        <v>0</v>
      </c>
      <c r="BJ15" s="217">
        <f>Incapacity_benefits!BJ27</f>
        <v>0</v>
      </c>
      <c r="BK15" s="217">
        <f>Incapacity_benefits!BK27</f>
        <v>0</v>
      </c>
      <c r="BL15" s="217">
        <f>Incapacity_benefits!BL27</f>
        <v>0</v>
      </c>
      <c r="BM15" s="217">
        <f>Incapacity_benefits!BM27</f>
        <v>0</v>
      </c>
      <c r="BN15" s="217">
        <f>Incapacity_benefits!BN27</f>
        <v>0</v>
      </c>
      <c r="BO15" s="217">
        <f>Incapacity_benefits!BO27</f>
        <v>0</v>
      </c>
      <c r="BP15" s="217">
        <f>Incapacity_benefits!BP27</f>
        <v>0</v>
      </c>
      <c r="BQ15" s="217">
        <f>Incapacity_benefits!BQ27</f>
        <v>0</v>
      </c>
      <c r="BR15" s="217">
        <f>Incapacity_benefits!BR27</f>
        <v>0</v>
      </c>
      <c r="BS15" s="217">
        <f>Incapacity_benefits!BS27</f>
        <v>0</v>
      </c>
      <c r="BT15" s="217">
        <f>Incapacity_benefits!BT27</f>
        <v>0</v>
      </c>
      <c r="BU15" s="217">
        <f>Incapacity_benefits!BU27</f>
        <v>0</v>
      </c>
      <c r="BV15" s="217">
        <f>Incapacity_benefits!BV27</f>
        <v>0</v>
      </c>
      <c r="BW15" s="217">
        <f>Incapacity_benefits!BW27</f>
        <v>0</v>
      </c>
      <c r="BX15" s="217">
        <f>Incapacity_benefits!BX27</f>
        <v>0</v>
      </c>
      <c r="BY15" s="217">
        <f>Incapacity_benefits!BY27</f>
        <v>0</v>
      </c>
      <c r="BZ15" s="217">
        <f>Incapacity_benefits!BZ27</f>
        <v>0</v>
      </c>
      <c r="CA15" s="217">
        <f>Incapacity_benefits!CA27</f>
        <v>0</v>
      </c>
      <c r="CB15" s="217">
        <f>Incapacity_benefits!CB27</f>
        <v>0</v>
      </c>
      <c r="CC15" s="217">
        <f>Incapacity_benefits!CC27</f>
        <v>0</v>
      </c>
      <c r="CD15" s="217">
        <f>Incapacity_benefits!CD27</f>
        <v>0</v>
      </c>
      <c r="CE15" s="218">
        <f>Incapacity_benefits!CE27</f>
        <v>0</v>
      </c>
    </row>
    <row r="16" spans="1:83" x14ac:dyDescent="0.35">
      <c r="A16" s="277"/>
      <c r="B16" s="278" t="s">
        <v>293</v>
      </c>
      <c r="AH16" s="217">
        <f>Incapacity_benefits!AH37</f>
        <v>69</v>
      </c>
      <c r="AI16" s="217">
        <f>Incapacity_benefits!AI37</f>
        <v>85</v>
      </c>
      <c r="AJ16" s="217">
        <f>Incapacity_benefits!AJ37</f>
        <v>108</v>
      </c>
      <c r="AK16" s="217">
        <f>Incapacity_benefits!AK37</f>
        <v>130</v>
      </c>
      <c r="AL16" s="217">
        <f>Incapacity_benefits!AL37</f>
        <v>154</v>
      </c>
      <c r="AM16" s="217">
        <f>Incapacity_benefits!AM37</f>
        <v>182</v>
      </c>
      <c r="AN16" s="217">
        <f>Incapacity_benefits!AN37</f>
        <v>236</v>
      </c>
      <c r="AO16" s="217">
        <f>Incapacity_benefits!AO37</f>
        <v>266</v>
      </c>
      <c r="AP16" s="217">
        <f>Incapacity_benefits!AP37</f>
        <v>285</v>
      </c>
      <c r="AQ16" s="217">
        <f>Incapacity_benefits!AQ37</f>
        <v>295.17</v>
      </c>
      <c r="AR16" s="217">
        <f>Incapacity_benefits!AR37</f>
        <v>316.22399999999999</v>
      </c>
      <c r="AS16" s="217">
        <f>Incapacity_benefits!AS37</f>
        <v>345.99400000000003</v>
      </c>
      <c r="AT16" s="217">
        <f>Incapacity_benefits!AT37</f>
        <v>428.738</v>
      </c>
      <c r="AU16" s="217">
        <f>Incapacity_benefits!AU37</f>
        <v>596.20899999999983</v>
      </c>
      <c r="AV16" s="217">
        <f>Incapacity_benefits!AV37</f>
        <v>640.11500000000001</v>
      </c>
      <c r="AW16" s="217">
        <f>Incapacity_benefits!AW37</f>
        <v>703.23900000000003</v>
      </c>
      <c r="AX16" s="217">
        <f>Incapacity_benefits!AX37</f>
        <v>775.55</v>
      </c>
      <c r="AY16" s="217">
        <f>Incapacity_benefits!AY37</f>
        <v>820.41200000000003</v>
      </c>
      <c r="AZ16" s="217">
        <f>Incapacity_benefits!AZ37</f>
        <v>905.78099999999995</v>
      </c>
      <c r="BA16" s="217">
        <f>Incapacity_benefits!BA37</f>
        <v>998.82600000000002</v>
      </c>
      <c r="BB16" s="217">
        <f>Incapacity_benefits!BB37</f>
        <v>984.22199999999998</v>
      </c>
      <c r="BC16" s="217">
        <f>Incapacity_benefits!BC37</f>
        <v>1006.239</v>
      </c>
      <c r="BD16" s="217">
        <f>Incapacity_benefits!BD37</f>
        <v>1014.208</v>
      </c>
      <c r="BE16" s="217">
        <f>Incapacity_benefits!BE37</f>
        <v>1039.6609860351221</v>
      </c>
      <c r="BF16" s="217">
        <f>Incapacity_benefits!BF37</f>
        <v>957.64443993986208</v>
      </c>
      <c r="BG16" s="217">
        <f>Incapacity_benefits!BG37</f>
        <v>936.04611806509195</v>
      </c>
      <c r="BH16" s="217">
        <f>Incapacity_benefits!BH37</f>
        <v>918.404</v>
      </c>
      <c r="BI16" s="217">
        <f>Incapacity_benefits!BI37</f>
        <v>900.21167600999991</v>
      </c>
      <c r="BJ16" s="217">
        <f>Incapacity_benefits!BJ37</f>
        <v>903.50131326000019</v>
      </c>
      <c r="BK16" s="217">
        <f>Incapacity_benefits!BK37</f>
        <v>898.33186294287157</v>
      </c>
      <c r="BL16" s="217">
        <f>Incapacity_benefits!BL37</f>
        <v>887.43066767999994</v>
      </c>
      <c r="BM16" s="217">
        <f>Incapacity_benefits!BM37</f>
        <v>906.54925574000004</v>
      </c>
      <c r="BN16" s="217">
        <f>Incapacity_benefits!BN37</f>
        <v>888.26432449502204</v>
      </c>
      <c r="BO16" s="217">
        <f>Incapacity_benefits!BO37</f>
        <v>880.68628874000012</v>
      </c>
      <c r="BP16" s="217">
        <f>Incapacity_benefits!BP37</f>
        <v>886.86491193999996</v>
      </c>
      <c r="BQ16" s="217">
        <f>Incapacity_benefits!BQ37</f>
        <v>859.72773397999993</v>
      </c>
      <c r="BR16" s="217">
        <f>Incapacity_benefits!BR37</f>
        <v>735.16706013999999</v>
      </c>
      <c r="BS16" s="217">
        <f>Incapacity_benefits!BS37</f>
        <v>469.59270565999998</v>
      </c>
      <c r="BT16" s="217">
        <f>Incapacity_benefits!BT37</f>
        <v>234.28937809000001</v>
      </c>
      <c r="BU16" s="217">
        <f>Incapacity_benefits!BU37</f>
        <v>119.58597664999999</v>
      </c>
      <c r="BV16" s="217">
        <f>Incapacity_benefits!BV37</f>
        <v>97.159200739999974</v>
      </c>
      <c r="BW16" s="217">
        <f>Incapacity_benefits!BW37</f>
        <v>89.01216091000002</v>
      </c>
      <c r="BX16" s="217">
        <f>Incapacity_benefits!BX37</f>
        <v>72.050411350000033</v>
      </c>
      <c r="BY16" s="217">
        <f>Incapacity_benefits!BY37</f>
        <v>62.393181790000014</v>
      </c>
      <c r="BZ16" s="217">
        <f>Incapacity_benefits!BZ37</f>
        <v>57.093918377484542</v>
      </c>
      <c r="CA16" s="217">
        <f>Incapacity_benefits!CA37</f>
        <v>57.208732037586863</v>
      </c>
      <c r="CB16" s="217">
        <f>Incapacity_benefits!CB37</f>
        <v>52.868261622164987</v>
      </c>
      <c r="CC16" s="217">
        <f>Incapacity_benefits!CC37</f>
        <v>45.746679988956302</v>
      </c>
      <c r="CD16" s="217">
        <f>Incapacity_benefits!CD37</f>
        <v>38.16820493308866</v>
      </c>
      <c r="CE16" s="218">
        <f>Incapacity_benefits!CE37</f>
        <v>30.825550151732465</v>
      </c>
    </row>
    <row r="17" spans="1:83" x14ac:dyDescent="0.35">
      <c r="A17" s="277"/>
      <c r="B17" s="278" t="s">
        <v>294</v>
      </c>
      <c r="AH17" s="217">
        <f>Incapacity_benefits!AH34</f>
        <v>696</v>
      </c>
      <c r="AI17" s="217">
        <f>Incapacity_benefits!AI34</f>
        <v>655</v>
      </c>
      <c r="AJ17" s="217">
        <f>Incapacity_benefits!AJ34</f>
        <v>654</v>
      </c>
      <c r="AK17" s="217">
        <f>Incapacity_benefits!AK34</f>
        <v>680</v>
      </c>
      <c r="AL17" s="217">
        <f>Incapacity_benefits!AL34</f>
        <v>554</v>
      </c>
      <c r="AM17" s="217">
        <f>Incapacity_benefits!AM34</f>
        <v>265</v>
      </c>
      <c r="AN17" s="217">
        <f>Incapacity_benefits!AN34</f>
        <v>279</v>
      </c>
      <c r="AO17" s="217">
        <f>Incapacity_benefits!AO34</f>
        <v>276</v>
      </c>
      <c r="AP17" s="217">
        <f>Incapacity_benefits!AP34</f>
        <v>179</v>
      </c>
      <c r="AQ17" s="217">
        <f>Incapacity_benefits!AQ34</f>
        <v>193.001</v>
      </c>
      <c r="AR17" s="217">
        <f>Incapacity_benefits!AR34</f>
        <v>191.96</v>
      </c>
      <c r="AS17" s="217">
        <f>Incapacity_benefits!AS34</f>
        <v>203.69200000000001</v>
      </c>
      <c r="AT17" s="217">
        <f>Incapacity_benefits!AT34</f>
        <v>216.292</v>
      </c>
      <c r="AU17" s="217">
        <f>Incapacity_benefits!AU34</f>
        <v>273.512</v>
      </c>
      <c r="AV17" s="217">
        <f>Incapacity_benefits!AV34</f>
        <v>364</v>
      </c>
      <c r="AW17" s="217">
        <f>Incapacity_benefits!AW34</f>
        <v>365</v>
      </c>
      <c r="AX17" s="217">
        <f>Incapacity_benefits!AX34</f>
        <v>341.84</v>
      </c>
      <c r="AY17" s="217">
        <f>Incapacity_benefits!AY34</f>
        <v>12</v>
      </c>
      <c r="AZ17" s="217">
        <f>Incapacity_benefits!AZ34</f>
        <v>0</v>
      </c>
      <c r="BA17" s="217">
        <f>Incapacity_benefits!BA34</f>
        <v>0</v>
      </c>
      <c r="BB17" s="217">
        <f>Incapacity_benefits!BB34</f>
        <v>0</v>
      </c>
      <c r="BC17" s="217">
        <f>Incapacity_benefits!BC34</f>
        <v>0</v>
      </c>
      <c r="BD17" s="217">
        <f>Incapacity_benefits!BD34</f>
        <v>0</v>
      </c>
      <c r="BE17" s="217">
        <f>Incapacity_benefits!BE34</f>
        <v>0</v>
      </c>
      <c r="BF17" s="217">
        <f>Incapacity_benefits!BF34</f>
        <v>0</v>
      </c>
      <c r="BG17" s="217">
        <f>Incapacity_benefits!BG34</f>
        <v>0</v>
      </c>
      <c r="BH17" s="217">
        <f>Incapacity_benefits!BH34</f>
        <v>0</v>
      </c>
      <c r="BI17" s="217">
        <f>Incapacity_benefits!BI34</f>
        <v>0</v>
      </c>
      <c r="BJ17" s="217">
        <f>Incapacity_benefits!BJ34</f>
        <v>0</v>
      </c>
      <c r="BK17" s="217">
        <f>Incapacity_benefits!BK34</f>
        <v>0</v>
      </c>
      <c r="BL17" s="217">
        <f>Incapacity_benefits!BL34</f>
        <v>0</v>
      </c>
      <c r="BM17" s="217">
        <f>Incapacity_benefits!BM34</f>
        <v>0</v>
      </c>
      <c r="BN17" s="217">
        <f>Incapacity_benefits!BN34</f>
        <v>0</v>
      </c>
      <c r="BO17" s="217">
        <f>Incapacity_benefits!BO34</f>
        <v>0</v>
      </c>
      <c r="BP17" s="217">
        <f>Incapacity_benefits!BP34</f>
        <v>0</v>
      </c>
      <c r="BQ17" s="217">
        <f>Incapacity_benefits!BQ34</f>
        <v>0</v>
      </c>
      <c r="BR17" s="217">
        <f>Incapacity_benefits!BR34</f>
        <v>0</v>
      </c>
      <c r="BS17" s="217">
        <f>Incapacity_benefits!BS34</f>
        <v>0</v>
      </c>
      <c r="BT17" s="217">
        <f>Incapacity_benefits!BT34</f>
        <v>0</v>
      </c>
      <c r="BU17" s="217">
        <f>Incapacity_benefits!BU34</f>
        <v>0</v>
      </c>
      <c r="BV17" s="217">
        <f>Incapacity_benefits!BV34</f>
        <v>0</v>
      </c>
      <c r="BW17" s="217">
        <f>Incapacity_benefits!BW34</f>
        <v>0</v>
      </c>
      <c r="BX17" s="217">
        <f>Incapacity_benefits!BX34</f>
        <v>0</v>
      </c>
      <c r="BY17" s="217">
        <f>Incapacity_benefits!BY34</f>
        <v>0</v>
      </c>
      <c r="BZ17" s="217">
        <f>Incapacity_benefits!BZ34</f>
        <v>0</v>
      </c>
      <c r="CA17" s="217">
        <f>Incapacity_benefits!CA34</f>
        <v>0</v>
      </c>
      <c r="CB17" s="217">
        <f>Incapacity_benefits!CB34</f>
        <v>0</v>
      </c>
      <c r="CC17" s="217">
        <f>Incapacity_benefits!CC34</f>
        <v>0</v>
      </c>
      <c r="CD17" s="217">
        <f>Incapacity_benefits!CD34</f>
        <v>0</v>
      </c>
      <c r="CE17" s="218">
        <f>Incapacity_benefits!CE34</f>
        <v>0</v>
      </c>
    </row>
    <row r="18" spans="1:83" ht="25.5" customHeight="1" x14ac:dyDescent="0.35">
      <c r="A18" s="277"/>
      <c r="B18" s="219" t="s">
        <v>462</v>
      </c>
      <c r="AH18" s="217">
        <f t="shared" ref="AH18:BM18" si="6">SUM(AH19:AH23)</f>
        <v>253</v>
      </c>
      <c r="AI18" s="217">
        <f t="shared" si="6"/>
        <v>285</v>
      </c>
      <c r="AJ18" s="217">
        <f t="shared" si="6"/>
        <v>329</v>
      </c>
      <c r="AK18" s="217">
        <f t="shared" si="6"/>
        <v>367</v>
      </c>
      <c r="AL18" s="217">
        <f t="shared" si="6"/>
        <v>399</v>
      </c>
      <c r="AM18" s="217">
        <f t="shared" si="6"/>
        <v>428</v>
      </c>
      <c r="AN18" s="217">
        <f t="shared" si="6"/>
        <v>441</v>
      </c>
      <c r="AO18" s="217">
        <f t="shared" si="6"/>
        <v>470</v>
      </c>
      <c r="AP18" s="217">
        <f t="shared" si="6"/>
        <v>505</v>
      </c>
      <c r="AQ18" s="217">
        <f t="shared" si="6"/>
        <v>514.10200000000009</v>
      </c>
      <c r="AR18" s="217">
        <f t="shared" si="6"/>
        <v>513.58300000000008</v>
      </c>
      <c r="AS18" s="217">
        <f t="shared" si="6"/>
        <v>533.13800000000003</v>
      </c>
      <c r="AT18" s="217">
        <f t="shared" si="6"/>
        <v>584.37099999999998</v>
      </c>
      <c r="AU18" s="217">
        <f t="shared" si="6"/>
        <v>654.65499413448993</v>
      </c>
      <c r="AV18" s="217">
        <f t="shared" si="6"/>
        <v>667.50399999999991</v>
      </c>
      <c r="AW18" s="217">
        <f t="shared" si="6"/>
        <v>686.28399999999988</v>
      </c>
      <c r="AX18" s="217">
        <f t="shared" si="6"/>
        <v>710.02199999999993</v>
      </c>
      <c r="AY18" s="217">
        <f t="shared" si="6"/>
        <v>734.97559504132221</v>
      </c>
      <c r="AZ18" s="217">
        <f t="shared" si="6"/>
        <v>748.39700000000005</v>
      </c>
      <c r="BA18" s="217">
        <f t="shared" si="6"/>
        <v>751.94600000000003</v>
      </c>
      <c r="BB18" s="217">
        <f t="shared" si="6"/>
        <v>769.20972503840244</v>
      </c>
      <c r="BC18" s="217">
        <f t="shared" si="6"/>
        <v>763.73799999999994</v>
      </c>
      <c r="BD18" s="217">
        <f t="shared" si="6"/>
        <v>770.87267336961202</v>
      </c>
      <c r="BE18" s="217">
        <f t="shared" si="6"/>
        <v>792.85709700000007</v>
      </c>
      <c r="BF18" s="217">
        <f t="shared" si="6"/>
        <v>802.21727761258762</v>
      </c>
      <c r="BG18" s="217">
        <f t="shared" si="6"/>
        <v>802.82745841250244</v>
      </c>
      <c r="BH18" s="217">
        <f t="shared" si="6"/>
        <v>815.19508900000005</v>
      </c>
      <c r="BI18" s="217">
        <f t="shared" si="6"/>
        <v>834.12734177900018</v>
      </c>
      <c r="BJ18" s="217">
        <f t="shared" si="6"/>
        <v>823.13039853999976</v>
      </c>
      <c r="BK18" s="217">
        <f t="shared" si="6"/>
        <v>822.24543098380013</v>
      </c>
      <c r="BL18" s="217">
        <f t="shared" si="6"/>
        <v>853.28739183000016</v>
      </c>
      <c r="BM18" s="217">
        <f t="shared" si="6"/>
        <v>886.07535800000016</v>
      </c>
      <c r="BN18" s="217">
        <f t="shared" ref="BN18:CE18" si="7">SUM(BN19:BN23)</f>
        <v>935.91351682000004</v>
      </c>
      <c r="BO18" s="217">
        <f t="shared" si="7"/>
        <v>934.84436764999998</v>
      </c>
      <c r="BP18" s="217">
        <f t="shared" si="7"/>
        <v>956.67538677023606</v>
      </c>
      <c r="BQ18" s="217">
        <f t="shared" si="7"/>
        <v>955.36992824000004</v>
      </c>
      <c r="BR18" s="217">
        <f t="shared" si="7"/>
        <v>990.27274720504909</v>
      </c>
      <c r="BS18" s="217">
        <f t="shared" si="7"/>
        <v>981.8956384411166</v>
      </c>
      <c r="BT18" s="217">
        <f t="shared" si="7"/>
        <v>944.54616344999977</v>
      </c>
      <c r="BU18" s="217">
        <f t="shared" si="7"/>
        <v>930.13222866000035</v>
      </c>
      <c r="BV18" s="217">
        <f t="shared" si="7"/>
        <v>923.82389724765915</v>
      </c>
      <c r="BW18" s="217">
        <f t="shared" si="7"/>
        <v>916.44816290999984</v>
      </c>
      <c r="BX18" s="217">
        <f t="shared" si="7"/>
        <v>799.90189372933355</v>
      </c>
      <c r="BY18" s="217">
        <f t="shared" si="7"/>
        <v>783.27475310624288</v>
      </c>
      <c r="BZ18" s="217">
        <f t="shared" si="7"/>
        <v>773.3336110285876</v>
      </c>
      <c r="CA18" s="217">
        <f t="shared" si="7"/>
        <v>818.64600302227063</v>
      </c>
      <c r="CB18" s="217">
        <f t="shared" si="7"/>
        <v>824.85609763248942</v>
      </c>
      <c r="CC18" s="217">
        <f t="shared" si="7"/>
        <v>796.00855548744266</v>
      </c>
      <c r="CD18" s="217">
        <f t="shared" si="7"/>
        <v>764.75244436479886</v>
      </c>
      <c r="CE18" s="218">
        <f t="shared" si="7"/>
        <v>741.38610609914008</v>
      </c>
    </row>
    <row r="19" spans="1:83" x14ac:dyDescent="0.35">
      <c r="A19" s="277"/>
      <c r="B19" s="201" t="s">
        <v>463</v>
      </c>
      <c r="AH19" s="217">
        <f>Industrial_injuries_benefits!AH10</f>
        <v>32</v>
      </c>
      <c r="AI19" s="217">
        <f>Industrial_injuries_benefits!AI10</f>
        <v>36</v>
      </c>
      <c r="AJ19" s="217">
        <f>Industrial_injuries_benefits!AJ10</f>
        <v>42</v>
      </c>
      <c r="AK19" s="217">
        <f>Industrial_injuries_benefits!AK10</f>
        <v>47</v>
      </c>
      <c r="AL19" s="217">
        <f>Industrial_injuries_benefits!AL10</f>
        <v>51</v>
      </c>
      <c r="AM19" s="217">
        <f>Industrial_injuries_benefits!AM10</f>
        <v>54</v>
      </c>
      <c r="AN19" s="217">
        <f>Industrial_injuries_benefits!AN10</f>
        <v>55</v>
      </c>
      <c r="AO19" s="217">
        <f>Industrial_injuries_benefits!AO10</f>
        <v>58</v>
      </c>
      <c r="AP19" s="217">
        <f>Industrial_injuries_benefits!AP10</f>
        <v>61</v>
      </c>
      <c r="AQ19" s="217">
        <f>Industrial_injuries_benefits!AQ10</f>
        <v>56.491999999999997</v>
      </c>
      <c r="AR19" s="217">
        <f>Industrial_injuries_benefits!AR10</f>
        <v>58.61</v>
      </c>
      <c r="AS19" s="217">
        <f>Industrial_injuries_benefits!AS10</f>
        <v>59.338999999999999</v>
      </c>
      <c r="AT19" s="217">
        <f>Industrial_injuries_benefits!AT10</f>
        <v>60.216000000000001</v>
      </c>
      <c r="AU19" s="217">
        <f>Industrial_injuries_benefits!AU10</f>
        <v>64.003</v>
      </c>
      <c r="AV19" s="217">
        <f>Industrial_injuries_benefits!AV10</f>
        <v>62.688000000000002</v>
      </c>
      <c r="AW19" s="217">
        <f>Industrial_injuries_benefits!AW10</f>
        <v>66.622</v>
      </c>
      <c r="AX19" s="217">
        <f>Industrial_injuries_benefits!AX10</f>
        <v>58.168999999999997</v>
      </c>
      <c r="AY19" s="217">
        <f>Industrial_injuries_benefits!AY10</f>
        <v>57.765999999999998</v>
      </c>
      <c r="AZ19" s="217">
        <f>Industrial_injuries_benefits!AZ10</f>
        <v>55.347000000000001</v>
      </c>
      <c r="BA19" s="217">
        <f>Industrial_injuries_benefits!BA10</f>
        <v>54.619</v>
      </c>
      <c r="BB19" s="217">
        <f>Industrial_injuries_benefits!BB10</f>
        <v>49.393000000000001</v>
      </c>
      <c r="BC19" s="217">
        <f>Industrial_injuries_benefits!BC10</f>
        <v>51.527999999999999</v>
      </c>
      <c r="BD19" s="217">
        <f>Industrial_injuries_benefits!BD10</f>
        <v>49</v>
      </c>
      <c r="BE19" s="217">
        <f>Industrial_injuries_benefits!BE10</f>
        <v>49</v>
      </c>
      <c r="BF19" s="217">
        <f>Industrial_injuries_benefits!BF10</f>
        <v>48.056406750000008</v>
      </c>
      <c r="BG19" s="217">
        <f>Industrial_injuries_benefits!BG10</f>
        <v>45.566810758911991</v>
      </c>
      <c r="BH19" s="217">
        <f>Industrial_injuries_benefits!BH10</f>
        <v>43.427999999999997</v>
      </c>
      <c r="BI19" s="217">
        <f>Industrial_injuries_benefits!BI10</f>
        <v>40.824999999999996</v>
      </c>
      <c r="BJ19" s="217">
        <f>Industrial_injuries_benefits!BJ10</f>
        <v>39.280999999999992</v>
      </c>
      <c r="BK19" s="217">
        <f>Industrial_injuries_benefits!BK10</f>
        <v>37.953660409999991</v>
      </c>
      <c r="BL19" s="217">
        <f>Industrial_injuries_benefits!BL10</f>
        <v>36.609209720000003</v>
      </c>
      <c r="BM19" s="217">
        <f>Industrial_injuries_benefits!BM10</f>
        <v>35.892877070000004</v>
      </c>
      <c r="BN19" s="217">
        <f>Industrial_injuries_benefits!BN10</f>
        <v>34.066781949999992</v>
      </c>
      <c r="BO19" s="217">
        <f>Industrial_injuries_benefits!BO10</f>
        <v>32.863790210000005</v>
      </c>
      <c r="BP19" s="217">
        <f>Industrial_injuries_benefits!BP10</f>
        <v>31.777945706246079</v>
      </c>
      <c r="BQ19" s="217">
        <f>Industrial_injuries_benefits!BQ10</f>
        <v>30.124750710000001</v>
      </c>
      <c r="BR19" s="217">
        <f>Industrial_injuries_benefits!BR10</f>
        <v>28.755832375049046</v>
      </c>
      <c r="BS19" s="217">
        <f>Industrial_injuries_benefits!BS10</f>
        <v>27.025887466107488</v>
      </c>
      <c r="BT19" s="217">
        <f>Industrial_injuries_benefits!BT10</f>
        <v>25.498268546333197</v>
      </c>
      <c r="BU19" s="217">
        <f>Industrial_injuries_benefits!BU10</f>
        <v>23.831493541905591</v>
      </c>
      <c r="BV19" s="217">
        <f>Industrial_injuries_benefits!BV10</f>
        <v>22.347574829076994</v>
      </c>
      <c r="BW19" s="217">
        <f>Industrial_injuries_benefits!BW10</f>
        <v>20.948383140773664</v>
      </c>
      <c r="BX19" s="217">
        <f>Industrial_injuries_benefits!BX10</f>
        <v>16.788437941650486</v>
      </c>
      <c r="BY19" s="217">
        <f>Industrial_injuries_benefits!BY10</f>
        <v>15.54960282942676</v>
      </c>
      <c r="BZ19" s="217">
        <f>Industrial_injuries_benefits!BZ10</f>
        <v>14.48524995762374</v>
      </c>
      <c r="CA19" s="217">
        <f>Industrial_injuries_benefits!CA10</f>
        <v>14.526404104109089</v>
      </c>
      <c r="CB19" s="217">
        <f>Industrial_injuries_benefits!CB10</f>
        <v>13.955690302176295</v>
      </c>
      <c r="CC19" s="217">
        <f>Industrial_injuries_benefits!CC10</f>
        <v>12.984235018875143</v>
      </c>
      <c r="CD19" s="217">
        <f>Industrial_injuries_benefits!CD10</f>
        <v>12.087498227060644</v>
      </c>
      <c r="CE19" s="218">
        <f>Industrial_injuries_benefits!CE10</f>
        <v>11.285730617856379</v>
      </c>
    </row>
    <row r="20" spans="1:83" x14ac:dyDescent="0.35">
      <c r="A20" s="277"/>
      <c r="B20" s="201" t="s">
        <v>464</v>
      </c>
      <c r="AH20" s="217">
        <f>Industrial_injuries_benefits!AH6</f>
        <v>216</v>
      </c>
      <c r="AI20" s="217">
        <f>Industrial_injuries_benefits!AI6</f>
        <v>244</v>
      </c>
      <c r="AJ20" s="217">
        <f>Industrial_injuries_benefits!AJ6</f>
        <v>282</v>
      </c>
      <c r="AK20" s="217">
        <f>Industrial_injuries_benefits!AK6</f>
        <v>315</v>
      </c>
      <c r="AL20" s="217">
        <f>Industrial_injuries_benefits!AL6</f>
        <v>343</v>
      </c>
      <c r="AM20" s="217">
        <f>Industrial_injuries_benefits!AM6</f>
        <v>369</v>
      </c>
      <c r="AN20" s="217">
        <f>Industrial_injuries_benefits!AN6</f>
        <v>381</v>
      </c>
      <c r="AO20" s="217">
        <f>Industrial_injuries_benefits!AO6</f>
        <v>407</v>
      </c>
      <c r="AP20" s="217">
        <f>Industrial_injuries_benefits!AP6</f>
        <v>440</v>
      </c>
      <c r="AQ20" s="217">
        <f>Industrial_injuries_benefits!AQ6</f>
        <v>453.38600000000002</v>
      </c>
      <c r="AR20" s="217">
        <f>Industrial_injuries_benefits!AR6</f>
        <v>451.27800000000002</v>
      </c>
      <c r="AS20" s="217">
        <f>Industrial_injuries_benefits!AS6</f>
        <v>469.52100000000002</v>
      </c>
      <c r="AT20" s="217">
        <f>Industrial_injuries_benefits!AT6</f>
        <v>520.06299999999999</v>
      </c>
      <c r="AU20" s="217">
        <f>Industrial_injuries_benefits!AU6</f>
        <v>586.55099413448988</v>
      </c>
      <c r="AV20" s="217">
        <f>Industrial_injuries_benefits!AV6</f>
        <v>600.92999999999995</v>
      </c>
      <c r="AW20" s="217">
        <f>Industrial_injuries_benefits!AW6</f>
        <v>616.15499999999997</v>
      </c>
      <c r="AX20" s="217">
        <f>Industrial_injuries_benefits!AX6</f>
        <v>645.43899999999996</v>
      </c>
      <c r="AY20" s="217">
        <f>Industrial_injuries_benefits!AY6</f>
        <v>669.97299999999996</v>
      </c>
      <c r="AZ20" s="217">
        <f>Industrial_injuries_benefits!AZ6</f>
        <v>684.82</v>
      </c>
      <c r="BA20" s="217">
        <f>Industrial_injuries_benefits!BA6</f>
        <v>689.89800000000002</v>
      </c>
      <c r="BB20" s="217">
        <f>Industrial_injuries_benefits!BB6</f>
        <v>709.66099999999994</v>
      </c>
      <c r="BC20" s="217">
        <f>Industrial_injuries_benefits!BC6</f>
        <v>699.61199999999997</v>
      </c>
      <c r="BD20" s="217">
        <f>Industrial_injuries_benefits!BD6</f>
        <v>708</v>
      </c>
      <c r="BE20" s="217">
        <f>Industrial_injuries_benefits!BE6</f>
        <v>727.45800000000008</v>
      </c>
      <c r="BF20" s="217">
        <f>Industrial_injuries_benefits!BF6</f>
        <v>732.7211213525876</v>
      </c>
      <c r="BG20" s="217">
        <f>Industrial_injuries_benefits!BG6</f>
        <v>736.5558877814442</v>
      </c>
      <c r="BH20" s="217">
        <f>Industrial_injuries_benefits!BH6</f>
        <v>749.94100000000003</v>
      </c>
      <c r="BI20" s="217">
        <f>Industrial_injuries_benefits!BI6</f>
        <v>745.66237929900012</v>
      </c>
      <c r="BJ20" s="217">
        <f>Industrial_injuries_benefits!BJ6</f>
        <v>750.09489891999988</v>
      </c>
      <c r="BK20" s="217">
        <f>Industrial_injuries_benefits!BK6</f>
        <v>755.76206665380005</v>
      </c>
      <c r="BL20" s="217">
        <f>Industrial_injuries_benefits!BL6</f>
        <v>778.67019714000014</v>
      </c>
      <c r="BM20" s="217">
        <f>Industrial_injuries_benefits!BM6</f>
        <v>807.08740407000005</v>
      </c>
      <c r="BN20" s="217">
        <f>Industrial_injuries_benefits!BN6</f>
        <v>853.62603838000007</v>
      </c>
      <c r="BO20" s="217">
        <f>Industrial_injuries_benefits!BO6</f>
        <v>854.15397472999996</v>
      </c>
      <c r="BP20" s="217">
        <f>Industrial_injuries_benefits!BP6</f>
        <v>873.08095759619198</v>
      </c>
      <c r="BQ20" s="217">
        <f>Industrial_injuries_benefits!BQ6</f>
        <v>870.57572770000002</v>
      </c>
      <c r="BR20" s="217">
        <f>Industrial_injuries_benefits!BR6</f>
        <v>879.197</v>
      </c>
      <c r="BS20" s="217">
        <f>Industrial_injuries_benefits!BS6</f>
        <v>865.05799890795549</v>
      </c>
      <c r="BT20" s="217">
        <f>Industrial_injuries_benefits!BT6</f>
        <v>835.61493410366666</v>
      </c>
      <c r="BU20" s="217">
        <f>Industrial_injuries_benefits!BU6</f>
        <v>816.60546981378729</v>
      </c>
      <c r="BV20" s="217">
        <f>Industrial_injuries_benefits!BV6</f>
        <v>815.68788701622077</v>
      </c>
      <c r="BW20" s="217">
        <f>Industrial_injuries_benefits!BW6</f>
        <v>809.83314456049766</v>
      </c>
      <c r="BX20" s="217">
        <f>Industrial_injuries_benefits!BX6</f>
        <v>706.71967707671729</v>
      </c>
      <c r="BY20" s="217">
        <f>Industrial_injuries_benefits!BY6</f>
        <v>689.27001213681615</v>
      </c>
      <c r="BZ20" s="217">
        <f>Industrial_injuries_benefits!BZ6</f>
        <v>680.95815552174463</v>
      </c>
      <c r="CA20" s="217">
        <f>Industrial_injuries_benefits!CA6</f>
        <v>722.55614056186437</v>
      </c>
      <c r="CB20" s="217">
        <f>Industrial_injuries_benefits!CB6</f>
        <v>728.00793350548247</v>
      </c>
      <c r="CC20" s="217">
        <f>Industrial_injuries_benefits!CC6</f>
        <v>701.75456131575118</v>
      </c>
      <c r="CD20" s="217">
        <f>Industrial_injuries_benefits!CD6</f>
        <v>673.22730131245385</v>
      </c>
      <c r="CE20" s="218">
        <f>Industrial_injuries_benefits!CE6</f>
        <v>652.30315061046724</v>
      </c>
    </row>
    <row r="21" spans="1:83" x14ac:dyDescent="0.35">
      <c r="A21" s="277"/>
      <c r="B21" s="279" t="s">
        <v>465</v>
      </c>
      <c r="AH21" s="217">
        <f>Industrial_injuries_benefits!AH15</f>
        <v>0</v>
      </c>
      <c r="AI21" s="217">
        <f>Industrial_injuries_benefits!AI15</f>
        <v>0</v>
      </c>
      <c r="AJ21" s="217">
        <f>Industrial_injuries_benefits!AJ15</f>
        <v>0</v>
      </c>
      <c r="AK21" s="217">
        <f>Industrial_injuries_benefits!AK15</f>
        <v>0</v>
      </c>
      <c r="AL21" s="217">
        <f>Industrial_injuries_benefits!AL15</f>
        <v>0</v>
      </c>
      <c r="AM21" s="217">
        <f>Industrial_injuries_benefits!AM15</f>
        <v>0</v>
      </c>
      <c r="AN21" s="217">
        <f>Industrial_injuries_benefits!AN15</f>
        <v>0</v>
      </c>
      <c r="AO21" s="217">
        <f>Industrial_injuries_benefits!AO15</f>
        <v>0</v>
      </c>
      <c r="AP21" s="217">
        <f>Industrial_injuries_benefits!AP15</f>
        <v>0</v>
      </c>
      <c r="AQ21" s="217">
        <f>Industrial_injuries_benefits!AQ15</f>
        <v>0</v>
      </c>
      <c r="AR21" s="217">
        <f>Industrial_injuries_benefits!AR15</f>
        <v>0</v>
      </c>
      <c r="AS21" s="217">
        <f>Industrial_injuries_benefits!AS15</f>
        <v>0</v>
      </c>
      <c r="AT21" s="217">
        <f>Industrial_injuries_benefits!AT15</f>
        <v>0</v>
      </c>
      <c r="AU21" s="217">
        <f>Industrial_injuries_benefits!AU15</f>
        <v>0</v>
      </c>
      <c r="AV21" s="217">
        <f>Industrial_injuries_benefits!AV15</f>
        <v>0</v>
      </c>
      <c r="AW21" s="217">
        <f>Industrial_injuries_benefits!AW15</f>
        <v>0</v>
      </c>
      <c r="AX21" s="217">
        <f>Industrial_injuries_benefits!AX15</f>
        <v>0</v>
      </c>
      <c r="AY21" s="217">
        <f>Industrial_injuries_benefits!AY15</f>
        <v>0</v>
      </c>
      <c r="AZ21" s="217">
        <f>Industrial_injuries_benefits!AZ15</f>
        <v>0</v>
      </c>
      <c r="BA21" s="217">
        <f>Industrial_injuries_benefits!BA15</f>
        <v>0</v>
      </c>
      <c r="BB21" s="217">
        <f>Industrial_injuries_benefits!BB15</f>
        <v>0</v>
      </c>
      <c r="BC21" s="217">
        <f>Industrial_injuries_benefits!BC15</f>
        <v>0</v>
      </c>
      <c r="BD21" s="217">
        <f>Industrial_injuries_benefits!BD15</f>
        <v>0</v>
      </c>
      <c r="BE21" s="217">
        <f>Industrial_injuries_benefits!BE15</f>
        <v>0</v>
      </c>
      <c r="BF21" s="217">
        <f>Industrial_injuries_benefits!BF15</f>
        <v>0</v>
      </c>
      <c r="BG21" s="217">
        <f>Industrial_injuries_benefits!BG15</f>
        <v>0</v>
      </c>
      <c r="BH21" s="217">
        <f>Industrial_injuries_benefits!BH15</f>
        <v>0</v>
      </c>
      <c r="BI21" s="217">
        <f>Industrial_injuries_benefits!BI15</f>
        <v>0</v>
      </c>
      <c r="BJ21" s="217">
        <f>Industrial_injuries_benefits!BJ15</f>
        <v>0</v>
      </c>
      <c r="BK21" s="217">
        <f>Industrial_injuries_benefits!BK15</f>
        <v>0</v>
      </c>
      <c r="BL21" s="217">
        <f>Industrial_injuries_benefits!BL15</f>
        <v>5.5109329999999996</v>
      </c>
      <c r="BM21" s="217">
        <f>Industrial_injuries_benefits!BM15</f>
        <v>7.0408049999999998</v>
      </c>
      <c r="BN21" s="217">
        <f>Industrial_injuries_benefits!BN15</f>
        <v>9.2482140000000008</v>
      </c>
      <c r="BO21" s="217">
        <f>Industrial_injuries_benefits!BO15</f>
        <v>9.5133209999999995</v>
      </c>
      <c r="BP21" s="217">
        <f>Industrial_injuries_benefits!BP15</f>
        <v>9.4075343484310903</v>
      </c>
      <c r="BQ21" s="217">
        <f>Industrial_injuries_benefits!BQ15</f>
        <v>9.2168086836232543</v>
      </c>
      <c r="BR21" s="217">
        <f>Industrial_injuries_benefits!BR15</f>
        <v>37.532187830000005</v>
      </c>
      <c r="BS21" s="217">
        <f>Industrial_injuries_benefits!BS15</f>
        <v>43.794516459999997</v>
      </c>
      <c r="BT21" s="217">
        <f>Industrial_injuries_benefits!BT15</f>
        <v>41.280517799999998</v>
      </c>
      <c r="BU21" s="217">
        <f>Industrial_injuries_benefits!BU15</f>
        <v>48.629247100000001</v>
      </c>
      <c r="BV21" s="217">
        <f>Industrial_injuries_benefits!BV15</f>
        <v>41.032349681177138</v>
      </c>
      <c r="BW21" s="217">
        <f>Industrial_injuries_benefits!BW15</f>
        <v>43.885255000000001</v>
      </c>
      <c r="BX21" s="217">
        <f>Industrial_injuries_benefits!BX15</f>
        <v>41.886665799999996</v>
      </c>
      <c r="BY21" s="217">
        <f>Industrial_injuries_benefits!BY15</f>
        <v>41.936323200000004</v>
      </c>
      <c r="BZ21" s="217">
        <f>Industrial_injuries_benefits!BZ15</f>
        <v>42.515027884424796</v>
      </c>
      <c r="CA21" s="217">
        <f>Industrial_injuries_benefits!CA15</f>
        <v>43.080980613302692</v>
      </c>
      <c r="CB21" s="217">
        <f>Industrial_injuries_benefits!CB15</f>
        <v>43.345906767555846</v>
      </c>
      <c r="CC21" s="217">
        <f>Industrial_injuries_benefits!CC15</f>
        <v>43.022434567505918</v>
      </c>
      <c r="CD21" s="217">
        <f>Industrial_injuries_benefits!CD15</f>
        <v>42.657220606918379</v>
      </c>
      <c r="CE21" s="218">
        <f>Industrial_injuries_benefits!CE15</f>
        <v>42.33021903305643</v>
      </c>
    </row>
    <row r="22" spans="1:83" x14ac:dyDescent="0.35">
      <c r="A22" s="277"/>
      <c r="B22" s="280" t="s">
        <v>466</v>
      </c>
      <c r="AH22" s="217">
        <f>Industrial_injuries_benefits!AH13</f>
        <v>5</v>
      </c>
      <c r="AI22" s="217">
        <f>Industrial_injuries_benefits!AI13</f>
        <v>5</v>
      </c>
      <c r="AJ22" s="217">
        <f>Industrial_injuries_benefits!AJ13</f>
        <v>5</v>
      </c>
      <c r="AK22" s="217">
        <f>Industrial_injuries_benefits!AK13</f>
        <v>5</v>
      </c>
      <c r="AL22" s="217">
        <f>Industrial_injuries_benefits!AL13</f>
        <v>5</v>
      </c>
      <c r="AM22" s="217">
        <f>Industrial_injuries_benefits!AM13</f>
        <v>5</v>
      </c>
      <c r="AN22" s="217">
        <f>Industrial_injuries_benefits!AN13</f>
        <v>5</v>
      </c>
      <c r="AO22" s="217">
        <f>Industrial_injuries_benefits!AO13</f>
        <v>5</v>
      </c>
      <c r="AP22" s="217">
        <f>Industrial_injuries_benefits!AP13</f>
        <v>4</v>
      </c>
      <c r="AQ22" s="217">
        <f>Industrial_injuries_benefits!AQ13</f>
        <v>4.2240000000000002</v>
      </c>
      <c r="AR22" s="217">
        <f>Industrial_injuries_benefits!AR13</f>
        <v>3.6949999999999998</v>
      </c>
      <c r="AS22" s="217">
        <f>Industrial_injuries_benefits!AS13</f>
        <v>4.2779999999999996</v>
      </c>
      <c r="AT22" s="217">
        <f>Industrial_injuries_benefits!AT13</f>
        <v>4.0919999999999996</v>
      </c>
      <c r="AU22" s="217">
        <f>Industrial_injuries_benefits!AU13</f>
        <v>4.101</v>
      </c>
      <c r="AV22" s="217">
        <f>Industrial_injuries_benefits!AV13</f>
        <v>3.8860000000000001</v>
      </c>
      <c r="AW22" s="217">
        <f>Industrial_injuries_benefits!AW13</f>
        <v>3.5070000000000001</v>
      </c>
      <c r="AX22" s="217">
        <f>Industrial_injuries_benefits!AX13</f>
        <v>2.9569999999999999</v>
      </c>
      <c r="AY22" s="217">
        <f>Industrial_injuries_benefits!AY13</f>
        <v>3.1080000000000001</v>
      </c>
      <c r="AZ22" s="217">
        <f>Industrial_injuries_benefits!AZ13</f>
        <v>2.7719999999999998</v>
      </c>
      <c r="BA22" s="217">
        <f>Industrial_injuries_benefits!BA13</f>
        <v>2.4620000000000002</v>
      </c>
      <c r="BB22" s="217">
        <f>Industrial_injuries_benefits!BB13</f>
        <v>1.859</v>
      </c>
      <c r="BC22" s="217">
        <f>Industrial_injuries_benefits!BC13</f>
        <v>2.0350000000000001</v>
      </c>
      <c r="BD22" s="217">
        <f>Industrial_injuries_benefits!BD13</f>
        <v>2</v>
      </c>
      <c r="BE22" s="217">
        <f>Industrial_injuries_benefits!BE13</f>
        <v>2</v>
      </c>
      <c r="BF22" s="217">
        <f>Industrial_injuries_benefits!BF13</f>
        <v>1.73005451</v>
      </c>
      <c r="BG22" s="217">
        <f>Industrial_injuries_benefits!BG13</f>
        <v>1.3642590700000001</v>
      </c>
      <c r="BH22" s="217">
        <f>Industrial_injuries_benefits!BH13</f>
        <v>1.1830000000000001</v>
      </c>
      <c r="BI22" s="217">
        <f>Industrial_injuries_benefits!BI13</f>
        <v>1.1019624799999999</v>
      </c>
      <c r="BJ22" s="217">
        <f>Industrial_injuries_benefits!BJ13</f>
        <v>1.0844996200000001</v>
      </c>
      <c r="BK22" s="217">
        <f>Industrial_injuries_benefits!BK13</f>
        <v>1.0897039199999998</v>
      </c>
      <c r="BL22" s="217">
        <f>Industrial_injuries_benefits!BL13</f>
        <v>0.94398397000000001</v>
      </c>
      <c r="BM22" s="217">
        <f>Industrial_injuries_benefits!BM13</f>
        <v>0.84670285999999995</v>
      </c>
      <c r="BN22" s="217">
        <f>Industrial_injuries_benefits!BN13</f>
        <v>0.75357149000000001</v>
      </c>
      <c r="BO22" s="217">
        <f>Industrial_injuries_benefits!BO13</f>
        <v>0.62038171000000009</v>
      </c>
      <c r="BP22" s="217">
        <f>Industrial_injuries_benefits!BP13</f>
        <v>0.38903970756204248</v>
      </c>
      <c r="BQ22" s="217">
        <f>Industrial_injuries_benefits!BQ13</f>
        <v>-6.0504900000000004E-3</v>
      </c>
      <c r="BR22" s="217">
        <f>Industrial_injuries_benefits!BR13</f>
        <v>-2E-3</v>
      </c>
      <c r="BS22" s="217">
        <f>Industrial_injuries_benefits!BS13</f>
        <v>-3.6445392946300642E-2</v>
      </c>
      <c r="BT22" s="217">
        <f>Industrial_injuries_benefits!BT13</f>
        <v>0</v>
      </c>
      <c r="BU22" s="217">
        <f>Industrial_injuries_benefits!BU13</f>
        <v>-2.2412595692622359E-2</v>
      </c>
      <c r="BV22" s="217">
        <f>Industrial_injuries_benefits!BV13</f>
        <v>-3.6816445297728866E-2</v>
      </c>
      <c r="BW22" s="217">
        <f>Industrial_injuries_benefits!BW13</f>
        <v>3.1020872850033782E-4</v>
      </c>
      <c r="BX22" s="217">
        <f>Industrial_injuries_benefits!BX13</f>
        <v>-6.22888E-3</v>
      </c>
      <c r="BY22" s="217">
        <f>Industrial_injuries_benefits!BY13</f>
        <v>2.8360339999999998E-2</v>
      </c>
      <c r="BZ22" s="217">
        <f>Industrial_injuries_benefits!BZ13</f>
        <v>-4.1647100000000012E-3</v>
      </c>
      <c r="CA22" s="217">
        <f>Industrial_injuries_benefits!CA13</f>
        <v>0</v>
      </c>
      <c r="CB22" s="217">
        <f>Industrial_injuries_benefits!CB13</f>
        <v>0</v>
      </c>
      <c r="CC22" s="217">
        <f>Industrial_injuries_benefits!CC13</f>
        <v>0</v>
      </c>
      <c r="CD22" s="217">
        <f>Industrial_injuries_benefits!CD13</f>
        <v>0</v>
      </c>
      <c r="CE22" s="218">
        <f>Industrial_injuries_benefits!CE13</f>
        <v>0</v>
      </c>
    </row>
    <row r="23" spans="1:83" x14ac:dyDescent="0.35">
      <c r="A23" s="277"/>
      <c r="B23" s="248" t="s">
        <v>467</v>
      </c>
      <c r="AH23" s="217">
        <f>Industrial_injuries_benefits!AH18</f>
        <v>0</v>
      </c>
      <c r="AI23" s="217">
        <f>Industrial_injuries_benefits!AI18</f>
        <v>0</v>
      </c>
      <c r="AJ23" s="217">
        <f>Industrial_injuries_benefits!AJ18</f>
        <v>0</v>
      </c>
      <c r="AK23" s="217">
        <f>Industrial_injuries_benefits!AK18</f>
        <v>0</v>
      </c>
      <c r="AL23" s="217">
        <f>Industrial_injuries_benefits!AL18</f>
        <v>0</v>
      </c>
      <c r="AM23" s="217">
        <f>Industrial_injuries_benefits!AM18</f>
        <v>0</v>
      </c>
      <c r="AN23" s="217">
        <f>Industrial_injuries_benefits!AN18</f>
        <v>0</v>
      </c>
      <c r="AO23" s="217">
        <f>Industrial_injuries_benefits!AO18</f>
        <v>0</v>
      </c>
      <c r="AP23" s="217">
        <f>Industrial_injuries_benefits!AP18</f>
        <v>0</v>
      </c>
      <c r="AQ23" s="217">
        <f>Industrial_injuries_benefits!AQ18</f>
        <v>0</v>
      </c>
      <c r="AR23" s="217">
        <f>Industrial_injuries_benefits!AR18</f>
        <v>0</v>
      </c>
      <c r="AS23" s="217">
        <f>Industrial_injuries_benefits!AS18</f>
        <v>0</v>
      </c>
      <c r="AT23" s="217">
        <f>Industrial_injuries_benefits!AT18</f>
        <v>0</v>
      </c>
      <c r="AU23" s="217">
        <f>Industrial_injuries_benefits!AU18</f>
        <v>0</v>
      </c>
      <c r="AV23" s="217">
        <f>Industrial_injuries_benefits!AV18</f>
        <v>0</v>
      </c>
      <c r="AW23" s="217">
        <f>Industrial_injuries_benefits!AW18</f>
        <v>0</v>
      </c>
      <c r="AX23" s="217">
        <f>Industrial_injuries_benefits!AX18</f>
        <v>3.4569999999999999</v>
      </c>
      <c r="AY23" s="217">
        <f>Industrial_injuries_benefits!AY18</f>
        <v>4.1285950413223143</v>
      </c>
      <c r="AZ23" s="217">
        <f>Industrial_injuries_benefits!AZ18</f>
        <v>5.4580000000000002</v>
      </c>
      <c r="BA23" s="217">
        <f>Industrial_injuries_benefits!BA18</f>
        <v>4.9669999999999996</v>
      </c>
      <c r="BB23" s="217">
        <f>Industrial_injuries_benefits!BB18</f>
        <v>8.2967250384024585</v>
      </c>
      <c r="BC23" s="217">
        <f>Industrial_injuries_benefits!BC18</f>
        <v>10.563000000000001</v>
      </c>
      <c r="BD23" s="217">
        <f>Industrial_injuries_benefits!BD18</f>
        <v>11.87267336961207</v>
      </c>
      <c r="BE23" s="217">
        <f>Industrial_injuries_benefits!BE18</f>
        <v>14.399096999999999</v>
      </c>
      <c r="BF23" s="217">
        <f>Industrial_injuries_benefits!BF18</f>
        <v>19.709695</v>
      </c>
      <c r="BG23" s="217">
        <f>Industrial_injuries_benefits!BG18</f>
        <v>19.340500802146213</v>
      </c>
      <c r="BH23" s="217">
        <f>Industrial_injuries_benefits!BH18</f>
        <v>20.643089</v>
      </c>
      <c r="BI23" s="217">
        <f>Industrial_injuries_benefits!BI18</f>
        <v>46.53799999999999</v>
      </c>
      <c r="BJ23" s="217">
        <f>Industrial_injuries_benefits!BJ18</f>
        <v>32.67</v>
      </c>
      <c r="BK23" s="217">
        <f>Industrial_injuries_benefits!BK18</f>
        <v>27.44</v>
      </c>
      <c r="BL23" s="217">
        <f>Industrial_injuries_benefits!BL18</f>
        <v>31.553068</v>
      </c>
      <c r="BM23" s="217">
        <f>Industrial_injuries_benefits!BM18</f>
        <v>35.207568999999999</v>
      </c>
      <c r="BN23" s="217">
        <f>Industrial_injuries_benefits!BN18</f>
        <v>38.218910999999999</v>
      </c>
      <c r="BO23" s="217">
        <f>Industrial_injuries_benefits!BO18</f>
        <v>37.692900000000002</v>
      </c>
      <c r="BP23" s="217">
        <f>Industrial_injuries_benefits!BP18</f>
        <v>42.019909411804896</v>
      </c>
      <c r="BQ23" s="217">
        <f>Industrial_injuries_benefits!BQ18</f>
        <v>45.458691636376749</v>
      </c>
      <c r="BR23" s="217">
        <f>Industrial_injuries_benefits!BR18</f>
        <v>44.789727000000006</v>
      </c>
      <c r="BS23" s="217">
        <f>Industrial_injuries_benefits!BS18</f>
        <v>46.053681000000005</v>
      </c>
      <c r="BT23" s="217">
        <f>Industrial_injuries_benefits!BT18</f>
        <v>42.152442999999998</v>
      </c>
      <c r="BU23" s="217">
        <f>Industrial_injuries_benefits!BU18</f>
        <v>41.088430800000005</v>
      </c>
      <c r="BV23" s="217">
        <f>Industrial_injuries_benefits!BV18</f>
        <v>44.79290216648203</v>
      </c>
      <c r="BW23" s="217">
        <f>Industrial_injuries_benefits!BW18</f>
        <v>41.78107</v>
      </c>
      <c r="BX23" s="217">
        <f>Industrial_injuries_benefits!BX18</f>
        <v>34.513341790965747</v>
      </c>
      <c r="BY23" s="217">
        <f>Industrial_injuries_benefits!BY18</f>
        <v>36.4904546</v>
      </c>
      <c r="BZ23" s="217">
        <f>Industrial_injuries_benefits!BZ18</f>
        <v>35.379342374794504</v>
      </c>
      <c r="CA23" s="217">
        <f>Industrial_injuries_benefits!CA18</f>
        <v>38.482477742994448</v>
      </c>
      <c r="CB23" s="217">
        <f>Industrial_injuries_benefits!CB18</f>
        <v>39.5465670572747</v>
      </c>
      <c r="CC23" s="217">
        <f>Industrial_injuries_benefits!CC18</f>
        <v>38.247324585310452</v>
      </c>
      <c r="CD23" s="217">
        <f>Industrial_injuries_benefits!CD18</f>
        <v>36.780424218365916</v>
      </c>
      <c r="CE23" s="218">
        <f>Industrial_injuries_benefits!CE18</f>
        <v>35.467005837760034</v>
      </c>
    </row>
    <row r="24" spans="1:83" ht="24.75" customHeight="1" x14ac:dyDescent="0.35">
      <c r="A24" s="277"/>
      <c r="B24" s="219" t="s">
        <v>468</v>
      </c>
      <c r="AH24" s="217">
        <f>Carers_Allowance!AH4</f>
        <v>4</v>
      </c>
      <c r="AI24" s="217">
        <f>Carers_Allowance!AI4</f>
        <v>4</v>
      </c>
      <c r="AJ24" s="217">
        <f>Carers_Allowance!AJ4</f>
        <v>5</v>
      </c>
      <c r="AK24" s="217">
        <f>Carers_Allowance!AK4</f>
        <v>6</v>
      </c>
      <c r="AL24" s="217">
        <f>Carers_Allowance!AL4</f>
        <v>8</v>
      </c>
      <c r="AM24" s="217">
        <f>Carers_Allowance!AM4</f>
        <v>10</v>
      </c>
      <c r="AN24" s="217">
        <f>Carers_Allowance!AN4</f>
        <v>11</v>
      </c>
      <c r="AO24" s="217">
        <f>Carers_Allowance!AO4</f>
        <v>13</v>
      </c>
      <c r="AP24" s="217">
        <f>Carers_Allowance!AP4</f>
        <v>104</v>
      </c>
      <c r="AQ24" s="217">
        <f>Carers_Allowance!AQ4</f>
        <v>183.72300000000001</v>
      </c>
      <c r="AR24" s="217">
        <f>Carers_Allowance!AR4</f>
        <v>173.41800000000001</v>
      </c>
      <c r="AS24" s="217">
        <f>Carers_Allowance!AS4</f>
        <v>183.63200000000001</v>
      </c>
      <c r="AT24" s="217">
        <f>Carers_Allowance!AT4</f>
        <v>208.02</v>
      </c>
      <c r="AU24" s="217">
        <f>Carers_Allowance!AU4</f>
        <v>284.64699999999999</v>
      </c>
      <c r="AV24" s="217">
        <f>Carers_Allowance!AV4</f>
        <v>345.29700000000008</v>
      </c>
      <c r="AW24" s="217">
        <f>Carers_Allowance!AW4</f>
        <v>441.74999999999994</v>
      </c>
      <c r="AX24" s="217">
        <f>Carers_Allowance!AX4</f>
        <v>526.322</v>
      </c>
      <c r="AY24" s="217">
        <f>Carers_Allowance!AY4</f>
        <v>617.35</v>
      </c>
      <c r="AZ24" s="217">
        <f>Carers_Allowance!AZ4</f>
        <v>736.40099999999995</v>
      </c>
      <c r="BA24" s="217">
        <f>Carers_Allowance!BA4</f>
        <v>745.90700000000004</v>
      </c>
      <c r="BB24" s="217">
        <f>Carers_Allowance!BB4</f>
        <v>782.37199999999996</v>
      </c>
      <c r="BC24" s="217">
        <f>Carers_Allowance!BC4</f>
        <v>834.52800000000002</v>
      </c>
      <c r="BD24" s="217">
        <f>Carers_Allowance!BD4</f>
        <v>867.01099999999997</v>
      </c>
      <c r="BE24" s="217">
        <f>Carers_Allowance!BE4</f>
        <v>931.78101869</v>
      </c>
      <c r="BF24" s="217">
        <f>Carers_Allowance!BF4</f>
        <v>993.10799999999995</v>
      </c>
      <c r="BG24" s="217">
        <f>Carers_Allowance!BG4</f>
        <v>1053.6691153298639</v>
      </c>
      <c r="BH24" s="217">
        <f>Carers_Allowance!BH4</f>
        <v>1096.0409999999999</v>
      </c>
      <c r="BI24" s="217">
        <f>Carers_Allowance!BI4</f>
        <v>1149.1385723000005</v>
      </c>
      <c r="BJ24" s="217">
        <f>Carers_Allowance!BJ4</f>
        <v>1181.2635561100005</v>
      </c>
      <c r="BK24" s="217">
        <f>Carers_Allowance!BK4</f>
        <v>1279.8853888127105</v>
      </c>
      <c r="BL24" s="217">
        <f>Carers_Allowance!BL4</f>
        <v>1362.9964772500002</v>
      </c>
      <c r="BM24" s="217">
        <f>Carers_Allowance!BM4</f>
        <v>1494.8980367000006</v>
      </c>
      <c r="BN24" s="217">
        <f>Carers_Allowance!BN4</f>
        <v>1572.0826307400002</v>
      </c>
      <c r="BO24" s="217">
        <f>Carers_Allowance!BO4</f>
        <v>1732.9771967700003</v>
      </c>
      <c r="BP24" s="217">
        <f>Carers_Allowance!BP4</f>
        <v>1927.2231981999998</v>
      </c>
      <c r="BQ24" s="217">
        <f>Carers_Allowance!BQ4</f>
        <v>2088.2668163797011</v>
      </c>
      <c r="BR24" s="217">
        <f>Carers_Allowance!BR4</f>
        <v>2319.2115774999988</v>
      </c>
      <c r="BS24" s="217">
        <f>Carers_Allowance!BS4</f>
        <v>2545.4439678199992</v>
      </c>
      <c r="BT24" s="217">
        <f>Carers_Allowance!BT4</f>
        <v>2666.973573598962</v>
      </c>
      <c r="BU24" s="217">
        <f>Carers_Allowance!BU4</f>
        <v>2830.0153530399994</v>
      </c>
      <c r="BV24" s="217">
        <f>Carers_Allowance!BV4</f>
        <v>2885.0112320200001</v>
      </c>
      <c r="BW24" s="217">
        <f>Carers_Allowance!BW4</f>
        <v>2940.7993121</v>
      </c>
      <c r="BX24" s="217">
        <f>Carers_Allowance!BX4</f>
        <v>3038.5844548800001</v>
      </c>
      <c r="BY24" s="217">
        <f>Carers_Allowance!BY4</f>
        <v>3074.7655140199986</v>
      </c>
      <c r="BZ24" s="217">
        <f>Carers_Allowance!BZ4</f>
        <v>3304.5658522168728</v>
      </c>
      <c r="CA24" s="217">
        <f>Carers_Allowance!CA4</f>
        <v>3879.259247579384</v>
      </c>
      <c r="CB24" s="217">
        <f>Carers_Allowance!CB4</f>
        <v>4290.3221040941853</v>
      </c>
      <c r="CC24" s="217">
        <f>Carers_Allowance!CC4</f>
        <v>4491.7586333910122</v>
      </c>
      <c r="CD24" s="217">
        <f>Carers_Allowance!CD4</f>
        <v>4720.2487507956785</v>
      </c>
      <c r="CE24" s="218">
        <f>Carers_Allowance!CE4</f>
        <v>4997.3179176453132</v>
      </c>
    </row>
    <row r="25" spans="1:83" ht="24.75" customHeight="1" x14ac:dyDescent="0.35">
      <c r="A25" s="277"/>
      <c r="B25" s="219" t="s">
        <v>469</v>
      </c>
      <c r="AH25" s="217">
        <v>0</v>
      </c>
      <c r="AI25" s="217">
        <v>0</v>
      </c>
      <c r="AJ25" s="217">
        <v>0</v>
      </c>
      <c r="AK25" s="217">
        <v>0</v>
      </c>
      <c r="AL25" s="217">
        <v>0</v>
      </c>
      <c r="AM25" s="217">
        <v>0</v>
      </c>
      <c r="AN25" s="217">
        <v>0</v>
      </c>
      <c r="AO25" s="217">
        <v>0</v>
      </c>
      <c r="AP25" s="217">
        <v>0</v>
      </c>
      <c r="AQ25" s="217">
        <v>0</v>
      </c>
      <c r="AR25" s="217">
        <v>0</v>
      </c>
      <c r="AS25" s="217">
        <v>0</v>
      </c>
      <c r="AT25" s="217">
        <v>0</v>
      </c>
      <c r="AU25" s="217">
        <v>0</v>
      </c>
      <c r="AV25" s="217">
        <v>0</v>
      </c>
      <c r="AW25" s="217">
        <v>0</v>
      </c>
      <c r="AX25" s="217">
        <v>0</v>
      </c>
      <c r="AY25" s="217">
        <v>0</v>
      </c>
      <c r="AZ25" s="217">
        <v>0</v>
      </c>
      <c r="BA25" s="217">
        <v>0</v>
      </c>
      <c r="BB25" s="217">
        <v>0</v>
      </c>
      <c r="BC25" s="217">
        <v>0</v>
      </c>
      <c r="BD25" s="217">
        <v>252.8506024179687</v>
      </c>
      <c r="BE25" s="217">
        <v>334.41491264418875</v>
      </c>
      <c r="BF25" s="217">
        <v>376.31615316717199</v>
      </c>
      <c r="BG25" s="217">
        <v>377.57849637345873</v>
      </c>
      <c r="BH25" s="217">
        <v>328.26976673374355</v>
      </c>
      <c r="BI25" s="217">
        <v>296.30574154435226</v>
      </c>
      <c r="BJ25" s="217">
        <v>290.48548701729464</v>
      </c>
      <c r="BK25" s="217">
        <v>283.72187865289749</v>
      </c>
      <c r="BL25" s="217">
        <v>276.94990169243857</v>
      </c>
      <c r="BM25" s="217">
        <v>304.28514955817326</v>
      </c>
      <c r="BN25" s="217">
        <v>388.24454173128282</v>
      </c>
      <c r="BO25" s="217">
        <v>430.68552026831782</v>
      </c>
      <c r="BP25" s="217">
        <v>508.21788711256067</v>
      </c>
      <c r="BQ25" s="217">
        <v>557.83154347728623</v>
      </c>
      <c r="BR25" s="217">
        <v>585.70178248498928</v>
      </c>
      <c r="BS25" s="217">
        <v>623.69732203767592</v>
      </c>
      <c r="BT25" s="217">
        <v>647.83632265719939</v>
      </c>
      <c r="BU25" s="217">
        <v>753.24031743211071</v>
      </c>
      <c r="BV25" s="217">
        <v>912.20248508472514</v>
      </c>
      <c r="BW25" s="217">
        <v>637.83416075420985</v>
      </c>
      <c r="BX25" s="217">
        <v>501.04570704273414</v>
      </c>
      <c r="BY25" s="217">
        <v>400.94672722287692</v>
      </c>
      <c r="BZ25" s="217">
        <v>371.55009822644712</v>
      </c>
      <c r="CA25" s="217">
        <v>386.83321220403786</v>
      </c>
      <c r="CB25" s="217">
        <v>340.85279493571903</v>
      </c>
      <c r="CC25" s="217">
        <v>69.307105553648299</v>
      </c>
      <c r="CD25" s="217">
        <v>0</v>
      </c>
      <c r="CE25" s="218">
        <v>0</v>
      </c>
    </row>
    <row r="26" spans="1:83" ht="24.75" customHeight="1" x14ac:dyDescent="0.35">
      <c r="A26" s="277"/>
      <c r="B26" s="219" t="s">
        <v>470</v>
      </c>
      <c r="AH26" s="217">
        <f t="shared" ref="AH26:BM26" si="8">SUM(AH28:AH30,AH32)</f>
        <v>51.497172727332845</v>
      </c>
      <c r="AI26" s="217">
        <f t="shared" si="8"/>
        <v>56.414147956273574</v>
      </c>
      <c r="AJ26" s="217">
        <f t="shared" si="8"/>
        <v>72.615417878922116</v>
      </c>
      <c r="AK26" s="217">
        <f t="shared" si="8"/>
        <v>117.78692276529311</v>
      </c>
      <c r="AL26" s="217">
        <f t="shared" si="8"/>
        <v>151.22362386540289</v>
      </c>
      <c r="AM26" s="217">
        <f t="shared" si="8"/>
        <v>178.70507247687672</v>
      </c>
      <c r="AN26" s="217">
        <f t="shared" si="8"/>
        <v>201.80019075346371</v>
      </c>
      <c r="AO26" s="217">
        <f t="shared" si="8"/>
        <v>225.35883833034222</v>
      </c>
      <c r="AP26" s="217">
        <f t="shared" si="8"/>
        <v>242.96586799409306</v>
      </c>
      <c r="AQ26" s="217">
        <f t="shared" si="8"/>
        <v>251.3770479196252</v>
      </c>
      <c r="AR26" s="217">
        <f t="shared" si="8"/>
        <v>219.61099999999999</v>
      </c>
      <c r="AS26" s="217">
        <f t="shared" si="8"/>
        <v>302.30599999999998</v>
      </c>
      <c r="AT26" s="217">
        <f t="shared" si="8"/>
        <v>415.50300000000004</v>
      </c>
      <c r="AU26" s="217">
        <f t="shared" si="8"/>
        <v>549.82100000000003</v>
      </c>
      <c r="AV26" s="217">
        <f t="shared" si="8"/>
        <v>722.96500000000003</v>
      </c>
      <c r="AW26" s="217">
        <f t="shared" si="8"/>
        <v>963.53300000000002</v>
      </c>
      <c r="AX26" s="217">
        <f t="shared" si="8"/>
        <v>1237.7020586775143</v>
      </c>
      <c r="AY26" s="217">
        <f t="shared" si="8"/>
        <v>1440.7675679371928</v>
      </c>
      <c r="AZ26" s="217">
        <f t="shared" si="8"/>
        <v>1632.1173192887268</v>
      </c>
      <c r="BA26" s="217">
        <f t="shared" si="8"/>
        <v>1783.2014949487759</v>
      </c>
      <c r="BB26" s="217">
        <f t="shared" si="8"/>
        <v>1966.2753495570933</v>
      </c>
      <c r="BC26" s="217">
        <f t="shared" si="8"/>
        <v>2143.4684371455282</v>
      </c>
      <c r="BD26" s="217">
        <f t="shared" si="8"/>
        <v>2303.1767229957381</v>
      </c>
      <c r="BE26" s="217">
        <f t="shared" si="8"/>
        <v>2531.7035246192022</v>
      </c>
      <c r="BF26" s="217">
        <f t="shared" si="8"/>
        <v>2999.4614887041653</v>
      </c>
      <c r="BG26" s="217">
        <f t="shared" si="8"/>
        <v>2966.6712049912694</v>
      </c>
      <c r="BH26" s="217">
        <f t="shared" si="8"/>
        <v>3201.5130041258617</v>
      </c>
      <c r="BI26" s="217">
        <f t="shared" si="8"/>
        <v>3472.5465205192463</v>
      </c>
      <c r="BJ26" s="217">
        <f t="shared" si="8"/>
        <v>3760.9241738617989</v>
      </c>
      <c r="BK26" s="217">
        <f t="shared" si="8"/>
        <v>3996.4280011900032</v>
      </c>
      <c r="BL26" s="217">
        <f t="shared" si="8"/>
        <v>4891.7079022417884</v>
      </c>
      <c r="BM26" s="217">
        <f t="shared" si="8"/>
        <v>5587.16694369992</v>
      </c>
      <c r="BN26" s="217">
        <f t="shared" ref="BN26:CE26" si="9">SUM(BN28:BN30,BN32)</f>
        <v>5998.1093455519394</v>
      </c>
      <c r="BO26" s="217">
        <f t="shared" si="9"/>
        <v>6471.3592562218046</v>
      </c>
      <c r="BP26" s="217">
        <f t="shared" si="9"/>
        <v>6901.4624032787806</v>
      </c>
      <c r="BQ26" s="217">
        <f t="shared" si="9"/>
        <v>7141.9076247388075</v>
      </c>
      <c r="BR26" s="217">
        <f t="shared" si="9"/>
        <v>7733.6700263693729</v>
      </c>
      <c r="BS26" s="217">
        <f t="shared" si="9"/>
        <v>8132.5337356956888</v>
      </c>
      <c r="BT26" s="217">
        <f t="shared" si="9"/>
        <v>8108.0490092891159</v>
      </c>
      <c r="BU26" s="217">
        <f t="shared" si="9"/>
        <v>7918.391130132075</v>
      </c>
      <c r="BV26" s="217">
        <f t="shared" si="9"/>
        <v>7516.1284248974798</v>
      </c>
      <c r="BW26" s="217">
        <f t="shared" si="9"/>
        <v>6860.5919873947169</v>
      </c>
      <c r="BX26" s="217">
        <f t="shared" si="9"/>
        <v>6632.3136667107028</v>
      </c>
      <c r="BY26" s="217">
        <f t="shared" si="9"/>
        <v>6220.7392153868232</v>
      </c>
      <c r="BZ26" s="217">
        <f t="shared" si="9"/>
        <v>5773.97955436342</v>
      </c>
      <c r="CA26" s="217">
        <f t="shared" si="9"/>
        <v>5457.0060548573929</v>
      </c>
      <c r="CB26" s="217">
        <f t="shared" si="9"/>
        <v>5257.2504105311136</v>
      </c>
      <c r="CC26" s="217">
        <f t="shared" si="9"/>
        <v>4142.9167547331317</v>
      </c>
      <c r="CD26" s="217">
        <f t="shared" si="9"/>
        <v>3816.4190074506428</v>
      </c>
      <c r="CE26" s="218">
        <f t="shared" si="9"/>
        <v>3573.2669879918699</v>
      </c>
    </row>
    <row r="27" spans="1:83" x14ac:dyDescent="0.35">
      <c r="A27" s="277"/>
      <c r="B27" s="248" t="s">
        <v>471</v>
      </c>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c r="BI27" s="217"/>
      <c r="BJ27" s="217"/>
      <c r="BK27" s="217"/>
      <c r="BL27" s="217"/>
      <c r="BM27" s="217"/>
      <c r="BN27" s="217"/>
      <c r="BO27" s="217"/>
      <c r="BP27" s="217"/>
      <c r="BQ27" s="217"/>
      <c r="BR27" s="217"/>
      <c r="BS27" s="217"/>
      <c r="BT27" s="217"/>
      <c r="BU27" s="217"/>
      <c r="BV27" s="217"/>
      <c r="BW27" s="217"/>
      <c r="BX27" s="217"/>
      <c r="BY27" s="217"/>
      <c r="BZ27" s="217"/>
      <c r="CA27" s="217"/>
      <c r="CB27" s="217"/>
      <c r="CC27" s="217"/>
      <c r="CD27" s="217"/>
      <c r="CE27" s="218"/>
    </row>
    <row r="28" spans="1:83" x14ac:dyDescent="0.35">
      <c r="A28" s="277"/>
      <c r="B28" s="278" t="s">
        <v>472</v>
      </c>
      <c r="AH28" s="217" t="str">
        <f>Housing_benefits!AH23</f>
        <v>-</v>
      </c>
      <c r="AI28" s="217" t="str">
        <f>Housing_benefits!AI23</f>
        <v>-</v>
      </c>
      <c r="AJ28" s="217" t="str">
        <f>Housing_benefits!AJ23</f>
        <v>-</v>
      </c>
      <c r="AK28" s="217" t="str">
        <f>Housing_benefits!AK23</f>
        <v>-</v>
      </c>
      <c r="AL28" s="217" t="str">
        <f>Housing_benefits!AL23</f>
        <v>-</v>
      </c>
      <c r="AM28" s="217" t="str">
        <f>Housing_benefits!AM23</f>
        <v>-</v>
      </c>
      <c r="AN28" s="217" t="str">
        <f>Housing_benefits!AN23</f>
        <v>-</v>
      </c>
      <c r="AO28" s="217" t="str">
        <f>Housing_benefits!AO23</f>
        <v>-</v>
      </c>
      <c r="AP28" s="217" t="str">
        <f>Housing_benefits!AP23</f>
        <v>-</v>
      </c>
      <c r="AQ28" s="217" t="str">
        <f>Housing_benefits!AQ23</f>
        <v>-</v>
      </c>
      <c r="AR28" s="217" t="str">
        <f>Housing_benefits!AR23</f>
        <v>-</v>
      </c>
      <c r="AS28" s="217" t="str">
        <f>Housing_benefits!AS23</f>
        <v>-</v>
      </c>
      <c r="AT28" s="217" t="str">
        <f>Housing_benefits!AT23</f>
        <v>-</v>
      </c>
      <c r="AU28" s="217" t="str">
        <f>Housing_benefits!AU23</f>
        <v>-</v>
      </c>
      <c r="AV28" s="217" t="str">
        <f>Housing_benefits!AV23</f>
        <v>-</v>
      </c>
      <c r="AW28" s="217" t="str">
        <f>Housing_benefits!AW23</f>
        <v>-</v>
      </c>
      <c r="AX28" s="217" t="str">
        <f>Housing_benefits!AX23</f>
        <v>-</v>
      </c>
      <c r="AY28" s="217" t="str">
        <f>Housing_benefits!AY23</f>
        <v>-</v>
      </c>
      <c r="AZ28" s="217" t="str">
        <f>Housing_benefits!AZ23</f>
        <v>-</v>
      </c>
      <c r="BA28" s="217" t="str">
        <f>Housing_benefits!BA23</f>
        <v>-</v>
      </c>
      <c r="BB28" s="217" t="str">
        <f>Housing_benefits!BB23</f>
        <v>-</v>
      </c>
      <c r="BC28" s="217" t="str">
        <f>Housing_benefits!BC23</f>
        <v>-</v>
      </c>
      <c r="BD28" s="217" t="str">
        <f>Housing_benefits!BD23</f>
        <v>-</v>
      </c>
      <c r="BE28" s="217" t="str">
        <f>Housing_benefits!BE23</f>
        <v>-</v>
      </c>
      <c r="BF28" s="217" t="str">
        <f>Housing_benefits!BF23</f>
        <v>-</v>
      </c>
      <c r="BG28" s="217" t="str">
        <f>Housing_benefits!BG23</f>
        <v>-</v>
      </c>
      <c r="BH28" s="217" t="str">
        <f>Housing_benefits!BH23</f>
        <v>-</v>
      </c>
      <c r="BI28" s="217" t="str">
        <f>Housing_benefits!BI23</f>
        <v>-</v>
      </c>
      <c r="BJ28" s="217" t="str">
        <f>Housing_benefits!BJ23</f>
        <v>-</v>
      </c>
      <c r="BK28" s="217" t="str">
        <f>Housing_benefits!BK23</f>
        <v>-</v>
      </c>
      <c r="BL28" s="217">
        <f>Housing_benefits!BL23</f>
        <v>315.32689004851829</v>
      </c>
      <c r="BM28" s="217">
        <f>Housing_benefits!BM23</f>
        <v>391.93425198433891</v>
      </c>
      <c r="BN28" s="217">
        <f>Housing_benefits!BN23</f>
        <v>465.09166515156534</v>
      </c>
      <c r="BO28" s="217">
        <f>Housing_benefits!BO23</f>
        <v>540.50149467791391</v>
      </c>
      <c r="BP28" s="217">
        <f>Housing_benefits!BP23</f>
        <v>626.09691811330299</v>
      </c>
      <c r="BQ28" s="217">
        <f>Housing_benefits!BQ23</f>
        <v>695.36424794605682</v>
      </c>
      <c r="BR28" s="217">
        <f>Housing_benefits!BR23</f>
        <v>781.28564014637732</v>
      </c>
      <c r="BS28" s="217">
        <f>Housing_benefits!BS23</f>
        <v>885.7633665276046</v>
      </c>
      <c r="BT28" s="217">
        <f>Housing_benefits!BT23</f>
        <v>935.86524437191224</v>
      </c>
      <c r="BU28" s="217">
        <f>Housing_benefits!BU23</f>
        <v>953.07062235629201</v>
      </c>
      <c r="BV28" s="217">
        <f>Housing_benefits!BV23</f>
        <v>940.40185978316003</v>
      </c>
      <c r="BW28" s="217">
        <f>Housing_benefits!BW23</f>
        <v>846.18591161976656</v>
      </c>
      <c r="BX28" s="217">
        <f>Housing_benefits!BX23</f>
        <v>779.67067405148509</v>
      </c>
      <c r="BY28" s="217">
        <f>Housing_benefits!BY23</f>
        <v>667.15807024965216</v>
      </c>
      <c r="BZ28" s="217">
        <f>Housing_benefits!BZ23</f>
        <v>604.56817299859006</v>
      </c>
      <c r="CA28" s="217">
        <f>Housing_benefits!CA23</f>
        <v>526.55293908639021</v>
      </c>
      <c r="CB28" s="217">
        <f>Housing_benefits!CB23</f>
        <v>436.41125303604429</v>
      </c>
      <c r="CC28" s="217">
        <f>Housing_benefits!CC23</f>
        <v>74.488981816351384</v>
      </c>
      <c r="CD28" s="217">
        <f>Housing_benefits!CD23</f>
        <v>0.82796060929924276</v>
      </c>
      <c r="CE28" s="218">
        <f>Housing_benefits!CE23</f>
        <v>0</v>
      </c>
    </row>
    <row r="29" spans="1:83" x14ac:dyDescent="0.35">
      <c r="A29" s="277"/>
      <c r="B29" s="278" t="s">
        <v>474</v>
      </c>
      <c r="AH29" s="217" t="str">
        <f>Housing_benefits!AH26</f>
        <v>-</v>
      </c>
      <c r="AI29" s="217" t="str">
        <f>Housing_benefits!AI26</f>
        <v>-</v>
      </c>
      <c r="AJ29" s="217" t="str">
        <f>Housing_benefits!AJ26</f>
        <v>-</v>
      </c>
      <c r="AK29" s="217" t="str">
        <f>Housing_benefits!AK26</f>
        <v>-</v>
      </c>
      <c r="AL29" s="217" t="str">
        <f>Housing_benefits!AL26</f>
        <v>-</v>
      </c>
      <c r="AM29" s="217" t="str">
        <f>Housing_benefits!AM26</f>
        <v>-</v>
      </c>
      <c r="AN29" s="217" t="str">
        <f>Housing_benefits!AN26</f>
        <v>-</v>
      </c>
      <c r="AO29" s="217" t="str">
        <f>Housing_benefits!AO26</f>
        <v>-</v>
      </c>
      <c r="AP29" s="217" t="str">
        <f>Housing_benefits!AP26</f>
        <v>-</v>
      </c>
      <c r="AQ29" s="217" t="str">
        <f>Housing_benefits!AQ26</f>
        <v>-</v>
      </c>
      <c r="AR29" s="217" t="str">
        <f>Housing_benefits!AR26</f>
        <v>-</v>
      </c>
      <c r="AS29" s="217" t="str">
        <f>Housing_benefits!AS26</f>
        <v>-</v>
      </c>
      <c r="AT29" s="217" t="str">
        <f>Housing_benefits!AT26</f>
        <v>-</v>
      </c>
      <c r="AU29" s="217" t="str">
        <f>Housing_benefits!AU26</f>
        <v>-</v>
      </c>
      <c r="AV29" s="217" t="str">
        <f>Housing_benefits!AV26</f>
        <v>-</v>
      </c>
      <c r="AW29" s="217" t="str">
        <f>Housing_benefits!AW26</f>
        <v>-</v>
      </c>
      <c r="AX29" s="217" t="str">
        <f>Housing_benefits!AX26</f>
        <v>-</v>
      </c>
      <c r="AY29" s="217" t="str">
        <f>Housing_benefits!AY26</f>
        <v>-</v>
      </c>
      <c r="AZ29" s="217" t="str">
        <f>Housing_benefits!AZ26</f>
        <v>-</v>
      </c>
      <c r="BA29" s="217" t="str">
        <f>Housing_benefits!BA26</f>
        <v>-</v>
      </c>
      <c r="BB29" s="217" t="str">
        <f>Housing_benefits!BB26</f>
        <v>-</v>
      </c>
      <c r="BC29" s="217" t="str">
        <f>Housing_benefits!BC26</f>
        <v>-</v>
      </c>
      <c r="BD29" s="217" t="str">
        <f>Housing_benefits!BD26</f>
        <v>-</v>
      </c>
      <c r="BE29" s="217" t="str">
        <f>Housing_benefits!BE26</f>
        <v>-</v>
      </c>
      <c r="BF29" s="217" t="str">
        <f>Housing_benefits!BF26</f>
        <v>-</v>
      </c>
      <c r="BG29" s="217" t="str">
        <f>Housing_benefits!BG26</f>
        <v>-</v>
      </c>
      <c r="BH29" s="217" t="str">
        <f>Housing_benefits!BH26</f>
        <v>-</v>
      </c>
      <c r="BI29" s="217" t="str">
        <f>Housing_benefits!BI26</f>
        <v>-</v>
      </c>
      <c r="BJ29" s="217" t="str">
        <f>Housing_benefits!BJ26</f>
        <v>-</v>
      </c>
      <c r="BK29" s="217" t="str">
        <f>Housing_benefits!BK26</f>
        <v>-</v>
      </c>
      <c r="BL29" s="217">
        <f>Housing_benefits!BL26</f>
        <v>99.45993897531325</v>
      </c>
      <c r="BM29" s="217">
        <f>Housing_benefits!BM26</f>
        <v>126.1038655767793</v>
      </c>
      <c r="BN29" s="217">
        <f>Housing_benefits!BN26</f>
        <v>152.98604032937789</v>
      </c>
      <c r="BO29" s="217">
        <f>Housing_benefits!BO26</f>
        <v>179.42766398503792</v>
      </c>
      <c r="BP29" s="217">
        <f>Housing_benefits!BP26</f>
        <v>220.87045793975454</v>
      </c>
      <c r="BQ29" s="217">
        <f>Housing_benefits!BQ26</f>
        <v>252.27197576665208</v>
      </c>
      <c r="BR29" s="217">
        <f>Housing_benefits!BR26</f>
        <v>274.23709589580255</v>
      </c>
      <c r="BS29" s="217">
        <f>Housing_benefits!BS26</f>
        <v>300.25519274908095</v>
      </c>
      <c r="BT29" s="217">
        <f>Housing_benefits!BT26</f>
        <v>302.12204374352308</v>
      </c>
      <c r="BU29" s="217">
        <f>Housing_benefits!BU26</f>
        <v>285.93220021424474</v>
      </c>
      <c r="BV29" s="217">
        <f>Housing_benefits!BV26</f>
        <v>307.00938115698864</v>
      </c>
      <c r="BW29" s="217">
        <f>Housing_benefits!BW26</f>
        <v>345.25748577713114</v>
      </c>
      <c r="BX29" s="217">
        <f>Housing_benefits!BX26</f>
        <v>420.80895447009993</v>
      </c>
      <c r="BY29" s="217">
        <f>Housing_benefits!BY26</f>
        <v>502.258499377617</v>
      </c>
      <c r="BZ29" s="217">
        <f>Housing_benefits!BZ26</f>
        <v>493.5147930162301</v>
      </c>
      <c r="CA29" s="217">
        <f>Housing_benefits!CA26</f>
        <v>456.59538247006037</v>
      </c>
      <c r="CB29" s="217">
        <f>Housing_benefits!CB26</f>
        <v>490.0508823108915</v>
      </c>
      <c r="CC29" s="217">
        <f>Housing_benefits!CC26</f>
        <v>351.57660199891632</v>
      </c>
      <c r="CD29" s="217">
        <f>Housing_benefits!CD26</f>
        <v>358.62121033926985</v>
      </c>
      <c r="CE29" s="218">
        <f>Housing_benefits!CE26</f>
        <v>366.05689851754551</v>
      </c>
    </row>
    <row r="30" spans="1:83" x14ac:dyDescent="0.35">
      <c r="A30" s="277"/>
      <c r="B30" s="278" t="s">
        <v>475</v>
      </c>
      <c r="AH30" s="217" t="str">
        <f>Housing_benefits!AH21</f>
        <v>-</v>
      </c>
      <c r="AI30" s="217" t="str">
        <f>Housing_benefits!AI21</f>
        <v>-</v>
      </c>
      <c r="AJ30" s="217" t="str">
        <f>Housing_benefits!AJ21</f>
        <v>-</v>
      </c>
      <c r="AK30" s="217" t="str">
        <f>Housing_benefits!AK21</f>
        <v>-</v>
      </c>
      <c r="AL30" s="217" t="str">
        <f>Housing_benefits!AL21</f>
        <v>-</v>
      </c>
      <c r="AM30" s="217" t="str">
        <f>Housing_benefits!AM21</f>
        <v>-</v>
      </c>
      <c r="AN30" s="217" t="str">
        <f>Housing_benefits!AN21</f>
        <v>-</v>
      </c>
      <c r="AO30" s="217" t="str">
        <f>Housing_benefits!AO21</f>
        <v>-</v>
      </c>
      <c r="AP30" s="217" t="str">
        <f>Housing_benefits!AP21</f>
        <v>-</v>
      </c>
      <c r="AQ30" s="217" t="str">
        <f>Housing_benefits!AQ21</f>
        <v>-</v>
      </c>
      <c r="AR30" s="217" t="str">
        <f>Housing_benefits!AR21</f>
        <v>-</v>
      </c>
      <c r="AS30" s="217" t="str">
        <f>Housing_benefits!AS21</f>
        <v>-</v>
      </c>
      <c r="AT30" s="217" t="str">
        <f>Housing_benefits!AT21</f>
        <v>-</v>
      </c>
      <c r="AU30" s="217" t="str">
        <f>Housing_benefits!AU21</f>
        <v>-</v>
      </c>
      <c r="AV30" s="217" t="str">
        <f>Housing_benefits!AV21</f>
        <v>-</v>
      </c>
      <c r="AW30" s="217" t="str">
        <f>Housing_benefits!AW21</f>
        <v>-</v>
      </c>
      <c r="AX30" s="217" t="str">
        <f>Housing_benefits!AX21</f>
        <v>-</v>
      </c>
      <c r="AY30" s="217" t="str">
        <f>Housing_benefits!AY21</f>
        <v>-</v>
      </c>
      <c r="AZ30" s="217" t="str">
        <f>Housing_benefits!AZ21</f>
        <v>-</v>
      </c>
      <c r="BA30" s="217" t="str">
        <f>Housing_benefits!BA21</f>
        <v>-</v>
      </c>
      <c r="BB30" s="217" t="str">
        <f>Housing_benefits!BB21</f>
        <v>-</v>
      </c>
      <c r="BC30" s="217" t="str">
        <f>Housing_benefits!BC21</f>
        <v>-</v>
      </c>
      <c r="BD30" s="217" t="str">
        <f>Housing_benefits!BD21</f>
        <v>-</v>
      </c>
      <c r="BE30" s="217" t="str">
        <f>Housing_benefits!BE21</f>
        <v>-</v>
      </c>
      <c r="BF30" s="217" t="str">
        <f>Housing_benefits!BF21</f>
        <v>-</v>
      </c>
      <c r="BG30" s="217" t="str">
        <f>Housing_benefits!BG21</f>
        <v>-</v>
      </c>
      <c r="BH30" s="217" t="str">
        <f>Housing_benefits!BH21</f>
        <v>-</v>
      </c>
      <c r="BI30" s="217" t="str">
        <f>Housing_benefits!BI21</f>
        <v>-</v>
      </c>
      <c r="BJ30" s="217" t="str">
        <f>Housing_benefits!BJ21</f>
        <v>-</v>
      </c>
      <c r="BK30" s="217" t="str">
        <f>Housing_benefits!BK21</f>
        <v>-</v>
      </c>
      <c r="BL30" s="217">
        <f>Housing_benefits!BL21</f>
        <v>4476.9210732179572</v>
      </c>
      <c r="BM30" s="217">
        <f>Housing_benefits!BM21</f>
        <v>5069.1288261388017</v>
      </c>
      <c r="BN30" s="217">
        <f>Housing_benefits!BN21</f>
        <v>5380.0316400709962</v>
      </c>
      <c r="BO30" s="217">
        <f>Housing_benefits!BO21</f>
        <v>5751.430097558853</v>
      </c>
      <c r="BP30" s="217">
        <f>Housing_benefits!BP21</f>
        <v>6054.4950272257229</v>
      </c>
      <c r="BQ30" s="217">
        <f>Housing_benefits!BQ21</f>
        <v>6194.2714010260988</v>
      </c>
      <c r="BR30" s="217">
        <f>Housing_benefits!BR21</f>
        <v>6678.1472903271933</v>
      </c>
      <c r="BS30" s="217">
        <f>Housing_benefits!BS21</f>
        <v>6946.5151764190032</v>
      </c>
      <c r="BT30" s="217">
        <f>Housing_benefits!BT21</f>
        <v>6870.0617211736808</v>
      </c>
      <c r="BU30" s="217">
        <f>Housing_benefits!BU21</f>
        <v>6679.3883075615377</v>
      </c>
      <c r="BV30" s="217">
        <f>Housing_benefits!BV21</f>
        <v>6268.7171839573311</v>
      </c>
      <c r="BW30" s="217">
        <f>Housing_benefits!BW21</f>
        <v>5669.1485899978188</v>
      </c>
      <c r="BX30" s="217">
        <f>Housing_benefits!BX21</f>
        <v>5431.8340381891176</v>
      </c>
      <c r="BY30" s="217">
        <f>Housing_benefits!BY21</f>
        <v>5051.3226457595538</v>
      </c>
      <c r="BZ30" s="217">
        <f>Housing_benefits!BZ21</f>
        <v>4675.8965883485998</v>
      </c>
      <c r="CA30" s="217">
        <f>Housing_benefits!CA21</f>
        <v>4473.8577333009425</v>
      </c>
      <c r="CB30" s="217">
        <f>Housing_benefits!CB21</f>
        <v>4330.788275184178</v>
      </c>
      <c r="CC30" s="217">
        <f>Housing_benefits!CC21</f>
        <v>3716.8511709178642</v>
      </c>
      <c r="CD30" s="217">
        <f>Housing_benefits!CD21</f>
        <v>3456.9698365020736</v>
      </c>
      <c r="CE30" s="218">
        <f>Housing_benefits!CE21</f>
        <v>3207.2100894743244</v>
      </c>
    </row>
    <row r="31" spans="1:83" x14ac:dyDescent="0.35">
      <c r="A31" s="277"/>
      <c r="B31" s="248" t="s">
        <v>476</v>
      </c>
      <c r="AH31" s="217"/>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17"/>
      <c r="BE31" s="217"/>
      <c r="BF31" s="217"/>
      <c r="BG31" s="217"/>
      <c r="BH31" s="217"/>
      <c r="BI31" s="217"/>
      <c r="BJ31" s="217"/>
      <c r="BK31" s="217"/>
      <c r="BL31" s="217"/>
      <c r="BM31" s="217"/>
      <c r="BN31" s="217"/>
      <c r="BO31" s="217"/>
      <c r="BP31" s="217"/>
      <c r="BQ31" s="217"/>
      <c r="BR31" s="217"/>
      <c r="BS31" s="217"/>
      <c r="BT31" s="217"/>
      <c r="BU31" s="217"/>
      <c r="BV31" s="217"/>
      <c r="BW31" s="217"/>
      <c r="BX31" s="217"/>
      <c r="BY31" s="217"/>
      <c r="BZ31" s="217"/>
      <c r="CA31" s="217"/>
      <c r="CB31" s="217"/>
      <c r="CC31" s="217"/>
      <c r="CD31" s="217"/>
      <c r="CE31" s="218"/>
    </row>
    <row r="32" spans="1:83" s="283" customFormat="1" x14ac:dyDescent="0.25">
      <c r="A32" s="281"/>
      <c r="B32" s="282" t="s">
        <v>477</v>
      </c>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5">
        <f>Housing_benefits!AH34</f>
        <v>51.497172727332845</v>
      </c>
      <c r="AI32" s="285">
        <f>Housing_benefits!AI34</f>
        <v>56.414147956273574</v>
      </c>
      <c r="AJ32" s="285">
        <f>Housing_benefits!AJ34</f>
        <v>72.615417878922116</v>
      </c>
      <c r="AK32" s="285">
        <f>Housing_benefits!AK34</f>
        <v>117.78692276529311</v>
      </c>
      <c r="AL32" s="285">
        <f>Housing_benefits!AL34</f>
        <v>151.22362386540289</v>
      </c>
      <c r="AM32" s="285">
        <f>Housing_benefits!AM34</f>
        <v>178.70507247687672</v>
      </c>
      <c r="AN32" s="285">
        <f>Housing_benefits!AN34</f>
        <v>201.80019075346371</v>
      </c>
      <c r="AO32" s="285">
        <f>Housing_benefits!AO34</f>
        <v>225.35883833034222</v>
      </c>
      <c r="AP32" s="285">
        <f>Housing_benefits!AP34</f>
        <v>242.96586799409306</v>
      </c>
      <c r="AQ32" s="285">
        <f>Housing_benefits!AQ34</f>
        <v>251.3770479196252</v>
      </c>
      <c r="AR32" s="285">
        <f>Housing_benefits!AR34</f>
        <v>219.61099999999999</v>
      </c>
      <c r="AS32" s="285">
        <f>Housing_benefits!AS34</f>
        <v>302.30599999999998</v>
      </c>
      <c r="AT32" s="285">
        <f>Housing_benefits!AT34</f>
        <v>415.50300000000004</v>
      </c>
      <c r="AU32" s="285">
        <f>Housing_benefits!AU34</f>
        <v>549.82100000000003</v>
      </c>
      <c r="AV32" s="285">
        <f>Housing_benefits!AV34</f>
        <v>722.96500000000003</v>
      </c>
      <c r="AW32" s="285">
        <f>Housing_benefits!AW34</f>
        <v>963.53300000000002</v>
      </c>
      <c r="AX32" s="285">
        <f>Housing_benefits!AX34</f>
        <v>1237.7020586775143</v>
      </c>
      <c r="AY32" s="285">
        <f>Housing_benefits!AY34</f>
        <v>1440.7675679371928</v>
      </c>
      <c r="AZ32" s="285">
        <f>Housing_benefits!AZ34</f>
        <v>1632.1173192887268</v>
      </c>
      <c r="BA32" s="285">
        <f>Housing_benefits!BA34</f>
        <v>1783.2014949487759</v>
      </c>
      <c r="BB32" s="285">
        <f>Housing_benefits!BB34</f>
        <v>1966.2753495570933</v>
      </c>
      <c r="BC32" s="285">
        <f>Housing_benefits!BC34</f>
        <v>2143.4684371455282</v>
      </c>
      <c r="BD32" s="285">
        <f>Housing_benefits!BD34</f>
        <v>2303.1767229957381</v>
      </c>
      <c r="BE32" s="285">
        <f>Housing_benefits!BE34</f>
        <v>2531.7035246192022</v>
      </c>
      <c r="BF32" s="285">
        <f>Housing_benefits!BF34</f>
        <v>2999.4614887041653</v>
      </c>
      <c r="BG32" s="285">
        <f>Housing_benefits!BG34</f>
        <v>2966.6712049912694</v>
      </c>
      <c r="BH32" s="285">
        <f>Housing_benefits!BH34</f>
        <v>3201.5130041258617</v>
      </c>
      <c r="BI32" s="285">
        <f>Housing_benefits!BI34</f>
        <v>3472.5465205192463</v>
      </c>
      <c r="BJ32" s="285">
        <f>Housing_benefits!BJ34</f>
        <v>3760.9241738617989</v>
      </c>
      <c r="BK32" s="285">
        <f>Housing_benefits!BK34</f>
        <v>3996.4280011900032</v>
      </c>
      <c r="BL32" s="285">
        <v>0</v>
      </c>
      <c r="BM32" s="285">
        <v>0</v>
      </c>
      <c r="BN32" s="285">
        <v>0</v>
      </c>
      <c r="BO32" s="285">
        <v>0</v>
      </c>
      <c r="BP32" s="285">
        <v>0</v>
      </c>
      <c r="BQ32" s="285">
        <v>0</v>
      </c>
      <c r="BR32" s="285">
        <v>0</v>
      </c>
      <c r="BS32" s="285">
        <v>0</v>
      </c>
      <c r="BT32" s="285">
        <v>0</v>
      </c>
      <c r="BU32" s="285">
        <v>0</v>
      </c>
      <c r="BV32" s="285">
        <v>0</v>
      </c>
      <c r="BW32" s="285">
        <v>0</v>
      </c>
      <c r="BX32" s="285">
        <v>0</v>
      </c>
      <c r="BY32" s="285">
        <v>0</v>
      </c>
      <c r="BZ32" s="285">
        <v>0</v>
      </c>
      <c r="CA32" s="285">
        <v>0</v>
      </c>
      <c r="CB32" s="285">
        <v>0</v>
      </c>
      <c r="CC32" s="285">
        <v>0</v>
      </c>
      <c r="CD32" s="285">
        <v>0</v>
      </c>
      <c r="CE32" s="286">
        <v>0</v>
      </c>
    </row>
    <row r="33" spans="1:83" ht="24" customHeight="1" x14ac:dyDescent="0.35">
      <c r="A33" s="277"/>
      <c r="B33" s="245" t="s">
        <v>478</v>
      </c>
      <c r="D33" s="207"/>
      <c r="E33" s="207"/>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29">
        <f t="shared" ref="BR33:CE33" si="10">SUM(BR34:BR35)</f>
        <v>8.5842064338530673</v>
      </c>
      <c r="BS33" s="229">
        <f t="shared" si="10"/>
        <v>15.913092580289941</v>
      </c>
      <c r="BT33" s="229">
        <f t="shared" si="10"/>
        <v>269.74663581413091</v>
      </c>
      <c r="BU33" s="229">
        <f t="shared" si="10"/>
        <v>650.3859764442318</v>
      </c>
      <c r="BV33" s="229">
        <f t="shared" si="10"/>
        <v>1728.9289168529904</v>
      </c>
      <c r="BW33" s="229">
        <f t="shared" si="10"/>
        <v>5052.8600310154125</v>
      </c>
      <c r="BX33" s="229">
        <f t="shared" si="10"/>
        <v>8331.7081912173489</v>
      </c>
      <c r="BY33" s="229">
        <f t="shared" si="10"/>
        <v>12063.376696837979</v>
      </c>
      <c r="BZ33" s="229">
        <f t="shared" si="10"/>
        <v>14816.75022185763</v>
      </c>
      <c r="CA33" s="229">
        <f t="shared" si="10"/>
        <v>18754.035182118358</v>
      </c>
      <c r="CB33" s="229">
        <f t="shared" si="10"/>
        <v>22343.724044267237</v>
      </c>
      <c r="CC33" s="229">
        <f t="shared" si="10"/>
        <v>25695.020993372906</v>
      </c>
      <c r="CD33" s="229">
        <f t="shared" si="10"/>
        <v>28191.272199371437</v>
      </c>
      <c r="CE33" s="266">
        <f t="shared" si="10"/>
        <v>30687.718570501434</v>
      </c>
    </row>
    <row r="34" spans="1:83" s="283" customFormat="1" x14ac:dyDescent="0.35">
      <c r="A34" s="281"/>
      <c r="B34" s="248" t="s">
        <v>479</v>
      </c>
      <c r="C34" s="207"/>
      <c r="D34" s="229"/>
      <c r="E34" s="229"/>
      <c r="F34" s="229"/>
      <c r="G34" s="229"/>
      <c r="H34" s="229"/>
      <c r="I34" s="229"/>
      <c r="J34" s="229"/>
      <c r="K34" s="229"/>
      <c r="L34" s="229"/>
      <c r="M34" s="229"/>
      <c r="N34" s="229"/>
      <c r="O34" s="229"/>
      <c r="P34" s="229"/>
      <c r="Q34" s="229"/>
      <c r="R34" s="229"/>
      <c r="S34" s="229"/>
      <c r="T34" s="229"/>
      <c r="U34" s="229"/>
      <c r="V34" s="229"/>
      <c r="W34" s="229"/>
      <c r="X34" s="229"/>
      <c r="Y34" s="229"/>
      <c r="Z34" s="229"/>
      <c r="AA34" s="229"/>
      <c r="AB34" s="229"/>
      <c r="AC34" s="229"/>
      <c r="AD34" s="229"/>
      <c r="AE34" s="229"/>
      <c r="AF34" s="229"/>
      <c r="AG34" s="229"/>
      <c r="AH34" s="217"/>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c r="BI34" s="217"/>
      <c r="BJ34" s="217"/>
      <c r="BK34" s="217"/>
      <c r="BL34" s="217"/>
      <c r="BM34" s="217"/>
      <c r="BN34" s="217"/>
      <c r="BO34" s="217"/>
      <c r="BP34" s="217"/>
      <c r="BQ34" s="217"/>
      <c r="BR34" s="217">
        <v>8.5842064338530673</v>
      </c>
      <c r="BS34" s="217">
        <v>15.913092580289941</v>
      </c>
      <c r="BT34" s="217">
        <v>216.88252404106768</v>
      </c>
      <c r="BU34" s="217">
        <v>413.66593266033817</v>
      </c>
      <c r="BV34" s="217">
        <v>1125.1525304895706</v>
      </c>
      <c r="BW34" s="217">
        <v>3375.0910555535684</v>
      </c>
      <c r="BX34" s="217">
        <v>5889.0626066096038</v>
      </c>
      <c r="BY34" s="217">
        <v>8225.035058370162</v>
      </c>
      <c r="BZ34" s="217">
        <v>9987.1360893826713</v>
      </c>
      <c r="CA34" s="217">
        <v>12746.449696917913</v>
      </c>
      <c r="CB34" s="217">
        <v>15208.922448753963</v>
      </c>
      <c r="CC34" s="217">
        <v>17367.45810533861</v>
      </c>
      <c r="CD34" s="217">
        <v>18964.176609839109</v>
      </c>
      <c r="CE34" s="218">
        <v>20577.084683734403</v>
      </c>
    </row>
    <row r="35" spans="1:83" s="283" customFormat="1" x14ac:dyDescent="0.35">
      <c r="A35" s="281"/>
      <c r="B35" s="278" t="s">
        <v>480</v>
      </c>
      <c r="C35" s="207"/>
      <c r="D35" s="229"/>
      <c r="E35" s="229"/>
      <c r="F35" s="229"/>
      <c r="G35" s="229"/>
      <c r="H35" s="229"/>
      <c r="I35" s="229"/>
      <c r="J35" s="229"/>
      <c r="K35" s="229"/>
      <c r="L35" s="229"/>
      <c r="M35" s="229"/>
      <c r="N35" s="229"/>
      <c r="O35" s="229"/>
      <c r="P35" s="229"/>
      <c r="Q35" s="229"/>
      <c r="R35" s="229"/>
      <c r="S35" s="229"/>
      <c r="T35" s="229"/>
      <c r="U35" s="229"/>
      <c r="V35" s="229"/>
      <c r="W35" s="229"/>
      <c r="X35" s="229"/>
      <c r="Y35" s="229"/>
      <c r="Z35" s="229"/>
      <c r="AA35" s="229"/>
      <c r="AB35" s="229"/>
      <c r="AC35" s="229"/>
      <c r="AD35" s="229"/>
      <c r="AE35" s="229"/>
      <c r="AF35" s="229"/>
      <c r="AG35" s="229"/>
      <c r="AH35" s="217"/>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c r="BI35" s="217"/>
      <c r="BJ35" s="217"/>
      <c r="BK35" s="217"/>
      <c r="BL35" s="217"/>
      <c r="BM35" s="217"/>
      <c r="BN35" s="217"/>
      <c r="BO35" s="217"/>
      <c r="BP35" s="217"/>
      <c r="BQ35" s="217"/>
      <c r="BR35" s="217">
        <v>0</v>
      </c>
      <c r="BS35" s="217">
        <v>0</v>
      </c>
      <c r="BT35" s="217">
        <v>52.864111773063229</v>
      </c>
      <c r="BU35" s="217">
        <v>236.72004378389357</v>
      </c>
      <c r="BV35" s="217">
        <v>603.77638636341965</v>
      </c>
      <c r="BW35" s="217">
        <v>1677.7689754618443</v>
      </c>
      <c r="BX35" s="217">
        <v>2442.6455846077447</v>
      </c>
      <c r="BY35" s="217">
        <v>3838.3416384678167</v>
      </c>
      <c r="BZ35" s="217">
        <v>4829.6141324749588</v>
      </c>
      <c r="CA35" s="217">
        <v>6007.5854852004459</v>
      </c>
      <c r="CB35" s="217">
        <v>7134.8015955132732</v>
      </c>
      <c r="CC35" s="217">
        <v>8327.5628880342956</v>
      </c>
      <c r="CD35" s="217">
        <v>9227.0955895323295</v>
      </c>
      <c r="CE35" s="218">
        <v>10110.633886767033</v>
      </c>
    </row>
    <row r="36" spans="1:83" s="283" customFormat="1" ht="24" customHeight="1" thickBot="1" x14ac:dyDescent="0.4">
      <c r="A36" s="281"/>
      <c r="B36" s="245" t="s">
        <v>481</v>
      </c>
      <c r="C36" s="207"/>
      <c r="D36" s="229"/>
      <c r="E36" s="229"/>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229"/>
      <c r="AD36" s="229"/>
      <c r="AE36" s="229"/>
      <c r="AF36" s="229"/>
      <c r="AG36" s="229"/>
      <c r="AH36" s="217"/>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c r="BI36" s="217"/>
      <c r="BJ36" s="217"/>
      <c r="BK36" s="217"/>
      <c r="BL36" s="217"/>
      <c r="BM36" s="217"/>
      <c r="BN36" s="217"/>
      <c r="BO36" s="217"/>
      <c r="BP36" s="217"/>
      <c r="BQ36" s="217"/>
      <c r="BR36" s="217"/>
      <c r="BS36" s="217"/>
      <c r="BT36" s="217"/>
      <c r="BU36" s="217"/>
      <c r="BV36" s="217"/>
      <c r="BW36" s="217">
        <v>229.49178641030215</v>
      </c>
      <c r="BX36" s="217">
        <v>403.42348127814699</v>
      </c>
      <c r="BY36" s="217">
        <v>547.68416970292537</v>
      </c>
      <c r="BZ36" s="217">
        <v>687.95537591238599</v>
      </c>
      <c r="CA36" s="217">
        <v>819.94806737984334</v>
      </c>
      <c r="CB36" s="217">
        <v>975.800452814609</v>
      </c>
      <c r="CC36" s="217">
        <v>1154.4911275382233</v>
      </c>
      <c r="CD36" s="217">
        <v>1229.114850511196</v>
      </c>
      <c r="CE36" s="218">
        <v>1272.9722580963728</v>
      </c>
    </row>
    <row r="37" spans="1:83" ht="39.75" customHeight="1" x14ac:dyDescent="0.35">
      <c r="A37" s="281"/>
      <c r="B37" s="205" t="s">
        <v>18</v>
      </c>
      <c r="C37" s="206"/>
      <c r="D37" s="51" t="s">
        <v>171</v>
      </c>
      <c r="E37" s="51" t="s">
        <v>172</v>
      </c>
      <c r="F37" s="51" t="s">
        <v>173</v>
      </c>
      <c r="G37" s="51" t="s">
        <v>174</v>
      </c>
      <c r="H37" s="51" t="s">
        <v>175</v>
      </c>
      <c r="I37" s="51" t="s">
        <v>176</v>
      </c>
      <c r="J37" s="51" t="s">
        <v>177</v>
      </c>
      <c r="K37" s="51" t="s">
        <v>178</v>
      </c>
      <c r="L37" s="51" t="s">
        <v>179</v>
      </c>
      <c r="M37" s="51" t="s">
        <v>180</v>
      </c>
      <c r="N37" s="51" t="s">
        <v>181</v>
      </c>
      <c r="O37" s="51" t="s">
        <v>182</v>
      </c>
      <c r="P37" s="51" t="s">
        <v>183</v>
      </c>
      <c r="Q37" s="51" t="s">
        <v>184</v>
      </c>
      <c r="R37" s="51" t="s">
        <v>185</v>
      </c>
      <c r="S37" s="51" t="s">
        <v>186</v>
      </c>
      <c r="T37" s="51" t="s">
        <v>187</v>
      </c>
      <c r="U37" s="51" t="s">
        <v>188</v>
      </c>
      <c r="V37" s="51" t="s">
        <v>189</v>
      </c>
      <c r="W37" s="51" t="s">
        <v>190</v>
      </c>
      <c r="X37" s="51" t="s">
        <v>191</v>
      </c>
      <c r="Y37" s="51" t="s">
        <v>192</v>
      </c>
      <c r="Z37" s="51" t="s">
        <v>193</v>
      </c>
      <c r="AA37" s="51" t="s">
        <v>194</v>
      </c>
      <c r="AB37" s="51" t="s">
        <v>195</v>
      </c>
      <c r="AC37" s="51" t="s">
        <v>196</v>
      </c>
      <c r="AD37" s="51" t="s">
        <v>197</v>
      </c>
      <c r="AE37" s="51" t="s">
        <v>198</v>
      </c>
      <c r="AF37" s="51" t="s">
        <v>199</v>
      </c>
      <c r="AG37" s="51" t="s">
        <v>200</v>
      </c>
      <c r="AH37" s="51" t="s">
        <v>201</v>
      </c>
      <c r="AI37" s="51" t="s">
        <v>202</v>
      </c>
      <c r="AJ37" s="51" t="s">
        <v>203</v>
      </c>
      <c r="AK37" s="51" t="s">
        <v>204</v>
      </c>
      <c r="AL37" s="51" t="s">
        <v>205</v>
      </c>
      <c r="AM37" s="51" t="s">
        <v>206</v>
      </c>
      <c r="AN37" s="51" t="s">
        <v>207</v>
      </c>
      <c r="AO37" s="51" t="s">
        <v>208</v>
      </c>
      <c r="AP37" s="51" t="s">
        <v>209</v>
      </c>
      <c r="AQ37" s="51" t="s">
        <v>210</v>
      </c>
      <c r="AR37" s="51" t="s">
        <v>211</v>
      </c>
      <c r="AS37" s="51" t="s">
        <v>212</v>
      </c>
      <c r="AT37" s="51" t="s">
        <v>213</v>
      </c>
      <c r="AU37" s="51" t="s">
        <v>214</v>
      </c>
      <c r="AV37" s="51" t="s">
        <v>215</v>
      </c>
      <c r="AW37" s="51" t="s">
        <v>216</v>
      </c>
      <c r="AX37" s="51" t="s">
        <v>217</v>
      </c>
      <c r="AY37" s="51" t="s">
        <v>116</v>
      </c>
      <c r="AZ37" s="51" t="s">
        <v>117</v>
      </c>
      <c r="BA37" s="51" t="s">
        <v>118</v>
      </c>
      <c r="BB37" s="51" t="s">
        <v>119</v>
      </c>
      <c r="BC37" s="51" t="s">
        <v>120</v>
      </c>
      <c r="BD37" s="51" t="s">
        <v>121</v>
      </c>
      <c r="BE37" s="51" t="s">
        <v>122</v>
      </c>
      <c r="BF37" s="51" t="s">
        <v>123</v>
      </c>
      <c r="BG37" s="51" t="s">
        <v>124</v>
      </c>
      <c r="BH37" s="51" t="s">
        <v>125</v>
      </c>
      <c r="BI37" s="51" t="s">
        <v>126</v>
      </c>
      <c r="BJ37" s="51" t="s">
        <v>127</v>
      </c>
      <c r="BK37" s="51" t="s">
        <v>128</v>
      </c>
      <c r="BL37" s="51" t="s">
        <v>129</v>
      </c>
      <c r="BM37" s="51" t="s">
        <v>130</v>
      </c>
      <c r="BN37" s="51" t="s">
        <v>131</v>
      </c>
      <c r="BO37" s="51" t="s">
        <v>132</v>
      </c>
      <c r="BP37" s="51" t="s">
        <v>133</v>
      </c>
      <c r="BQ37" s="51" t="s">
        <v>134</v>
      </c>
      <c r="BR37" s="51" t="s">
        <v>135</v>
      </c>
      <c r="BS37" s="51" t="s">
        <v>136</v>
      </c>
      <c r="BT37" s="51" t="s">
        <v>137</v>
      </c>
      <c r="BU37" s="51" t="s">
        <v>138</v>
      </c>
      <c r="BV37" s="51" t="s">
        <v>139</v>
      </c>
      <c r="BW37" s="51" t="s">
        <v>140</v>
      </c>
      <c r="BX37" s="51" t="s">
        <v>141</v>
      </c>
      <c r="BY37" s="51" t="s">
        <v>142</v>
      </c>
      <c r="BZ37" s="51" t="s">
        <v>143</v>
      </c>
      <c r="CA37" s="51" t="s">
        <v>144</v>
      </c>
      <c r="CB37" s="51" t="s">
        <v>145</v>
      </c>
      <c r="CC37" s="51" t="s">
        <v>146</v>
      </c>
      <c r="CD37" s="51" t="s">
        <v>147</v>
      </c>
      <c r="CE37" s="52" t="s">
        <v>148</v>
      </c>
    </row>
    <row r="38" spans="1:83" s="210" customFormat="1" x14ac:dyDescent="0.35">
      <c r="A38" s="281"/>
      <c r="B38" s="114" t="s">
        <v>331</v>
      </c>
      <c r="C38" s="212"/>
      <c r="D38" s="272" t="s">
        <v>150</v>
      </c>
      <c r="E38" s="272" t="s">
        <v>150</v>
      </c>
      <c r="F38" s="272" t="s">
        <v>150</v>
      </c>
      <c r="G38" s="272" t="s">
        <v>150</v>
      </c>
      <c r="H38" s="272" t="s">
        <v>150</v>
      </c>
      <c r="I38" s="272" t="s">
        <v>150</v>
      </c>
      <c r="J38" s="272" t="s">
        <v>150</v>
      </c>
      <c r="K38" s="272" t="s">
        <v>150</v>
      </c>
      <c r="L38" s="272" t="s">
        <v>150</v>
      </c>
      <c r="M38" s="272" t="s">
        <v>150</v>
      </c>
      <c r="N38" s="272" t="s">
        <v>150</v>
      </c>
      <c r="O38" s="272" t="s">
        <v>150</v>
      </c>
      <c r="P38" s="272" t="s">
        <v>150</v>
      </c>
      <c r="Q38" s="272" t="s">
        <v>150</v>
      </c>
      <c r="R38" s="272" t="s">
        <v>150</v>
      </c>
      <c r="S38" s="272" t="s">
        <v>150</v>
      </c>
      <c r="T38" s="272" t="s">
        <v>150</v>
      </c>
      <c r="U38" s="272" t="s">
        <v>150</v>
      </c>
      <c r="V38" s="272" t="s">
        <v>150</v>
      </c>
      <c r="W38" s="272" t="s">
        <v>150</v>
      </c>
      <c r="X38" s="272" t="s">
        <v>150</v>
      </c>
      <c r="Y38" s="272" t="s">
        <v>150</v>
      </c>
      <c r="Z38" s="272" t="s">
        <v>150</v>
      </c>
      <c r="AA38" s="272" t="s">
        <v>150</v>
      </c>
      <c r="AB38" s="272" t="s">
        <v>150</v>
      </c>
      <c r="AC38" s="272" t="s">
        <v>150</v>
      </c>
      <c r="AD38" s="272" t="s">
        <v>150</v>
      </c>
      <c r="AE38" s="272" t="s">
        <v>150</v>
      </c>
      <c r="AF38" s="272" t="s">
        <v>150</v>
      </c>
      <c r="AG38" s="272" t="s">
        <v>150</v>
      </c>
      <c r="AH38" s="272" t="s">
        <v>150</v>
      </c>
      <c r="AI38" s="272" t="s">
        <v>150</v>
      </c>
      <c r="AJ38" s="272" t="s">
        <v>150</v>
      </c>
      <c r="AK38" s="272" t="s">
        <v>150</v>
      </c>
      <c r="AL38" s="272" t="s">
        <v>150</v>
      </c>
      <c r="AM38" s="272" t="s">
        <v>150</v>
      </c>
      <c r="AN38" s="272" t="s">
        <v>150</v>
      </c>
      <c r="AO38" s="272" t="s">
        <v>150</v>
      </c>
      <c r="AP38" s="272" t="s">
        <v>150</v>
      </c>
      <c r="AQ38" s="272" t="s">
        <v>150</v>
      </c>
      <c r="AR38" s="272" t="s">
        <v>150</v>
      </c>
      <c r="AS38" s="272" t="s">
        <v>150</v>
      </c>
      <c r="AT38" s="272" t="s">
        <v>150</v>
      </c>
      <c r="AU38" s="272" t="s">
        <v>150</v>
      </c>
      <c r="AV38" s="272" t="s">
        <v>150</v>
      </c>
      <c r="AW38" s="272" t="s">
        <v>150</v>
      </c>
      <c r="AX38" s="272" t="s">
        <v>150</v>
      </c>
      <c r="AY38" s="272" t="s">
        <v>150</v>
      </c>
      <c r="AZ38" s="272" t="s">
        <v>150</v>
      </c>
      <c r="BA38" s="272" t="s">
        <v>150</v>
      </c>
      <c r="BB38" s="272" t="s">
        <v>150</v>
      </c>
      <c r="BC38" s="272" t="s">
        <v>150</v>
      </c>
      <c r="BD38" s="272" t="s">
        <v>150</v>
      </c>
      <c r="BE38" s="272" t="s">
        <v>150</v>
      </c>
      <c r="BF38" s="272" t="s">
        <v>150</v>
      </c>
      <c r="BG38" s="272" t="s">
        <v>150</v>
      </c>
      <c r="BH38" s="272" t="s">
        <v>150</v>
      </c>
      <c r="BI38" s="272" t="s">
        <v>150</v>
      </c>
      <c r="BJ38" s="272" t="s">
        <v>150</v>
      </c>
      <c r="BK38" s="272" t="s">
        <v>150</v>
      </c>
      <c r="BL38" s="272" t="s">
        <v>150</v>
      </c>
      <c r="BM38" s="272" t="s">
        <v>150</v>
      </c>
      <c r="BN38" s="272" t="s">
        <v>150</v>
      </c>
      <c r="BO38" s="272" t="s">
        <v>150</v>
      </c>
      <c r="BP38" s="272" t="s">
        <v>150</v>
      </c>
      <c r="BQ38" s="272" t="s">
        <v>150</v>
      </c>
      <c r="BR38" s="272" t="s">
        <v>150</v>
      </c>
      <c r="BS38" s="272" t="s">
        <v>150</v>
      </c>
      <c r="BT38" s="272" t="s">
        <v>150</v>
      </c>
      <c r="BU38" s="272" t="s">
        <v>150</v>
      </c>
      <c r="BV38" s="272" t="s">
        <v>150</v>
      </c>
      <c r="BW38" s="272" t="s">
        <v>150</v>
      </c>
      <c r="BX38" s="272" t="s">
        <v>150</v>
      </c>
      <c r="BY38" s="272" t="s">
        <v>150</v>
      </c>
      <c r="BZ38" s="272" t="s">
        <v>151</v>
      </c>
      <c r="CA38" s="272" t="s">
        <v>151</v>
      </c>
      <c r="CB38" s="272" t="s">
        <v>151</v>
      </c>
      <c r="CC38" s="272" t="s">
        <v>151</v>
      </c>
      <c r="CD38" s="272" t="s">
        <v>151</v>
      </c>
      <c r="CE38" s="273" t="s">
        <v>151</v>
      </c>
    </row>
    <row r="39" spans="1:83" ht="26.25" customHeight="1" x14ac:dyDescent="0.35">
      <c r="A39" s="274"/>
      <c r="B39" s="228" t="s">
        <v>163</v>
      </c>
      <c r="C39" s="287"/>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75"/>
      <c r="AE39" s="275"/>
      <c r="AF39" s="275"/>
      <c r="AG39" s="275"/>
      <c r="AH39" s="275">
        <v>13578.656943176185</v>
      </c>
      <c r="AI39" s="275">
        <v>12873.248337920348</v>
      </c>
      <c r="AJ39" s="275">
        <v>12376.763880944012</v>
      </c>
      <c r="AK39" s="275">
        <v>13092.836924562182</v>
      </c>
      <c r="AL39" s="275">
        <v>13558.879414523439</v>
      </c>
      <c r="AM39" s="275">
        <v>13865.271958258492</v>
      </c>
      <c r="AN39" s="275">
        <v>14878.940253520745</v>
      </c>
      <c r="AO39" s="275">
        <v>15705.027845078255</v>
      </c>
      <c r="AP39" s="275">
        <v>16984.617821498745</v>
      </c>
      <c r="AQ39" s="275">
        <v>17885.445338471411</v>
      </c>
      <c r="AR39" s="275">
        <v>18596.496761742757</v>
      </c>
      <c r="AS39" s="275">
        <v>19582.713214917861</v>
      </c>
      <c r="AT39" s="275">
        <v>21110.008689605871</v>
      </c>
      <c r="AU39" s="275">
        <v>24777.262448401307</v>
      </c>
      <c r="AV39" s="275">
        <v>28915.966411899968</v>
      </c>
      <c r="AW39" s="275">
        <v>33377.076419386489</v>
      </c>
      <c r="AX39" s="275">
        <v>36629.429935288652</v>
      </c>
      <c r="AY39" s="275">
        <v>38331.683782551016</v>
      </c>
      <c r="AZ39" s="275">
        <v>39193.46882518076</v>
      </c>
      <c r="BA39" s="275">
        <v>40518.103374631035</v>
      </c>
      <c r="BB39" s="275">
        <v>41123.804139941603</v>
      </c>
      <c r="BC39" s="275">
        <v>41430.170121884075</v>
      </c>
      <c r="BD39" s="275">
        <v>43128.2170669513</v>
      </c>
      <c r="BE39" s="275">
        <v>44724.678616680721</v>
      </c>
      <c r="BF39" s="275">
        <v>45530.813428878668</v>
      </c>
      <c r="BG39" s="275">
        <v>45945.862037726307</v>
      </c>
      <c r="BH39" s="275">
        <v>45499.894270418008</v>
      </c>
      <c r="BI39" s="275">
        <v>45609.233177943999</v>
      </c>
      <c r="BJ39" s="275">
        <v>45781.740575000244</v>
      </c>
      <c r="BK39" s="275">
        <v>47432.717683060284</v>
      </c>
      <c r="BL39" s="275">
        <v>48484.181543715102</v>
      </c>
      <c r="BM39" s="275">
        <v>51683.021153810805</v>
      </c>
      <c r="BN39" s="275">
        <v>52443.052736639031</v>
      </c>
      <c r="BO39" s="275">
        <v>53597.763919669749</v>
      </c>
      <c r="BP39" s="275">
        <v>54931.771543486648</v>
      </c>
      <c r="BQ39" s="275">
        <v>54917.54083164833</v>
      </c>
      <c r="BR39" s="275">
        <v>58311.741249993291</v>
      </c>
      <c r="BS39" s="275">
        <v>60803.331739106667</v>
      </c>
      <c r="BT39" s="275">
        <v>60990.857083823445</v>
      </c>
      <c r="BU39" s="275">
        <v>63020.853726808855</v>
      </c>
      <c r="BV39" s="275">
        <v>64865.336939612636</v>
      </c>
      <c r="BW39" s="275">
        <v>64287.299136635636</v>
      </c>
      <c r="BX39" s="275">
        <v>62461.299400525597</v>
      </c>
      <c r="BY39" s="275">
        <v>67190.763407357081</v>
      </c>
      <c r="BZ39" s="275">
        <v>68929.439645215796</v>
      </c>
      <c r="CA39" s="275">
        <v>78648.153648660824</v>
      </c>
      <c r="CB39" s="275">
        <v>85052.138650565481</v>
      </c>
      <c r="CC39" s="275">
        <v>88024.831386812977</v>
      </c>
      <c r="CD39" s="275">
        <v>90803.842709392426</v>
      </c>
      <c r="CE39" s="276">
        <v>93984.548041936971</v>
      </c>
    </row>
    <row r="40" spans="1:83" ht="24.75" customHeight="1" x14ac:dyDescent="0.35">
      <c r="A40" s="277"/>
      <c r="B40" s="219" t="s">
        <v>458</v>
      </c>
      <c r="AH40" s="217">
        <v>1292.634446496754</v>
      </c>
      <c r="AI40" s="217">
        <v>1438.1141031927261</v>
      </c>
      <c r="AJ40" s="217">
        <v>1657.0554130907353</v>
      </c>
      <c r="AK40" s="217">
        <v>1953.1770909336317</v>
      </c>
      <c r="AL40" s="217">
        <v>2305.9910224259938</v>
      </c>
      <c r="AM40" s="217">
        <v>2742.3666074355351</v>
      </c>
      <c r="AN40" s="217">
        <v>3017.3575309434559</v>
      </c>
      <c r="AO40" s="217">
        <v>3385.8641514901383</v>
      </c>
      <c r="AP40" s="217">
        <v>3772.21757055938</v>
      </c>
      <c r="AQ40" s="217">
        <v>4118.445969257742</v>
      </c>
      <c r="AR40" s="217">
        <v>4321.1207560969642</v>
      </c>
      <c r="AS40" s="217">
        <v>4584.5824366669194</v>
      </c>
      <c r="AT40" s="217">
        <v>4965.0922132333453</v>
      </c>
      <c r="AU40" s="217">
        <v>5710.0869285045874</v>
      </c>
      <c r="AV40" s="217">
        <v>7197.1866589523861</v>
      </c>
      <c r="AW40" s="217">
        <v>8887.8738019356824</v>
      </c>
      <c r="AX40" s="217">
        <v>9734.8526901469049</v>
      </c>
      <c r="AY40" s="217">
        <v>11083.11133436373</v>
      </c>
      <c r="AZ40" s="217">
        <v>12230.346466769326</v>
      </c>
      <c r="BA40" s="217">
        <v>13256.651075676342</v>
      </c>
      <c r="BB40" s="217">
        <v>13935.393729164898</v>
      </c>
      <c r="BC40" s="217">
        <v>14599.804353605678</v>
      </c>
      <c r="BD40" s="217">
        <v>15295.768190374847</v>
      </c>
      <c r="BE40" s="217">
        <v>16163.251957881681</v>
      </c>
      <c r="BF40" s="217">
        <v>16775.697923723365</v>
      </c>
      <c r="BG40" s="217">
        <v>17547.191853881632</v>
      </c>
      <c r="BH40" s="217">
        <v>18132.710850811567</v>
      </c>
      <c r="BI40" s="217">
        <v>18831.787344877845</v>
      </c>
      <c r="BJ40" s="217">
        <v>19395.876056465328</v>
      </c>
      <c r="BK40" s="217">
        <v>20381.702347569779</v>
      </c>
      <c r="BL40" s="217">
        <v>20974.81284265859</v>
      </c>
      <c r="BM40" s="217">
        <v>22467.731843134698</v>
      </c>
      <c r="BN40" s="217">
        <v>22818.879046253711</v>
      </c>
      <c r="BO40" s="217">
        <v>23471.216637779133</v>
      </c>
      <c r="BP40" s="217">
        <v>24360.782418248564</v>
      </c>
      <c r="BQ40" s="217">
        <v>24346.985923827586</v>
      </c>
      <c r="BR40" s="217">
        <v>25958.145712569185</v>
      </c>
      <c r="BS40" s="217">
        <v>26921.784479470123</v>
      </c>
      <c r="BT40" s="217">
        <v>26902.027163750696</v>
      </c>
      <c r="BU40" s="217">
        <v>28120.794654573605</v>
      </c>
      <c r="BV40" s="217">
        <v>28661.41600523104</v>
      </c>
      <c r="BW40" s="217">
        <v>29324.088231956008</v>
      </c>
      <c r="BX40" s="217">
        <v>26732.472501682307</v>
      </c>
      <c r="BY40" s="217">
        <v>28354.768710218246</v>
      </c>
      <c r="BZ40" s="217">
        <v>30073.116093136116</v>
      </c>
      <c r="CA40" s="217">
        <v>35272.667222854318</v>
      </c>
      <c r="CB40" s="217">
        <v>39114.825466763745</v>
      </c>
      <c r="CC40" s="217">
        <v>41358.147496703517</v>
      </c>
      <c r="CD40" s="217">
        <v>43160.318934958865</v>
      </c>
      <c r="CE40" s="218">
        <v>45071.266169191687</v>
      </c>
    </row>
    <row r="41" spans="1:83" x14ac:dyDescent="0.35">
      <c r="A41" s="277"/>
      <c r="B41" s="278" t="s">
        <v>247</v>
      </c>
      <c r="AH41" s="217">
        <v>0</v>
      </c>
      <c r="AI41" s="217">
        <v>0</v>
      </c>
      <c r="AJ41" s="217">
        <v>0</v>
      </c>
      <c r="AK41" s="217">
        <v>0</v>
      </c>
      <c r="AL41" s="217">
        <v>0</v>
      </c>
      <c r="AM41" s="217">
        <v>0</v>
      </c>
      <c r="AN41" s="217">
        <v>0</v>
      </c>
      <c r="AO41" s="217">
        <v>0</v>
      </c>
      <c r="AP41" s="217">
        <v>0</v>
      </c>
      <c r="AQ41" s="217">
        <v>0</v>
      </c>
      <c r="AR41" s="217">
        <v>0</v>
      </c>
      <c r="AS41" s="217">
        <v>0</v>
      </c>
      <c r="AT41" s="217">
        <v>0</v>
      </c>
      <c r="AU41" s="217">
        <v>0</v>
      </c>
      <c r="AV41" s="217">
        <v>0</v>
      </c>
      <c r="AW41" s="217">
        <v>0</v>
      </c>
      <c r="AX41" s="217">
        <v>0</v>
      </c>
      <c r="AY41" s="217">
        <v>0</v>
      </c>
      <c r="AZ41" s="217">
        <v>0</v>
      </c>
      <c r="BA41" s="217">
        <v>0</v>
      </c>
      <c r="BB41" s="217">
        <v>0</v>
      </c>
      <c r="BC41" s="217">
        <v>0</v>
      </c>
      <c r="BD41" s="217">
        <v>0</v>
      </c>
      <c r="BE41" s="217">
        <v>0</v>
      </c>
      <c r="BF41" s="217">
        <v>0</v>
      </c>
      <c r="BG41" s="217">
        <v>0</v>
      </c>
      <c r="BH41" s="217">
        <v>0</v>
      </c>
      <c r="BI41" s="217">
        <v>0</v>
      </c>
      <c r="BJ41" s="217">
        <v>0</v>
      </c>
      <c r="BK41" s="217">
        <v>0</v>
      </c>
      <c r="BL41" s="217">
        <v>0</v>
      </c>
      <c r="BM41" s="217">
        <v>0</v>
      </c>
      <c r="BN41" s="217">
        <v>0</v>
      </c>
      <c r="BO41" s="217">
        <v>0</v>
      </c>
      <c r="BP41" s="217">
        <v>0</v>
      </c>
      <c r="BQ41" s="217">
        <v>6.0200825465971608</v>
      </c>
      <c r="BR41" s="217">
        <v>7.5413112607244006</v>
      </c>
      <c r="BS41" s="217">
        <v>8.591182137168234</v>
      </c>
      <c r="BT41" s="217">
        <v>8.9192350994584171</v>
      </c>
      <c r="BU41" s="217">
        <v>9.8148361203666337</v>
      </c>
      <c r="BV41" s="217">
        <v>10.730043212655881</v>
      </c>
      <c r="BW41" s="217">
        <v>11.477396087227117</v>
      </c>
      <c r="BX41" s="217">
        <v>11.488830056246668</v>
      </c>
      <c r="BY41" s="217">
        <v>13.965266230755772</v>
      </c>
      <c r="BZ41" s="217">
        <v>16.9161384906932</v>
      </c>
      <c r="CA41" s="217">
        <v>20.356245907171491</v>
      </c>
      <c r="CB41" s="217">
        <v>23.21846046811083</v>
      </c>
      <c r="CC41" s="217">
        <v>25.280191634321167</v>
      </c>
      <c r="CD41" s="217">
        <v>27.099767775673982</v>
      </c>
      <c r="CE41" s="218">
        <v>29.024888438557845</v>
      </c>
    </row>
    <row r="42" spans="1:83" x14ac:dyDescent="0.35">
      <c r="A42" s="277"/>
      <c r="B42" s="278" t="s">
        <v>249</v>
      </c>
      <c r="AH42" s="217">
        <v>1010.0585442393241</v>
      </c>
      <c r="AI42" s="217">
        <v>1032.3604812204926</v>
      </c>
      <c r="AJ42" s="217">
        <v>1119.0504088404966</v>
      </c>
      <c r="AK42" s="217">
        <v>1281.4084294395595</v>
      </c>
      <c r="AL42" s="217">
        <v>1454.3261064752355</v>
      </c>
      <c r="AM42" s="217">
        <v>1698.9630421534291</v>
      </c>
      <c r="AN42" s="217">
        <v>1864.8046543169858</v>
      </c>
      <c r="AO42" s="217">
        <v>2096.3021732150132</v>
      </c>
      <c r="AP42" s="217">
        <v>2272.6662702751405</v>
      </c>
      <c r="AQ42" s="217">
        <v>2474.4337942459824</v>
      </c>
      <c r="AR42" s="217">
        <v>2582.8472729493933</v>
      </c>
      <c r="AS42" s="217">
        <v>2754.8189374025123</v>
      </c>
      <c r="AT42" s="217">
        <v>3029.1361347330808</v>
      </c>
      <c r="AU42" s="217">
        <v>3519.6249228224951</v>
      </c>
      <c r="AV42" s="217">
        <v>3110.0716715812246</v>
      </c>
      <c r="AW42" s="217">
        <v>3493.6188531090961</v>
      </c>
      <c r="AX42" s="217">
        <v>3755.7536400096924</v>
      </c>
      <c r="AY42" s="217">
        <v>4055.7612607893975</v>
      </c>
      <c r="AZ42" s="217">
        <v>4247.153334504048</v>
      </c>
      <c r="BA42" s="217">
        <v>4471.553881943878</v>
      </c>
      <c r="BB42" s="217">
        <v>4670.5855910548862</v>
      </c>
      <c r="BC42" s="217">
        <v>4858.3487414087031</v>
      </c>
      <c r="BD42" s="217">
        <v>5023.0082578609381</v>
      </c>
      <c r="BE42" s="217">
        <v>5203.9089011628439</v>
      </c>
      <c r="BF42" s="217">
        <v>5293.0476818030465</v>
      </c>
      <c r="BG42" s="217">
        <v>5495.1264885964774</v>
      </c>
      <c r="BH42" s="217">
        <v>5667.78655134977</v>
      </c>
      <c r="BI42" s="217">
        <v>5891.8807951461304</v>
      </c>
      <c r="BJ42" s="217">
        <v>6049.0232270792876</v>
      </c>
      <c r="BK42" s="217">
        <v>6329.5514272492792</v>
      </c>
      <c r="BL42" s="217">
        <v>6507.9671476513267</v>
      </c>
      <c r="BM42" s="217">
        <v>6925.8680958727691</v>
      </c>
      <c r="BN42" s="217">
        <v>6974.3220719226802</v>
      </c>
      <c r="BO42" s="217">
        <v>6999.2565977803379</v>
      </c>
      <c r="BP42" s="217">
        <v>7055.5431201920301</v>
      </c>
      <c r="BQ42" s="217">
        <v>6765.9888067489901</v>
      </c>
      <c r="BR42" s="217">
        <v>6769.3451829996047</v>
      </c>
      <c r="BS42" s="217">
        <v>6799.8078197148825</v>
      </c>
      <c r="BT42" s="217">
        <v>6654.7937281618715</v>
      </c>
      <c r="BU42" s="217">
        <v>6601.2101972099626</v>
      </c>
      <c r="BV42" s="217">
        <v>6656.8644128321994</v>
      </c>
      <c r="BW42" s="217">
        <v>6754.4167162596723</v>
      </c>
      <c r="BX42" s="217">
        <v>5742.0205168981784</v>
      </c>
      <c r="BY42" s="217">
        <v>5750.49649532486</v>
      </c>
      <c r="BZ42" s="217">
        <v>5809.1490393108716</v>
      </c>
      <c r="CA42" s="217">
        <v>6685.7537783651778</v>
      </c>
      <c r="CB42" s="217">
        <v>7313.7006240291767</v>
      </c>
      <c r="CC42" s="217">
        <v>7414.1035445142843</v>
      </c>
      <c r="CD42" s="217">
        <v>7405.9439103679424</v>
      </c>
      <c r="CE42" s="218">
        <v>7430.4807471668983</v>
      </c>
    </row>
    <row r="43" spans="1:83" x14ac:dyDescent="0.35">
      <c r="A43" s="277"/>
      <c r="B43" s="278" t="s">
        <v>259</v>
      </c>
      <c r="AH43" s="217">
        <v>0</v>
      </c>
      <c r="AI43" s="217">
        <v>0</v>
      </c>
      <c r="AJ43" s="217">
        <v>0</v>
      </c>
      <c r="AK43" s="217">
        <v>0</v>
      </c>
      <c r="AL43" s="217">
        <v>0</v>
      </c>
      <c r="AM43" s="217">
        <v>0</v>
      </c>
      <c r="AN43" s="217">
        <v>0</v>
      </c>
      <c r="AO43" s="217">
        <v>0</v>
      </c>
      <c r="AP43" s="217">
        <v>0</v>
      </c>
      <c r="AQ43" s="217">
        <v>0</v>
      </c>
      <c r="AR43" s="217">
        <v>0</v>
      </c>
      <c r="AS43" s="217">
        <v>0</v>
      </c>
      <c r="AT43" s="217">
        <v>0</v>
      </c>
      <c r="AU43" s="217">
        <v>0</v>
      </c>
      <c r="AV43" s="217">
        <v>3950.3736480810667</v>
      </c>
      <c r="AW43" s="217">
        <v>5394.2549488265868</v>
      </c>
      <c r="AX43" s="217">
        <v>5979.0990501372125</v>
      </c>
      <c r="AY43" s="217">
        <v>7027.3500735743319</v>
      </c>
      <c r="AZ43" s="217">
        <v>7983.193132265279</v>
      </c>
      <c r="BA43" s="217">
        <v>8785.0971937324648</v>
      </c>
      <c r="BB43" s="217">
        <v>9264.8081381100128</v>
      </c>
      <c r="BC43" s="217">
        <v>9741.4556121969745</v>
      </c>
      <c r="BD43" s="217">
        <v>10272.759932513907</v>
      </c>
      <c r="BE43" s="217">
        <v>10959.343056718835</v>
      </c>
      <c r="BF43" s="217">
        <v>11482.650241920319</v>
      </c>
      <c r="BG43" s="217">
        <v>12052.065365285152</v>
      </c>
      <c r="BH43" s="217">
        <v>12464.924299461798</v>
      </c>
      <c r="BI43" s="217">
        <v>12939.906549731715</v>
      </c>
      <c r="BJ43" s="217">
        <v>13346.85282938604</v>
      </c>
      <c r="BK43" s="217">
        <v>14052.150920320501</v>
      </c>
      <c r="BL43" s="217">
        <v>14466.845695007261</v>
      </c>
      <c r="BM43" s="217">
        <v>15541.863747261928</v>
      </c>
      <c r="BN43" s="217">
        <v>15844.556974331028</v>
      </c>
      <c r="BO43" s="217">
        <v>16471.96003999879</v>
      </c>
      <c r="BP43" s="217">
        <v>17305.239298056538</v>
      </c>
      <c r="BQ43" s="217">
        <v>17372.334639857014</v>
      </c>
      <c r="BR43" s="217">
        <v>17227.792756863942</v>
      </c>
      <c r="BS43" s="217">
        <v>16391.655957505274</v>
      </c>
      <c r="BT43" s="217">
        <v>13974.824602899202</v>
      </c>
      <c r="BU43" s="217">
        <v>11197.883807251977</v>
      </c>
      <c r="BV43" s="217">
        <v>9531.2573951663053</v>
      </c>
      <c r="BW43" s="217">
        <v>8268.7294405231314</v>
      </c>
      <c r="BX43" s="217">
        <v>6253.2583617932823</v>
      </c>
      <c r="BY43" s="217">
        <v>6171.5157805954441</v>
      </c>
      <c r="BZ43" s="217">
        <v>6101.1780617654167</v>
      </c>
      <c r="CA43" s="217">
        <v>6732.2067446776982</v>
      </c>
      <c r="CB43" s="217">
        <v>7252.7063788083206</v>
      </c>
      <c r="CC43" s="217">
        <v>7337.3508665961836</v>
      </c>
      <c r="CD43" s="217">
        <v>7207.3527276339273</v>
      </c>
      <c r="CE43" s="218">
        <v>7230.4450176633882</v>
      </c>
    </row>
    <row r="44" spans="1:83" x14ac:dyDescent="0.35">
      <c r="A44" s="277"/>
      <c r="B44" s="278" t="s">
        <v>283</v>
      </c>
      <c r="AH44" s="217">
        <v>282.57590225742996</v>
      </c>
      <c r="AI44" s="217">
        <v>405.75362197223347</v>
      </c>
      <c r="AJ44" s="217">
        <v>538.00500425023881</v>
      </c>
      <c r="AK44" s="217">
        <v>671.76866149407215</v>
      </c>
      <c r="AL44" s="217">
        <v>851.66491595075831</v>
      </c>
      <c r="AM44" s="217">
        <v>1043.403565282106</v>
      </c>
      <c r="AN44" s="217">
        <v>1152.5528766264704</v>
      </c>
      <c r="AO44" s="217">
        <v>1289.5619782751248</v>
      </c>
      <c r="AP44" s="217">
        <v>1499.5513002842392</v>
      </c>
      <c r="AQ44" s="217">
        <v>1644.0121750117596</v>
      </c>
      <c r="AR44" s="217">
        <v>1738.2734831475705</v>
      </c>
      <c r="AS44" s="217">
        <v>1829.7634992644073</v>
      </c>
      <c r="AT44" s="217">
        <v>1935.9560785002645</v>
      </c>
      <c r="AU44" s="217">
        <v>2190.4620056820922</v>
      </c>
      <c r="AV44" s="217">
        <v>136.74133929009486</v>
      </c>
      <c r="AW44" s="217">
        <v>0</v>
      </c>
      <c r="AX44" s="217">
        <v>0</v>
      </c>
      <c r="AY44" s="217">
        <v>0</v>
      </c>
      <c r="AZ44" s="217">
        <v>0</v>
      </c>
      <c r="BA44" s="217">
        <v>0</v>
      </c>
      <c r="BB44" s="217">
        <v>0</v>
      </c>
      <c r="BC44" s="217">
        <v>0</v>
      </c>
      <c r="BD44" s="217">
        <v>0</v>
      </c>
      <c r="BE44" s="217">
        <v>0</v>
      </c>
      <c r="BF44" s="217">
        <v>0</v>
      </c>
      <c r="BG44" s="217">
        <v>0</v>
      </c>
      <c r="BH44" s="217">
        <v>0</v>
      </c>
      <c r="BI44" s="217">
        <v>0</v>
      </c>
      <c r="BJ44" s="217">
        <v>0</v>
      </c>
      <c r="BK44" s="217">
        <v>0</v>
      </c>
      <c r="BL44" s="217">
        <v>0</v>
      </c>
      <c r="BM44" s="217">
        <v>0</v>
      </c>
      <c r="BN44" s="217">
        <v>0</v>
      </c>
      <c r="BO44" s="217">
        <v>0</v>
      </c>
      <c r="BP44" s="217">
        <v>0</v>
      </c>
      <c r="BQ44" s="217">
        <v>0</v>
      </c>
      <c r="BR44" s="217">
        <v>0</v>
      </c>
      <c r="BS44" s="217">
        <v>0</v>
      </c>
      <c r="BT44" s="217">
        <v>0</v>
      </c>
      <c r="BU44" s="217">
        <v>0</v>
      </c>
      <c r="BV44" s="217">
        <v>0</v>
      </c>
      <c r="BW44" s="217">
        <v>0</v>
      </c>
      <c r="BX44" s="217">
        <v>0</v>
      </c>
      <c r="BY44" s="217">
        <v>0</v>
      </c>
      <c r="BZ44" s="217">
        <v>0</v>
      </c>
      <c r="CA44" s="217">
        <v>0</v>
      </c>
      <c r="CB44" s="217">
        <v>0</v>
      </c>
      <c r="CC44" s="217">
        <v>0</v>
      </c>
      <c r="CD44" s="217">
        <v>0</v>
      </c>
      <c r="CE44" s="218">
        <v>0</v>
      </c>
    </row>
    <row r="45" spans="1:83" x14ac:dyDescent="0.35">
      <c r="A45" s="277"/>
      <c r="B45" s="278" t="s">
        <v>289</v>
      </c>
      <c r="AH45" s="217">
        <v>0</v>
      </c>
      <c r="AI45" s="217">
        <v>0</v>
      </c>
      <c r="AJ45" s="217">
        <v>0</v>
      </c>
      <c r="AK45" s="217">
        <v>0</v>
      </c>
      <c r="AL45" s="217">
        <v>0</v>
      </c>
      <c r="AM45" s="217">
        <v>0</v>
      </c>
      <c r="AN45" s="217">
        <v>0</v>
      </c>
      <c r="AO45" s="217">
        <v>0</v>
      </c>
      <c r="AP45" s="217">
        <v>0</v>
      </c>
      <c r="AQ45" s="217">
        <v>0</v>
      </c>
      <c r="AR45" s="217">
        <v>0</v>
      </c>
      <c r="AS45" s="217">
        <v>0</v>
      </c>
      <c r="AT45" s="217">
        <v>0</v>
      </c>
      <c r="AU45" s="217">
        <v>0</v>
      </c>
      <c r="AV45" s="217">
        <v>0</v>
      </c>
      <c r="AW45" s="217">
        <v>0</v>
      </c>
      <c r="AX45" s="217">
        <v>0</v>
      </c>
      <c r="AY45" s="217">
        <v>0</v>
      </c>
      <c r="AZ45" s="217">
        <v>0</v>
      </c>
      <c r="BA45" s="217">
        <v>0</v>
      </c>
      <c r="BB45" s="217">
        <v>0</v>
      </c>
      <c r="BC45" s="217">
        <v>0</v>
      </c>
      <c r="BD45" s="217">
        <v>0</v>
      </c>
      <c r="BE45" s="217">
        <v>0</v>
      </c>
      <c r="BF45" s="217">
        <v>0</v>
      </c>
      <c r="BG45" s="217">
        <v>0</v>
      </c>
      <c r="BH45" s="217">
        <v>0</v>
      </c>
      <c r="BI45" s="217">
        <v>0</v>
      </c>
      <c r="BJ45" s="217">
        <v>0</v>
      </c>
      <c r="BK45" s="217">
        <v>0</v>
      </c>
      <c r="BL45" s="217">
        <v>0</v>
      </c>
      <c r="BM45" s="217">
        <v>0</v>
      </c>
      <c r="BN45" s="217">
        <v>0</v>
      </c>
      <c r="BO45" s="217">
        <v>0</v>
      </c>
      <c r="BP45" s="217">
        <v>0</v>
      </c>
      <c r="BQ45" s="217">
        <v>202.64239467498507</v>
      </c>
      <c r="BR45" s="217">
        <v>1953.4664614449134</v>
      </c>
      <c r="BS45" s="217">
        <v>3721.729520112799</v>
      </c>
      <c r="BT45" s="217">
        <v>6263.4895975901673</v>
      </c>
      <c r="BU45" s="217">
        <v>10311.885813991301</v>
      </c>
      <c r="BV45" s="217">
        <v>12462.564154019879</v>
      </c>
      <c r="BW45" s="217">
        <v>14289.464679085973</v>
      </c>
      <c r="BX45" s="217">
        <v>14725.704792934601</v>
      </c>
      <c r="BY45" s="217">
        <v>16418.791168067186</v>
      </c>
      <c r="BZ45" s="217">
        <v>18145.872853569133</v>
      </c>
      <c r="CA45" s="217">
        <v>21834.350453904266</v>
      </c>
      <c r="CB45" s="217">
        <v>24525.200003458136</v>
      </c>
      <c r="CC45" s="217">
        <v>26581.412893958728</v>
      </c>
      <c r="CD45" s="217">
        <v>28519.92252918132</v>
      </c>
      <c r="CE45" s="218">
        <v>30381.315515922844</v>
      </c>
    </row>
    <row r="46" spans="1:83" ht="24.75" customHeight="1" x14ac:dyDescent="0.35">
      <c r="A46" s="277"/>
      <c r="B46" s="219" t="s">
        <v>459</v>
      </c>
      <c r="AH46" s="217">
        <v>10431.25937056683</v>
      </c>
      <c r="AI46" s="217">
        <v>9661.0451003768503</v>
      </c>
      <c r="AJ46" s="217">
        <v>8969.6194308599806</v>
      </c>
      <c r="AK46" s="217">
        <v>9233.9068036584013</v>
      </c>
      <c r="AL46" s="217">
        <v>9238.3990882794114</v>
      </c>
      <c r="AM46" s="217">
        <v>9006.2202476981784</v>
      </c>
      <c r="AN46" s="217">
        <v>9744.8993220384145</v>
      </c>
      <c r="AO46" s="217">
        <v>10154.536620398672</v>
      </c>
      <c r="AP46" s="217">
        <v>10726.862264269457</v>
      </c>
      <c r="AQ46" s="217">
        <v>11149.686148088049</v>
      </c>
      <c r="AR46" s="217">
        <v>11941.826091375375</v>
      </c>
      <c r="AS46" s="217">
        <v>12574.907268179619</v>
      </c>
      <c r="AT46" s="217">
        <v>13497.411747874174</v>
      </c>
      <c r="AU46" s="217">
        <v>15995.384466273652</v>
      </c>
      <c r="AV46" s="217">
        <v>18243.757534942095</v>
      </c>
      <c r="AW46" s="217">
        <v>20419.418921931476</v>
      </c>
      <c r="AX46" s="217">
        <v>22160.286366420845</v>
      </c>
      <c r="AY46" s="217">
        <v>22085.727112161963</v>
      </c>
      <c r="AZ46" s="217">
        <v>21430.899525345405</v>
      </c>
      <c r="BA46" s="217">
        <v>21442.34988397895</v>
      </c>
      <c r="BB46" s="217">
        <v>21057.587338174824</v>
      </c>
      <c r="BC46" s="217">
        <v>20390.439087789218</v>
      </c>
      <c r="BD46" s="217">
        <v>20703.789989301644</v>
      </c>
      <c r="BE46" s="217">
        <v>20915.343583324404</v>
      </c>
      <c r="BF46" s="217">
        <v>20335.060464187503</v>
      </c>
      <c r="BG46" s="217">
        <v>20131.852036649965</v>
      </c>
      <c r="BH46" s="217">
        <v>18972.515778899851</v>
      </c>
      <c r="BI46" s="217">
        <v>18140.95698513768</v>
      </c>
      <c r="BJ46" s="217">
        <v>17557.685582730846</v>
      </c>
      <c r="BK46" s="217">
        <v>17961.677089411369</v>
      </c>
      <c r="BL46" s="217">
        <v>17358.79888075386</v>
      </c>
      <c r="BM46" s="217">
        <v>17994.983696645118</v>
      </c>
      <c r="BN46" s="217">
        <v>17758.247711205662</v>
      </c>
      <c r="BO46" s="217">
        <v>17581.761762938324</v>
      </c>
      <c r="BP46" s="217">
        <v>17307.335983649882</v>
      </c>
      <c r="BQ46" s="217">
        <v>17009.259817673075</v>
      </c>
      <c r="BR46" s="217">
        <v>17823.691597487923</v>
      </c>
      <c r="BS46" s="217">
        <v>18646.377436203958</v>
      </c>
      <c r="BT46" s="217">
        <v>18750.292151680722</v>
      </c>
      <c r="BU46" s="217">
        <v>19281.837780401678</v>
      </c>
      <c r="BV46" s="217">
        <v>19823.061092370917</v>
      </c>
      <c r="BW46" s="217">
        <v>15943.074058713459</v>
      </c>
      <c r="BX46" s="217">
        <v>14528.743171259173</v>
      </c>
      <c r="BY46" s="217">
        <v>13816.751574955841</v>
      </c>
      <c r="BZ46" s="217">
        <v>12478.644693900385</v>
      </c>
      <c r="CA46" s="217">
        <v>13259.758658645214</v>
      </c>
      <c r="CB46" s="217">
        <v>12430.400959995957</v>
      </c>
      <c r="CC46" s="217">
        <v>11220.456445511671</v>
      </c>
      <c r="CD46" s="217">
        <v>10330.682756783821</v>
      </c>
      <c r="CE46" s="218">
        <v>9788.8374572321809</v>
      </c>
    </row>
    <row r="47" spans="1:83" x14ac:dyDescent="0.35">
      <c r="A47" s="277"/>
      <c r="B47" s="278" t="s">
        <v>482</v>
      </c>
      <c r="AH47" s="217">
        <v>0</v>
      </c>
      <c r="AI47" s="217">
        <v>0</v>
      </c>
      <c r="AJ47" s="217">
        <v>0</v>
      </c>
      <c r="AK47" s="217">
        <v>0</v>
      </c>
      <c r="AL47" s="217">
        <v>0</v>
      </c>
      <c r="AM47" s="217">
        <v>0</v>
      </c>
      <c r="AN47" s="217">
        <v>0</v>
      </c>
      <c r="AO47" s="217">
        <v>0</v>
      </c>
      <c r="AP47" s="217">
        <v>0</v>
      </c>
      <c r="AQ47" s="217">
        <v>0</v>
      </c>
      <c r="AR47" s="217">
        <v>0</v>
      </c>
      <c r="AS47" s="217">
        <v>0</v>
      </c>
      <c r="AT47" s="217">
        <v>0</v>
      </c>
      <c r="AU47" s="217">
        <v>0</v>
      </c>
      <c r="AV47" s="217">
        <v>0</v>
      </c>
      <c r="AW47" s="217">
        <v>0</v>
      </c>
      <c r="AX47" s="217">
        <v>0</v>
      </c>
      <c r="AY47" s="217">
        <v>0</v>
      </c>
      <c r="AZ47" s="217">
        <v>0</v>
      </c>
      <c r="BA47" s="217">
        <v>0</v>
      </c>
      <c r="BB47" s="217">
        <v>0</v>
      </c>
      <c r="BC47" s="217">
        <v>0</v>
      </c>
      <c r="BD47" s="217">
        <v>0</v>
      </c>
      <c r="BE47" s="217">
        <v>0</v>
      </c>
      <c r="BF47" s="217">
        <v>0</v>
      </c>
      <c r="BG47" s="217">
        <v>0</v>
      </c>
      <c r="BH47" s="217">
        <v>0</v>
      </c>
      <c r="BI47" s="217">
        <v>0</v>
      </c>
      <c r="BJ47" s="217">
        <v>0</v>
      </c>
      <c r="BK47" s="217">
        <v>0</v>
      </c>
      <c r="BL47" s="217">
        <v>174.81924844772985</v>
      </c>
      <c r="BM47" s="217">
        <v>1719.0372405638577</v>
      </c>
      <c r="BN47" s="217">
        <v>2977.3688648096522</v>
      </c>
      <c r="BO47" s="217">
        <v>4658.9417677301017</v>
      </c>
      <c r="BP47" s="217">
        <v>8735.8329536875699</v>
      </c>
      <c r="BQ47" s="217">
        <v>13174.189932098096</v>
      </c>
      <c r="BR47" s="217">
        <v>16026.358511926754</v>
      </c>
      <c r="BS47" s="217">
        <v>17697.82634743991</v>
      </c>
      <c r="BT47" s="217">
        <v>18326.581317407086</v>
      </c>
      <c r="BU47" s="217">
        <v>19093.726407893937</v>
      </c>
      <c r="BV47" s="217">
        <v>19705.4105566496</v>
      </c>
      <c r="BW47" s="217">
        <v>15834.072613000781</v>
      </c>
      <c r="BX47" s="217">
        <v>14444.963239419114</v>
      </c>
      <c r="BY47" s="217">
        <v>13748.230470001139</v>
      </c>
      <c r="BZ47" s="217">
        <v>12419.428381431951</v>
      </c>
      <c r="CA47" s="217">
        <v>13199.480392776313</v>
      </c>
      <c r="CB47" s="217">
        <v>12375.301202663653</v>
      </c>
      <c r="CC47" s="217">
        <v>11173.194358038669</v>
      </c>
      <c r="CD47" s="217">
        <v>10291.36771041354</v>
      </c>
      <c r="CE47" s="218">
        <v>9757.0996623709179</v>
      </c>
    </row>
    <row r="48" spans="1:83" x14ac:dyDescent="0.35">
      <c r="A48" s="277"/>
      <c r="B48" s="278" t="s">
        <v>273</v>
      </c>
      <c r="AH48" s="217">
        <v>0</v>
      </c>
      <c r="AI48" s="217">
        <v>0</v>
      </c>
      <c r="AJ48" s="217">
        <v>0</v>
      </c>
      <c r="AK48" s="217">
        <v>0</v>
      </c>
      <c r="AL48" s="217">
        <v>0</v>
      </c>
      <c r="AM48" s="217">
        <v>0</v>
      </c>
      <c r="AN48" s="217">
        <v>0</v>
      </c>
      <c r="AO48" s="217">
        <v>0</v>
      </c>
      <c r="AP48" s="217">
        <v>0</v>
      </c>
      <c r="AQ48" s="217">
        <v>0</v>
      </c>
      <c r="AR48" s="217">
        <v>0</v>
      </c>
      <c r="AS48" s="217">
        <v>0</v>
      </c>
      <c r="AT48" s="217">
        <v>0</v>
      </c>
      <c r="AU48" s="217">
        <v>0</v>
      </c>
      <c r="AV48" s="217">
        <v>0</v>
      </c>
      <c r="AW48" s="217">
        <v>0</v>
      </c>
      <c r="AX48" s="217">
        <v>0</v>
      </c>
      <c r="AY48" s="217">
        <v>14090.493202107196</v>
      </c>
      <c r="AZ48" s="217">
        <v>13598.640607547533</v>
      </c>
      <c r="BA48" s="217">
        <v>13146.008382994116</v>
      </c>
      <c r="BB48" s="217">
        <v>12636.125777533987</v>
      </c>
      <c r="BC48" s="217">
        <v>11686.387821511782</v>
      </c>
      <c r="BD48" s="217">
        <v>11500.914203918654</v>
      </c>
      <c r="BE48" s="217">
        <v>11240.793442363378</v>
      </c>
      <c r="BF48" s="217">
        <v>11003.909575137839</v>
      </c>
      <c r="BG48" s="217">
        <v>10688.294273176904</v>
      </c>
      <c r="BH48" s="217">
        <v>10278.498185513845</v>
      </c>
      <c r="BI48" s="217">
        <v>9984.5047985190977</v>
      </c>
      <c r="BJ48" s="217">
        <v>9572.1924567219539</v>
      </c>
      <c r="BK48" s="217">
        <v>9480.5805641638381</v>
      </c>
      <c r="BL48" s="217">
        <v>8955.9983479080147</v>
      </c>
      <c r="BM48" s="217">
        <v>8285.0511178175966</v>
      </c>
      <c r="BN48" s="217">
        <v>7412.2924876867419</v>
      </c>
      <c r="BO48" s="217">
        <v>6469.4765253331971</v>
      </c>
      <c r="BP48" s="217">
        <v>4221.0467582518086</v>
      </c>
      <c r="BQ48" s="217">
        <v>1498.0878443928034</v>
      </c>
      <c r="BR48" s="217">
        <v>305.30511535546509</v>
      </c>
      <c r="BS48" s="217">
        <v>78.020356683285442</v>
      </c>
      <c r="BT48" s="217">
        <v>18.290578905830035</v>
      </c>
      <c r="BU48" s="217">
        <v>10.76794630128032</v>
      </c>
      <c r="BV48" s="217">
        <v>0</v>
      </c>
      <c r="BW48" s="217">
        <v>5.5999414716912499</v>
      </c>
      <c r="BX48" s="217">
        <v>5.0544035632462512</v>
      </c>
      <c r="BY48" s="217">
        <v>0</v>
      </c>
      <c r="BZ48" s="217">
        <v>0</v>
      </c>
      <c r="CA48" s="217">
        <v>2.46698197465716</v>
      </c>
      <c r="CB48" s="217">
        <v>2.5825560078637393</v>
      </c>
      <c r="CC48" s="217">
        <v>2.5651639246358924</v>
      </c>
      <c r="CD48" s="217">
        <v>2.5356638039955723</v>
      </c>
      <c r="CE48" s="218">
        <v>2.5166962038843788</v>
      </c>
    </row>
    <row r="49" spans="1:83" x14ac:dyDescent="0.35">
      <c r="A49" s="277"/>
      <c r="B49" s="278" t="s">
        <v>461</v>
      </c>
      <c r="AH49" s="217">
        <v>781.59292113757226</v>
      </c>
      <c r="AI49" s="217">
        <v>749.87378237906432</v>
      </c>
      <c r="AJ49" s="217">
        <v>740.29488584832848</v>
      </c>
      <c r="AK49" s="217">
        <v>768.8450576637357</v>
      </c>
      <c r="AL49" s="217">
        <v>934.66615775951868</v>
      </c>
      <c r="AM49" s="217">
        <v>1046.8358138521128</v>
      </c>
      <c r="AN49" s="217">
        <v>1142.840352385236</v>
      </c>
      <c r="AO49" s="217">
        <v>1320.1203189925448</v>
      </c>
      <c r="AP49" s="217">
        <v>1572.4866748116826</v>
      </c>
      <c r="AQ49" s="217">
        <v>1618.5835925744152</v>
      </c>
      <c r="AR49" s="217">
        <v>1987.0689267478963</v>
      </c>
      <c r="AS49" s="217">
        <v>2144.8327760484358</v>
      </c>
      <c r="AT49" s="217">
        <v>2371.5482784063747</v>
      </c>
      <c r="AU49" s="217">
        <v>2885.8836381855986</v>
      </c>
      <c r="AV49" s="217">
        <v>3801.8184432650596</v>
      </c>
      <c r="AW49" s="217">
        <v>4588.2106353918289</v>
      </c>
      <c r="AX49" s="217">
        <v>5277.6601299378763</v>
      </c>
      <c r="AY49" s="217">
        <v>5955.6508508776651</v>
      </c>
      <c r="AZ49" s="217">
        <v>6224.5853634515606</v>
      </c>
      <c r="BA49" s="217">
        <v>6524.87723616124</v>
      </c>
      <c r="BB49" s="217">
        <v>6706.1869436764164</v>
      </c>
      <c r="BC49" s="217">
        <v>6972.2059170408766</v>
      </c>
      <c r="BD49" s="217">
        <v>7478.9615499968122</v>
      </c>
      <c r="BE49" s="217">
        <v>7942.9544490831067</v>
      </c>
      <c r="BF49" s="217">
        <v>7771.8280483479821</v>
      </c>
      <c r="BG49" s="217">
        <v>7955.670713018495</v>
      </c>
      <c r="BH49" s="217">
        <v>7277.0593841850123</v>
      </c>
      <c r="BI49" s="217">
        <v>6804.8339022652726</v>
      </c>
      <c r="BJ49" s="217">
        <v>6668.3646706310765</v>
      </c>
      <c r="BK49" s="217">
        <v>7201.7353464169746</v>
      </c>
      <c r="BL49" s="217">
        <v>7008.211738230938</v>
      </c>
      <c r="BM49" s="217">
        <v>6761.2971124009064</v>
      </c>
      <c r="BN49" s="217">
        <v>6183.5555601558435</v>
      </c>
      <c r="BO49" s="217">
        <v>5298.8842320802041</v>
      </c>
      <c r="BP49" s="217">
        <v>3207.6983720675435</v>
      </c>
      <c r="BQ49" s="217">
        <v>1251.753190187864</v>
      </c>
      <c r="BR49" s="217">
        <v>574.13653948188505</v>
      </c>
      <c r="BS49" s="217">
        <v>288.85391050271426</v>
      </c>
      <c r="BT49" s="217">
        <v>121.04790956468894</v>
      </c>
      <c r="BU49" s="217">
        <v>34.574989490921652</v>
      </c>
      <c r="BV49" s="217">
        <v>3.6923208669762388</v>
      </c>
      <c r="BW49" s="217">
        <v>1.6452298856386653</v>
      </c>
      <c r="BX49" s="217">
        <v>1.2161912221411231</v>
      </c>
      <c r="BY49" s="217">
        <v>0.9170783265083492</v>
      </c>
      <c r="BZ49" s="217">
        <v>0.68097516238354616</v>
      </c>
      <c r="CA49" s="217">
        <v>0.60255185665735755</v>
      </c>
      <c r="CB49" s="217">
        <v>0.46588922923139248</v>
      </c>
      <c r="CC49" s="217">
        <v>8.7036691404644179E-2</v>
      </c>
      <c r="CD49" s="217">
        <v>0</v>
      </c>
      <c r="CE49" s="218">
        <v>0</v>
      </c>
    </row>
    <row r="50" spans="1:83" x14ac:dyDescent="0.35">
      <c r="A50" s="277"/>
      <c r="B50" s="278" t="s">
        <v>276</v>
      </c>
      <c r="AH50" s="217">
        <v>5050.2927211966207</v>
      </c>
      <c r="AI50" s="217">
        <v>5110.4411881312944</v>
      </c>
      <c r="AJ50" s="217">
        <v>4949.6460391021965</v>
      </c>
      <c r="AK50" s="217">
        <v>5319.786510097565</v>
      </c>
      <c r="AL50" s="217">
        <v>5748.7381826676183</v>
      </c>
      <c r="AM50" s="217">
        <v>6425.1693230529681</v>
      </c>
      <c r="AN50" s="217">
        <v>6934.7423082412906</v>
      </c>
      <c r="AO50" s="217">
        <v>7178.1542345219623</v>
      </c>
      <c r="AP50" s="217">
        <v>7800.6950382284222</v>
      </c>
      <c r="AQ50" s="217">
        <v>8185.0283289878316</v>
      </c>
      <c r="AR50" s="217">
        <v>8646.7304347434692</v>
      </c>
      <c r="AS50" s="217">
        <v>9122.9962777908731</v>
      </c>
      <c r="AT50" s="217">
        <v>9712.0639348867062</v>
      </c>
      <c r="AU50" s="217">
        <v>11315.423913372959</v>
      </c>
      <c r="AV50" s="217">
        <v>12431.690052098787</v>
      </c>
      <c r="AW50" s="217">
        <v>13752.622391314741</v>
      </c>
      <c r="AX50" s="217">
        <v>14744.408450916877</v>
      </c>
      <c r="AY50" s="217">
        <v>500.92531985966707</v>
      </c>
      <c r="AZ50" s="217">
        <v>0</v>
      </c>
      <c r="BA50" s="217">
        <v>0</v>
      </c>
      <c r="BB50" s="217">
        <v>0</v>
      </c>
      <c r="BC50" s="217">
        <v>0</v>
      </c>
      <c r="BD50" s="217">
        <v>0</v>
      </c>
      <c r="BE50" s="217">
        <v>0</v>
      </c>
      <c r="BF50" s="217">
        <v>0</v>
      </c>
      <c r="BG50" s="217">
        <v>0</v>
      </c>
      <c r="BH50" s="217">
        <v>0</v>
      </c>
      <c r="BI50" s="217">
        <v>0</v>
      </c>
      <c r="BJ50" s="217">
        <v>0</v>
      </c>
      <c r="BK50" s="217">
        <v>0</v>
      </c>
      <c r="BL50" s="217">
        <v>0</v>
      </c>
      <c r="BM50" s="217">
        <v>0</v>
      </c>
      <c r="BN50" s="217">
        <v>0</v>
      </c>
      <c r="BO50" s="217">
        <v>0</v>
      </c>
      <c r="BP50" s="217">
        <v>0</v>
      </c>
      <c r="BQ50" s="217">
        <v>0</v>
      </c>
      <c r="BR50" s="217">
        <v>0</v>
      </c>
      <c r="BS50" s="217">
        <v>0</v>
      </c>
      <c r="BT50" s="217">
        <v>0</v>
      </c>
      <c r="BU50" s="217">
        <v>0</v>
      </c>
      <c r="BV50" s="217">
        <v>0</v>
      </c>
      <c r="BW50" s="217">
        <v>0</v>
      </c>
      <c r="BX50" s="217">
        <v>0</v>
      </c>
      <c r="BY50" s="217">
        <v>0</v>
      </c>
      <c r="BZ50" s="217">
        <v>0</v>
      </c>
      <c r="CA50" s="217">
        <v>0</v>
      </c>
      <c r="CB50" s="217">
        <v>0</v>
      </c>
      <c r="CC50" s="217">
        <v>0</v>
      </c>
      <c r="CD50" s="217">
        <v>0</v>
      </c>
      <c r="CE50" s="218">
        <v>0</v>
      </c>
    </row>
    <row r="51" spans="1:83" x14ac:dyDescent="0.35">
      <c r="A51" s="277"/>
      <c r="B51" s="278" t="s">
        <v>293</v>
      </c>
      <c r="AH51" s="217">
        <v>414.84547352686525</v>
      </c>
      <c r="AI51" s="217">
        <v>436.57035275493473</v>
      </c>
      <c r="AJ51" s="217">
        <v>464.83632367220628</v>
      </c>
      <c r="AK51" s="217">
        <v>504.79726008225072</v>
      </c>
      <c r="AL51" s="217">
        <v>555.74744515430837</v>
      </c>
      <c r="AM51" s="217">
        <v>624.66923974126075</v>
      </c>
      <c r="AN51" s="217">
        <v>764.05190697709827</v>
      </c>
      <c r="AO51" s="217">
        <v>812.85186308337256</v>
      </c>
      <c r="AP51" s="217">
        <v>831.46326961285638</v>
      </c>
      <c r="AQ51" s="217">
        <v>813.89662524734274</v>
      </c>
      <c r="AR51" s="217">
        <v>813.9363786164854</v>
      </c>
      <c r="AS51" s="217">
        <v>822.72646509545734</v>
      </c>
      <c r="AT51" s="217">
        <v>939.72309017755424</v>
      </c>
      <c r="AU51" s="217">
        <v>1229.8711923080753</v>
      </c>
      <c r="AV51" s="217">
        <v>1281.5171210166475</v>
      </c>
      <c r="AW51" s="217">
        <v>1368.3666916973345</v>
      </c>
      <c r="AX51" s="217">
        <v>1484.0787939714721</v>
      </c>
      <c r="AY51" s="217">
        <v>1516.4765443421004</v>
      </c>
      <c r="AZ51" s="217">
        <v>1607.6735543463126</v>
      </c>
      <c r="BA51" s="217">
        <v>1771.4642648235899</v>
      </c>
      <c r="BB51" s="217">
        <v>1715.2746169644204</v>
      </c>
      <c r="BC51" s="217">
        <v>1731.8453492365575</v>
      </c>
      <c r="BD51" s="217">
        <v>1723.9142353861741</v>
      </c>
      <c r="BE51" s="217">
        <v>1731.5956918779202</v>
      </c>
      <c r="BF51" s="217">
        <v>1559.3228407016793</v>
      </c>
      <c r="BG51" s="217">
        <v>1487.8870504545664</v>
      </c>
      <c r="BH51" s="217">
        <v>1416.9582092009919</v>
      </c>
      <c r="BI51" s="217">
        <v>1351.6182843533124</v>
      </c>
      <c r="BJ51" s="217">
        <v>1317.1284553778189</v>
      </c>
      <c r="BK51" s="217">
        <v>1279.3611788305529</v>
      </c>
      <c r="BL51" s="217">
        <v>1219.7695461671774</v>
      </c>
      <c r="BM51" s="217">
        <v>1229.5982258627575</v>
      </c>
      <c r="BN51" s="217">
        <v>1185.0307985534259</v>
      </c>
      <c r="BO51" s="217">
        <v>1154.4592377948193</v>
      </c>
      <c r="BP51" s="217">
        <v>1142.7578996429584</v>
      </c>
      <c r="BQ51" s="217">
        <v>1085.2288509943123</v>
      </c>
      <c r="BR51" s="217">
        <v>917.89143072381853</v>
      </c>
      <c r="BS51" s="217">
        <v>581.676821578052</v>
      </c>
      <c r="BT51" s="217">
        <v>284.37234580311957</v>
      </c>
      <c r="BU51" s="217">
        <v>142.7684367155407</v>
      </c>
      <c r="BV51" s="217">
        <v>113.95821485434267</v>
      </c>
      <c r="BW51" s="217">
        <v>101.75627435534622</v>
      </c>
      <c r="BX51" s="217">
        <v>77.509337054672258</v>
      </c>
      <c r="BY51" s="217">
        <v>67.604026628193722</v>
      </c>
      <c r="BZ51" s="217">
        <v>58.535337306050231</v>
      </c>
      <c r="CA51" s="217">
        <v>57.208732037586863</v>
      </c>
      <c r="CB51" s="217">
        <v>52.051312095208232</v>
      </c>
      <c r="CC51" s="217">
        <v>44.609886856958894</v>
      </c>
      <c r="CD51" s="217">
        <v>36.779382566284887</v>
      </c>
      <c r="CE51" s="218">
        <v>29.221098657379564</v>
      </c>
    </row>
    <row r="52" spans="1:83" x14ac:dyDescent="0.35">
      <c r="A52" s="277"/>
      <c r="B52" s="278" t="s">
        <v>294</v>
      </c>
      <c r="AH52" s="217">
        <v>4184.5282547057714</v>
      </c>
      <c r="AI52" s="217">
        <v>3364.1597771115557</v>
      </c>
      <c r="AJ52" s="217">
        <v>2814.8421822372493</v>
      </c>
      <c r="AK52" s="217">
        <v>2640.4779758148497</v>
      </c>
      <c r="AL52" s="217">
        <v>1999.2473026979665</v>
      </c>
      <c r="AM52" s="217">
        <v>909.54587105183577</v>
      </c>
      <c r="AN52" s="217">
        <v>903.26475443478989</v>
      </c>
      <c r="AO52" s="217">
        <v>843.4102038007926</v>
      </c>
      <c r="AP52" s="217">
        <v>522.21728161649571</v>
      </c>
      <c r="AQ52" s="217">
        <v>532.17760127845781</v>
      </c>
      <c r="AR52" s="217">
        <v>494.09035126752099</v>
      </c>
      <c r="AS52" s="217">
        <v>484.35174924485364</v>
      </c>
      <c r="AT52" s="217">
        <v>474.07644440353681</v>
      </c>
      <c r="AU52" s="217">
        <v>564.20572240701892</v>
      </c>
      <c r="AV52" s="217">
        <v>728.73191856160179</v>
      </c>
      <c r="AW52" s="217">
        <v>710.2192035275732</v>
      </c>
      <c r="AX52" s="217">
        <v>654.13899159462062</v>
      </c>
      <c r="AY52" s="217">
        <v>22.181194975335814</v>
      </c>
      <c r="AZ52" s="217">
        <v>0</v>
      </c>
      <c r="BA52" s="217">
        <v>0</v>
      </c>
      <c r="BB52" s="217">
        <v>0</v>
      </c>
      <c r="BC52" s="217">
        <v>0</v>
      </c>
      <c r="BD52" s="217">
        <v>0</v>
      </c>
      <c r="BE52" s="217">
        <v>0</v>
      </c>
      <c r="BF52" s="217">
        <v>0</v>
      </c>
      <c r="BG52" s="217">
        <v>0</v>
      </c>
      <c r="BH52" s="217">
        <v>0</v>
      </c>
      <c r="BI52" s="217">
        <v>0</v>
      </c>
      <c r="BJ52" s="217">
        <v>0</v>
      </c>
      <c r="BK52" s="217">
        <v>0</v>
      </c>
      <c r="BL52" s="217">
        <v>0</v>
      </c>
      <c r="BM52" s="217">
        <v>0</v>
      </c>
      <c r="BN52" s="217">
        <v>0</v>
      </c>
      <c r="BO52" s="217">
        <v>0</v>
      </c>
      <c r="BP52" s="217">
        <v>0</v>
      </c>
      <c r="BQ52" s="217">
        <v>0</v>
      </c>
      <c r="BR52" s="217">
        <v>0</v>
      </c>
      <c r="BS52" s="217">
        <v>0</v>
      </c>
      <c r="BT52" s="217">
        <v>0</v>
      </c>
      <c r="BU52" s="217">
        <v>0</v>
      </c>
      <c r="BV52" s="217">
        <v>0</v>
      </c>
      <c r="BW52" s="217">
        <v>0</v>
      </c>
      <c r="BX52" s="217">
        <v>0</v>
      </c>
      <c r="BY52" s="217">
        <v>0</v>
      </c>
      <c r="BZ52" s="217">
        <v>0</v>
      </c>
      <c r="CA52" s="217">
        <v>0</v>
      </c>
      <c r="CB52" s="217">
        <v>0</v>
      </c>
      <c r="CC52" s="217">
        <v>0</v>
      </c>
      <c r="CD52" s="217">
        <v>0</v>
      </c>
      <c r="CE52" s="218">
        <v>0</v>
      </c>
    </row>
    <row r="53" spans="1:83" ht="24.75" customHeight="1" x14ac:dyDescent="0.35">
      <c r="A53" s="277"/>
      <c r="B53" s="219" t="s">
        <v>462</v>
      </c>
      <c r="AH53" s="217">
        <v>1521.100069598506</v>
      </c>
      <c r="AI53" s="217">
        <v>1463.7947121783106</v>
      </c>
      <c r="AJ53" s="217">
        <v>1416.0291711866284</v>
      </c>
      <c r="AK53" s="217">
        <v>1425.0814957706616</v>
      </c>
      <c r="AL53" s="217">
        <v>1439.891107899799</v>
      </c>
      <c r="AM53" s="217">
        <v>1469.002387962965</v>
      </c>
      <c r="AN53" s="217">
        <v>1427.7410634614421</v>
      </c>
      <c r="AO53" s="217">
        <v>1436.242013718741</v>
      </c>
      <c r="AP53" s="217">
        <v>1473.2945654543596</v>
      </c>
      <c r="AQ53" s="217">
        <v>1417.5759150079934</v>
      </c>
      <c r="AR53" s="217">
        <v>1321.9233427538406</v>
      </c>
      <c r="AS53" s="217">
        <v>1267.7293309943582</v>
      </c>
      <c r="AT53" s="217">
        <v>1280.8449960818671</v>
      </c>
      <c r="AU53" s="217">
        <v>1350.4346935162357</v>
      </c>
      <c r="AV53" s="217">
        <v>1336.3501938668774</v>
      </c>
      <c r="AW53" s="217">
        <v>1335.3755503389505</v>
      </c>
      <c r="AX53" s="217">
        <v>1358.6855695354427</v>
      </c>
      <c r="AY53" s="217">
        <v>1358.5530813104187</v>
      </c>
      <c r="AZ53" s="217">
        <v>1328.3321962506582</v>
      </c>
      <c r="BA53" s="217">
        <v>1333.611127540772</v>
      </c>
      <c r="BB53" s="217">
        <v>1340.5572284307329</v>
      </c>
      <c r="BC53" s="217">
        <v>1314.4750932285767</v>
      </c>
      <c r="BD53" s="217">
        <v>1310.3016100169498</v>
      </c>
      <c r="BE53" s="217">
        <v>1320.5342432592297</v>
      </c>
      <c r="BF53" s="217">
        <v>1306.2423505172571</v>
      </c>
      <c r="BG53" s="217">
        <v>1276.1300496502338</v>
      </c>
      <c r="BH53" s="217">
        <v>1257.7224984417351</v>
      </c>
      <c r="BI53" s="217">
        <v>1252.3962937523568</v>
      </c>
      <c r="BJ53" s="217">
        <v>1199.9633586492948</v>
      </c>
      <c r="BK53" s="217">
        <v>1171.0025295388727</v>
      </c>
      <c r="BL53" s="217">
        <v>1172.8397638134843</v>
      </c>
      <c r="BM53" s="217">
        <v>1201.8284514371533</v>
      </c>
      <c r="BN53" s="217">
        <v>1248.5994445906235</v>
      </c>
      <c r="BO53" s="217">
        <v>1225.4530698758458</v>
      </c>
      <c r="BP53" s="217">
        <v>1232.711251631559</v>
      </c>
      <c r="BQ53" s="217">
        <v>1205.9573845532511</v>
      </c>
      <c r="BR53" s="217">
        <v>1236.4031497354524</v>
      </c>
      <c r="BS53" s="217">
        <v>1216.2581045356114</v>
      </c>
      <c r="BT53" s="217">
        <v>1146.4574724187114</v>
      </c>
      <c r="BU53" s="217">
        <v>1110.4439495709894</v>
      </c>
      <c r="BV53" s="217">
        <v>1083.5548395653152</v>
      </c>
      <c r="BW53" s="217">
        <v>1047.6585417560216</v>
      </c>
      <c r="BX53" s="217">
        <v>860.50675256467514</v>
      </c>
      <c r="BY53" s="217">
        <v>848.6909265889243</v>
      </c>
      <c r="BZ53" s="217">
        <v>792.85754171526207</v>
      </c>
      <c r="CA53" s="217">
        <v>818.64600302227063</v>
      </c>
      <c r="CB53" s="217">
        <v>812.10996643596559</v>
      </c>
      <c r="CC53" s="217">
        <v>776.22794935148363</v>
      </c>
      <c r="CD53" s="217">
        <v>736.92547944298417</v>
      </c>
      <c r="CE53" s="218">
        <v>702.79740160017457</v>
      </c>
    </row>
    <row r="54" spans="1:83" x14ac:dyDescent="0.35">
      <c r="A54" s="277"/>
      <c r="B54" s="288" t="s">
        <v>483</v>
      </c>
      <c r="AH54" s="217">
        <v>192.39210366463317</v>
      </c>
      <c r="AI54" s="217">
        <v>184.90038469620765</v>
      </c>
      <c r="AJ54" s="217">
        <v>180.76968142808022</v>
      </c>
      <c r="AK54" s="217">
        <v>182.50362479896756</v>
      </c>
      <c r="AL54" s="217">
        <v>184.04623183681642</v>
      </c>
      <c r="AM54" s="217">
        <v>185.34142278037407</v>
      </c>
      <c r="AN54" s="217">
        <v>178.06294442262885</v>
      </c>
      <c r="AO54" s="217">
        <v>177.23837616103611</v>
      </c>
      <c r="AP54" s="217">
        <v>177.96231384696225</v>
      </c>
      <c r="AQ54" s="217">
        <v>155.77005845266416</v>
      </c>
      <c r="AR54" s="217">
        <v>150.85765517706503</v>
      </c>
      <c r="AS54" s="217">
        <v>141.10003558529726</v>
      </c>
      <c r="AT54" s="217">
        <v>131.98355545375406</v>
      </c>
      <c r="AU54" s="217">
        <v>132.02659792336874</v>
      </c>
      <c r="AV54" s="217">
        <v>125.50205085381783</v>
      </c>
      <c r="AW54" s="217">
        <v>129.6334898011342</v>
      </c>
      <c r="AX54" s="217">
        <v>111.31117189933153</v>
      </c>
      <c r="AY54" s="217">
        <v>106.77657574543737</v>
      </c>
      <c r="AZ54" s="217">
        <v>98.23556490189722</v>
      </c>
      <c r="BA54" s="217">
        <v>96.869331275316881</v>
      </c>
      <c r="BB54" s="217">
        <v>86.08074108861986</v>
      </c>
      <c r="BC54" s="217">
        <v>88.685220067460449</v>
      </c>
      <c r="BD54" s="217">
        <v>83.288435443146312</v>
      </c>
      <c r="BE54" s="217">
        <v>81.611400294626165</v>
      </c>
      <c r="BF54" s="217">
        <v>78.249765322118037</v>
      </c>
      <c r="BG54" s="217">
        <v>72.430477890176263</v>
      </c>
      <c r="BH54" s="217">
        <v>67.002823495085678</v>
      </c>
      <c r="BI54" s="217">
        <v>61.296490513538963</v>
      </c>
      <c r="BJ54" s="217">
        <v>57.264026179458838</v>
      </c>
      <c r="BK54" s="217">
        <v>54.051783896437357</v>
      </c>
      <c r="BL54" s="217">
        <v>50.319197602719733</v>
      </c>
      <c r="BM54" s="217">
        <v>48.683309469330936</v>
      </c>
      <c r="BN54" s="217">
        <v>45.448392674448975</v>
      </c>
      <c r="BO54" s="217">
        <v>43.079932868225029</v>
      </c>
      <c r="BP54" s="217">
        <v>40.947046163773088</v>
      </c>
      <c r="BQ54" s="217">
        <v>38.026281236919971</v>
      </c>
      <c r="BR54" s="217">
        <v>35.903039664701033</v>
      </c>
      <c r="BS54" s="217">
        <v>33.476525789549925</v>
      </c>
      <c r="BT54" s="217">
        <v>30.948916675399886</v>
      </c>
      <c r="BU54" s="217">
        <v>28.451371748481392</v>
      </c>
      <c r="BV54" s="217">
        <v>26.211513829353645</v>
      </c>
      <c r="BW54" s="217">
        <v>23.947620194601946</v>
      </c>
      <c r="BX54" s="217">
        <v>18.060420067828453</v>
      </c>
      <c r="BY54" s="217">
        <v>16.848247413900687</v>
      </c>
      <c r="BZ54" s="217">
        <v>14.850951140293979</v>
      </c>
      <c r="CA54" s="217">
        <v>14.526404104109089</v>
      </c>
      <c r="CB54" s="217">
        <v>13.740039281301078</v>
      </c>
      <c r="CC54" s="217">
        <v>12.661580146494005</v>
      </c>
      <c r="CD54" s="217">
        <v>11.647671729433309</v>
      </c>
      <c r="CE54" s="218">
        <v>10.69831507245479</v>
      </c>
    </row>
    <row r="55" spans="1:83" x14ac:dyDescent="0.35">
      <c r="A55" s="277"/>
      <c r="B55" s="288" t="s">
        <v>484</v>
      </c>
      <c r="AH55" s="217">
        <v>1298.6466997362738</v>
      </c>
      <c r="AI55" s="217">
        <v>1253.2137184965186</v>
      </c>
      <c r="AJ55" s="217">
        <v>1213.7392895885387</v>
      </c>
      <c r="AK55" s="217">
        <v>1223.1625917377614</v>
      </c>
      <c r="AL55" s="217">
        <v>1237.8011278436868</v>
      </c>
      <c r="AM55" s="217">
        <v>1266.4997223325563</v>
      </c>
      <c r="AN55" s="217">
        <v>1233.4905786367563</v>
      </c>
      <c r="AO55" s="217">
        <v>1243.7244671989947</v>
      </c>
      <c r="AP55" s="217">
        <v>1283.6625916830062</v>
      </c>
      <c r="AQ55" s="217">
        <v>1250.1586724070594</v>
      </c>
      <c r="AR55" s="217">
        <v>1161.5550403172761</v>
      </c>
      <c r="AS55" s="217">
        <v>1116.4567958348532</v>
      </c>
      <c r="AT55" s="217">
        <v>1139.8924505105902</v>
      </c>
      <c r="AU55" s="217">
        <v>1209.94847529251</v>
      </c>
      <c r="AV55" s="217">
        <v>1203.068329179185</v>
      </c>
      <c r="AW55" s="217">
        <v>1198.9181187658407</v>
      </c>
      <c r="AX55" s="217">
        <v>1235.1006804231229</v>
      </c>
      <c r="AY55" s="217">
        <v>1238.4001451008883</v>
      </c>
      <c r="AZ55" s="217">
        <v>1215.4891783857709</v>
      </c>
      <c r="BA55" s="217">
        <v>1223.5661199981428</v>
      </c>
      <c r="BB55" s="217">
        <v>1236.7773733462445</v>
      </c>
      <c r="BC55" s="217">
        <v>1204.107362634609</v>
      </c>
      <c r="BD55" s="217">
        <v>1203.4329039540326</v>
      </c>
      <c r="BE55" s="217">
        <v>1211.6095109291464</v>
      </c>
      <c r="BF55" s="217">
        <v>1193.0824560119477</v>
      </c>
      <c r="BG55" s="217">
        <v>1170.7884325522823</v>
      </c>
      <c r="BH55" s="217">
        <v>1157.0453268565916</v>
      </c>
      <c r="BI55" s="217">
        <v>1119.5710216534981</v>
      </c>
      <c r="BJ55" s="217">
        <v>1093.4918644849524</v>
      </c>
      <c r="BK55" s="217">
        <v>1076.3201088539249</v>
      </c>
      <c r="BL55" s="217">
        <v>1070.2787581844691</v>
      </c>
      <c r="BM55" s="217">
        <v>1094.6931276785151</v>
      </c>
      <c r="BN55" s="217">
        <v>1138.8199638688943</v>
      </c>
      <c r="BO55" s="217">
        <v>1119.6790040151602</v>
      </c>
      <c r="BP55" s="217">
        <v>1124.9967699572119</v>
      </c>
      <c r="BQ55" s="217">
        <v>1098.9222044771059</v>
      </c>
      <c r="BR55" s="217">
        <v>1097.7197374218701</v>
      </c>
      <c r="BS55" s="217">
        <v>1071.533227029661</v>
      </c>
      <c r="BT55" s="217">
        <v>1014.240512892126</v>
      </c>
      <c r="BU55" s="217">
        <v>974.90934643526271</v>
      </c>
      <c r="BV55" s="217">
        <v>956.72190358406704</v>
      </c>
      <c r="BW55" s="217">
        <v>925.77916093140198</v>
      </c>
      <c r="BX55" s="217">
        <v>760.26455126835845</v>
      </c>
      <c r="BY55" s="217">
        <v>746.83526176543012</v>
      </c>
      <c r="BZ55" s="217">
        <v>698.14993360992185</v>
      </c>
      <c r="CA55" s="217">
        <v>722.55614056186437</v>
      </c>
      <c r="CB55" s="217">
        <v>716.7583535372861</v>
      </c>
      <c r="CC55" s="217">
        <v>684.31614248745188</v>
      </c>
      <c r="CD55" s="217">
        <v>648.73065192470347</v>
      </c>
      <c r="CE55" s="218">
        <v>618.3511607962887</v>
      </c>
    </row>
    <row r="56" spans="1:83" x14ac:dyDescent="0.35">
      <c r="A56" s="277"/>
      <c r="B56" s="289" t="s">
        <v>282</v>
      </c>
      <c r="AH56" s="217">
        <v>0</v>
      </c>
      <c r="AI56" s="217">
        <v>0</v>
      </c>
      <c r="AJ56" s="217">
        <v>0</v>
      </c>
      <c r="AK56" s="217">
        <v>0</v>
      </c>
      <c r="AL56" s="217">
        <v>0</v>
      </c>
      <c r="AM56" s="217">
        <v>0</v>
      </c>
      <c r="AN56" s="217">
        <v>0</v>
      </c>
      <c r="AO56" s="217">
        <v>0</v>
      </c>
      <c r="AP56" s="217">
        <v>0</v>
      </c>
      <c r="AQ56" s="217">
        <v>0</v>
      </c>
      <c r="AR56" s="217">
        <v>0</v>
      </c>
      <c r="AS56" s="217">
        <v>0</v>
      </c>
      <c r="AT56" s="217">
        <v>0</v>
      </c>
      <c r="AU56" s="217">
        <v>0</v>
      </c>
      <c r="AV56" s="217">
        <v>0</v>
      </c>
      <c r="AW56" s="217">
        <v>0</v>
      </c>
      <c r="AX56" s="217">
        <v>0</v>
      </c>
      <c r="AY56" s="217">
        <v>0</v>
      </c>
      <c r="AZ56" s="217">
        <v>0</v>
      </c>
      <c r="BA56" s="217">
        <v>0</v>
      </c>
      <c r="BB56" s="217">
        <v>0</v>
      </c>
      <c r="BC56" s="217">
        <v>0</v>
      </c>
      <c r="BD56" s="217">
        <v>0</v>
      </c>
      <c r="BE56" s="217">
        <v>0</v>
      </c>
      <c r="BF56" s="217">
        <v>0</v>
      </c>
      <c r="BG56" s="217">
        <v>0</v>
      </c>
      <c r="BH56" s="217">
        <v>0</v>
      </c>
      <c r="BI56" s="217">
        <v>0</v>
      </c>
      <c r="BJ56" s="217">
        <v>0</v>
      </c>
      <c r="BK56" s="217">
        <v>0</v>
      </c>
      <c r="BL56" s="217">
        <v>7.5747531488191058</v>
      </c>
      <c r="BM56" s="217">
        <v>9.5497969711295863</v>
      </c>
      <c r="BN56" s="217">
        <v>12.338014844672951</v>
      </c>
      <c r="BO56" s="217">
        <v>12.470662312990566</v>
      </c>
      <c r="BP56" s="217">
        <v>12.121952338057339</v>
      </c>
      <c r="BQ56" s="217">
        <v>11.634318985219048</v>
      </c>
      <c r="BR56" s="217">
        <v>46.860741528481007</v>
      </c>
      <c r="BS56" s="217">
        <v>54.247552889896568</v>
      </c>
      <c r="BT56" s="217">
        <v>50.104865096547371</v>
      </c>
      <c r="BU56" s="217">
        <v>58.056318822736657</v>
      </c>
      <c r="BV56" s="217">
        <v>48.126922466757463</v>
      </c>
      <c r="BW56" s="217">
        <v>50.168426451858494</v>
      </c>
      <c r="BX56" s="217">
        <v>45.060224317353757</v>
      </c>
      <c r="BY56" s="217">
        <v>45.43868783360756</v>
      </c>
      <c r="BZ56" s="217">
        <v>43.588381538940737</v>
      </c>
      <c r="CA56" s="217">
        <v>43.080980613302692</v>
      </c>
      <c r="CB56" s="217">
        <v>42.676101917864699</v>
      </c>
      <c r="CC56" s="217">
        <v>41.953338227619497</v>
      </c>
      <c r="CD56" s="217">
        <v>41.105056909714691</v>
      </c>
      <c r="CE56" s="218">
        <v>40.12695638731072</v>
      </c>
    </row>
    <row r="57" spans="1:83" x14ac:dyDescent="0.35">
      <c r="A57" s="277"/>
      <c r="B57" s="290" t="s">
        <v>485</v>
      </c>
      <c r="AH57" s="217">
        <v>30.061266197598933</v>
      </c>
      <c r="AI57" s="217">
        <v>25.680608985584396</v>
      </c>
      <c r="AJ57" s="217">
        <v>21.520200170009549</v>
      </c>
      <c r="AK57" s="217">
        <v>19.415279233932718</v>
      </c>
      <c r="AL57" s="217">
        <v>18.043748219295725</v>
      </c>
      <c r="AM57" s="217">
        <v>17.161242850034636</v>
      </c>
      <c r="AN57" s="217">
        <v>16.187540402057166</v>
      </c>
      <c r="AO57" s="217">
        <v>15.27917035871001</v>
      </c>
      <c r="AP57" s="217">
        <v>11.669659924390967</v>
      </c>
      <c r="AQ57" s="217">
        <v>11.647184148269728</v>
      </c>
      <c r="AR57" s="217">
        <v>9.5106472594993221</v>
      </c>
      <c r="AS57" s="217">
        <v>10.172499574207547</v>
      </c>
      <c r="AT57" s="217">
        <v>8.9689901175229423</v>
      </c>
      <c r="AU57" s="217">
        <v>8.459620300356784</v>
      </c>
      <c r="AV57" s="217">
        <v>7.7798138338746829</v>
      </c>
      <c r="AW57" s="217">
        <v>6.8239417719758881</v>
      </c>
      <c r="AX57" s="217">
        <v>5.6584630182111315</v>
      </c>
      <c r="AY57" s="217">
        <v>5.7449294986119757</v>
      </c>
      <c r="AZ57" s="217">
        <v>4.9200315447641074</v>
      </c>
      <c r="BA57" s="217">
        <v>4.3664712572516917</v>
      </c>
      <c r="BB57" s="217">
        <v>3.239813286978809</v>
      </c>
      <c r="BC57" s="217">
        <v>3.5024534784443802</v>
      </c>
      <c r="BD57" s="217">
        <v>3.3995279772712781</v>
      </c>
      <c r="BE57" s="217">
        <v>3.3310775630459664</v>
      </c>
      <c r="BF57" s="217">
        <v>2.8170304139930704</v>
      </c>
      <c r="BG57" s="217">
        <v>2.1685506349987711</v>
      </c>
      <c r="BH57" s="217">
        <v>1.8251897438216442</v>
      </c>
      <c r="BI57" s="217">
        <v>1.6545360122864878</v>
      </c>
      <c r="BJ57" s="217">
        <v>1.5809886365238457</v>
      </c>
      <c r="BK57" s="217">
        <v>1.5519040893199758</v>
      </c>
      <c r="BL57" s="217">
        <v>1.2975018112526973</v>
      </c>
      <c r="BM57" s="217">
        <v>1.1484255575711524</v>
      </c>
      <c r="BN57" s="217">
        <v>1.0053374878806129</v>
      </c>
      <c r="BO57" s="217">
        <v>0.81323554735151304</v>
      </c>
      <c r="BP57" s="217">
        <v>0.50129190264028389</v>
      </c>
      <c r="BQ57" s="217">
        <v>-7.6374950477116144E-3</v>
      </c>
      <c r="BR57" s="217">
        <v>-2.4970961853188083E-3</v>
      </c>
      <c r="BS57" s="217">
        <v>-4.5144313518183952E-2</v>
      </c>
      <c r="BT57" s="217">
        <v>0</v>
      </c>
      <c r="BU57" s="217">
        <v>-2.6757412026146257E-2</v>
      </c>
      <c r="BV57" s="217">
        <v>-4.3182080044473416E-2</v>
      </c>
      <c r="BW57" s="217">
        <v>3.546221568153982E-4</v>
      </c>
      <c r="BX57" s="217">
        <v>-6.7008133659060181E-3</v>
      </c>
      <c r="BY57" s="217">
        <v>3.0728889368035337E-2</v>
      </c>
      <c r="BZ57" s="217">
        <v>-4.2698541553949157E-3</v>
      </c>
      <c r="CA57" s="217">
        <v>0</v>
      </c>
      <c r="CB57" s="217">
        <v>0</v>
      </c>
      <c r="CC57" s="217">
        <v>0</v>
      </c>
      <c r="CD57" s="217">
        <v>0</v>
      </c>
      <c r="CE57" s="218">
        <v>0</v>
      </c>
    </row>
    <row r="58" spans="1:83" x14ac:dyDescent="0.35">
      <c r="A58" s="277"/>
      <c r="B58" s="278" t="s">
        <v>290</v>
      </c>
      <c r="AH58" s="217">
        <v>0</v>
      </c>
      <c r="AI58" s="217">
        <v>0</v>
      </c>
      <c r="AJ58" s="217">
        <v>0</v>
      </c>
      <c r="AK58" s="217">
        <v>0</v>
      </c>
      <c r="AL58" s="217">
        <v>0</v>
      </c>
      <c r="AM58" s="217">
        <v>0</v>
      </c>
      <c r="AN58" s="217">
        <v>0</v>
      </c>
      <c r="AO58" s="217">
        <v>0</v>
      </c>
      <c r="AP58" s="217">
        <v>0</v>
      </c>
      <c r="AQ58" s="217">
        <v>0</v>
      </c>
      <c r="AR58" s="217">
        <v>0</v>
      </c>
      <c r="AS58" s="217">
        <v>0</v>
      </c>
      <c r="AT58" s="217">
        <v>0</v>
      </c>
      <c r="AU58" s="217">
        <v>0</v>
      </c>
      <c r="AV58" s="217">
        <v>0</v>
      </c>
      <c r="AW58" s="217">
        <v>0</v>
      </c>
      <c r="AX58" s="217">
        <v>6.6152541947770986</v>
      </c>
      <c r="AY58" s="217">
        <v>7.6314309654812389</v>
      </c>
      <c r="AZ58" s="217">
        <v>9.6874214182260108</v>
      </c>
      <c r="BA58" s="217">
        <v>8.8092050100605821</v>
      </c>
      <c r="BB58" s="217">
        <v>14.459300708889755</v>
      </c>
      <c r="BC58" s="217">
        <v>18.180057048062892</v>
      </c>
      <c r="BD58" s="217">
        <v>20.180742642499943</v>
      </c>
      <c r="BE58" s="217">
        <v>23.982254472411238</v>
      </c>
      <c r="BF58" s="217">
        <v>32.093098769198406</v>
      </c>
      <c r="BG58" s="217">
        <v>30.742588572776292</v>
      </c>
      <c r="BH58" s="217">
        <v>31.84915834623618</v>
      </c>
      <c r="BI58" s="217">
        <v>69.874245573033093</v>
      </c>
      <c r="BJ58" s="217">
        <v>47.626479348359787</v>
      </c>
      <c r="BK58" s="217">
        <v>39.078732699190567</v>
      </c>
      <c r="BL58" s="217">
        <v>43.369553066223702</v>
      </c>
      <c r="BM58" s="217">
        <v>47.75379176060634</v>
      </c>
      <c r="BN58" s="217">
        <v>50.987735714726576</v>
      </c>
      <c r="BO58" s="217">
        <v>49.41023513211865</v>
      </c>
      <c r="BP58" s="217">
        <v>54.144191269876501</v>
      </c>
      <c r="BQ58" s="217">
        <v>57.382217349053839</v>
      </c>
      <c r="BR58" s="217">
        <v>55.922128216585428</v>
      </c>
      <c r="BS58" s="217">
        <v>57.045943140022175</v>
      </c>
      <c r="BT58" s="217">
        <v>51.163177754638106</v>
      </c>
      <c r="BU58" s="217">
        <v>49.053669976534614</v>
      </c>
      <c r="BV58" s="217">
        <v>52.537681765181546</v>
      </c>
      <c r="BW58" s="217">
        <v>47.762979556002385</v>
      </c>
      <c r="BX58" s="217">
        <v>37.128257724500394</v>
      </c>
      <c r="BY58" s="217">
        <v>39.53800068661787</v>
      </c>
      <c r="BZ58" s="217">
        <v>36.272545280260978</v>
      </c>
      <c r="CA58" s="217">
        <v>38.482477742994448</v>
      </c>
      <c r="CB58" s="217">
        <v>38.935471699513599</v>
      </c>
      <c r="CC58" s="217">
        <v>37.296888489918331</v>
      </c>
      <c r="CD58" s="217">
        <v>35.442098879132729</v>
      </c>
      <c r="CE58" s="218">
        <v>33.62096934412039</v>
      </c>
    </row>
    <row r="59" spans="1:83" ht="24.75" customHeight="1" x14ac:dyDescent="0.35">
      <c r="A59" s="277"/>
      <c r="B59" s="219" t="s">
        <v>468</v>
      </c>
      <c r="AH59" s="217">
        <v>24.049012958079146</v>
      </c>
      <c r="AI59" s="217">
        <v>20.544487188467517</v>
      </c>
      <c r="AJ59" s="217">
        <v>21.520200170009549</v>
      </c>
      <c r="AK59" s="217">
        <v>23.298335080719266</v>
      </c>
      <c r="AL59" s="217">
        <v>28.869997150873161</v>
      </c>
      <c r="AM59" s="217">
        <v>34.322485700069272</v>
      </c>
      <c r="AN59" s="217">
        <v>35.612588884525771</v>
      </c>
      <c r="AO59" s="217">
        <v>39.725842932646025</v>
      </c>
      <c r="AP59" s="217">
        <v>303.41115803416511</v>
      </c>
      <c r="AQ59" s="217">
        <v>506.59460541490512</v>
      </c>
      <c r="AR59" s="217">
        <v>446.36466209684806</v>
      </c>
      <c r="AS59" s="217">
        <v>436.6518096799627</v>
      </c>
      <c r="AT59" s="217">
        <v>455.94558266058721</v>
      </c>
      <c r="AU59" s="217">
        <v>587.17521083532245</v>
      </c>
      <c r="AV59" s="217">
        <v>691.28831121858639</v>
      </c>
      <c r="AW59" s="217">
        <v>859.55981687206963</v>
      </c>
      <c r="AX59" s="217">
        <v>1007.1604912651063</v>
      </c>
      <c r="AY59" s="217">
        <v>1141.1300598352971</v>
      </c>
      <c r="AZ59" s="217">
        <v>1307.0404580071549</v>
      </c>
      <c r="BA59" s="217">
        <v>1322.9006807810065</v>
      </c>
      <c r="BB59" s="217">
        <v>1363.4960736741177</v>
      </c>
      <c r="BC59" s="217">
        <v>1436.3122832723498</v>
      </c>
      <c r="BD59" s="217">
        <v>1473.714075550974</v>
      </c>
      <c r="BE59" s="217">
        <v>1551.9174225151864</v>
      </c>
      <c r="BF59" s="217">
        <v>1617.0678000081223</v>
      </c>
      <c r="BG59" s="217">
        <v>1674.854050358023</v>
      </c>
      <c r="BH59" s="217">
        <v>1691.0251834387309</v>
      </c>
      <c r="BI59" s="217">
        <v>1725.3683183277085</v>
      </c>
      <c r="BJ59" s="217">
        <v>1722.0515567812361</v>
      </c>
      <c r="BK59" s="217">
        <v>1822.7514211010023</v>
      </c>
      <c r="BL59" s="217">
        <v>1873.4326579326566</v>
      </c>
      <c r="BM59" s="217">
        <v>2027.6051876206245</v>
      </c>
      <c r="BN59" s="217">
        <v>2097.3107710442932</v>
      </c>
      <c r="BO59" s="217">
        <v>2271.6960162525452</v>
      </c>
      <c r="BP59" s="217">
        <v>2483.2976301888179</v>
      </c>
      <c r="BQ59" s="217">
        <v>2636.0059215700653</v>
      </c>
      <c r="BR59" s="217">
        <v>2895.6471915612315</v>
      </c>
      <c r="BS59" s="217">
        <v>3152.9999057919408</v>
      </c>
      <c r="BT59" s="217">
        <v>3237.0803042890329</v>
      </c>
      <c r="BU59" s="217">
        <v>3378.6308324179226</v>
      </c>
      <c r="BV59" s="217">
        <v>3383.8352655403605</v>
      </c>
      <c r="BW59" s="217">
        <v>3361.8415570050784</v>
      </c>
      <c r="BX59" s="217">
        <v>3268.8039147798891</v>
      </c>
      <c r="BY59" s="217">
        <v>3331.5584126625722</v>
      </c>
      <c r="BZ59" s="217">
        <v>3387.9944187865067</v>
      </c>
      <c r="CA59" s="217">
        <v>3879.259247579384</v>
      </c>
      <c r="CB59" s="217">
        <v>4224.0256815168559</v>
      </c>
      <c r="CC59" s="217">
        <v>4380.1395964191133</v>
      </c>
      <c r="CD59" s="217">
        <v>4548.4935673000182</v>
      </c>
      <c r="CE59" s="218">
        <v>4737.2105015162961</v>
      </c>
    </row>
    <row r="60" spans="1:83" ht="24.75" customHeight="1" x14ac:dyDescent="0.35">
      <c r="A60" s="277"/>
      <c r="B60" s="219" t="s">
        <v>486</v>
      </c>
      <c r="AH60" s="217">
        <v>0</v>
      </c>
      <c r="AI60" s="217">
        <v>0</v>
      </c>
      <c r="AJ60" s="217">
        <v>0</v>
      </c>
      <c r="AK60" s="217">
        <v>0</v>
      </c>
      <c r="AL60" s="217">
        <v>0</v>
      </c>
      <c r="AM60" s="217">
        <v>0</v>
      </c>
      <c r="AN60" s="217">
        <v>0</v>
      </c>
      <c r="AO60" s="217">
        <v>0</v>
      </c>
      <c r="AP60" s="217">
        <v>0</v>
      </c>
      <c r="AQ60" s="217">
        <v>0</v>
      </c>
      <c r="AR60" s="217">
        <v>0</v>
      </c>
      <c r="AS60" s="217">
        <v>0</v>
      </c>
      <c r="AT60" s="217">
        <v>0</v>
      </c>
      <c r="AU60" s="217">
        <v>0</v>
      </c>
      <c r="AV60" s="217">
        <v>0</v>
      </c>
      <c r="AW60" s="217">
        <v>0</v>
      </c>
      <c r="AX60" s="217">
        <v>0</v>
      </c>
      <c r="AY60" s="217">
        <v>0</v>
      </c>
      <c r="AZ60" s="217">
        <v>0</v>
      </c>
      <c r="BA60" s="217">
        <v>0</v>
      </c>
      <c r="BB60" s="217">
        <v>0</v>
      </c>
      <c r="BC60" s="217">
        <v>0</v>
      </c>
      <c r="BD60" s="217">
        <v>429.78634849489066</v>
      </c>
      <c r="BE60" s="217">
        <v>556.98100612851692</v>
      </c>
      <c r="BF60" s="217">
        <v>612.75181944920234</v>
      </c>
      <c r="BG60" s="217">
        <v>600.17785923354359</v>
      </c>
      <c r="BH60" s="217">
        <v>506.47050841010338</v>
      </c>
      <c r="BI60" s="217">
        <v>444.88676241715905</v>
      </c>
      <c r="BJ60" s="217">
        <v>423.47110647160753</v>
      </c>
      <c r="BK60" s="217">
        <v>404.06309973719982</v>
      </c>
      <c r="BL60" s="217">
        <v>380.66642071495716</v>
      </c>
      <c r="BM60" s="217">
        <v>412.71721054770813</v>
      </c>
      <c r="BN60" s="217">
        <v>517.95589064481146</v>
      </c>
      <c r="BO60" s="217">
        <v>564.5697949602295</v>
      </c>
      <c r="BP60" s="217">
        <v>654.85734909424787</v>
      </c>
      <c r="BQ60" s="217">
        <v>704.14720969129758</v>
      </c>
      <c r="BR60" s="217">
        <v>731.2768433888466</v>
      </c>
      <c r="BS60" s="217">
        <v>772.56369517010717</v>
      </c>
      <c r="BT60" s="217">
        <v>786.32132737885161</v>
      </c>
      <c r="BU60" s="217">
        <v>899.26047855628815</v>
      </c>
      <c r="BV60" s="217">
        <v>1069.9240627156939</v>
      </c>
      <c r="BW60" s="217">
        <v>729.15461428401102</v>
      </c>
      <c r="BX60" s="217">
        <v>539.00761785132863</v>
      </c>
      <c r="BY60" s="217">
        <v>434.43229606230489</v>
      </c>
      <c r="BZ60" s="217">
        <v>380.93042032928679</v>
      </c>
      <c r="CA60" s="217">
        <v>386.83321220403786</v>
      </c>
      <c r="CB60" s="217">
        <v>335.58574962269745</v>
      </c>
      <c r="CC60" s="217">
        <v>67.584841957447949</v>
      </c>
      <c r="CD60" s="217">
        <v>0</v>
      </c>
      <c r="CE60" s="218">
        <v>0</v>
      </c>
    </row>
    <row r="61" spans="1:83" s="283" customFormat="1" ht="24.75" customHeight="1" x14ac:dyDescent="0.35">
      <c r="A61" s="277"/>
      <c r="B61" s="219" t="s">
        <v>320</v>
      </c>
      <c r="C61" s="207"/>
      <c r="D61" s="229"/>
      <c r="E61" s="229"/>
      <c r="F61" s="229"/>
      <c r="G61" s="229"/>
      <c r="H61" s="229"/>
      <c r="I61" s="229"/>
      <c r="J61" s="229"/>
      <c r="K61" s="229"/>
      <c r="L61" s="229"/>
      <c r="M61" s="229"/>
      <c r="N61" s="229"/>
      <c r="O61" s="229"/>
      <c r="P61" s="229"/>
      <c r="Q61" s="229"/>
      <c r="R61" s="229"/>
      <c r="S61" s="229"/>
      <c r="T61" s="229"/>
      <c r="U61" s="229"/>
      <c r="V61" s="229"/>
      <c r="W61" s="229"/>
      <c r="X61" s="229"/>
      <c r="Y61" s="229"/>
      <c r="Z61" s="229"/>
      <c r="AA61" s="229"/>
      <c r="AB61" s="229"/>
      <c r="AC61" s="229"/>
      <c r="AD61" s="229"/>
      <c r="AE61" s="229"/>
      <c r="AF61" s="229"/>
      <c r="AG61" s="229"/>
      <c r="AH61" s="217">
        <v>309.6140435560169</v>
      </c>
      <c r="AI61" s="217">
        <v>289.74993498399334</v>
      </c>
      <c r="AJ61" s="217">
        <v>312.53966563665887</v>
      </c>
      <c r="AK61" s="217">
        <v>457.37319911876648</v>
      </c>
      <c r="AL61" s="217">
        <v>545.72819876736196</v>
      </c>
      <c r="AM61" s="217">
        <v>613.36022946174444</v>
      </c>
      <c r="AN61" s="217">
        <v>653.32974819290735</v>
      </c>
      <c r="AO61" s="217">
        <v>688.65921653805719</v>
      </c>
      <c r="AP61" s="217">
        <v>708.83226318138338</v>
      </c>
      <c r="AQ61" s="217">
        <v>693.1427007027221</v>
      </c>
      <c r="AR61" s="217">
        <v>565.26190941973084</v>
      </c>
      <c r="AS61" s="217">
        <v>718.84236939700486</v>
      </c>
      <c r="AT61" s="217">
        <v>910.71414975589835</v>
      </c>
      <c r="AU61" s="217">
        <v>1134.1811492715112</v>
      </c>
      <c r="AV61" s="217">
        <v>1447.3837129200233</v>
      </c>
      <c r="AW61" s="217">
        <v>1874.8483283083101</v>
      </c>
      <c r="AX61" s="217">
        <v>2368.4448179203582</v>
      </c>
      <c r="AY61" s="217">
        <v>2663.1621948796051</v>
      </c>
      <c r="AZ61" s="217">
        <v>2896.850178808214</v>
      </c>
      <c r="BA61" s="217">
        <v>3162.5906066539715</v>
      </c>
      <c r="BB61" s="217">
        <v>3426.7697704970269</v>
      </c>
      <c r="BC61" s="217">
        <v>3689.1393039882528</v>
      </c>
      <c r="BD61" s="217">
        <v>3914.8568532119962</v>
      </c>
      <c r="BE61" s="217">
        <v>4216.650403571708</v>
      </c>
      <c r="BF61" s="217">
        <v>4883.9930709932178</v>
      </c>
      <c r="BG61" s="217">
        <v>4715.6561879529136</v>
      </c>
      <c r="BH61" s="217">
        <v>4939.4494504160139</v>
      </c>
      <c r="BI61" s="217">
        <v>5213.8374734312492</v>
      </c>
      <c r="BJ61" s="217">
        <v>5482.6929139019303</v>
      </c>
      <c r="BK61" s="217">
        <v>5691.521195702062</v>
      </c>
      <c r="BL61" s="217">
        <v>6723.6309778415543</v>
      </c>
      <c r="BM61" s="217">
        <v>7578.1547644254942</v>
      </c>
      <c r="BN61" s="217">
        <v>8002.0598728999339</v>
      </c>
      <c r="BO61" s="217">
        <v>8483.0666378636779</v>
      </c>
      <c r="BP61" s="217">
        <v>8892.7869106735725</v>
      </c>
      <c r="BQ61" s="217">
        <v>9015.1845743330632</v>
      </c>
      <c r="BR61" s="217">
        <v>9655.8589606806854</v>
      </c>
      <c r="BS61" s="217">
        <v>10073.636829829267</v>
      </c>
      <c r="BT61" s="217">
        <v>9841.2695251275582</v>
      </c>
      <c r="BU61" s="217">
        <v>9453.4188256860307</v>
      </c>
      <c r="BV61" s="217">
        <v>8815.6815967370567</v>
      </c>
      <c r="BW61" s="217">
        <v>7842.8416226776299</v>
      </c>
      <c r="BX61" s="217">
        <v>7134.8133315742525</v>
      </c>
      <c r="BY61" s="217">
        <v>6740.2720537560781</v>
      </c>
      <c r="BZ61" s="217">
        <v>5919.7520579737666</v>
      </c>
      <c r="CA61" s="217">
        <v>5457.0060548573929</v>
      </c>
      <c r="CB61" s="217">
        <v>5176.0124786567667</v>
      </c>
      <c r="CC61" s="217">
        <v>4039.9663479636229</v>
      </c>
      <c r="CD61" s="217">
        <v>3677.5513795929969</v>
      </c>
      <c r="CE61" s="218">
        <v>3387.280573138436</v>
      </c>
    </row>
    <row r="62" spans="1:83" x14ac:dyDescent="0.35">
      <c r="A62" s="277"/>
      <c r="B62" s="248" t="s">
        <v>471</v>
      </c>
      <c r="AH62" s="217">
        <v>0</v>
      </c>
      <c r="AI62" s="217">
        <v>0</v>
      </c>
      <c r="AJ62" s="217">
        <v>0</v>
      </c>
      <c r="AK62" s="217">
        <v>0</v>
      </c>
      <c r="AL62" s="217">
        <v>0</v>
      </c>
      <c r="AM62" s="217">
        <v>0</v>
      </c>
      <c r="AN62" s="217">
        <v>0</v>
      </c>
      <c r="AO62" s="217">
        <v>0</v>
      </c>
      <c r="AP62" s="217">
        <v>0</v>
      </c>
      <c r="AQ62" s="217">
        <v>0</v>
      </c>
      <c r="AR62" s="217">
        <v>0</v>
      </c>
      <c r="AS62" s="217">
        <v>0</v>
      </c>
      <c r="AT62" s="217">
        <v>0</v>
      </c>
      <c r="AU62" s="217">
        <v>0</v>
      </c>
      <c r="AV62" s="217">
        <v>0</v>
      </c>
      <c r="AW62" s="217">
        <v>0</v>
      </c>
      <c r="AX62" s="217">
        <v>0</v>
      </c>
      <c r="AY62" s="217">
        <v>0</v>
      </c>
      <c r="AZ62" s="217">
        <v>0</v>
      </c>
      <c r="BA62" s="217">
        <v>0</v>
      </c>
      <c r="BB62" s="217">
        <v>0</v>
      </c>
      <c r="BC62" s="217">
        <v>0</v>
      </c>
      <c r="BD62" s="217">
        <v>0</v>
      </c>
      <c r="BE62" s="217">
        <v>0</v>
      </c>
      <c r="BF62" s="217">
        <v>0</v>
      </c>
      <c r="BG62" s="217">
        <v>0</v>
      </c>
      <c r="BH62" s="217">
        <v>0</v>
      </c>
      <c r="BI62" s="217">
        <v>0</v>
      </c>
      <c r="BJ62" s="217">
        <v>0</v>
      </c>
      <c r="BK62" s="217">
        <v>0</v>
      </c>
      <c r="BL62" s="217">
        <v>0</v>
      </c>
      <c r="BM62" s="217">
        <v>0</v>
      </c>
      <c r="BN62" s="217">
        <v>0</v>
      </c>
      <c r="BO62" s="217">
        <v>0</v>
      </c>
      <c r="BP62" s="217">
        <v>0</v>
      </c>
      <c r="BQ62" s="217">
        <v>0</v>
      </c>
      <c r="BR62" s="217">
        <v>0</v>
      </c>
      <c r="BS62" s="217">
        <v>0</v>
      </c>
      <c r="BT62" s="217">
        <v>0</v>
      </c>
      <c r="BU62" s="217">
        <v>0</v>
      </c>
      <c r="BV62" s="217">
        <v>0</v>
      </c>
      <c r="BW62" s="217">
        <v>0</v>
      </c>
      <c r="BX62" s="217">
        <v>0</v>
      </c>
      <c r="BY62" s="217">
        <v>0</v>
      </c>
      <c r="BZ62" s="217">
        <v>0</v>
      </c>
      <c r="CA62" s="217">
        <v>0</v>
      </c>
      <c r="CB62" s="217">
        <v>0</v>
      </c>
      <c r="CC62" s="217">
        <v>0</v>
      </c>
      <c r="CD62" s="217">
        <v>0</v>
      </c>
      <c r="CE62" s="218">
        <v>0</v>
      </c>
    </row>
    <row r="63" spans="1:83" x14ac:dyDescent="0.35">
      <c r="A63" s="277"/>
      <c r="B63" s="278" t="s">
        <v>472</v>
      </c>
      <c r="AH63" s="217">
        <v>0</v>
      </c>
      <c r="AI63" s="217">
        <v>0</v>
      </c>
      <c r="AJ63" s="217">
        <v>0</v>
      </c>
      <c r="AK63" s="217">
        <v>0</v>
      </c>
      <c r="AL63" s="217">
        <v>0</v>
      </c>
      <c r="AM63" s="217">
        <v>0</v>
      </c>
      <c r="AN63" s="217">
        <v>0</v>
      </c>
      <c r="AO63" s="217">
        <v>0</v>
      </c>
      <c r="AP63" s="217">
        <v>0</v>
      </c>
      <c r="AQ63" s="217">
        <v>0</v>
      </c>
      <c r="AR63" s="217">
        <v>0</v>
      </c>
      <c r="AS63" s="217">
        <v>0</v>
      </c>
      <c r="AT63" s="217">
        <v>0</v>
      </c>
      <c r="AU63" s="217">
        <v>0</v>
      </c>
      <c r="AV63" s="217">
        <v>0</v>
      </c>
      <c r="AW63" s="217">
        <v>0</v>
      </c>
      <c r="AX63" s="217">
        <v>0</v>
      </c>
      <c r="AY63" s="217">
        <v>0</v>
      </c>
      <c r="AZ63" s="217">
        <v>0</v>
      </c>
      <c r="BA63" s="217">
        <v>0</v>
      </c>
      <c r="BB63" s="217">
        <v>0</v>
      </c>
      <c r="BC63" s="217">
        <v>0</v>
      </c>
      <c r="BD63" s="217">
        <v>0</v>
      </c>
      <c r="BE63" s="217">
        <v>0</v>
      </c>
      <c r="BF63" s="217">
        <v>0</v>
      </c>
      <c r="BG63" s="217">
        <v>0</v>
      </c>
      <c r="BH63" s="217">
        <v>0</v>
      </c>
      <c r="BI63" s="217">
        <v>0</v>
      </c>
      <c r="BJ63" s="217">
        <v>0</v>
      </c>
      <c r="BK63" s="217">
        <v>0</v>
      </c>
      <c r="BL63" s="217">
        <v>433.41542227102929</v>
      </c>
      <c r="BM63" s="217">
        <v>531.60008443380832</v>
      </c>
      <c r="BN63" s="217">
        <v>620.47740988407861</v>
      </c>
      <c r="BO63" s="217">
        <v>708.52351348124716</v>
      </c>
      <c r="BP63" s="217">
        <v>806.74879509100742</v>
      </c>
      <c r="BQ63" s="217">
        <v>877.75386787577861</v>
      </c>
      <c r="BR63" s="217">
        <v>975.47269582694105</v>
      </c>
      <c r="BS63" s="217">
        <v>1097.180628025116</v>
      </c>
      <c r="BT63" s="217">
        <v>1135.9208730129349</v>
      </c>
      <c r="BU63" s="217">
        <v>1137.8290887028959</v>
      </c>
      <c r="BV63" s="217">
        <v>1102.9991639533202</v>
      </c>
      <c r="BW63" s="217">
        <v>967.33665263412718</v>
      </c>
      <c r="BX63" s="217">
        <v>838.74270714625197</v>
      </c>
      <c r="BY63" s="217">
        <v>722.87661331611366</v>
      </c>
      <c r="BZ63" s="217">
        <v>619.83137498110102</v>
      </c>
      <c r="CA63" s="217">
        <v>526.55293908639021</v>
      </c>
      <c r="CB63" s="217">
        <v>429.6675857432856</v>
      </c>
      <c r="CC63" s="217">
        <v>72.637949939092749</v>
      </c>
      <c r="CD63" s="217">
        <v>0.79783369567982831</v>
      </c>
      <c r="CE63" s="218">
        <v>0</v>
      </c>
    </row>
    <row r="64" spans="1:83" x14ac:dyDescent="0.35">
      <c r="A64" s="277"/>
      <c r="B64" s="278" t="s">
        <v>474</v>
      </c>
      <c r="AH64" s="217">
        <v>0</v>
      </c>
      <c r="AI64" s="217">
        <v>0</v>
      </c>
      <c r="AJ64" s="217">
        <v>0</v>
      </c>
      <c r="AK64" s="217">
        <v>0</v>
      </c>
      <c r="AL64" s="217">
        <v>0</v>
      </c>
      <c r="AM64" s="217">
        <v>0</v>
      </c>
      <c r="AN64" s="217">
        <v>0</v>
      </c>
      <c r="AO64" s="217">
        <v>0</v>
      </c>
      <c r="AP64" s="217">
        <v>0</v>
      </c>
      <c r="AQ64" s="217">
        <v>0</v>
      </c>
      <c r="AR64" s="217">
        <v>0</v>
      </c>
      <c r="AS64" s="217">
        <v>0</v>
      </c>
      <c r="AT64" s="217">
        <v>0</v>
      </c>
      <c r="AU64" s="217">
        <v>0</v>
      </c>
      <c r="AV64" s="217">
        <v>0</v>
      </c>
      <c r="AW64" s="217">
        <v>0</v>
      </c>
      <c r="AX64" s="217">
        <v>0</v>
      </c>
      <c r="AY64" s="217">
        <v>0</v>
      </c>
      <c r="AZ64" s="217">
        <v>0</v>
      </c>
      <c r="BA64" s="217">
        <v>0</v>
      </c>
      <c r="BB64" s="217">
        <v>0</v>
      </c>
      <c r="BC64" s="217">
        <v>0</v>
      </c>
      <c r="BD64" s="217">
        <v>0</v>
      </c>
      <c r="BE64" s="217">
        <v>0</v>
      </c>
      <c r="BF64" s="217">
        <v>0</v>
      </c>
      <c r="BG64" s="217">
        <v>0</v>
      </c>
      <c r="BH64" s="217">
        <v>0</v>
      </c>
      <c r="BI64" s="217">
        <v>0</v>
      </c>
      <c r="BJ64" s="217">
        <v>0</v>
      </c>
      <c r="BK64" s="217">
        <v>0</v>
      </c>
      <c r="BL64" s="217">
        <v>136.70724828892136</v>
      </c>
      <c r="BM64" s="217">
        <v>171.04099794453325</v>
      </c>
      <c r="BN64" s="217">
        <v>204.09822227422495</v>
      </c>
      <c r="BO64" s="217">
        <v>235.20511997504838</v>
      </c>
      <c r="BP64" s="217">
        <v>284.59966925096734</v>
      </c>
      <c r="BQ64" s="217">
        <v>318.4413106366971</v>
      </c>
      <c r="BR64" s="217">
        <v>342.39820301715844</v>
      </c>
      <c r="BS64" s="217">
        <v>371.92120762421723</v>
      </c>
      <c r="BT64" s="217">
        <v>366.70528983680549</v>
      </c>
      <c r="BU64" s="217">
        <v>341.36187515279801</v>
      </c>
      <c r="BV64" s="217">
        <v>360.09189818070649</v>
      </c>
      <c r="BW64" s="217">
        <v>394.68894010445155</v>
      </c>
      <c r="BX64" s="217">
        <v>452.69169844437243</v>
      </c>
      <c r="BY64" s="217">
        <v>544.20524794590756</v>
      </c>
      <c r="BZ64" s="217">
        <v>505.97429105729123</v>
      </c>
      <c r="CA64" s="217">
        <v>456.59538247006037</v>
      </c>
      <c r="CB64" s="217">
        <v>482.4783458929212</v>
      </c>
      <c r="CC64" s="217">
        <v>342.84001463083109</v>
      </c>
      <c r="CD64" s="217">
        <v>345.57209893875853</v>
      </c>
      <c r="CE64" s="218">
        <v>347.00385534544642</v>
      </c>
    </row>
    <row r="65" spans="1:83" x14ac:dyDescent="0.35">
      <c r="A65" s="277"/>
      <c r="B65" s="278" t="s">
        <v>475</v>
      </c>
      <c r="AH65" s="217">
        <v>0</v>
      </c>
      <c r="AI65" s="217">
        <v>0</v>
      </c>
      <c r="AJ65" s="217">
        <v>0</v>
      </c>
      <c r="AK65" s="217">
        <v>0</v>
      </c>
      <c r="AL65" s="217">
        <v>0</v>
      </c>
      <c r="AM65" s="217">
        <v>0</v>
      </c>
      <c r="AN65" s="217">
        <v>0</v>
      </c>
      <c r="AO65" s="217">
        <v>0</v>
      </c>
      <c r="AP65" s="217">
        <v>0</v>
      </c>
      <c r="AQ65" s="217">
        <v>0</v>
      </c>
      <c r="AR65" s="217">
        <v>0</v>
      </c>
      <c r="AS65" s="217">
        <v>0</v>
      </c>
      <c r="AT65" s="217">
        <v>0</v>
      </c>
      <c r="AU65" s="217">
        <v>0</v>
      </c>
      <c r="AV65" s="217">
        <v>0</v>
      </c>
      <c r="AW65" s="217">
        <v>0</v>
      </c>
      <c r="AX65" s="217">
        <v>0</v>
      </c>
      <c r="AY65" s="217">
        <v>0</v>
      </c>
      <c r="AZ65" s="217">
        <v>0</v>
      </c>
      <c r="BA65" s="217">
        <v>0</v>
      </c>
      <c r="BB65" s="217">
        <v>0</v>
      </c>
      <c r="BC65" s="217">
        <v>0</v>
      </c>
      <c r="BD65" s="217">
        <v>0</v>
      </c>
      <c r="BE65" s="217">
        <v>0</v>
      </c>
      <c r="BF65" s="217">
        <v>0</v>
      </c>
      <c r="BG65" s="217">
        <v>0</v>
      </c>
      <c r="BH65" s="217">
        <v>0</v>
      </c>
      <c r="BI65" s="217">
        <v>0</v>
      </c>
      <c r="BJ65" s="217">
        <v>0</v>
      </c>
      <c r="BK65" s="217">
        <v>0</v>
      </c>
      <c r="BL65" s="217">
        <v>6153.5083072816042</v>
      </c>
      <c r="BM65" s="217">
        <v>6875.5136820471525</v>
      </c>
      <c r="BN65" s="217">
        <v>7177.4842407416299</v>
      </c>
      <c r="BO65" s="217">
        <v>7539.3380044073829</v>
      </c>
      <c r="BP65" s="217">
        <v>7801.4384463315973</v>
      </c>
      <c r="BQ65" s="217">
        <v>7818.9893958205876</v>
      </c>
      <c r="BR65" s="217">
        <v>8337.988061836586</v>
      </c>
      <c r="BS65" s="217">
        <v>8604.5349941799341</v>
      </c>
      <c r="BT65" s="217">
        <v>8338.6433622778186</v>
      </c>
      <c r="BU65" s="217">
        <v>7974.2278618303353</v>
      </c>
      <c r="BV65" s="217">
        <v>7352.5905346030295</v>
      </c>
      <c r="BW65" s="217">
        <v>6480.8160299390502</v>
      </c>
      <c r="BX65" s="217">
        <v>5843.3789259836276</v>
      </c>
      <c r="BY65" s="217">
        <v>5473.1901924940566</v>
      </c>
      <c r="BZ65" s="217">
        <v>4793.9463919353748</v>
      </c>
      <c r="CA65" s="217">
        <v>4473.8577333009425</v>
      </c>
      <c r="CB65" s="217">
        <v>4263.8665470205597</v>
      </c>
      <c r="CC65" s="217">
        <v>3624.4883833936992</v>
      </c>
      <c r="CD65" s="217">
        <v>3331.1814469585588</v>
      </c>
      <c r="CE65" s="218">
        <v>3040.2767177929895</v>
      </c>
    </row>
    <row r="66" spans="1:83" x14ac:dyDescent="0.35">
      <c r="A66" s="277"/>
      <c r="B66" s="248" t="s">
        <v>476</v>
      </c>
      <c r="AH66" s="217">
        <v>0</v>
      </c>
      <c r="AI66" s="217">
        <v>0</v>
      </c>
      <c r="AJ66" s="217">
        <v>0</v>
      </c>
      <c r="AK66" s="217">
        <v>0</v>
      </c>
      <c r="AL66" s="217">
        <v>0</v>
      </c>
      <c r="AM66" s="217">
        <v>0</v>
      </c>
      <c r="AN66" s="217">
        <v>0</v>
      </c>
      <c r="AO66" s="217">
        <v>0</v>
      </c>
      <c r="AP66" s="217">
        <v>0</v>
      </c>
      <c r="AQ66" s="217">
        <v>0</v>
      </c>
      <c r="AR66" s="217">
        <v>0</v>
      </c>
      <c r="AS66" s="217">
        <v>0</v>
      </c>
      <c r="AT66" s="217">
        <v>0</v>
      </c>
      <c r="AU66" s="217">
        <v>0</v>
      </c>
      <c r="AV66" s="217">
        <v>0</v>
      </c>
      <c r="AW66" s="217">
        <v>0</v>
      </c>
      <c r="AX66" s="217">
        <v>0</v>
      </c>
      <c r="AY66" s="217">
        <v>0</v>
      </c>
      <c r="AZ66" s="217">
        <v>0</v>
      </c>
      <c r="BA66" s="217">
        <v>0</v>
      </c>
      <c r="BB66" s="217">
        <v>0</v>
      </c>
      <c r="BC66" s="217">
        <v>0</v>
      </c>
      <c r="BD66" s="217">
        <v>0</v>
      </c>
      <c r="BE66" s="217">
        <v>0</v>
      </c>
      <c r="BF66" s="217">
        <v>0</v>
      </c>
      <c r="BG66" s="217">
        <v>0</v>
      </c>
      <c r="BH66" s="217">
        <v>0</v>
      </c>
      <c r="BI66" s="217">
        <v>0</v>
      </c>
      <c r="BJ66" s="217">
        <v>0</v>
      </c>
      <c r="BK66" s="217">
        <v>0</v>
      </c>
      <c r="BL66" s="217">
        <v>0</v>
      </c>
      <c r="BM66" s="217">
        <v>0</v>
      </c>
      <c r="BN66" s="217">
        <v>0</v>
      </c>
      <c r="BO66" s="217">
        <v>0</v>
      </c>
      <c r="BP66" s="217">
        <v>0</v>
      </c>
      <c r="BQ66" s="217">
        <v>0</v>
      </c>
      <c r="BR66" s="217">
        <v>0</v>
      </c>
      <c r="BS66" s="217">
        <v>0</v>
      </c>
      <c r="BT66" s="217">
        <v>0</v>
      </c>
      <c r="BU66" s="217">
        <v>0</v>
      </c>
      <c r="BV66" s="217">
        <v>0</v>
      </c>
      <c r="BW66" s="217">
        <v>0</v>
      </c>
      <c r="BX66" s="217">
        <v>0</v>
      </c>
      <c r="BY66" s="217">
        <v>0</v>
      </c>
      <c r="BZ66" s="217">
        <v>0</v>
      </c>
      <c r="CA66" s="217">
        <v>0</v>
      </c>
      <c r="CB66" s="217">
        <v>0</v>
      </c>
      <c r="CC66" s="217">
        <v>0</v>
      </c>
      <c r="CD66" s="217">
        <v>0</v>
      </c>
      <c r="CE66" s="218">
        <v>0</v>
      </c>
    </row>
    <row r="67" spans="1:83" x14ac:dyDescent="0.35">
      <c r="A67" s="281"/>
      <c r="B67" s="282" t="s">
        <v>477</v>
      </c>
      <c r="C67" s="283"/>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5">
        <v>309.6140435560169</v>
      </c>
      <c r="AI67" s="285">
        <v>289.74993498399334</v>
      </c>
      <c r="AJ67" s="285">
        <v>312.53966563665887</v>
      </c>
      <c r="AK67" s="285">
        <v>457.37319911876648</v>
      </c>
      <c r="AL67" s="285">
        <v>545.72819876736196</v>
      </c>
      <c r="AM67" s="285">
        <v>613.36022946174444</v>
      </c>
      <c r="AN67" s="285">
        <v>653.32974819290735</v>
      </c>
      <c r="AO67" s="285">
        <v>688.65921653805719</v>
      </c>
      <c r="AP67" s="285">
        <v>708.83226318138338</v>
      </c>
      <c r="AQ67" s="285">
        <v>693.1427007027221</v>
      </c>
      <c r="AR67" s="285">
        <v>565.26190941973084</v>
      </c>
      <c r="AS67" s="285">
        <v>718.84236939700486</v>
      </c>
      <c r="AT67" s="285">
        <v>910.71414975589835</v>
      </c>
      <c r="AU67" s="285">
        <v>1134.1811492715112</v>
      </c>
      <c r="AV67" s="285">
        <v>1447.3837129200233</v>
      </c>
      <c r="AW67" s="285">
        <v>1874.8483283083101</v>
      </c>
      <c r="AX67" s="285">
        <v>2368.4448179203582</v>
      </c>
      <c r="AY67" s="285">
        <v>2663.1621948796051</v>
      </c>
      <c r="AZ67" s="285">
        <v>2896.850178808214</v>
      </c>
      <c r="BA67" s="285">
        <v>3162.5906066539715</v>
      </c>
      <c r="BB67" s="285">
        <v>3426.7697704970269</v>
      </c>
      <c r="BC67" s="285">
        <v>3689.1393039882528</v>
      </c>
      <c r="BD67" s="285">
        <v>3914.8568532119962</v>
      </c>
      <c r="BE67" s="285">
        <v>4216.650403571708</v>
      </c>
      <c r="BF67" s="285">
        <v>4883.9930709932178</v>
      </c>
      <c r="BG67" s="285">
        <v>4715.6561879529136</v>
      </c>
      <c r="BH67" s="285">
        <v>4939.4494504160139</v>
      </c>
      <c r="BI67" s="285">
        <v>5213.8374734312492</v>
      </c>
      <c r="BJ67" s="285">
        <v>5482.6929139019303</v>
      </c>
      <c r="BK67" s="285">
        <v>5691.521195702062</v>
      </c>
      <c r="BL67" s="285">
        <v>0</v>
      </c>
      <c r="BM67" s="285">
        <v>0</v>
      </c>
      <c r="BN67" s="285">
        <v>0</v>
      </c>
      <c r="BO67" s="285">
        <v>0</v>
      </c>
      <c r="BP67" s="285">
        <v>0</v>
      </c>
      <c r="BQ67" s="285">
        <v>0</v>
      </c>
      <c r="BR67" s="285">
        <v>0</v>
      </c>
      <c r="BS67" s="285">
        <v>0</v>
      </c>
      <c r="BT67" s="285">
        <v>0</v>
      </c>
      <c r="BU67" s="285">
        <v>0</v>
      </c>
      <c r="BV67" s="285">
        <v>0</v>
      </c>
      <c r="BW67" s="285">
        <v>0</v>
      </c>
      <c r="BX67" s="285">
        <v>0</v>
      </c>
      <c r="BY67" s="285">
        <v>0</v>
      </c>
      <c r="BZ67" s="285">
        <v>0</v>
      </c>
      <c r="CA67" s="285">
        <v>0</v>
      </c>
      <c r="CB67" s="285">
        <v>0</v>
      </c>
      <c r="CC67" s="285">
        <v>0</v>
      </c>
      <c r="CD67" s="285">
        <v>0</v>
      </c>
      <c r="CE67" s="286">
        <v>0</v>
      </c>
    </row>
    <row r="68" spans="1:83" ht="24" customHeight="1" x14ac:dyDescent="0.35">
      <c r="A68" s="277"/>
      <c r="B68" s="245" t="s">
        <v>478</v>
      </c>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c r="BJ68" s="207"/>
      <c r="BK68" s="207"/>
      <c r="BL68" s="207"/>
      <c r="BM68" s="207"/>
      <c r="BN68" s="207"/>
      <c r="BO68" s="207"/>
      <c r="BP68" s="207"/>
      <c r="BQ68" s="207"/>
      <c r="BR68" s="207"/>
      <c r="BS68" s="207"/>
      <c r="BT68" s="207"/>
      <c r="BU68" s="207"/>
      <c r="BV68" s="207"/>
      <c r="BW68" s="217">
        <v>5776.2917598982203</v>
      </c>
      <c r="BX68" s="217">
        <v>8962.9631022812882</v>
      </c>
      <c r="BY68" s="217">
        <v>13070.864733006369</v>
      </c>
      <c r="BZ68" s="217">
        <v>15190.820610377992</v>
      </c>
      <c r="CA68" s="217">
        <v>18754.035182118358</v>
      </c>
      <c r="CB68" s="217">
        <v>21998.456501353292</v>
      </c>
      <c r="CC68" s="217">
        <v>25056.506386436467</v>
      </c>
      <c r="CD68" s="217">
        <v>27165.479410641194</v>
      </c>
      <c r="CE68" s="218">
        <v>29090.441127718954</v>
      </c>
    </row>
    <row r="69" spans="1:83" x14ac:dyDescent="0.35">
      <c r="A69" s="281"/>
      <c r="B69" s="248" t="s">
        <v>479</v>
      </c>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c r="BM69" s="217"/>
      <c r="BN69" s="217"/>
      <c r="BO69" s="217"/>
      <c r="BP69" s="217"/>
      <c r="BQ69" s="217"/>
      <c r="BR69" s="217"/>
      <c r="BS69" s="217"/>
      <c r="BT69" s="217"/>
      <c r="BU69" s="217"/>
      <c r="BV69" s="217"/>
      <c r="BW69" s="217">
        <v>3858.3120318855308</v>
      </c>
      <c r="BX69" s="217">
        <v>6335.2495837176139</v>
      </c>
      <c r="BY69" s="217">
        <v>8911.9591780940846</v>
      </c>
      <c r="BZ69" s="217">
        <v>10239.275851558719</v>
      </c>
      <c r="CA69" s="217">
        <v>12746.449696917913</v>
      </c>
      <c r="CB69" s="217">
        <v>14973.905793793203</v>
      </c>
      <c r="CC69" s="217">
        <v>16935.881276174881</v>
      </c>
      <c r="CD69" s="217">
        <v>18274.129155683655</v>
      </c>
      <c r="CE69" s="218">
        <v>19506.059702582905</v>
      </c>
    </row>
    <row r="70" spans="1:83" x14ac:dyDescent="0.35">
      <c r="A70" s="281"/>
      <c r="B70" s="278" t="s">
        <v>480</v>
      </c>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7"/>
      <c r="BL70" s="217"/>
      <c r="BM70" s="217"/>
      <c r="BN70" s="217"/>
      <c r="BO70" s="217"/>
      <c r="BP70" s="217"/>
      <c r="BQ70" s="217"/>
      <c r="BR70" s="217"/>
      <c r="BS70" s="217"/>
      <c r="BT70" s="217"/>
      <c r="BU70" s="217"/>
      <c r="BV70" s="217"/>
      <c r="BW70" s="217">
        <v>1917.9797280126893</v>
      </c>
      <c r="BX70" s="217">
        <v>2627.7135185636735</v>
      </c>
      <c r="BY70" s="217">
        <v>4158.9055549122841</v>
      </c>
      <c r="BZ70" s="217">
        <v>4951.544758819271</v>
      </c>
      <c r="CA70" s="217">
        <v>6007.5854852004459</v>
      </c>
      <c r="CB70" s="217">
        <v>7024.5507075600899</v>
      </c>
      <c r="CC70" s="217">
        <v>8120.625110261587</v>
      </c>
      <c r="CD70" s="217">
        <v>8891.3502549575405</v>
      </c>
      <c r="CE70" s="218">
        <v>9584.3814251360527</v>
      </c>
    </row>
    <row r="71" spans="1:83" ht="23.25" customHeight="1" x14ac:dyDescent="0.35">
      <c r="A71" s="281"/>
      <c r="B71" s="245" t="s">
        <v>481</v>
      </c>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7"/>
      <c r="BL71" s="217"/>
      <c r="BM71" s="217"/>
      <c r="BN71" s="217"/>
      <c r="BO71" s="217"/>
      <c r="BP71" s="217"/>
      <c r="BQ71" s="217"/>
      <c r="BR71" s="217"/>
      <c r="BS71" s="217"/>
      <c r="BT71" s="217"/>
      <c r="BU71" s="217"/>
      <c r="BV71" s="217"/>
      <c r="BW71" s="217">
        <v>262.34875034520962</v>
      </c>
      <c r="BX71" s="217">
        <v>433.98900853266457</v>
      </c>
      <c r="BY71" s="217">
        <v>593.42470010675072</v>
      </c>
      <c r="BZ71" s="217">
        <v>705.32380899649002</v>
      </c>
      <c r="CA71" s="217">
        <v>819.94806737984334</v>
      </c>
      <c r="CB71" s="217">
        <v>960.72184622019688</v>
      </c>
      <c r="CC71" s="217">
        <v>1125.8023224696537</v>
      </c>
      <c r="CD71" s="217">
        <v>1184.391180672566</v>
      </c>
      <c r="CE71" s="218">
        <v>1206.7148115392438</v>
      </c>
    </row>
    <row r="72" spans="1:83" ht="52.5" customHeight="1" x14ac:dyDescent="0.35">
      <c r="A72" s="277"/>
      <c r="B72" s="291" t="s">
        <v>487</v>
      </c>
      <c r="AH72" s="292">
        <v>1.1738550793801105E-2</v>
      </c>
      <c r="AI72" s="292">
        <v>1.0773279065880971E-2</v>
      </c>
      <c r="AJ72" s="292">
        <v>1.0746388744974278E-2</v>
      </c>
      <c r="AK72" s="292">
        <v>1.1301826515939174E-2</v>
      </c>
      <c r="AL72" s="292">
        <v>1.1471808034567269E-2</v>
      </c>
      <c r="AM72" s="292">
        <v>1.1280437267468857E-2</v>
      </c>
      <c r="AN72" s="292">
        <v>1.190566292440628E-2</v>
      </c>
      <c r="AO72" s="292">
        <v>1.2127507718281885E-2</v>
      </c>
      <c r="AP72" s="292">
        <v>1.2778463038431267E-2</v>
      </c>
      <c r="AQ72" s="292">
        <v>1.2672136333464149E-2</v>
      </c>
      <c r="AR72" s="292">
        <v>1.2662663081959858E-2</v>
      </c>
      <c r="AS72" s="292">
        <v>1.306606630905407E-2</v>
      </c>
      <c r="AT72" s="292">
        <v>1.4164365550914762E-2</v>
      </c>
      <c r="AU72" s="292">
        <v>1.6773137246437319E-2</v>
      </c>
      <c r="AV72" s="292">
        <v>1.9561438531672724E-2</v>
      </c>
      <c r="AW72" s="292">
        <v>2.1913922530532981E-2</v>
      </c>
      <c r="AX72" s="292">
        <v>2.3301160393571618E-2</v>
      </c>
      <c r="AY72" s="292">
        <v>2.3940074372450583E-2</v>
      </c>
      <c r="AZ72" s="292">
        <v>2.3884138324120247E-2</v>
      </c>
      <c r="BA72" s="292">
        <v>2.3662594947341097E-2</v>
      </c>
      <c r="BB72" s="292">
        <v>2.334645636940276E-2</v>
      </c>
      <c r="BC72" s="292">
        <v>2.2741565315576216E-2</v>
      </c>
      <c r="BD72" s="292">
        <v>2.2769566944753288E-2</v>
      </c>
      <c r="BE72" s="292">
        <v>2.3289681444594972E-2</v>
      </c>
      <c r="BF72" s="292">
        <v>2.3127595160137328E-2</v>
      </c>
      <c r="BG72" s="292">
        <v>2.2665399080788601E-2</v>
      </c>
      <c r="BH72" s="292">
        <v>2.1970737751389049E-2</v>
      </c>
      <c r="BI72" s="292">
        <v>2.1377575302481879E-2</v>
      </c>
      <c r="BJ72" s="292">
        <v>2.1105751661552818E-2</v>
      </c>
      <c r="BK72" s="292">
        <v>2.1254219663304222E-2</v>
      </c>
      <c r="BL72" s="292">
        <v>2.2277565053547249E-2</v>
      </c>
      <c r="BM72" s="292">
        <v>2.4405127887240703E-2</v>
      </c>
      <c r="BN72" s="292">
        <v>2.4109414776841583E-2</v>
      </c>
      <c r="BO72" s="292">
        <v>2.4463656932306798E-2</v>
      </c>
      <c r="BP72" s="292">
        <v>2.4685321242378318E-2</v>
      </c>
      <c r="BQ72" s="292">
        <v>2.4088505519100859E-2</v>
      </c>
      <c r="BR72" s="292">
        <v>2.4896697679434879E-2</v>
      </c>
      <c r="BS72" s="292">
        <v>2.5334337940327033E-2</v>
      </c>
      <c r="BT72" s="292">
        <v>2.4839846384127375E-2</v>
      </c>
      <c r="BU72" s="292">
        <v>2.5102012918802152E-2</v>
      </c>
      <c r="BV72" s="292">
        <v>2.5400850615754502E-2</v>
      </c>
      <c r="BW72" s="292">
        <v>2.5000125897257506E-2</v>
      </c>
      <c r="BX72" s="292">
        <v>2.7844851602145369E-2</v>
      </c>
      <c r="BY72" s="292">
        <v>2.6526184051084201E-2</v>
      </c>
      <c r="BZ72" s="292">
        <v>2.6845471942929664E-2</v>
      </c>
      <c r="CA72" s="292">
        <v>3.0563969441010475E-2</v>
      </c>
      <c r="CB72" s="292">
        <v>3.2370275133443961E-2</v>
      </c>
      <c r="CC72" s="292">
        <v>3.2714520852834231E-2</v>
      </c>
      <c r="CD72" s="292">
        <v>3.3067984127803166E-2</v>
      </c>
      <c r="CE72" s="293">
        <v>3.3610816680539973E-2</v>
      </c>
    </row>
    <row r="73" spans="1:83" s="204" customFormat="1" ht="52.5" customHeight="1" thickBot="1" x14ac:dyDescent="0.3">
      <c r="A73" s="294"/>
      <c r="B73" s="295" t="s">
        <v>488</v>
      </c>
      <c r="C73" s="296"/>
      <c r="D73" s="203"/>
      <c r="E73" s="203"/>
      <c r="F73" s="203"/>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106">
        <v>2.8348506605170552E-2</v>
      </c>
      <c r="AI73" s="106">
        <v>2.6321520514542427E-2</v>
      </c>
      <c r="AJ73" s="106">
        <v>2.5109939817840588E-2</v>
      </c>
      <c r="AK73" s="106">
        <v>2.6358353380330775E-2</v>
      </c>
      <c r="AL73" s="106">
        <v>2.656764995202553E-2</v>
      </c>
      <c r="AM73" s="106">
        <v>2.6375202055828606E-2</v>
      </c>
      <c r="AN73" s="106">
        <v>2.8040269620216374E-2</v>
      </c>
      <c r="AO73" s="106">
        <v>3.0005773260763681E-2</v>
      </c>
      <c r="AP73" s="106">
        <v>3.2521137037997125E-2</v>
      </c>
      <c r="AQ73" s="106">
        <v>3.4097234155765731E-2</v>
      </c>
      <c r="AR73" s="106">
        <v>3.6625846581231247E-2</v>
      </c>
      <c r="AS73" s="106">
        <v>3.7623745368657167E-2</v>
      </c>
      <c r="AT73" s="106">
        <v>4.0492585694405323E-2</v>
      </c>
      <c r="AU73" s="106">
        <v>4.5570941834902741E-2</v>
      </c>
      <c r="AV73" s="106">
        <v>5.0956482164214112E-2</v>
      </c>
      <c r="AW73" s="106">
        <v>5.7906462992657601E-2</v>
      </c>
      <c r="AX73" s="106">
        <v>6.2017651193994223E-2</v>
      </c>
      <c r="AY73" s="106">
        <v>6.4201865502730673E-2</v>
      </c>
      <c r="AZ73" s="106">
        <v>6.7205250290005125E-2</v>
      </c>
      <c r="BA73" s="106">
        <v>6.6256803066494521E-2</v>
      </c>
      <c r="BB73" s="106">
        <v>6.6372759471633E-2</v>
      </c>
      <c r="BC73" s="106">
        <v>6.5382146983726394E-2</v>
      </c>
      <c r="BD73" s="106">
        <v>6.4861389248632564E-2</v>
      </c>
      <c r="BE73" s="106">
        <v>6.4120699294002118E-2</v>
      </c>
      <c r="BF73" s="106">
        <v>6.1571548992342857E-2</v>
      </c>
      <c r="BG73" s="106">
        <v>5.8310986282840031E-2</v>
      </c>
      <c r="BH73" s="106">
        <v>5.4930650259574852E-2</v>
      </c>
      <c r="BI73" s="106">
        <v>5.3515400336430444E-2</v>
      </c>
      <c r="BJ73" s="106">
        <v>5.2839592217861074E-2</v>
      </c>
      <c r="BK73" s="106">
        <v>5.2784539701525128E-2</v>
      </c>
      <c r="BL73" s="106">
        <v>5.1235510051108026E-2</v>
      </c>
      <c r="BM73" s="106">
        <v>5.2639734772969037E-2</v>
      </c>
      <c r="BN73" s="106">
        <v>5.2750989940694722E-2</v>
      </c>
      <c r="BO73" s="106">
        <v>5.4793178276343127E-2</v>
      </c>
      <c r="BP73" s="106">
        <v>5.6041606319304119E-2</v>
      </c>
      <c r="BQ73" s="106">
        <v>5.6774087357123727E-2</v>
      </c>
      <c r="BR73" s="106">
        <v>5.9306586691672769E-2</v>
      </c>
      <c r="BS73" s="106">
        <v>6.169862161232921E-2</v>
      </c>
      <c r="BT73" s="106">
        <v>6.1854726488336891E-2</v>
      </c>
      <c r="BU73" s="106">
        <v>6.2876274515896668E-2</v>
      </c>
      <c r="BV73" s="106">
        <v>6.4464089087257093E-2</v>
      </c>
      <c r="BW73" s="106">
        <v>6.3115228788440295E-2</v>
      </c>
      <c r="BX73" s="106">
        <v>5.2467435852897877E-2</v>
      </c>
      <c r="BY73" s="106">
        <v>5.9212444903454717E-2</v>
      </c>
      <c r="BZ73" s="106">
        <v>5.6885100036523799E-2</v>
      </c>
      <c r="CA73" s="106">
        <v>6.5607148992544231E-2</v>
      </c>
      <c r="CB73" s="106">
        <v>7.3188175270512593E-2</v>
      </c>
      <c r="CC73" s="106">
        <v>7.5273417665917233E-2</v>
      </c>
      <c r="CD73" s="106">
        <v>7.6011806894369413E-2</v>
      </c>
      <c r="CE73" s="107">
        <v>7.7996334995262206E-2</v>
      </c>
    </row>
  </sheetData>
  <hyperlinks>
    <hyperlink ref="A1" location="Contents!A1" display="Contents page" xr:uid="{00000000-0004-0000-0E00-000000000000}"/>
    <hyperlink ref="B1" location="Notes!A1" display="Information relating to this table can be found in the 'Notes' tab" xr:uid="{00000000-0004-0000-0E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9C9C9"/>
  </sheetPr>
  <dimension ref="A1:CE151"/>
  <sheetViews>
    <sheetView zoomScale="70" zoomScaleNormal="70" workbookViewId="0">
      <pane xSplit="3" ySplit="3" topLeftCell="BX4" activePane="bottomRight" state="frozen"/>
      <selection pane="topRight" activeCell="D1" sqref="D1"/>
      <selection pane="bottomLeft" activeCell="A4" sqref="A4"/>
      <selection pane="bottomRight"/>
    </sheetView>
  </sheetViews>
  <sheetFormatPr defaultRowHeight="14.5" x14ac:dyDescent="0.35"/>
  <cols>
    <col min="1" max="1" width="23" style="299" customWidth="1"/>
    <col min="2" max="2" width="77.7265625" style="299" customWidth="1"/>
    <col min="3" max="3" width="14.26953125" style="299" customWidth="1"/>
    <col min="4" max="57" width="8.7265625" style="299" customWidth="1"/>
    <col min="58" max="82" width="10.7265625" style="299" customWidth="1"/>
    <col min="83" max="83" width="11" style="299" bestFit="1" customWidth="1"/>
    <col min="84" max="84" width="8.7265625" style="299" customWidth="1"/>
    <col min="85" max="16384" width="8.7265625" style="299"/>
  </cols>
  <sheetData>
    <row r="1" spans="1:83" ht="15.5" x14ac:dyDescent="0.35">
      <c r="A1" s="45" t="s">
        <v>46</v>
      </c>
      <c r="B1" s="46" t="s">
        <v>114</v>
      </c>
      <c r="C1" s="297"/>
      <c r="D1" s="298"/>
      <c r="E1" s="298"/>
      <c r="F1" s="298"/>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row>
    <row r="2" spans="1:83" ht="49.5" customHeight="1" x14ac:dyDescent="0.35">
      <c r="A2" s="300" t="s">
        <v>47</v>
      </c>
      <c r="B2" s="301" t="s">
        <v>489</v>
      </c>
      <c r="C2" s="302"/>
      <c r="D2" s="303" t="s">
        <v>171</v>
      </c>
      <c r="E2" s="303" t="s">
        <v>172</v>
      </c>
      <c r="F2" s="303" t="s">
        <v>173</v>
      </c>
      <c r="G2" s="303" t="s">
        <v>174</v>
      </c>
      <c r="H2" s="303" t="s">
        <v>175</v>
      </c>
      <c r="I2" s="303" t="s">
        <v>176</v>
      </c>
      <c r="J2" s="303" t="s">
        <v>177</v>
      </c>
      <c r="K2" s="303" t="s">
        <v>178</v>
      </c>
      <c r="L2" s="303" t="s">
        <v>179</v>
      </c>
      <c r="M2" s="303" t="s">
        <v>180</v>
      </c>
      <c r="N2" s="303" t="s">
        <v>181</v>
      </c>
      <c r="O2" s="303" t="s">
        <v>182</v>
      </c>
      <c r="P2" s="303" t="s">
        <v>183</v>
      </c>
      <c r="Q2" s="303" t="s">
        <v>184</v>
      </c>
      <c r="R2" s="303" t="s">
        <v>185</v>
      </c>
      <c r="S2" s="303" t="s">
        <v>186</v>
      </c>
      <c r="T2" s="303" t="s">
        <v>187</v>
      </c>
      <c r="U2" s="303" t="s">
        <v>188</v>
      </c>
      <c r="V2" s="303" t="s">
        <v>189</v>
      </c>
      <c r="W2" s="303" t="s">
        <v>190</v>
      </c>
      <c r="X2" s="303" t="s">
        <v>191</v>
      </c>
      <c r="Y2" s="303" t="s">
        <v>192</v>
      </c>
      <c r="Z2" s="303" t="s">
        <v>193</v>
      </c>
      <c r="AA2" s="303" t="s">
        <v>194</v>
      </c>
      <c r="AB2" s="303" t="s">
        <v>195</v>
      </c>
      <c r="AC2" s="303" t="s">
        <v>196</v>
      </c>
      <c r="AD2" s="303" t="s">
        <v>197</v>
      </c>
      <c r="AE2" s="303" t="s">
        <v>198</v>
      </c>
      <c r="AF2" s="303" t="s">
        <v>199</v>
      </c>
      <c r="AG2" s="303" t="s">
        <v>200</v>
      </c>
      <c r="AH2" s="303" t="s">
        <v>201</v>
      </c>
      <c r="AI2" s="303" t="s">
        <v>202</v>
      </c>
      <c r="AJ2" s="303" t="s">
        <v>203</v>
      </c>
      <c r="AK2" s="303" t="s">
        <v>204</v>
      </c>
      <c r="AL2" s="303" t="s">
        <v>205</v>
      </c>
      <c r="AM2" s="303" t="s">
        <v>206</v>
      </c>
      <c r="AN2" s="303" t="s">
        <v>207</v>
      </c>
      <c r="AO2" s="303" t="s">
        <v>208</v>
      </c>
      <c r="AP2" s="303" t="s">
        <v>209</v>
      </c>
      <c r="AQ2" s="303" t="s">
        <v>210</v>
      </c>
      <c r="AR2" s="303" t="s">
        <v>211</v>
      </c>
      <c r="AS2" s="303" t="s">
        <v>212</v>
      </c>
      <c r="AT2" s="303" t="s">
        <v>213</v>
      </c>
      <c r="AU2" s="303" t="s">
        <v>214</v>
      </c>
      <c r="AV2" s="303" t="s">
        <v>215</v>
      </c>
      <c r="AW2" s="303" t="s">
        <v>216</v>
      </c>
      <c r="AX2" s="303" t="s">
        <v>217</v>
      </c>
      <c r="AY2" s="303" t="s">
        <v>116</v>
      </c>
      <c r="AZ2" s="303" t="s">
        <v>117</v>
      </c>
      <c r="BA2" s="303" t="s">
        <v>118</v>
      </c>
      <c r="BB2" s="303" t="s">
        <v>119</v>
      </c>
      <c r="BC2" s="303" t="s">
        <v>120</v>
      </c>
      <c r="BD2" s="303" t="s">
        <v>121</v>
      </c>
      <c r="BE2" s="303" t="s">
        <v>122</v>
      </c>
      <c r="BF2" s="303" t="s">
        <v>123</v>
      </c>
      <c r="BG2" s="303" t="s">
        <v>124</v>
      </c>
      <c r="BH2" s="303" t="s">
        <v>125</v>
      </c>
      <c r="BI2" s="303" t="s">
        <v>126</v>
      </c>
      <c r="BJ2" s="303" t="s">
        <v>127</v>
      </c>
      <c r="BK2" s="303" t="s">
        <v>128</v>
      </c>
      <c r="BL2" s="303" t="s">
        <v>129</v>
      </c>
      <c r="BM2" s="303" t="s">
        <v>130</v>
      </c>
      <c r="BN2" s="303" t="s">
        <v>131</v>
      </c>
      <c r="BO2" s="303" t="s">
        <v>132</v>
      </c>
      <c r="BP2" s="303" t="s">
        <v>133</v>
      </c>
      <c r="BQ2" s="303" t="s">
        <v>134</v>
      </c>
      <c r="BR2" s="303" t="s">
        <v>135</v>
      </c>
      <c r="BS2" s="303" t="s">
        <v>136</v>
      </c>
      <c r="BT2" s="303" t="s">
        <v>137</v>
      </c>
      <c r="BU2" s="303" t="s">
        <v>138</v>
      </c>
      <c r="BV2" s="303" t="s">
        <v>139</v>
      </c>
      <c r="BW2" s="303" t="s">
        <v>140</v>
      </c>
      <c r="BX2" s="303" t="s">
        <v>141</v>
      </c>
      <c r="BY2" s="303" t="s">
        <v>142</v>
      </c>
      <c r="BZ2" s="303" t="s">
        <v>143</v>
      </c>
      <c r="CA2" s="303" t="s">
        <v>144</v>
      </c>
      <c r="CB2" s="303" t="s">
        <v>145</v>
      </c>
      <c r="CC2" s="303" t="s">
        <v>146</v>
      </c>
      <c r="CD2" s="303" t="s">
        <v>147</v>
      </c>
      <c r="CE2" s="304" t="s">
        <v>148</v>
      </c>
    </row>
    <row r="3" spans="1:83" ht="24.75" customHeight="1" x14ac:dyDescent="0.35">
      <c r="A3" s="305">
        <v>2023</v>
      </c>
      <c r="B3" s="306" t="s">
        <v>245</v>
      </c>
      <c r="C3" s="307"/>
      <c r="D3" s="308" t="s">
        <v>150</v>
      </c>
      <c r="E3" s="308" t="s">
        <v>150</v>
      </c>
      <c r="F3" s="308" t="s">
        <v>150</v>
      </c>
      <c r="G3" s="308" t="s">
        <v>150</v>
      </c>
      <c r="H3" s="308" t="s">
        <v>150</v>
      </c>
      <c r="I3" s="308" t="s">
        <v>150</v>
      </c>
      <c r="J3" s="308" t="s">
        <v>150</v>
      </c>
      <c r="K3" s="308" t="s">
        <v>150</v>
      </c>
      <c r="L3" s="308" t="s">
        <v>150</v>
      </c>
      <c r="M3" s="308" t="s">
        <v>150</v>
      </c>
      <c r="N3" s="308" t="s">
        <v>150</v>
      </c>
      <c r="O3" s="308" t="s">
        <v>150</v>
      </c>
      <c r="P3" s="308" t="s">
        <v>150</v>
      </c>
      <c r="Q3" s="308" t="s">
        <v>150</v>
      </c>
      <c r="R3" s="308" t="s">
        <v>150</v>
      </c>
      <c r="S3" s="308" t="s">
        <v>150</v>
      </c>
      <c r="T3" s="308" t="s">
        <v>150</v>
      </c>
      <c r="U3" s="308" t="s">
        <v>150</v>
      </c>
      <c r="V3" s="308" t="s">
        <v>150</v>
      </c>
      <c r="W3" s="308" t="s">
        <v>150</v>
      </c>
      <c r="X3" s="308" t="s">
        <v>150</v>
      </c>
      <c r="Y3" s="308" t="s">
        <v>150</v>
      </c>
      <c r="Z3" s="308" t="s">
        <v>150</v>
      </c>
      <c r="AA3" s="308" t="s">
        <v>150</v>
      </c>
      <c r="AB3" s="308" t="s">
        <v>150</v>
      </c>
      <c r="AC3" s="308" t="s">
        <v>150</v>
      </c>
      <c r="AD3" s="308" t="s">
        <v>150</v>
      </c>
      <c r="AE3" s="308" t="s">
        <v>150</v>
      </c>
      <c r="AF3" s="308" t="s">
        <v>150</v>
      </c>
      <c r="AG3" s="308" t="s">
        <v>150</v>
      </c>
      <c r="AH3" s="308" t="s">
        <v>150</v>
      </c>
      <c r="AI3" s="308" t="s">
        <v>150</v>
      </c>
      <c r="AJ3" s="308" t="s">
        <v>150</v>
      </c>
      <c r="AK3" s="308" t="s">
        <v>150</v>
      </c>
      <c r="AL3" s="308" t="s">
        <v>150</v>
      </c>
      <c r="AM3" s="308" t="s">
        <v>150</v>
      </c>
      <c r="AN3" s="308" t="s">
        <v>150</v>
      </c>
      <c r="AO3" s="308" t="s">
        <v>150</v>
      </c>
      <c r="AP3" s="308" t="s">
        <v>150</v>
      </c>
      <c r="AQ3" s="308" t="s">
        <v>150</v>
      </c>
      <c r="AR3" s="308" t="s">
        <v>150</v>
      </c>
      <c r="AS3" s="308" t="s">
        <v>150</v>
      </c>
      <c r="AT3" s="308" t="s">
        <v>150</v>
      </c>
      <c r="AU3" s="308" t="s">
        <v>150</v>
      </c>
      <c r="AV3" s="308" t="s">
        <v>150</v>
      </c>
      <c r="AW3" s="308" t="s">
        <v>150</v>
      </c>
      <c r="AX3" s="308" t="s">
        <v>150</v>
      </c>
      <c r="AY3" s="308" t="s">
        <v>150</v>
      </c>
      <c r="AZ3" s="308" t="s">
        <v>150</v>
      </c>
      <c r="BA3" s="308" t="s">
        <v>150</v>
      </c>
      <c r="BB3" s="308" t="s">
        <v>150</v>
      </c>
      <c r="BC3" s="308" t="s">
        <v>150</v>
      </c>
      <c r="BD3" s="308" t="s">
        <v>150</v>
      </c>
      <c r="BE3" s="308" t="s">
        <v>150</v>
      </c>
      <c r="BF3" s="308" t="s">
        <v>150</v>
      </c>
      <c r="BG3" s="308" t="s">
        <v>150</v>
      </c>
      <c r="BH3" s="308" t="s">
        <v>150</v>
      </c>
      <c r="BI3" s="308" t="s">
        <v>150</v>
      </c>
      <c r="BJ3" s="308" t="s">
        <v>150</v>
      </c>
      <c r="BK3" s="308" t="s">
        <v>150</v>
      </c>
      <c r="BL3" s="308" t="s">
        <v>150</v>
      </c>
      <c r="BM3" s="308" t="s">
        <v>150</v>
      </c>
      <c r="BN3" s="308" t="s">
        <v>150</v>
      </c>
      <c r="BO3" s="308" t="s">
        <v>150</v>
      </c>
      <c r="BP3" s="308" t="s">
        <v>150</v>
      </c>
      <c r="BQ3" s="308" t="s">
        <v>150</v>
      </c>
      <c r="BR3" s="308" t="s">
        <v>150</v>
      </c>
      <c r="BS3" s="308" t="s">
        <v>150</v>
      </c>
      <c r="BT3" s="308" t="s">
        <v>150</v>
      </c>
      <c r="BU3" s="308" t="s">
        <v>150</v>
      </c>
      <c r="BV3" s="308" t="s">
        <v>150</v>
      </c>
      <c r="BW3" s="308" t="s">
        <v>150</v>
      </c>
      <c r="BX3" s="308" t="s">
        <v>150</v>
      </c>
      <c r="BY3" s="308" t="s">
        <v>150</v>
      </c>
      <c r="BZ3" s="308" t="s">
        <v>151</v>
      </c>
      <c r="CA3" s="308" t="s">
        <v>151</v>
      </c>
      <c r="CB3" s="308" t="s">
        <v>151</v>
      </c>
      <c r="CC3" s="308" t="s">
        <v>151</v>
      </c>
      <c r="CD3" s="308" t="s">
        <v>151</v>
      </c>
      <c r="CE3" s="309" t="s">
        <v>151</v>
      </c>
    </row>
    <row r="4" spans="1:83" ht="15.5" x14ac:dyDescent="0.35">
      <c r="A4" s="310"/>
      <c r="B4" s="311" t="s">
        <v>163</v>
      </c>
      <c r="C4" s="311"/>
      <c r="D4" s="312">
        <f t="shared" ref="D4:AI4" si="0">D5+D10+D36</f>
        <v>0</v>
      </c>
      <c r="E4" s="312">
        <f t="shared" si="0"/>
        <v>0</v>
      </c>
      <c r="F4" s="312">
        <f t="shared" si="0"/>
        <v>0</v>
      </c>
      <c r="G4" s="312">
        <f t="shared" si="0"/>
        <v>0</v>
      </c>
      <c r="H4" s="312">
        <f t="shared" si="0"/>
        <v>0</v>
      </c>
      <c r="I4" s="312">
        <f t="shared" si="0"/>
        <v>0</v>
      </c>
      <c r="J4" s="312">
        <f t="shared" si="0"/>
        <v>0</v>
      </c>
      <c r="K4" s="312">
        <f t="shared" si="0"/>
        <v>0</v>
      </c>
      <c r="L4" s="312">
        <f t="shared" si="0"/>
        <v>0</v>
      </c>
      <c r="M4" s="312">
        <f t="shared" si="0"/>
        <v>0</v>
      </c>
      <c r="N4" s="312">
        <f t="shared" si="0"/>
        <v>0</v>
      </c>
      <c r="O4" s="312">
        <f t="shared" si="0"/>
        <v>0</v>
      </c>
      <c r="P4" s="312">
        <f t="shared" si="0"/>
        <v>0</v>
      </c>
      <c r="Q4" s="312">
        <f t="shared" si="0"/>
        <v>0</v>
      </c>
      <c r="R4" s="312">
        <f t="shared" si="0"/>
        <v>0</v>
      </c>
      <c r="S4" s="312">
        <f t="shared" si="0"/>
        <v>0</v>
      </c>
      <c r="T4" s="312">
        <f t="shared" si="0"/>
        <v>0</v>
      </c>
      <c r="U4" s="312">
        <f t="shared" si="0"/>
        <v>0</v>
      </c>
      <c r="V4" s="312">
        <f t="shared" si="0"/>
        <v>0</v>
      </c>
      <c r="W4" s="312">
        <f t="shared" si="0"/>
        <v>0</v>
      </c>
      <c r="X4" s="312">
        <f t="shared" si="0"/>
        <v>0</v>
      </c>
      <c r="Y4" s="312">
        <f t="shared" si="0"/>
        <v>0</v>
      </c>
      <c r="Z4" s="312">
        <f t="shared" si="0"/>
        <v>2.8</v>
      </c>
      <c r="AA4" s="312">
        <f t="shared" si="0"/>
        <v>2.9</v>
      </c>
      <c r="AB4" s="312">
        <f t="shared" si="0"/>
        <v>2.9</v>
      </c>
      <c r="AC4" s="312">
        <f t="shared" si="0"/>
        <v>21.1796875</v>
      </c>
      <c r="AD4" s="312">
        <f t="shared" si="0"/>
        <v>34.697376111683454</v>
      </c>
      <c r="AE4" s="312">
        <f t="shared" si="0"/>
        <v>53.276852855594228</v>
      </c>
      <c r="AF4" s="312">
        <f t="shared" si="0"/>
        <v>78.24653715214852</v>
      </c>
      <c r="AG4" s="312">
        <f t="shared" si="0"/>
        <v>113.13976524070817</v>
      </c>
      <c r="AH4" s="312">
        <f t="shared" si="0"/>
        <v>2182.2923209753112</v>
      </c>
      <c r="AI4" s="312">
        <f t="shared" si="0"/>
        <v>2416.0310983633794</v>
      </c>
      <c r="AJ4" s="312">
        <f t="shared" ref="AJ4:BO4" si="1">AJ5+AJ10+AJ36</f>
        <v>2765.1117460309706</v>
      </c>
      <c r="AK4" s="312">
        <f t="shared" si="1"/>
        <v>3235.0385185577948</v>
      </c>
      <c r="AL4" s="312">
        <f t="shared" si="1"/>
        <v>3595.3365700561326</v>
      </c>
      <c r="AM4" s="312">
        <f t="shared" si="1"/>
        <v>3848.7087938398263</v>
      </c>
      <c r="AN4" s="312">
        <f t="shared" si="1"/>
        <v>4381.857262980001</v>
      </c>
      <c r="AO4" s="312">
        <f t="shared" si="1"/>
        <v>4893.3119353833081</v>
      </c>
      <c r="AP4" s="312">
        <f t="shared" si="1"/>
        <v>5546.9994903749021</v>
      </c>
      <c r="AQ4" s="312">
        <f t="shared" si="1"/>
        <v>6177.9529095408025</v>
      </c>
      <c r="AR4" s="312">
        <f t="shared" si="1"/>
        <v>6891.3108807435829</v>
      </c>
      <c r="AS4" s="312">
        <f t="shared" si="1"/>
        <v>7861.7036906168159</v>
      </c>
      <c r="AT4" s="312">
        <f t="shared" si="1"/>
        <v>9194.9958352564736</v>
      </c>
      <c r="AU4" s="312">
        <f t="shared" si="1"/>
        <v>11493.685358844352</v>
      </c>
      <c r="AV4" s="312">
        <f t="shared" si="1"/>
        <v>14443.462</v>
      </c>
      <c r="AW4" s="312">
        <f t="shared" si="1"/>
        <v>17153.341999999997</v>
      </c>
      <c r="AX4" s="312">
        <f t="shared" si="1"/>
        <v>19141.810058677514</v>
      </c>
      <c r="AY4" s="312">
        <f t="shared" si="1"/>
        <v>20737.395162978515</v>
      </c>
      <c r="AZ4" s="312">
        <f t="shared" si="1"/>
        <v>22082.032319288726</v>
      </c>
      <c r="BA4" s="312">
        <f t="shared" si="1"/>
        <v>22845.809494948775</v>
      </c>
      <c r="BB4" s="312">
        <f t="shared" si="1"/>
        <v>23596.777074595491</v>
      </c>
      <c r="BC4" s="312">
        <f t="shared" si="1"/>
        <v>24071.810437145527</v>
      </c>
      <c r="BD4" s="312">
        <f t="shared" si="1"/>
        <v>25373.061998783316</v>
      </c>
      <c r="BE4" s="312">
        <f t="shared" si="1"/>
        <v>26852.979415936563</v>
      </c>
      <c r="BF4" s="313">
        <f t="shared" si="1"/>
        <v>27962.349545578552</v>
      </c>
      <c r="BG4" s="313">
        <f t="shared" si="1"/>
        <v>28905.047455335221</v>
      </c>
      <c r="BH4" s="313">
        <f t="shared" si="1"/>
        <v>29490.837927458979</v>
      </c>
      <c r="BI4" s="313">
        <f t="shared" si="1"/>
        <v>30376.893177567676</v>
      </c>
      <c r="BJ4" s="313">
        <f t="shared" si="1"/>
        <v>31404.577559579116</v>
      </c>
      <c r="BK4" s="313">
        <f t="shared" si="1"/>
        <v>33305.936076328624</v>
      </c>
      <c r="BL4" s="313">
        <f t="shared" si="1"/>
        <v>35274.162840396391</v>
      </c>
      <c r="BM4" s="313">
        <f t="shared" si="1"/>
        <v>38104.4827293134</v>
      </c>
      <c r="BN4" s="313">
        <f t="shared" si="1"/>
        <v>39309.773948856004</v>
      </c>
      <c r="BO4" s="313">
        <f t="shared" si="1"/>
        <v>40887.381941124833</v>
      </c>
      <c r="BP4" s="313">
        <f t="shared" ref="BP4:CE4" si="2">BP5+BP10+BP36</f>
        <v>42631.130135126237</v>
      </c>
      <c r="BQ4" s="313">
        <f t="shared" si="2"/>
        <v>43506.153464025992</v>
      </c>
      <c r="BR4" s="313">
        <f t="shared" si="2"/>
        <v>46695.026486758856</v>
      </c>
      <c r="BS4" s="313">
        <f t="shared" si="2"/>
        <v>49070.994163039446</v>
      </c>
      <c r="BT4" s="313">
        <f t="shared" si="2"/>
        <v>49980.791829978662</v>
      </c>
      <c r="BU4" s="313">
        <f t="shared" si="2"/>
        <v>52147.218487157486</v>
      </c>
      <c r="BV4" s="313">
        <f t="shared" si="2"/>
        <v>53600.599104599867</v>
      </c>
      <c r="BW4" s="313">
        <f t="shared" si="2"/>
        <v>56235.858196186666</v>
      </c>
      <c r="BX4" s="313">
        <f t="shared" si="2"/>
        <v>58062.195940199919</v>
      </c>
      <c r="BY4" s="313">
        <f t="shared" si="2"/>
        <v>62011.772448710464</v>
      </c>
      <c r="BZ4" s="313">
        <f t="shared" si="2"/>
        <v>67232.068388592481</v>
      </c>
      <c r="CA4" s="313">
        <f t="shared" si="2"/>
        <v>78648.153648660809</v>
      </c>
      <c r="CB4" s="313">
        <f t="shared" si="2"/>
        <v>86387.038802748895</v>
      </c>
      <c r="CC4" s="313">
        <f t="shared" si="2"/>
        <v>90267.966951953917</v>
      </c>
      <c r="CD4" s="313">
        <f t="shared" si="2"/>
        <v>94232.676989556232</v>
      </c>
      <c r="CE4" s="314">
        <f t="shared" si="2"/>
        <v>99144.985379356731</v>
      </c>
    </row>
    <row r="5" spans="1:83" s="316" customFormat="1" ht="27" customHeight="1" x14ac:dyDescent="0.35">
      <c r="A5" s="310"/>
      <c r="B5" s="315" t="s">
        <v>490</v>
      </c>
      <c r="C5" s="311"/>
      <c r="D5" s="313">
        <f t="shared" ref="D5:AI5" si="3">D6+D9</f>
        <v>0</v>
      </c>
      <c r="E5" s="313">
        <f t="shared" si="3"/>
        <v>0</v>
      </c>
      <c r="F5" s="313">
        <f t="shared" si="3"/>
        <v>0</v>
      </c>
      <c r="G5" s="313">
        <f t="shared" si="3"/>
        <v>0</v>
      </c>
      <c r="H5" s="313">
        <f t="shared" si="3"/>
        <v>0</v>
      </c>
      <c r="I5" s="313">
        <f t="shared" si="3"/>
        <v>0</v>
      </c>
      <c r="J5" s="313">
        <f t="shared" si="3"/>
        <v>0</v>
      </c>
      <c r="K5" s="313">
        <f t="shared" si="3"/>
        <v>0</v>
      </c>
      <c r="L5" s="313">
        <f t="shared" si="3"/>
        <v>0</v>
      </c>
      <c r="M5" s="313">
        <f t="shared" si="3"/>
        <v>0</v>
      </c>
      <c r="N5" s="313">
        <f t="shared" si="3"/>
        <v>0</v>
      </c>
      <c r="O5" s="313">
        <f t="shared" si="3"/>
        <v>0</v>
      </c>
      <c r="P5" s="313">
        <f t="shared" si="3"/>
        <v>0</v>
      </c>
      <c r="Q5" s="313">
        <f t="shared" si="3"/>
        <v>0</v>
      </c>
      <c r="R5" s="313">
        <f t="shared" si="3"/>
        <v>0</v>
      </c>
      <c r="S5" s="313">
        <f t="shared" si="3"/>
        <v>0</v>
      </c>
      <c r="T5" s="313">
        <f t="shared" si="3"/>
        <v>0</v>
      </c>
      <c r="U5" s="313">
        <f t="shared" si="3"/>
        <v>0</v>
      </c>
      <c r="V5" s="313">
        <f t="shared" si="3"/>
        <v>0</v>
      </c>
      <c r="W5" s="313">
        <f t="shared" si="3"/>
        <v>0</v>
      </c>
      <c r="X5" s="313">
        <f t="shared" si="3"/>
        <v>0</v>
      </c>
      <c r="Y5" s="313">
        <f t="shared" si="3"/>
        <v>0</v>
      </c>
      <c r="Z5" s="313">
        <f t="shared" si="3"/>
        <v>0</v>
      </c>
      <c r="AA5" s="313">
        <f t="shared" si="3"/>
        <v>0</v>
      </c>
      <c r="AB5" s="313">
        <f t="shared" si="3"/>
        <v>0</v>
      </c>
      <c r="AC5" s="313">
        <f t="shared" si="3"/>
        <v>0</v>
      </c>
      <c r="AD5" s="313">
        <f t="shared" si="3"/>
        <v>0</v>
      </c>
      <c r="AE5" s="313">
        <f t="shared" si="3"/>
        <v>0</v>
      </c>
      <c r="AF5" s="313">
        <f t="shared" si="3"/>
        <v>0.81776216467309248</v>
      </c>
      <c r="AG5" s="313">
        <f t="shared" si="3"/>
        <v>4.0289296143389386</v>
      </c>
      <c r="AH5" s="313">
        <f t="shared" si="3"/>
        <v>16.612638373818932</v>
      </c>
      <c r="AI5" s="313">
        <f t="shared" si="3"/>
        <v>20.057640112408315</v>
      </c>
      <c r="AJ5" s="313">
        <f t="shared" ref="AJ5:BO5" si="4">AJ6+AJ9</f>
        <v>23.111896940145577</v>
      </c>
      <c r="AK5" s="313">
        <f t="shared" si="4"/>
        <v>27.625136862834736</v>
      </c>
      <c r="AL5" s="313">
        <f t="shared" si="4"/>
        <v>31.285156144790651</v>
      </c>
      <c r="AM5" s="313">
        <f t="shared" si="4"/>
        <v>37.862872359510092</v>
      </c>
      <c r="AN5" s="313">
        <f t="shared" si="4"/>
        <v>39.940526384566411</v>
      </c>
      <c r="AO5" s="313">
        <f t="shared" si="4"/>
        <v>45.576091851705272</v>
      </c>
      <c r="AP5" s="313">
        <f t="shared" si="4"/>
        <v>53.150909145996252</v>
      </c>
      <c r="AQ5" s="313">
        <f t="shared" si="4"/>
        <v>59.905415790215727</v>
      </c>
      <c r="AR5" s="313">
        <f t="shared" si="4"/>
        <v>81.578661155486955</v>
      </c>
      <c r="AS5" s="313">
        <f t="shared" si="4"/>
        <v>112.24451334896285</v>
      </c>
      <c r="AT5" s="313">
        <f t="shared" si="4"/>
        <v>131.93258459594716</v>
      </c>
      <c r="AU5" s="313">
        <f t="shared" si="4"/>
        <v>206.88296841980588</v>
      </c>
      <c r="AV5" s="313">
        <f t="shared" si="4"/>
        <v>488.80420145644041</v>
      </c>
      <c r="AW5" s="313">
        <f t="shared" si="4"/>
        <v>651.47730470369845</v>
      </c>
      <c r="AX5" s="313">
        <f t="shared" si="4"/>
        <v>666.24645224968742</v>
      </c>
      <c r="AY5" s="313">
        <f t="shared" si="4"/>
        <v>786.94660512525456</v>
      </c>
      <c r="AZ5" s="313">
        <f t="shared" si="4"/>
        <v>827.09724191823398</v>
      </c>
      <c r="BA5" s="313">
        <f t="shared" si="4"/>
        <v>899.35575918926861</v>
      </c>
      <c r="BB5" s="313">
        <f t="shared" si="4"/>
        <v>959.39693270578869</v>
      </c>
      <c r="BC5" s="313">
        <f t="shared" si="4"/>
        <v>1071.0475056882215</v>
      </c>
      <c r="BD5" s="313">
        <f t="shared" si="4"/>
        <v>1252.4779854829374</v>
      </c>
      <c r="BE5" s="313">
        <f t="shared" si="4"/>
        <v>1436.131445522512</v>
      </c>
      <c r="BF5" s="313">
        <f t="shared" si="4"/>
        <v>1630.26</v>
      </c>
      <c r="BG5" s="313">
        <f t="shared" si="4"/>
        <v>1716.1702182356571</v>
      </c>
      <c r="BH5" s="313">
        <f t="shared" si="4"/>
        <v>1698.7396362552472</v>
      </c>
      <c r="BI5" s="313">
        <f t="shared" si="4"/>
        <v>1597.3933633022866</v>
      </c>
      <c r="BJ5" s="313">
        <f t="shared" si="4"/>
        <v>1537.3927840879535</v>
      </c>
      <c r="BK5" s="313">
        <f t="shared" si="4"/>
        <v>1516.0196346780351</v>
      </c>
      <c r="BL5" s="313">
        <f t="shared" si="4"/>
        <v>1523.0244152355638</v>
      </c>
      <c r="BM5" s="313">
        <f t="shared" si="4"/>
        <v>1494.5179394644804</v>
      </c>
      <c r="BN5" s="313">
        <f t="shared" si="4"/>
        <v>1220.2044423261623</v>
      </c>
      <c r="BO5" s="313">
        <f t="shared" si="4"/>
        <v>1314.7165739259212</v>
      </c>
      <c r="BP5" s="313">
        <f t="shared" ref="BP5:CE5" si="5">BP6+BP9</f>
        <v>1390.6353122046253</v>
      </c>
      <c r="BQ5" s="313">
        <f t="shared" si="5"/>
        <v>1463.3914453663692</v>
      </c>
      <c r="BR5" s="313">
        <f t="shared" si="5"/>
        <v>1717.304349681425</v>
      </c>
      <c r="BS5" s="313">
        <f t="shared" si="5"/>
        <v>1834.7090892979174</v>
      </c>
      <c r="BT5" s="313">
        <f t="shared" si="5"/>
        <v>1896.9720008984343</v>
      </c>
      <c r="BU5" s="313">
        <f t="shared" si="5"/>
        <v>1965.0820231168198</v>
      </c>
      <c r="BV5" s="313">
        <f t="shared" si="5"/>
        <v>2114.1233711450695</v>
      </c>
      <c r="BW5" s="313">
        <f t="shared" si="5"/>
        <v>2299.1628969686603</v>
      </c>
      <c r="BX5" s="313">
        <f t="shared" si="5"/>
        <v>2246.6479233095824</v>
      </c>
      <c r="BY5" s="313">
        <f t="shared" si="5"/>
        <v>2444.3731555471859</v>
      </c>
      <c r="BZ5" s="313">
        <f t="shared" si="5"/>
        <v>2837.2083813659588</v>
      </c>
      <c r="CA5" s="313">
        <f t="shared" si="5"/>
        <v>3561.5970285235062</v>
      </c>
      <c r="CB5" s="313">
        <f t="shared" si="5"/>
        <v>4164.6677106695406</v>
      </c>
      <c r="CC5" s="313">
        <f t="shared" si="5"/>
        <v>4565.3435319829605</v>
      </c>
      <c r="CD5" s="313">
        <f t="shared" si="5"/>
        <v>4898.5436777336035</v>
      </c>
      <c r="CE5" s="314">
        <f t="shared" si="5"/>
        <v>5250.7458496244062</v>
      </c>
    </row>
    <row r="6" spans="1:83" ht="27" customHeight="1" x14ac:dyDescent="0.35">
      <c r="A6" s="317"/>
      <c r="B6" s="318" t="s">
        <v>458</v>
      </c>
      <c r="C6" s="319"/>
      <c r="D6" s="320">
        <f t="shared" ref="D6:AI6" si="6">SUM(D7:D8)</f>
        <v>0</v>
      </c>
      <c r="E6" s="320">
        <f t="shared" si="6"/>
        <v>0</v>
      </c>
      <c r="F6" s="320">
        <f t="shared" si="6"/>
        <v>0</v>
      </c>
      <c r="G6" s="320">
        <f t="shared" si="6"/>
        <v>0</v>
      </c>
      <c r="H6" s="320">
        <f t="shared" si="6"/>
        <v>0</v>
      </c>
      <c r="I6" s="320">
        <f t="shared" si="6"/>
        <v>0</v>
      </c>
      <c r="J6" s="320">
        <f t="shared" si="6"/>
        <v>0</v>
      </c>
      <c r="K6" s="320">
        <f t="shared" si="6"/>
        <v>0</v>
      </c>
      <c r="L6" s="320">
        <f t="shared" si="6"/>
        <v>0</v>
      </c>
      <c r="M6" s="320">
        <f t="shared" si="6"/>
        <v>0</v>
      </c>
      <c r="N6" s="320">
        <f t="shared" si="6"/>
        <v>0</v>
      </c>
      <c r="O6" s="320">
        <f t="shared" si="6"/>
        <v>0</v>
      </c>
      <c r="P6" s="320">
        <f t="shared" si="6"/>
        <v>0</v>
      </c>
      <c r="Q6" s="320">
        <f t="shared" si="6"/>
        <v>0</v>
      </c>
      <c r="R6" s="320">
        <f t="shared" si="6"/>
        <v>0</v>
      </c>
      <c r="S6" s="320">
        <f t="shared" si="6"/>
        <v>0</v>
      </c>
      <c r="T6" s="320">
        <f t="shared" si="6"/>
        <v>0</v>
      </c>
      <c r="U6" s="320">
        <f t="shared" si="6"/>
        <v>0</v>
      </c>
      <c r="V6" s="320">
        <f t="shared" si="6"/>
        <v>0</v>
      </c>
      <c r="W6" s="320">
        <f t="shared" si="6"/>
        <v>0</v>
      </c>
      <c r="X6" s="320">
        <f t="shared" si="6"/>
        <v>0</v>
      </c>
      <c r="Y6" s="320">
        <f t="shared" si="6"/>
        <v>0</v>
      </c>
      <c r="Z6" s="320">
        <f t="shared" si="6"/>
        <v>0</v>
      </c>
      <c r="AA6" s="320">
        <f t="shared" si="6"/>
        <v>0</v>
      </c>
      <c r="AB6" s="320">
        <f t="shared" si="6"/>
        <v>0</v>
      </c>
      <c r="AC6" s="320">
        <f t="shared" si="6"/>
        <v>0</v>
      </c>
      <c r="AD6" s="320">
        <f t="shared" si="6"/>
        <v>0</v>
      </c>
      <c r="AE6" s="320">
        <f t="shared" si="6"/>
        <v>0</v>
      </c>
      <c r="AF6" s="320">
        <f t="shared" si="6"/>
        <v>0.81776216467309248</v>
      </c>
      <c r="AG6" s="320">
        <f t="shared" si="6"/>
        <v>4.0289296143389386</v>
      </c>
      <c r="AH6" s="320">
        <f t="shared" si="6"/>
        <v>9.1014969282685811</v>
      </c>
      <c r="AI6" s="320">
        <f t="shared" si="6"/>
        <v>11.640236243555856</v>
      </c>
      <c r="AJ6" s="320">
        <f t="shared" ref="AJ6:BO6" si="7">SUM(AJ7:AJ8)</f>
        <v>13.630234353478913</v>
      </c>
      <c r="AK6" s="320">
        <f t="shared" si="7"/>
        <v>15.590189419879557</v>
      </c>
      <c r="AL6" s="320">
        <f t="shared" si="7"/>
        <v>17.539349755901764</v>
      </c>
      <c r="AM6" s="320">
        <f t="shared" si="7"/>
        <v>18.772171160752329</v>
      </c>
      <c r="AN6" s="320">
        <f t="shared" si="7"/>
        <v>18.932891833284359</v>
      </c>
      <c r="AO6" s="320">
        <f t="shared" si="7"/>
        <v>19.456935976129234</v>
      </c>
      <c r="AP6" s="320">
        <f t="shared" si="7"/>
        <v>20.544119957107366</v>
      </c>
      <c r="AQ6" s="320">
        <f t="shared" si="7"/>
        <v>21.373524682261195</v>
      </c>
      <c r="AR6" s="320">
        <f t="shared" si="7"/>
        <v>22.393906028598739</v>
      </c>
      <c r="AS6" s="320">
        <f t="shared" si="7"/>
        <v>23.906947632296195</v>
      </c>
      <c r="AT6" s="320">
        <f t="shared" si="7"/>
        <v>26.429268414933048</v>
      </c>
      <c r="AU6" s="320">
        <f t="shared" si="7"/>
        <v>30.590785383135724</v>
      </c>
      <c r="AV6" s="320">
        <f t="shared" si="7"/>
        <v>233.44177379818109</v>
      </c>
      <c r="AW6" s="320">
        <f t="shared" si="7"/>
        <v>325.20902588180275</v>
      </c>
      <c r="AX6" s="320">
        <f t="shared" si="7"/>
        <v>365.13545224968743</v>
      </c>
      <c r="AY6" s="320">
        <f t="shared" si="7"/>
        <v>437.39160512525461</v>
      </c>
      <c r="AZ6" s="320">
        <f t="shared" si="7"/>
        <v>443.26224191823394</v>
      </c>
      <c r="BA6" s="320">
        <f t="shared" si="7"/>
        <v>488.61175918926864</v>
      </c>
      <c r="BB6" s="320">
        <f t="shared" si="7"/>
        <v>528.58293270578872</v>
      </c>
      <c r="BC6" s="320">
        <f t="shared" si="7"/>
        <v>566.36950568822147</v>
      </c>
      <c r="BD6" s="320">
        <f t="shared" si="7"/>
        <v>607.03198548293733</v>
      </c>
      <c r="BE6" s="320">
        <f t="shared" si="7"/>
        <v>673.62344552251193</v>
      </c>
      <c r="BF6" s="320">
        <f t="shared" si="7"/>
        <v>762.23</v>
      </c>
      <c r="BG6" s="320">
        <f t="shared" si="7"/>
        <v>793.54721823565706</v>
      </c>
      <c r="BH6" s="320">
        <f t="shared" si="7"/>
        <v>842.13</v>
      </c>
      <c r="BI6" s="320">
        <f t="shared" si="7"/>
        <v>923.7647969778385</v>
      </c>
      <c r="BJ6" s="320">
        <f t="shared" si="7"/>
        <v>972.69087379439623</v>
      </c>
      <c r="BK6" s="320">
        <f t="shared" si="7"/>
        <v>1039.8247158707195</v>
      </c>
      <c r="BL6" s="320">
        <f t="shared" si="7"/>
        <v>1105.9393085337213</v>
      </c>
      <c r="BM6" s="320">
        <f t="shared" si="7"/>
        <v>1192.1009182195146</v>
      </c>
      <c r="BN6" s="320">
        <f t="shared" si="7"/>
        <v>1220.2044423261623</v>
      </c>
      <c r="BO6" s="320">
        <f t="shared" si="7"/>
        <v>1314.7165739259212</v>
      </c>
      <c r="BP6" s="320">
        <f t="shared" ref="BP6:CE6" si="8">SUM(BP7:BP8)</f>
        <v>1390.6353122046253</v>
      </c>
      <c r="BQ6" s="320">
        <f t="shared" si="8"/>
        <v>1463.3914453663692</v>
      </c>
      <c r="BR6" s="320">
        <f t="shared" si="8"/>
        <v>1717.304349681425</v>
      </c>
      <c r="BS6" s="320">
        <f t="shared" si="8"/>
        <v>1834.7090892979174</v>
      </c>
      <c r="BT6" s="320">
        <f t="shared" si="8"/>
        <v>1896.9720008984343</v>
      </c>
      <c r="BU6" s="320">
        <f t="shared" si="8"/>
        <v>1965.0820231168198</v>
      </c>
      <c r="BV6" s="320">
        <f t="shared" si="8"/>
        <v>2114.1233711450695</v>
      </c>
      <c r="BW6" s="320">
        <f t="shared" si="8"/>
        <v>2299.1628969686603</v>
      </c>
      <c r="BX6" s="320">
        <f t="shared" si="8"/>
        <v>2246.6479233095824</v>
      </c>
      <c r="BY6" s="320">
        <f t="shared" si="8"/>
        <v>2444.3731555471859</v>
      </c>
      <c r="BZ6" s="320">
        <f t="shared" si="8"/>
        <v>2837.2083813659588</v>
      </c>
      <c r="CA6" s="320">
        <f t="shared" si="8"/>
        <v>3561.5970285235062</v>
      </c>
      <c r="CB6" s="320">
        <f t="shared" si="8"/>
        <v>4164.6677106695406</v>
      </c>
      <c r="CC6" s="320">
        <f t="shared" si="8"/>
        <v>4565.3435319829605</v>
      </c>
      <c r="CD6" s="320">
        <f t="shared" si="8"/>
        <v>4898.5436777336035</v>
      </c>
      <c r="CE6" s="321">
        <f t="shared" si="8"/>
        <v>5250.7458496244062</v>
      </c>
    </row>
    <row r="7" spans="1:83" ht="15.5" x14ac:dyDescent="0.35">
      <c r="A7" s="317"/>
      <c r="B7" s="322" t="s">
        <v>259</v>
      </c>
      <c r="C7" s="319"/>
      <c r="D7" s="320">
        <f>Disability_benefits!D$6</f>
        <v>0</v>
      </c>
      <c r="E7" s="320">
        <f>Disability_benefits!E$6</f>
        <v>0</v>
      </c>
      <c r="F7" s="320">
        <f>Disability_benefits!F$6</f>
        <v>0</v>
      </c>
      <c r="G7" s="320">
        <f>Disability_benefits!G$6</f>
        <v>0</v>
      </c>
      <c r="H7" s="320">
        <f>Disability_benefits!H$6</f>
        <v>0</v>
      </c>
      <c r="I7" s="320">
        <f>Disability_benefits!I$6</f>
        <v>0</v>
      </c>
      <c r="J7" s="320">
        <f>Disability_benefits!J$6</f>
        <v>0</v>
      </c>
      <c r="K7" s="320">
        <f>Disability_benefits!K$6</f>
        <v>0</v>
      </c>
      <c r="L7" s="320">
        <f>Disability_benefits!L$6</f>
        <v>0</v>
      </c>
      <c r="M7" s="320">
        <f>Disability_benefits!M$6</f>
        <v>0</v>
      </c>
      <c r="N7" s="320">
        <f>Disability_benefits!N$6</f>
        <v>0</v>
      </c>
      <c r="O7" s="320">
        <f>Disability_benefits!O$6</f>
        <v>0</v>
      </c>
      <c r="P7" s="320">
        <f>Disability_benefits!P$6</f>
        <v>0</v>
      </c>
      <c r="Q7" s="320">
        <f>Disability_benefits!Q$6</f>
        <v>0</v>
      </c>
      <c r="R7" s="320">
        <f>Disability_benefits!R$6</f>
        <v>0</v>
      </c>
      <c r="S7" s="320">
        <f>Disability_benefits!S$6</f>
        <v>0</v>
      </c>
      <c r="T7" s="320">
        <f>Disability_benefits!T$6</f>
        <v>0</v>
      </c>
      <c r="U7" s="320">
        <f>Disability_benefits!U$6</f>
        <v>0</v>
      </c>
      <c r="V7" s="320">
        <f>Disability_benefits!V$6</f>
        <v>0</v>
      </c>
      <c r="W7" s="320">
        <f>Disability_benefits!W$6</f>
        <v>0</v>
      </c>
      <c r="X7" s="320">
        <f>Disability_benefits!X$6</f>
        <v>0</v>
      </c>
      <c r="Y7" s="320">
        <f>Disability_benefits!Y$6</f>
        <v>0</v>
      </c>
      <c r="Z7" s="320">
        <f>Disability_benefits!Z$6</f>
        <v>0</v>
      </c>
      <c r="AA7" s="320">
        <f>Disability_benefits!AA$6</f>
        <v>0</v>
      </c>
      <c r="AB7" s="320">
        <f>Disability_benefits!AB$6</f>
        <v>0</v>
      </c>
      <c r="AC7" s="320">
        <f>Disability_benefits!AC$6</f>
        <v>0</v>
      </c>
      <c r="AD7" s="320">
        <f>Disability_benefits!AD$6</f>
        <v>0</v>
      </c>
      <c r="AE7" s="320">
        <f>Disability_benefits!AE$6</f>
        <v>0</v>
      </c>
      <c r="AF7" s="320">
        <f>Disability_benefits!AF$6</f>
        <v>0</v>
      </c>
      <c r="AG7" s="320">
        <f>Disability_benefits!AG$6</f>
        <v>0</v>
      </c>
      <c r="AH7" s="320">
        <f>Disability_benefits!AH$6</f>
        <v>0</v>
      </c>
      <c r="AI7" s="320">
        <f>Disability_benefits!AI$6</f>
        <v>0</v>
      </c>
      <c r="AJ7" s="320">
        <f>Disability_benefits!AJ$6</f>
        <v>0</v>
      </c>
      <c r="AK7" s="320">
        <f>Disability_benefits!AK$6</f>
        <v>0</v>
      </c>
      <c r="AL7" s="320">
        <f>Disability_benefits!AL$6</f>
        <v>0</v>
      </c>
      <c r="AM7" s="320">
        <f>Disability_benefits!AM$6</f>
        <v>0</v>
      </c>
      <c r="AN7" s="320">
        <f>Disability_benefits!AN$6</f>
        <v>0</v>
      </c>
      <c r="AO7" s="320">
        <f>Disability_benefits!AO$6</f>
        <v>0</v>
      </c>
      <c r="AP7" s="320">
        <f>Disability_benefits!AP$6</f>
        <v>0</v>
      </c>
      <c r="AQ7" s="320">
        <f>Disability_benefits!AQ$6</f>
        <v>0</v>
      </c>
      <c r="AR7" s="320">
        <f>Disability_benefits!AR$6</f>
        <v>0</v>
      </c>
      <c r="AS7" s="320">
        <f>Disability_benefits!AS$6</f>
        <v>0</v>
      </c>
      <c r="AT7" s="320">
        <f>Disability_benefits!AT$6</f>
        <v>0</v>
      </c>
      <c r="AU7" s="320">
        <f>Disability_benefits!AU$6</f>
        <v>0</v>
      </c>
      <c r="AV7" s="320">
        <f>Disability_benefits!AV$6</f>
        <v>231.47411666314397</v>
      </c>
      <c r="AW7" s="320">
        <f>Disability_benefits!AW$6</f>
        <v>325.20902588180275</v>
      </c>
      <c r="AX7" s="320">
        <f>Disability_benefits!AX$6</f>
        <v>365.13545224968743</v>
      </c>
      <c r="AY7" s="320">
        <f>Disability_benefits!AY$6</f>
        <v>437.39160512525461</v>
      </c>
      <c r="AZ7" s="320">
        <f>Disability_benefits!AZ$6</f>
        <v>443.26224191823394</v>
      </c>
      <c r="BA7" s="320">
        <f>Disability_benefits!BA$6</f>
        <v>488.61175918926864</v>
      </c>
      <c r="BB7" s="320">
        <f>Disability_benefits!BB$6</f>
        <v>528.58293270578872</v>
      </c>
      <c r="BC7" s="320">
        <f>Disability_benefits!BC$6</f>
        <v>566.36950568822147</v>
      </c>
      <c r="BD7" s="320">
        <f>Disability_benefits!BD$6</f>
        <v>607.03198548293733</v>
      </c>
      <c r="BE7" s="320">
        <f>Disability_benefits!BE$6</f>
        <v>673.62344552251193</v>
      </c>
      <c r="BF7" s="320">
        <f>Disability_benefits!BF$6</f>
        <v>762.23</v>
      </c>
      <c r="BG7" s="320">
        <f>Disability_benefits!BG$6</f>
        <v>793.54721823565706</v>
      </c>
      <c r="BH7" s="320">
        <f>Disability_benefits!BH$6</f>
        <v>842.13</v>
      </c>
      <c r="BI7" s="320">
        <f>Disability_benefits!BI$6</f>
        <v>923.7647969778385</v>
      </c>
      <c r="BJ7" s="320">
        <f>Disability_benefits!BJ$6</f>
        <v>972.69087379439623</v>
      </c>
      <c r="BK7" s="320">
        <f>Disability_benefits!BK$6</f>
        <v>1039.8247158707195</v>
      </c>
      <c r="BL7" s="320">
        <f>Disability_benefits!BL$6</f>
        <v>1105.9393085337213</v>
      </c>
      <c r="BM7" s="320">
        <f>Disability_benefits!BM$6</f>
        <v>1192.1009182195146</v>
      </c>
      <c r="BN7" s="320">
        <f>Disability_benefits!BN$6</f>
        <v>1220.2044423261623</v>
      </c>
      <c r="BO7" s="320">
        <f>Disability_benefits!BO$6</f>
        <v>1314.7165739259212</v>
      </c>
      <c r="BP7" s="320">
        <f>Disability_benefits!BP$6</f>
        <v>1390.6353122046253</v>
      </c>
      <c r="BQ7" s="320">
        <f>Disability_benefits!BQ$6</f>
        <v>1463.3914453663692</v>
      </c>
      <c r="BR7" s="320">
        <f>Disability_benefits!BR$6</f>
        <v>1717.304349681425</v>
      </c>
      <c r="BS7" s="320">
        <f>Disability_benefits!BS$6</f>
        <v>1834.7090892979174</v>
      </c>
      <c r="BT7" s="320">
        <f>Disability_benefits!BT$6</f>
        <v>1896.9720008984343</v>
      </c>
      <c r="BU7" s="320">
        <f>Disability_benefits!BU$6</f>
        <v>1965.0820231168198</v>
      </c>
      <c r="BV7" s="320">
        <f>Disability_benefits!BV$6</f>
        <v>2114.1233711450695</v>
      </c>
      <c r="BW7" s="320">
        <f>Disability_benefits!BW$6</f>
        <v>2299.1628969686603</v>
      </c>
      <c r="BX7" s="320">
        <f>Disability_benefits!BX$6</f>
        <v>2246.6479233095824</v>
      </c>
      <c r="BY7" s="320">
        <f>Disability_benefits!BY$6</f>
        <v>2444.3731555471859</v>
      </c>
      <c r="BZ7" s="320">
        <f>Disability_benefits!BZ$6</f>
        <v>2837.2083813659588</v>
      </c>
      <c r="CA7" s="320">
        <f>Disability_benefits!CA$6</f>
        <v>3561.5970285235062</v>
      </c>
      <c r="CB7" s="320">
        <f>Disability_benefits!CB$6</f>
        <v>4164.6677106695406</v>
      </c>
      <c r="CC7" s="320">
        <f>Disability_benefits!CC$6</f>
        <v>4565.3435319829605</v>
      </c>
      <c r="CD7" s="320">
        <f>Disability_benefits!CD$6</f>
        <v>4898.5436777336035</v>
      </c>
      <c r="CE7" s="321">
        <f>Disability_benefits!CE$6</f>
        <v>5250.7458496244062</v>
      </c>
    </row>
    <row r="8" spans="1:83" ht="15.5" x14ac:dyDescent="0.35">
      <c r="A8" s="317"/>
      <c r="B8" s="322" t="s">
        <v>283</v>
      </c>
      <c r="C8" s="319"/>
      <c r="D8" s="320">
        <f>Disability_benefits!D$21</f>
        <v>0</v>
      </c>
      <c r="E8" s="320">
        <f>Disability_benefits!E$21</f>
        <v>0</v>
      </c>
      <c r="F8" s="320">
        <f>Disability_benefits!F$21</f>
        <v>0</v>
      </c>
      <c r="G8" s="320">
        <f>Disability_benefits!G$21</f>
        <v>0</v>
      </c>
      <c r="H8" s="320">
        <f>Disability_benefits!H$21</f>
        <v>0</v>
      </c>
      <c r="I8" s="320">
        <f>Disability_benefits!I$21</f>
        <v>0</v>
      </c>
      <c r="J8" s="320">
        <f>Disability_benefits!J$21</f>
        <v>0</v>
      </c>
      <c r="K8" s="320">
        <f>Disability_benefits!K$21</f>
        <v>0</v>
      </c>
      <c r="L8" s="320">
        <f>Disability_benefits!L$21</f>
        <v>0</v>
      </c>
      <c r="M8" s="320">
        <f>Disability_benefits!M$21</f>
        <v>0</v>
      </c>
      <c r="N8" s="320">
        <f>Disability_benefits!N$21</f>
        <v>0</v>
      </c>
      <c r="O8" s="320">
        <f>Disability_benefits!O$21</f>
        <v>0</v>
      </c>
      <c r="P8" s="320">
        <f>Disability_benefits!P$21</f>
        <v>0</v>
      </c>
      <c r="Q8" s="320">
        <f>Disability_benefits!Q$21</f>
        <v>0</v>
      </c>
      <c r="R8" s="320">
        <f>Disability_benefits!R$21</f>
        <v>0</v>
      </c>
      <c r="S8" s="320">
        <f>Disability_benefits!S$21</f>
        <v>0</v>
      </c>
      <c r="T8" s="320">
        <f>Disability_benefits!T$21</f>
        <v>0</v>
      </c>
      <c r="U8" s="320">
        <f>Disability_benefits!U$21</f>
        <v>0</v>
      </c>
      <c r="V8" s="320">
        <f>Disability_benefits!V$21</f>
        <v>0</v>
      </c>
      <c r="W8" s="320">
        <f>Disability_benefits!W$21</f>
        <v>0</v>
      </c>
      <c r="X8" s="320">
        <f>Disability_benefits!X$21</f>
        <v>0</v>
      </c>
      <c r="Y8" s="320">
        <f>Disability_benefits!Y$21</f>
        <v>0</v>
      </c>
      <c r="Z8" s="320">
        <f>Disability_benefits!Z$21</f>
        <v>0</v>
      </c>
      <c r="AA8" s="320">
        <f>Disability_benefits!AA$21</f>
        <v>0</v>
      </c>
      <c r="AB8" s="320">
        <f>Disability_benefits!AB$21</f>
        <v>0</v>
      </c>
      <c r="AC8" s="320">
        <f>Disability_benefits!AC$21</f>
        <v>0</v>
      </c>
      <c r="AD8" s="320">
        <f>Disability_benefits!AD$21</f>
        <v>0</v>
      </c>
      <c r="AE8" s="320">
        <f>Disability_benefits!AE$21</f>
        <v>0</v>
      </c>
      <c r="AF8" s="320">
        <f>Disability_benefits!AF$21</f>
        <v>0.81776216467309248</v>
      </c>
      <c r="AG8" s="320">
        <f>Disability_benefits!AG$21</f>
        <v>4.0289296143389386</v>
      </c>
      <c r="AH8" s="320">
        <f>Disability_benefits!AH$21</f>
        <v>9.1014969282685811</v>
      </c>
      <c r="AI8" s="320">
        <f>Disability_benefits!AI$21</f>
        <v>11.640236243555856</v>
      </c>
      <c r="AJ8" s="320">
        <f>Disability_benefits!AJ$21</f>
        <v>13.630234353478913</v>
      </c>
      <c r="AK8" s="320">
        <f>Disability_benefits!AK$21</f>
        <v>15.590189419879557</v>
      </c>
      <c r="AL8" s="320">
        <f>Disability_benefits!AL$21</f>
        <v>17.539349755901764</v>
      </c>
      <c r="AM8" s="320">
        <f>Disability_benefits!AM$21</f>
        <v>18.772171160752329</v>
      </c>
      <c r="AN8" s="320">
        <f>Disability_benefits!AN$21</f>
        <v>18.932891833284359</v>
      </c>
      <c r="AO8" s="320">
        <f>Disability_benefits!AO$21</f>
        <v>19.456935976129234</v>
      </c>
      <c r="AP8" s="320">
        <f>Disability_benefits!AP$21</f>
        <v>20.544119957107366</v>
      </c>
      <c r="AQ8" s="320">
        <f>Disability_benefits!AQ$21</f>
        <v>21.373524682261195</v>
      </c>
      <c r="AR8" s="320">
        <f>Disability_benefits!AR$21</f>
        <v>22.393906028598739</v>
      </c>
      <c r="AS8" s="320">
        <f>Disability_benefits!AS$21</f>
        <v>23.906947632296195</v>
      </c>
      <c r="AT8" s="320">
        <f>Disability_benefits!AT$21</f>
        <v>26.429268414933048</v>
      </c>
      <c r="AU8" s="320">
        <f>Disability_benefits!AU$21</f>
        <v>30.590785383135724</v>
      </c>
      <c r="AV8" s="320">
        <f>Disability_benefits!AV$21</f>
        <v>1.9676571350371104</v>
      </c>
      <c r="AW8" s="320">
        <f>Disability_benefits!AW$21</f>
        <v>0</v>
      </c>
      <c r="AX8" s="320">
        <f>Disability_benefits!AX$21</f>
        <v>0</v>
      </c>
      <c r="AY8" s="320">
        <f>Disability_benefits!AY$21</f>
        <v>0</v>
      </c>
      <c r="AZ8" s="320">
        <f>Disability_benefits!AZ$21</f>
        <v>0</v>
      </c>
      <c r="BA8" s="320">
        <f>Disability_benefits!BA$21</f>
        <v>0</v>
      </c>
      <c r="BB8" s="320">
        <f>Disability_benefits!BB$21</f>
        <v>0</v>
      </c>
      <c r="BC8" s="320">
        <f>Disability_benefits!BC$21</f>
        <v>0</v>
      </c>
      <c r="BD8" s="320">
        <f>Disability_benefits!BD$21</f>
        <v>0</v>
      </c>
      <c r="BE8" s="320">
        <f>Disability_benefits!BE$21</f>
        <v>0</v>
      </c>
      <c r="BF8" s="320">
        <f>Disability_benefits!BF$21</f>
        <v>0</v>
      </c>
      <c r="BG8" s="320">
        <f>Disability_benefits!BG$21</f>
        <v>0</v>
      </c>
      <c r="BH8" s="320">
        <f>Disability_benefits!BH$21</f>
        <v>0</v>
      </c>
      <c r="BI8" s="320">
        <f>Disability_benefits!BI$21</f>
        <v>0</v>
      </c>
      <c r="BJ8" s="320">
        <f>Disability_benefits!BJ$21</f>
        <v>0</v>
      </c>
      <c r="BK8" s="320">
        <f>Disability_benefits!BK$21</f>
        <v>0</v>
      </c>
      <c r="BL8" s="320">
        <f>Disability_benefits!BL$21</f>
        <v>0</v>
      </c>
      <c r="BM8" s="320">
        <f>Disability_benefits!BM$21</f>
        <v>0</v>
      </c>
      <c r="BN8" s="320">
        <f>Disability_benefits!BN$21</f>
        <v>0</v>
      </c>
      <c r="BO8" s="320">
        <f>Disability_benefits!BO$21</f>
        <v>0</v>
      </c>
      <c r="BP8" s="320">
        <f>Disability_benefits!BP$21</f>
        <v>0</v>
      </c>
      <c r="BQ8" s="320">
        <f>Disability_benefits!BQ$21</f>
        <v>0</v>
      </c>
      <c r="BR8" s="320">
        <f>Disability_benefits!BR$21</f>
        <v>0</v>
      </c>
      <c r="BS8" s="320">
        <f>Disability_benefits!BS$21</f>
        <v>0</v>
      </c>
      <c r="BT8" s="320">
        <f>Disability_benefits!BT$21</f>
        <v>0</v>
      </c>
      <c r="BU8" s="320">
        <f>Disability_benefits!BU$21</f>
        <v>0</v>
      </c>
      <c r="BV8" s="320">
        <f>Disability_benefits!BV$21</f>
        <v>0</v>
      </c>
      <c r="BW8" s="320">
        <f>Disability_benefits!BW$21</f>
        <v>0</v>
      </c>
      <c r="BX8" s="320">
        <f>Disability_benefits!BX$21</f>
        <v>0</v>
      </c>
      <c r="BY8" s="320">
        <f>Disability_benefits!BY$21</f>
        <v>0</v>
      </c>
      <c r="BZ8" s="320">
        <f>Disability_benefits!BZ$21</f>
        <v>0</v>
      </c>
      <c r="CA8" s="320">
        <f>Disability_benefits!CA$21</f>
        <v>0</v>
      </c>
      <c r="CB8" s="320">
        <f>Disability_benefits!CB$21</f>
        <v>0</v>
      </c>
      <c r="CC8" s="320">
        <f>Disability_benefits!CC$21</f>
        <v>0</v>
      </c>
      <c r="CD8" s="320">
        <f>Disability_benefits!CD$21</f>
        <v>0</v>
      </c>
      <c r="CE8" s="321">
        <f>Disability_benefits!CE$21</f>
        <v>0</v>
      </c>
    </row>
    <row r="9" spans="1:83" ht="27" customHeight="1" x14ac:dyDescent="0.35">
      <c r="A9" s="317"/>
      <c r="B9" s="318" t="s">
        <v>491</v>
      </c>
      <c r="C9" s="319"/>
      <c r="D9" s="320">
        <f>Income_Support!D$32+Income_Support!D$34</f>
        <v>0</v>
      </c>
      <c r="E9" s="320">
        <f>Income_Support!E$32+Income_Support!E$34</f>
        <v>0</v>
      </c>
      <c r="F9" s="320">
        <f>Income_Support!F$32+Income_Support!F$34</f>
        <v>0</v>
      </c>
      <c r="G9" s="320">
        <f>Income_Support!G$32+Income_Support!G$34</f>
        <v>0</v>
      </c>
      <c r="H9" s="320">
        <f>Income_Support!H$32+Income_Support!H$34</f>
        <v>0</v>
      </c>
      <c r="I9" s="320">
        <f>Income_Support!I$32+Income_Support!I$34</f>
        <v>0</v>
      </c>
      <c r="J9" s="320">
        <f>Income_Support!J$32+Income_Support!J$34</f>
        <v>0</v>
      </c>
      <c r="K9" s="320">
        <f>Income_Support!K$32+Income_Support!K$34</f>
        <v>0</v>
      </c>
      <c r="L9" s="320">
        <f>Income_Support!L$32+Income_Support!L$34</f>
        <v>0</v>
      </c>
      <c r="M9" s="320">
        <f>Income_Support!M$32+Income_Support!M$34</f>
        <v>0</v>
      </c>
      <c r="N9" s="320">
        <f>Income_Support!N$32+Income_Support!N$34</f>
        <v>0</v>
      </c>
      <c r="O9" s="320">
        <f>Income_Support!O$32+Income_Support!O$34</f>
        <v>0</v>
      </c>
      <c r="P9" s="320">
        <f>Income_Support!P$32+Income_Support!P$34</f>
        <v>0</v>
      </c>
      <c r="Q9" s="320">
        <f>Income_Support!Q$32+Income_Support!Q$34</f>
        <v>0</v>
      </c>
      <c r="R9" s="320">
        <f>Income_Support!R$32+Income_Support!R$34</f>
        <v>0</v>
      </c>
      <c r="S9" s="320">
        <f>Income_Support!S$32+Income_Support!S$34</f>
        <v>0</v>
      </c>
      <c r="T9" s="320">
        <f>Income_Support!T$32+Income_Support!T$34</f>
        <v>0</v>
      </c>
      <c r="U9" s="320">
        <f>Income_Support!U$32+Income_Support!U$34</f>
        <v>0</v>
      </c>
      <c r="V9" s="320">
        <f>Income_Support!V$32+Income_Support!V$34</f>
        <v>0</v>
      </c>
      <c r="W9" s="320">
        <f>Income_Support!W$32+Income_Support!W$34</f>
        <v>0</v>
      </c>
      <c r="X9" s="320">
        <f>Income_Support!X$32+Income_Support!X$34</f>
        <v>0</v>
      </c>
      <c r="Y9" s="320">
        <f>Income_Support!Y$32+Income_Support!Y$34</f>
        <v>0</v>
      </c>
      <c r="Z9" s="320">
        <f>Income_Support!Z$32+Income_Support!Z$34</f>
        <v>0</v>
      </c>
      <c r="AA9" s="320">
        <f>Income_Support!AA$32+Income_Support!AA$34</f>
        <v>0</v>
      </c>
      <c r="AB9" s="320">
        <f>Income_Support!AB$32+Income_Support!AB$34</f>
        <v>0</v>
      </c>
      <c r="AC9" s="320">
        <f>Income_Support!AC$32+Income_Support!AC$34</f>
        <v>0</v>
      </c>
      <c r="AD9" s="320">
        <f>Income_Support!AD$32+Income_Support!AD$34</f>
        <v>0</v>
      </c>
      <c r="AE9" s="320">
        <f>Income_Support!AE$32+Income_Support!AE$34</f>
        <v>0</v>
      </c>
      <c r="AF9" s="320">
        <f>Income_Support!AF$32+Income_Support!AF$34</f>
        <v>0</v>
      </c>
      <c r="AG9" s="320">
        <f>Income_Support!AG$32+Income_Support!AG$34</f>
        <v>0</v>
      </c>
      <c r="AH9" s="320">
        <f>Income_Support!AH$32+Income_Support!AH$34</f>
        <v>7.5111414455503507</v>
      </c>
      <c r="AI9" s="320">
        <f>Income_Support!AI$32+Income_Support!AI$34</f>
        <v>8.4174038688524586</v>
      </c>
      <c r="AJ9" s="320">
        <f>Income_Support!AJ$32+Income_Support!AJ$34</f>
        <v>9.4816625866666655</v>
      </c>
      <c r="AK9" s="320">
        <f>Income_Support!AK$32+Income_Support!AK$34</f>
        <v>12.034947442955179</v>
      </c>
      <c r="AL9" s="320">
        <f>Income_Support!AL$32+Income_Support!AL$34</f>
        <v>13.745806388888887</v>
      </c>
      <c r="AM9" s="320">
        <f>Income_Support!AM$32+Income_Support!AM$34</f>
        <v>19.090701198757763</v>
      </c>
      <c r="AN9" s="320">
        <f>Income_Support!AN$32+Income_Support!AN$34</f>
        <v>21.007634551282052</v>
      </c>
      <c r="AO9" s="320">
        <f>Income_Support!AO$32+Income_Support!AO$34</f>
        <v>26.119155875576038</v>
      </c>
      <c r="AP9" s="320">
        <f>Income_Support!AP$32+Income_Support!AP$34</f>
        <v>32.606789188888889</v>
      </c>
      <c r="AQ9" s="320">
        <f>Income_Support!AQ$32+Income_Support!AQ$34</f>
        <v>38.531891107954536</v>
      </c>
      <c r="AR9" s="320">
        <f>Income_Support!AR$32+Income_Support!AR$34</f>
        <v>59.18475512688822</v>
      </c>
      <c r="AS9" s="320">
        <f>Income_Support!AS$32+Income_Support!AS$34</f>
        <v>88.33756571666666</v>
      </c>
      <c r="AT9" s="320">
        <f>Income_Support!AT$32+Income_Support!AT$34</f>
        <v>105.5033161810141</v>
      </c>
      <c r="AU9" s="320">
        <f>Income_Support!AU$32+Income_Support!AU$34</f>
        <v>176.29218303667017</v>
      </c>
      <c r="AV9" s="320">
        <f>Income_Support!AV$32+Income_Support!AV$34</f>
        <v>255.36242765825932</v>
      </c>
      <c r="AW9" s="320">
        <f>Income_Support!AW$32+Income_Support!AW$34</f>
        <v>326.26827882189571</v>
      </c>
      <c r="AX9" s="320">
        <f>Income_Support!AX$32+Income_Support!AX$34</f>
        <v>301.11099999999999</v>
      </c>
      <c r="AY9" s="320">
        <f>Income_Support!AY$32+Income_Support!AY$34</f>
        <v>349.55500000000001</v>
      </c>
      <c r="AZ9" s="320">
        <f>Income_Support!AZ$32+Income_Support!AZ$34</f>
        <v>383.83500000000004</v>
      </c>
      <c r="BA9" s="320">
        <f>Income_Support!BA$32+Income_Support!BA$34</f>
        <v>410.74400000000003</v>
      </c>
      <c r="BB9" s="320">
        <f>Income_Support!BB$32+Income_Support!BB$34</f>
        <v>430.81400000000002</v>
      </c>
      <c r="BC9" s="320">
        <f>Income_Support!BC$32+Income_Support!BC$34</f>
        <v>504.67800000000005</v>
      </c>
      <c r="BD9" s="320">
        <f>Income_Support!BD$32+Income_Support!BD$34</f>
        <v>645.44600000000003</v>
      </c>
      <c r="BE9" s="320">
        <f>Income_Support!BE$32+Income_Support!BE$34</f>
        <v>762.50800000000004</v>
      </c>
      <c r="BF9" s="320">
        <f>Income_Support!BF$32+Income_Support!BF$34</f>
        <v>868.03</v>
      </c>
      <c r="BG9" s="320">
        <f>Income_Support!BG$32+Income_Support!BG$34</f>
        <v>922.62299999999993</v>
      </c>
      <c r="BH9" s="320">
        <f>Income_Support!BH$32+Income_Support!BH$34</f>
        <v>856.60963625524721</v>
      </c>
      <c r="BI9" s="320">
        <f>Income_Support!BI$32+Income_Support!BI$34</f>
        <v>673.628566324448</v>
      </c>
      <c r="BJ9" s="320">
        <f>Income_Support!BJ$32+Income_Support!BJ$34</f>
        <v>564.70191029355726</v>
      </c>
      <c r="BK9" s="320">
        <f>Income_Support!BK$32+Income_Support!BK$34</f>
        <v>476.19491880731556</v>
      </c>
      <c r="BL9" s="320">
        <f>Income_Support!BL$32+Income_Support!BL$34</f>
        <v>417.08510670184251</v>
      </c>
      <c r="BM9" s="320">
        <f>Income_Support!BM$32+Income_Support!BM$34</f>
        <v>302.41702124496578</v>
      </c>
      <c r="BN9" s="320">
        <f>Income_Support!BN$32+Income_Support!BN$34</f>
        <v>0</v>
      </c>
      <c r="BO9" s="320">
        <f>Income_Support!BO$32+Income_Support!BO$34</f>
        <v>0</v>
      </c>
      <c r="BP9" s="320">
        <f>Income_Support!BP$32+Income_Support!BP$34</f>
        <v>0</v>
      </c>
      <c r="BQ9" s="320">
        <f>Income_Support!BQ$32+Income_Support!BQ$34</f>
        <v>0</v>
      </c>
      <c r="BR9" s="320">
        <f>Income_Support!BR$32+Income_Support!BR$34</f>
        <v>0</v>
      </c>
      <c r="BS9" s="320">
        <f>Income_Support!BS$32+Income_Support!BS$34</f>
        <v>0</v>
      </c>
      <c r="BT9" s="320">
        <f>Income_Support!BT$32+Income_Support!BT$34</f>
        <v>0</v>
      </c>
      <c r="BU9" s="320">
        <f>Income_Support!BU$32+Income_Support!BU$34</f>
        <v>0</v>
      </c>
      <c r="BV9" s="320">
        <f>Income_Support!BV$32+Income_Support!BV$34</f>
        <v>0</v>
      </c>
      <c r="BW9" s="320">
        <f>Income_Support!BW$32+Income_Support!BW$34</f>
        <v>0</v>
      </c>
      <c r="BX9" s="320">
        <f>Income_Support!BX$32+Income_Support!BX$34</f>
        <v>0</v>
      </c>
      <c r="BY9" s="320">
        <f>Income_Support!BY$32+Income_Support!BY$34</f>
        <v>0</v>
      </c>
      <c r="BZ9" s="320">
        <f>Income_Support!BZ$32+Income_Support!BZ$34</f>
        <v>0</v>
      </c>
      <c r="CA9" s="320">
        <f>Income_Support!CA$32+Income_Support!CA$34</f>
        <v>0</v>
      </c>
      <c r="CB9" s="320">
        <f>Income_Support!CB$32+Income_Support!CB$34</f>
        <v>0</v>
      </c>
      <c r="CC9" s="320">
        <f>Income_Support!CC$32+Income_Support!CC$34</f>
        <v>0</v>
      </c>
      <c r="CD9" s="320">
        <f>Income_Support!CD$32+Income_Support!CD$34</f>
        <v>0</v>
      </c>
      <c r="CE9" s="321">
        <f>Income_Support!CE$32+Income_Support!CE$34</f>
        <v>0</v>
      </c>
    </row>
    <row r="10" spans="1:83" s="316" customFormat="1" ht="27" customHeight="1" x14ac:dyDescent="0.35">
      <c r="A10" s="310"/>
      <c r="B10" s="315" t="s">
        <v>492</v>
      </c>
      <c r="C10" s="311"/>
      <c r="D10" s="313">
        <f t="shared" ref="D10:AI10" si="9">D11+D16+D24+D28+D32</f>
        <v>0</v>
      </c>
      <c r="E10" s="313">
        <f t="shared" si="9"/>
        <v>0</v>
      </c>
      <c r="F10" s="313">
        <f t="shared" si="9"/>
        <v>0</v>
      </c>
      <c r="G10" s="313">
        <f t="shared" si="9"/>
        <v>0</v>
      </c>
      <c r="H10" s="313">
        <f t="shared" si="9"/>
        <v>0</v>
      </c>
      <c r="I10" s="313">
        <f t="shared" si="9"/>
        <v>0</v>
      </c>
      <c r="J10" s="313">
        <f t="shared" si="9"/>
        <v>0</v>
      </c>
      <c r="K10" s="313">
        <f t="shared" si="9"/>
        <v>0</v>
      </c>
      <c r="L10" s="313">
        <f t="shared" si="9"/>
        <v>0</v>
      </c>
      <c r="M10" s="313">
        <f t="shared" si="9"/>
        <v>0</v>
      </c>
      <c r="N10" s="313">
        <f t="shared" si="9"/>
        <v>0</v>
      </c>
      <c r="O10" s="313">
        <f t="shared" si="9"/>
        <v>0</v>
      </c>
      <c r="P10" s="313">
        <f t="shared" si="9"/>
        <v>0</v>
      </c>
      <c r="Q10" s="313">
        <f t="shared" si="9"/>
        <v>0</v>
      </c>
      <c r="R10" s="313">
        <f t="shared" si="9"/>
        <v>0</v>
      </c>
      <c r="S10" s="313">
        <f t="shared" si="9"/>
        <v>0</v>
      </c>
      <c r="T10" s="313">
        <f t="shared" si="9"/>
        <v>0</v>
      </c>
      <c r="U10" s="313">
        <f t="shared" si="9"/>
        <v>0</v>
      </c>
      <c r="V10" s="313">
        <f t="shared" si="9"/>
        <v>0</v>
      </c>
      <c r="W10" s="313">
        <f t="shared" si="9"/>
        <v>0</v>
      </c>
      <c r="X10" s="313">
        <f t="shared" si="9"/>
        <v>0</v>
      </c>
      <c r="Y10" s="313">
        <f t="shared" si="9"/>
        <v>0</v>
      </c>
      <c r="Z10" s="313">
        <f t="shared" si="9"/>
        <v>2.8</v>
      </c>
      <c r="AA10" s="313">
        <f t="shared" si="9"/>
        <v>2.9</v>
      </c>
      <c r="AB10" s="313">
        <f t="shared" si="9"/>
        <v>2.9</v>
      </c>
      <c r="AC10" s="313">
        <f t="shared" si="9"/>
        <v>3</v>
      </c>
      <c r="AD10" s="313">
        <f t="shared" si="9"/>
        <v>3.5</v>
      </c>
      <c r="AE10" s="313">
        <f t="shared" si="9"/>
        <v>4</v>
      </c>
      <c r="AF10" s="313">
        <f t="shared" si="9"/>
        <v>11.382237835326908</v>
      </c>
      <c r="AG10" s="313">
        <f t="shared" si="9"/>
        <v>20.271070385661062</v>
      </c>
      <c r="AH10" s="313">
        <f t="shared" si="9"/>
        <v>1907.5655501008087</v>
      </c>
      <c r="AI10" s="313">
        <f t="shared" si="9"/>
        <v>2090.1860636252832</v>
      </c>
      <c r="AJ10" s="313">
        <f t="shared" ref="AJ10:BO10" si="10">AJ11+AJ16+AJ24+AJ28+AJ32</f>
        <v>2353.1524233728369</v>
      </c>
      <c r="AK10" s="313">
        <f t="shared" si="10"/>
        <v>2724.7490274931288</v>
      </c>
      <c r="AL10" s="313">
        <f t="shared" si="10"/>
        <v>2970.1138217398002</v>
      </c>
      <c r="AM10" s="313">
        <f t="shared" si="10"/>
        <v>3100.3660830854983</v>
      </c>
      <c r="AN10" s="313">
        <f t="shared" si="10"/>
        <v>3512.5236055528721</v>
      </c>
      <c r="AO10" s="313">
        <f t="shared" si="10"/>
        <v>3854.2051939062121</v>
      </c>
      <c r="AP10" s="313">
        <f t="shared" si="10"/>
        <v>4282.5791427154691</v>
      </c>
      <c r="AQ10" s="313">
        <f t="shared" si="10"/>
        <v>4702.9994444501281</v>
      </c>
      <c r="AR10" s="313">
        <f t="shared" si="10"/>
        <v>5177.9247785314465</v>
      </c>
      <c r="AS10" s="313">
        <f t="shared" si="10"/>
        <v>5834.7748738421797</v>
      </c>
      <c r="AT10" s="313">
        <f t="shared" si="10"/>
        <v>6758.7072108647471</v>
      </c>
      <c r="AU10" s="313">
        <f t="shared" si="10"/>
        <v>8408.8260570158745</v>
      </c>
      <c r="AV10" s="313">
        <f t="shared" si="10"/>
        <v>10435.752519609774</v>
      </c>
      <c r="AW10" s="313">
        <f t="shared" si="10"/>
        <v>12413.03955326842</v>
      </c>
      <c r="AX10" s="313">
        <f t="shared" si="10"/>
        <v>14021.518216131644</v>
      </c>
      <c r="AY10" s="313">
        <f t="shared" si="10"/>
        <v>16263.624312238007</v>
      </c>
      <c r="AZ10" s="313">
        <f t="shared" si="10"/>
        <v>17218.838820669982</v>
      </c>
      <c r="BA10" s="313">
        <f t="shared" si="10"/>
        <v>17588.119869044309</v>
      </c>
      <c r="BB10" s="313">
        <f t="shared" si="10"/>
        <v>17948.879129565379</v>
      </c>
      <c r="BC10" s="313">
        <f t="shared" si="10"/>
        <v>18012.022984590836</v>
      </c>
      <c r="BD10" s="313">
        <f t="shared" si="10"/>
        <v>18783.765904320702</v>
      </c>
      <c r="BE10" s="313">
        <f t="shared" si="10"/>
        <v>19693.91448975461</v>
      </c>
      <c r="BF10" s="313">
        <f t="shared" si="10"/>
        <v>20346.098214441739</v>
      </c>
      <c r="BG10" s="313">
        <f t="shared" si="10"/>
        <v>20797.08573416125</v>
      </c>
      <c r="BH10" s="313">
        <f t="shared" si="10"/>
        <v>20996.209202203732</v>
      </c>
      <c r="BI10" s="313">
        <f t="shared" si="10"/>
        <v>21489.558483506094</v>
      </c>
      <c r="BJ10" s="313">
        <f t="shared" si="10"/>
        <v>22110.320160700099</v>
      </c>
      <c r="BK10" s="313">
        <f t="shared" si="10"/>
        <v>23342.139617444518</v>
      </c>
      <c r="BL10" s="313">
        <f t="shared" si="10"/>
        <v>24673.025119671551</v>
      </c>
      <c r="BM10" s="313">
        <f t="shared" si="10"/>
        <v>26753.232516775483</v>
      </c>
      <c r="BN10" s="313">
        <f t="shared" si="10"/>
        <v>27913.533543072917</v>
      </c>
      <c r="BO10" s="313">
        <f t="shared" si="10"/>
        <v>29129.13838372293</v>
      </c>
      <c r="BP10" s="313">
        <f t="shared" ref="BP10:CE10" si="11">BP11+BP16+BP24+BP28+BP32</f>
        <v>30372.840058842939</v>
      </c>
      <c r="BQ10" s="313">
        <f t="shared" si="11"/>
        <v>31125.23685543946</v>
      </c>
      <c r="BR10" s="313">
        <f t="shared" si="11"/>
        <v>33612.206777934349</v>
      </c>
      <c r="BS10" s="313">
        <f t="shared" si="11"/>
        <v>36050.328047248273</v>
      </c>
      <c r="BT10" s="313">
        <f t="shared" si="11"/>
        <v>36944.235573724101</v>
      </c>
      <c r="BU10" s="313">
        <f t="shared" si="11"/>
        <v>39165.823683573035</v>
      </c>
      <c r="BV10" s="313">
        <f t="shared" si="11"/>
        <v>40449.913743953861</v>
      </c>
      <c r="BW10" s="313">
        <f t="shared" si="11"/>
        <v>42457.187518232939</v>
      </c>
      <c r="BX10" s="313">
        <f t="shared" si="11"/>
        <v>45280.110152823072</v>
      </c>
      <c r="BY10" s="313">
        <f t="shared" si="11"/>
        <v>48962.377561232512</v>
      </c>
      <c r="BZ10" s="313">
        <f t="shared" si="11"/>
        <v>52927.062570632617</v>
      </c>
      <c r="CA10" s="313">
        <f t="shared" si="11"/>
        <v>61602.55898072783</v>
      </c>
      <c r="CB10" s="313">
        <f t="shared" si="11"/>
        <v>67252.864656683261</v>
      </c>
      <c r="CC10" s="313">
        <f t="shared" si="11"/>
        <v>70104.216231343045</v>
      </c>
      <c r="CD10" s="313">
        <f t="shared" si="11"/>
        <v>73365.47305748763</v>
      </c>
      <c r="CE10" s="314">
        <f t="shared" si="11"/>
        <v>77578.998139435018</v>
      </c>
    </row>
    <row r="11" spans="1:83" ht="27" customHeight="1" x14ac:dyDescent="0.35">
      <c r="A11" s="317"/>
      <c r="B11" s="318" t="s">
        <v>458</v>
      </c>
      <c r="C11" s="319"/>
      <c r="D11" s="320">
        <f t="shared" ref="D11:AI11" si="12">SUM(D12:D15)</f>
        <v>0</v>
      </c>
      <c r="E11" s="320">
        <f t="shared" si="12"/>
        <v>0</v>
      </c>
      <c r="F11" s="320">
        <f t="shared" si="12"/>
        <v>0</v>
      </c>
      <c r="G11" s="320">
        <f t="shared" si="12"/>
        <v>0</v>
      </c>
      <c r="H11" s="320">
        <f t="shared" si="12"/>
        <v>0</v>
      </c>
      <c r="I11" s="320">
        <f t="shared" si="12"/>
        <v>0</v>
      </c>
      <c r="J11" s="320">
        <f t="shared" si="12"/>
        <v>0</v>
      </c>
      <c r="K11" s="320">
        <f t="shared" si="12"/>
        <v>0</v>
      </c>
      <c r="L11" s="320">
        <f t="shared" si="12"/>
        <v>0</v>
      </c>
      <c r="M11" s="320">
        <f t="shared" si="12"/>
        <v>0</v>
      </c>
      <c r="N11" s="320">
        <f t="shared" si="12"/>
        <v>0</v>
      </c>
      <c r="O11" s="320">
        <f t="shared" si="12"/>
        <v>0</v>
      </c>
      <c r="P11" s="320">
        <f t="shared" si="12"/>
        <v>0</v>
      </c>
      <c r="Q11" s="320">
        <f t="shared" si="12"/>
        <v>0</v>
      </c>
      <c r="R11" s="320">
        <f t="shared" si="12"/>
        <v>0</v>
      </c>
      <c r="S11" s="320">
        <f t="shared" si="12"/>
        <v>0</v>
      </c>
      <c r="T11" s="320">
        <f t="shared" si="12"/>
        <v>0</v>
      </c>
      <c r="U11" s="320">
        <f t="shared" si="12"/>
        <v>0</v>
      </c>
      <c r="V11" s="320">
        <f t="shared" si="12"/>
        <v>0</v>
      </c>
      <c r="W11" s="320">
        <f t="shared" si="12"/>
        <v>0</v>
      </c>
      <c r="X11" s="320">
        <f t="shared" si="12"/>
        <v>0</v>
      </c>
      <c r="Y11" s="320">
        <f t="shared" si="12"/>
        <v>0</v>
      </c>
      <c r="Z11" s="320">
        <f t="shared" si="12"/>
        <v>0</v>
      </c>
      <c r="AA11" s="320">
        <f t="shared" si="12"/>
        <v>0</v>
      </c>
      <c r="AB11" s="320">
        <f t="shared" si="12"/>
        <v>0</v>
      </c>
      <c r="AC11" s="320">
        <f t="shared" si="12"/>
        <v>0</v>
      </c>
      <c r="AD11" s="320">
        <f t="shared" si="12"/>
        <v>0</v>
      </c>
      <c r="AE11" s="320">
        <f t="shared" si="12"/>
        <v>0</v>
      </c>
      <c r="AF11" s="320">
        <f t="shared" si="12"/>
        <v>7.3822378353269071</v>
      </c>
      <c r="AG11" s="320">
        <f t="shared" si="12"/>
        <v>15.771070385661062</v>
      </c>
      <c r="AH11" s="320">
        <f t="shared" si="12"/>
        <v>37.898503071731419</v>
      </c>
      <c r="AI11" s="320">
        <f t="shared" si="12"/>
        <v>64.855703618254054</v>
      </c>
      <c r="AJ11" s="320">
        <f t="shared" ref="AJ11:BO11" si="13">SUM(AJ12:AJ15)</f>
        <v>96.569209265311542</v>
      </c>
      <c r="AK11" s="320">
        <f t="shared" si="13"/>
        <v>127.84580671123882</v>
      </c>
      <c r="AL11" s="320">
        <f t="shared" si="13"/>
        <v>169.68592537968243</v>
      </c>
      <c r="AM11" s="320">
        <f t="shared" si="13"/>
        <v>214.43796792257592</v>
      </c>
      <c r="AN11" s="320">
        <f t="shared" si="13"/>
        <v>245.28870869995595</v>
      </c>
      <c r="AO11" s="320">
        <f t="shared" si="13"/>
        <v>282.49343254041281</v>
      </c>
      <c r="AP11" s="320">
        <f t="shared" si="13"/>
        <v>335.26923366467042</v>
      </c>
      <c r="AQ11" s="320">
        <f t="shared" si="13"/>
        <v>380.55923785764566</v>
      </c>
      <c r="AR11" s="320">
        <f t="shared" si="13"/>
        <v>421.4691414374301</v>
      </c>
      <c r="AS11" s="320">
        <f t="shared" si="13"/>
        <v>470.12556674757064</v>
      </c>
      <c r="AT11" s="320">
        <f t="shared" si="13"/>
        <v>529.02542592395196</v>
      </c>
      <c r="AU11" s="320">
        <f t="shared" si="13"/>
        <v>628.73314831467371</v>
      </c>
      <c r="AV11" s="320">
        <f t="shared" si="13"/>
        <v>1276.6617635274988</v>
      </c>
      <c r="AW11" s="320">
        <f t="shared" si="13"/>
        <v>1736.8250803346616</v>
      </c>
      <c r="AX11" s="320">
        <f t="shared" si="13"/>
        <v>1938.6567415590337</v>
      </c>
      <c r="AY11" s="320">
        <f t="shared" si="13"/>
        <v>2356.4150170875105</v>
      </c>
      <c r="AZ11" s="320">
        <f t="shared" si="13"/>
        <v>2842.0259956222508</v>
      </c>
      <c r="BA11" s="320">
        <f t="shared" si="13"/>
        <v>3091.4517961447359</v>
      </c>
      <c r="BB11" s="320">
        <f t="shared" si="13"/>
        <v>3258.3114352948169</v>
      </c>
      <c r="BC11" s="320">
        <f t="shared" si="13"/>
        <v>3408.5922572418208</v>
      </c>
      <c r="BD11" s="320">
        <f t="shared" si="13"/>
        <v>3589.6378004004227</v>
      </c>
      <c r="BE11" s="320">
        <f t="shared" si="13"/>
        <v>3861.7406212620726</v>
      </c>
      <c r="BF11" s="320">
        <f t="shared" si="13"/>
        <v>4105.2438886240434</v>
      </c>
      <c r="BG11" s="320">
        <f t="shared" si="13"/>
        <v>4388.6272675576192</v>
      </c>
      <c r="BH11" s="320">
        <f t="shared" si="13"/>
        <v>4628.2520000000004</v>
      </c>
      <c r="BI11" s="320">
        <f t="shared" si="13"/>
        <v>4869.6964021188787</v>
      </c>
      <c r="BJ11" s="320">
        <f t="shared" si="13"/>
        <v>5122.9964421995737</v>
      </c>
      <c r="BK11" s="320">
        <f t="shared" si="13"/>
        <v>5468.0760196496631</v>
      </c>
      <c r="BL11" s="320">
        <f t="shared" si="13"/>
        <v>5799.6705914329377</v>
      </c>
      <c r="BM11" s="320">
        <f t="shared" si="13"/>
        <v>6277.2924692415208</v>
      </c>
      <c r="BN11" s="320">
        <f t="shared" si="13"/>
        <v>6456.118999717567</v>
      </c>
      <c r="BO11" s="320">
        <f t="shared" si="13"/>
        <v>6899.7753096582774</v>
      </c>
      <c r="BP11" s="320">
        <f t="shared" ref="BP11:CE11" si="14">SUM(BP12:BP15)</f>
        <v>7419.4275888724915</v>
      </c>
      <c r="BQ11" s="320">
        <f t="shared" si="14"/>
        <v>7678.7651969580693</v>
      </c>
      <c r="BR11" s="320">
        <f t="shared" si="14"/>
        <v>8513.2145888803261</v>
      </c>
      <c r="BS11" s="320">
        <f t="shared" si="14"/>
        <v>9518.4310971655104</v>
      </c>
      <c r="BT11" s="320">
        <f t="shared" si="14"/>
        <v>9877.2929010243151</v>
      </c>
      <c r="BU11" s="320">
        <f t="shared" si="14"/>
        <v>11307.445947225957</v>
      </c>
      <c r="BV11" s="320">
        <f t="shared" si="14"/>
        <v>12003.516233415614</v>
      </c>
      <c r="BW11" s="320">
        <f t="shared" si="14"/>
        <v>12576.590217589817</v>
      </c>
      <c r="BX11" s="320">
        <f t="shared" si="14"/>
        <v>12679.305169741008</v>
      </c>
      <c r="BY11" s="320">
        <f t="shared" si="14"/>
        <v>13722.77632473043</v>
      </c>
      <c r="BZ11" s="320">
        <f t="shared" si="14"/>
        <v>15628.292913679792</v>
      </c>
      <c r="CA11" s="320">
        <f t="shared" si="14"/>
        <v>18873.708200464876</v>
      </c>
      <c r="CB11" s="320">
        <f t="shared" si="14"/>
        <v>21255.941077202075</v>
      </c>
      <c r="CC11" s="320">
        <f t="shared" si="14"/>
        <v>22895.039666792378</v>
      </c>
      <c r="CD11" s="320">
        <f t="shared" si="14"/>
        <v>24543.193165928795</v>
      </c>
      <c r="CE11" s="321">
        <f t="shared" si="14"/>
        <v>26571.475974651083</v>
      </c>
    </row>
    <row r="12" spans="1:83" ht="15.5" x14ac:dyDescent="0.35">
      <c r="A12" s="317"/>
      <c r="B12" s="322" t="s">
        <v>247</v>
      </c>
      <c r="C12" s="319"/>
      <c r="D12" s="320">
        <f>Disability_benefits!D$14</f>
        <v>0</v>
      </c>
      <c r="E12" s="320">
        <f>Disability_benefits!E$14</f>
        <v>0</v>
      </c>
      <c r="F12" s="320">
        <f>Disability_benefits!F$14</f>
        <v>0</v>
      </c>
      <c r="G12" s="320">
        <f>Disability_benefits!G$14</f>
        <v>0</v>
      </c>
      <c r="H12" s="320">
        <f>Disability_benefits!H$14</f>
        <v>0</v>
      </c>
      <c r="I12" s="320">
        <f>Disability_benefits!I$14</f>
        <v>0</v>
      </c>
      <c r="J12" s="320">
        <f>Disability_benefits!J$14</f>
        <v>0</v>
      </c>
      <c r="K12" s="320">
        <f>Disability_benefits!K$14</f>
        <v>0</v>
      </c>
      <c r="L12" s="320">
        <f>Disability_benefits!L$14</f>
        <v>0</v>
      </c>
      <c r="M12" s="320">
        <f>Disability_benefits!M$14</f>
        <v>0</v>
      </c>
      <c r="N12" s="320">
        <f>Disability_benefits!N$14</f>
        <v>0</v>
      </c>
      <c r="O12" s="320">
        <f>Disability_benefits!O$14</f>
        <v>0</v>
      </c>
      <c r="P12" s="320">
        <f>Disability_benefits!P$14</f>
        <v>0</v>
      </c>
      <c r="Q12" s="320">
        <f>Disability_benefits!Q$14</f>
        <v>0</v>
      </c>
      <c r="R12" s="320">
        <f>Disability_benefits!R$14</f>
        <v>0</v>
      </c>
      <c r="S12" s="320">
        <f>Disability_benefits!S$14</f>
        <v>0</v>
      </c>
      <c r="T12" s="320">
        <f>Disability_benefits!T$14</f>
        <v>0</v>
      </c>
      <c r="U12" s="320">
        <f>Disability_benefits!U$14</f>
        <v>0</v>
      </c>
      <c r="V12" s="320">
        <f>Disability_benefits!V$14</f>
        <v>0</v>
      </c>
      <c r="W12" s="320">
        <f>Disability_benefits!W$14</f>
        <v>0</v>
      </c>
      <c r="X12" s="320">
        <f>Disability_benefits!X$14</f>
        <v>0</v>
      </c>
      <c r="Y12" s="320">
        <f>Disability_benefits!Y$14</f>
        <v>0</v>
      </c>
      <c r="Z12" s="320">
        <f>Disability_benefits!Z$14</f>
        <v>0</v>
      </c>
      <c r="AA12" s="320">
        <f>Disability_benefits!AA$14</f>
        <v>0</v>
      </c>
      <c r="AB12" s="320">
        <f>Disability_benefits!AB$14</f>
        <v>0</v>
      </c>
      <c r="AC12" s="320">
        <f>Disability_benefits!AC$14</f>
        <v>0</v>
      </c>
      <c r="AD12" s="320">
        <f>Disability_benefits!AD$14</f>
        <v>0</v>
      </c>
      <c r="AE12" s="320">
        <f>Disability_benefits!AE$14</f>
        <v>0</v>
      </c>
      <c r="AF12" s="320">
        <f>Disability_benefits!AF$14</f>
        <v>0</v>
      </c>
      <c r="AG12" s="320">
        <f>Disability_benefits!AG$14</f>
        <v>0</v>
      </c>
      <c r="AH12" s="320">
        <f>Disability_benefits!AH$14</f>
        <v>0</v>
      </c>
      <c r="AI12" s="320">
        <f>Disability_benefits!AI$14</f>
        <v>0</v>
      </c>
      <c r="AJ12" s="320">
        <f>Disability_benefits!AJ$14</f>
        <v>0</v>
      </c>
      <c r="AK12" s="320">
        <f>Disability_benefits!AK$14</f>
        <v>0</v>
      </c>
      <c r="AL12" s="320">
        <f>Disability_benefits!AL$14</f>
        <v>0</v>
      </c>
      <c r="AM12" s="320">
        <f>Disability_benefits!AM$14</f>
        <v>0</v>
      </c>
      <c r="AN12" s="320">
        <f>Disability_benefits!AN$14</f>
        <v>0</v>
      </c>
      <c r="AO12" s="320">
        <f>Disability_benefits!AO$14</f>
        <v>0</v>
      </c>
      <c r="AP12" s="320">
        <f>Disability_benefits!AP$14</f>
        <v>0</v>
      </c>
      <c r="AQ12" s="320">
        <f>Disability_benefits!AQ$14</f>
        <v>0</v>
      </c>
      <c r="AR12" s="320">
        <f>Disability_benefits!AR$14</f>
        <v>0</v>
      </c>
      <c r="AS12" s="320">
        <f>Disability_benefits!AS$14</f>
        <v>0</v>
      </c>
      <c r="AT12" s="320">
        <f>Disability_benefits!AT$14</f>
        <v>0</v>
      </c>
      <c r="AU12" s="320">
        <f>Disability_benefits!AU$14</f>
        <v>0</v>
      </c>
      <c r="AV12" s="320">
        <f>Disability_benefits!AV$14</f>
        <v>0</v>
      </c>
      <c r="AW12" s="320">
        <f>Disability_benefits!AW$14</f>
        <v>0</v>
      </c>
      <c r="AX12" s="320">
        <f>Disability_benefits!AX$14</f>
        <v>0</v>
      </c>
      <c r="AY12" s="320">
        <f>Disability_benefits!AY$14</f>
        <v>0</v>
      </c>
      <c r="AZ12" s="320">
        <f>Disability_benefits!AZ$14</f>
        <v>0</v>
      </c>
      <c r="BA12" s="320">
        <f>Disability_benefits!BA$14</f>
        <v>0</v>
      </c>
      <c r="BB12" s="320">
        <f>Disability_benefits!BB$14</f>
        <v>0</v>
      </c>
      <c r="BC12" s="320">
        <f>Disability_benefits!BC$14</f>
        <v>0</v>
      </c>
      <c r="BD12" s="320">
        <f>Disability_benefits!BD$14</f>
        <v>0</v>
      </c>
      <c r="BE12" s="320">
        <f>Disability_benefits!BE$14</f>
        <v>0</v>
      </c>
      <c r="BF12" s="320">
        <f>Disability_benefits!BF$14</f>
        <v>0</v>
      </c>
      <c r="BG12" s="320">
        <f>Disability_benefits!BG$14</f>
        <v>0</v>
      </c>
      <c r="BH12" s="320">
        <f>Disability_benefits!BH$14</f>
        <v>0</v>
      </c>
      <c r="BI12" s="320">
        <f>Disability_benefits!BI$14</f>
        <v>0</v>
      </c>
      <c r="BJ12" s="320">
        <f>Disability_benefits!BJ$14</f>
        <v>0</v>
      </c>
      <c r="BK12" s="320">
        <f>Disability_benefits!BK$14</f>
        <v>0</v>
      </c>
      <c r="BL12" s="320">
        <f>Disability_benefits!BL$14</f>
        <v>0</v>
      </c>
      <c r="BM12" s="320">
        <f>Disability_benefits!BM$14</f>
        <v>0</v>
      </c>
      <c r="BN12" s="320">
        <f>Disability_benefits!BN$14</f>
        <v>0</v>
      </c>
      <c r="BO12" s="320">
        <f>Disability_benefits!BO$14</f>
        <v>0</v>
      </c>
      <c r="BP12" s="320">
        <f>Disability_benefits!BP$14</f>
        <v>0</v>
      </c>
      <c r="BQ12" s="320">
        <f>Disability_benefits!BQ$14</f>
        <v>4.7691617500000003</v>
      </c>
      <c r="BR12" s="320">
        <f>Disability_benefits!BR$14</f>
        <v>6.040064700000003</v>
      </c>
      <c r="BS12" s="320">
        <f>Disability_benefits!BS$14</f>
        <v>6.9357352999999913</v>
      </c>
      <c r="BT12" s="320">
        <f>Disability_benefits!BT$14</f>
        <v>7.3484010500000174</v>
      </c>
      <c r="BU12" s="320">
        <f>Disability_benefits!BU$14</f>
        <v>8.2211221899999884</v>
      </c>
      <c r="BV12" s="320">
        <f>Disability_benefits!BV$14</f>
        <v>9.1482867099999936</v>
      </c>
      <c r="BW12" s="320">
        <f>Disability_benefits!BW$14</f>
        <v>10.039949220000004</v>
      </c>
      <c r="BX12" s="320">
        <f>Disability_benefits!BX$14</f>
        <v>10.679680190000003</v>
      </c>
      <c r="BY12" s="320">
        <f>Disability_benefits!BY$14</f>
        <v>12.88883869999999</v>
      </c>
      <c r="BZ12" s="320">
        <f>Disability_benefits!BZ$14</f>
        <v>16.499582554725208</v>
      </c>
      <c r="CA12" s="320">
        <f>Disability_benefits!CA$14</f>
        <v>20.356245907171491</v>
      </c>
      <c r="CB12" s="320">
        <f>Disability_benefits!CB$14</f>
        <v>23.582876071340813</v>
      </c>
      <c r="CC12" s="320">
        <f>Disability_benefits!CC$14</f>
        <v>25.924406409346798</v>
      </c>
      <c r="CD12" s="320">
        <f>Disability_benefits!CD$14</f>
        <v>28.123079234321068</v>
      </c>
      <c r="CE12" s="321">
        <f>Disability_benefits!CE$14</f>
        <v>30.618566560475749</v>
      </c>
    </row>
    <row r="13" spans="1:83" ht="15.5" x14ac:dyDescent="0.35">
      <c r="A13" s="317"/>
      <c r="B13" s="322" t="s">
        <v>259</v>
      </c>
      <c r="C13" s="319"/>
      <c r="D13" s="320">
        <f>Disability_benefits!D$7</f>
        <v>0</v>
      </c>
      <c r="E13" s="320">
        <f>Disability_benefits!E$7</f>
        <v>0</v>
      </c>
      <c r="F13" s="320">
        <f>Disability_benefits!F$7</f>
        <v>0</v>
      </c>
      <c r="G13" s="320">
        <f>Disability_benefits!G$7</f>
        <v>0</v>
      </c>
      <c r="H13" s="320">
        <f>Disability_benefits!H$7</f>
        <v>0</v>
      </c>
      <c r="I13" s="320">
        <f>Disability_benefits!I$7</f>
        <v>0</v>
      </c>
      <c r="J13" s="320">
        <f>Disability_benefits!J$7</f>
        <v>0</v>
      </c>
      <c r="K13" s="320">
        <f>Disability_benefits!K$7</f>
        <v>0</v>
      </c>
      <c r="L13" s="320">
        <f>Disability_benefits!L$7</f>
        <v>0</v>
      </c>
      <c r="M13" s="320">
        <f>Disability_benefits!M$7</f>
        <v>0</v>
      </c>
      <c r="N13" s="320">
        <f>Disability_benefits!N$7</f>
        <v>0</v>
      </c>
      <c r="O13" s="320">
        <f>Disability_benefits!O$7</f>
        <v>0</v>
      </c>
      <c r="P13" s="320">
        <f>Disability_benefits!P$7</f>
        <v>0</v>
      </c>
      <c r="Q13" s="320">
        <f>Disability_benefits!Q$7</f>
        <v>0</v>
      </c>
      <c r="R13" s="320">
        <f>Disability_benefits!R$7</f>
        <v>0</v>
      </c>
      <c r="S13" s="320">
        <f>Disability_benefits!S$7</f>
        <v>0</v>
      </c>
      <c r="T13" s="320">
        <f>Disability_benefits!T$7</f>
        <v>0</v>
      </c>
      <c r="U13" s="320">
        <f>Disability_benefits!U$7</f>
        <v>0</v>
      </c>
      <c r="V13" s="320">
        <f>Disability_benefits!V$7</f>
        <v>0</v>
      </c>
      <c r="W13" s="320">
        <f>Disability_benefits!W$7</f>
        <v>0</v>
      </c>
      <c r="X13" s="320">
        <f>Disability_benefits!X$7</f>
        <v>0</v>
      </c>
      <c r="Y13" s="320">
        <f>Disability_benefits!Y$7</f>
        <v>0</v>
      </c>
      <c r="Z13" s="320">
        <f>Disability_benefits!Z$7</f>
        <v>0</v>
      </c>
      <c r="AA13" s="320">
        <f>Disability_benefits!AA$7</f>
        <v>0</v>
      </c>
      <c r="AB13" s="320">
        <f>Disability_benefits!AB$7</f>
        <v>0</v>
      </c>
      <c r="AC13" s="320">
        <f>Disability_benefits!AC$7</f>
        <v>0</v>
      </c>
      <c r="AD13" s="320">
        <f>Disability_benefits!AD$7</f>
        <v>0</v>
      </c>
      <c r="AE13" s="320">
        <f>Disability_benefits!AE$7</f>
        <v>0</v>
      </c>
      <c r="AF13" s="320">
        <f>Disability_benefits!AF$7</f>
        <v>0</v>
      </c>
      <c r="AG13" s="320">
        <f>Disability_benefits!AG$7</f>
        <v>0</v>
      </c>
      <c r="AH13" s="320">
        <f>Disability_benefits!AH$7</f>
        <v>0</v>
      </c>
      <c r="AI13" s="320">
        <f>Disability_benefits!AI$7</f>
        <v>0</v>
      </c>
      <c r="AJ13" s="320">
        <f>Disability_benefits!AJ$7</f>
        <v>0</v>
      </c>
      <c r="AK13" s="320">
        <f>Disability_benefits!AK$7</f>
        <v>0</v>
      </c>
      <c r="AL13" s="320">
        <f>Disability_benefits!AL$7</f>
        <v>0</v>
      </c>
      <c r="AM13" s="320">
        <f>Disability_benefits!AM$7</f>
        <v>0</v>
      </c>
      <c r="AN13" s="320">
        <f>Disability_benefits!AN$7</f>
        <v>0</v>
      </c>
      <c r="AO13" s="320">
        <f>Disability_benefits!AO$7</f>
        <v>0</v>
      </c>
      <c r="AP13" s="320">
        <f>Disability_benefits!AP$7</f>
        <v>0</v>
      </c>
      <c r="AQ13" s="320">
        <f>Disability_benefits!AQ$7</f>
        <v>0</v>
      </c>
      <c r="AR13" s="320">
        <f>Disability_benefits!AR$7</f>
        <v>0</v>
      </c>
      <c r="AS13" s="320">
        <f>Disability_benefits!AS$7</f>
        <v>0</v>
      </c>
      <c r="AT13" s="320">
        <f>Disability_benefits!AT$7</f>
        <v>0</v>
      </c>
      <c r="AU13" s="320">
        <f>Disability_benefits!AU$7</f>
        <v>0</v>
      </c>
      <c r="AV13" s="320">
        <f>Disability_benefits!AV$7</f>
        <v>1236.2204590686167</v>
      </c>
      <c r="AW13" s="320">
        <f>Disability_benefits!AW$7</f>
        <v>1736.8250803346616</v>
      </c>
      <c r="AX13" s="320">
        <f>Disability_benefits!AX$7</f>
        <v>1938.6567415590337</v>
      </c>
      <c r="AY13" s="320">
        <f>Disability_benefits!AY$7</f>
        <v>2356.4150170875105</v>
      </c>
      <c r="AZ13" s="320">
        <f>Disability_benefits!AZ$7</f>
        <v>2842.0259956222508</v>
      </c>
      <c r="BA13" s="320">
        <f>Disability_benefits!BA$7</f>
        <v>3091.4517961447359</v>
      </c>
      <c r="BB13" s="320">
        <f>Disability_benefits!BB$7</f>
        <v>3258.3114352948169</v>
      </c>
      <c r="BC13" s="320">
        <f>Disability_benefits!BC$7</f>
        <v>3408.5922572418208</v>
      </c>
      <c r="BD13" s="320">
        <f>Disability_benefits!BD$7</f>
        <v>3589.6378004004227</v>
      </c>
      <c r="BE13" s="320">
        <f>Disability_benefits!BE$7</f>
        <v>3861.7406212620726</v>
      </c>
      <c r="BF13" s="320">
        <f>Disability_benefits!BF$7</f>
        <v>4105.2438886240434</v>
      </c>
      <c r="BG13" s="320">
        <f>Disability_benefits!BG$7</f>
        <v>4388.6272675576192</v>
      </c>
      <c r="BH13" s="320">
        <f>Disability_benefits!BH$7</f>
        <v>4628.2520000000004</v>
      </c>
      <c r="BI13" s="320">
        <f>Disability_benefits!BI$7</f>
        <v>4869.6964021188787</v>
      </c>
      <c r="BJ13" s="320">
        <f>Disability_benefits!BJ$7</f>
        <v>5122.9964421995737</v>
      </c>
      <c r="BK13" s="320">
        <f>Disability_benefits!BK$7</f>
        <v>5468.0760196496631</v>
      </c>
      <c r="BL13" s="320">
        <f>Disability_benefits!BL$7</f>
        <v>5799.6705914329377</v>
      </c>
      <c r="BM13" s="320">
        <f>Disability_benefits!BM$7</f>
        <v>6277.2924692415208</v>
      </c>
      <c r="BN13" s="320">
        <f>Disability_benefits!BN$7</f>
        <v>6456.118999717567</v>
      </c>
      <c r="BO13" s="320">
        <f>Disability_benefits!BO$7</f>
        <v>6899.7753096582774</v>
      </c>
      <c r="BP13" s="320">
        <f>Disability_benefits!BP$7</f>
        <v>7419.4275888724915</v>
      </c>
      <c r="BQ13" s="320">
        <f>Disability_benefits!BQ$7</f>
        <v>7528.3277963936862</v>
      </c>
      <c r="BR13" s="320">
        <f>Disability_benefits!BR$7</f>
        <v>7070.966334335757</v>
      </c>
      <c r="BS13" s="320">
        <f>Disability_benefits!BS$7</f>
        <v>6632.0880013466494</v>
      </c>
      <c r="BT13" s="320">
        <f>Disability_benefits!BT$7</f>
        <v>5138.3005447814785</v>
      </c>
      <c r="BU13" s="320">
        <f>Disability_benefits!BU$7</f>
        <v>3571.9593185363819</v>
      </c>
      <c r="BV13" s="320">
        <f>Disability_benefits!BV$7</f>
        <v>2486.5805035497042</v>
      </c>
      <c r="BW13" s="320">
        <f>Disability_benefits!BW$7</f>
        <v>1622.3606203181096</v>
      </c>
      <c r="BX13" s="320">
        <f>Disability_benefits!BX$7</f>
        <v>873.41337670508699</v>
      </c>
      <c r="BY13" s="320">
        <f>Disability_benefits!BY$7</f>
        <v>804.04314546726357</v>
      </c>
      <c r="BZ13" s="320">
        <f>Disability_benefits!BZ$7</f>
        <v>762.31356309300384</v>
      </c>
      <c r="CA13" s="320">
        <f>Disability_benefits!CA$7</f>
        <v>774.16654468809531</v>
      </c>
      <c r="CB13" s="320">
        <f>Disability_benefits!CB$7</f>
        <v>868.92491711604953</v>
      </c>
      <c r="CC13" s="320">
        <f>Disability_benefits!CC$7</f>
        <v>875.29833681816115</v>
      </c>
      <c r="CD13" s="320">
        <f>Disability_benefits!CD$7</f>
        <v>760.319438979236</v>
      </c>
      <c r="CE13" s="321">
        <f>Disability_benefits!CE$7</f>
        <v>743.66116152868335</v>
      </c>
    </row>
    <row r="14" spans="1:83" ht="15.5" x14ac:dyDescent="0.35">
      <c r="A14" s="317"/>
      <c r="B14" s="322" t="s">
        <v>283</v>
      </c>
      <c r="C14" s="319"/>
      <c r="D14" s="320">
        <f>Disability_benefits!D$22</f>
        <v>0</v>
      </c>
      <c r="E14" s="320">
        <f>Disability_benefits!E$22</f>
        <v>0</v>
      </c>
      <c r="F14" s="320">
        <f>Disability_benefits!F$22</f>
        <v>0</v>
      </c>
      <c r="G14" s="320">
        <f>Disability_benefits!G$22</f>
        <v>0</v>
      </c>
      <c r="H14" s="320">
        <f>Disability_benefits!H$22</f>
        <v>0</v>
      </c>
      <c r="I14" s="320">
        <f>Disability_benefits!I$22</f>
        <v>0</v>
      </c>
      <c r="J14" s="320">
        <f>Disability_benefits!J$22</f>
        <v>0</v>
      </c>
      <c r="K14" s="320">
        <f>Disability_benefits!K$22</f>
        <v>0</v>
      </c>
      <c r="L14" s="320">
        <f>Disability_benefits!L$22</f>
        <v>0</v>
      </c>
      <c r="M14" s="320">
        <f>Disability_benefits!M$22</f>
        <v>0</v>
      </c>
      <c r="N14" s="320">
        <f>Disability_benefits!N$22</f>
        <v>0</v>
      </c>
      <c r="O14" s="320">
        <f>Disability_benefits!O$22</f>
        <v>0</v>
      </c>
      <c r="P14" s="320">
        <f>Disability_benefits!P$22</f>
        <v>0</v>
      </c>
      <c r="Q14" s="320">
        <f>Disability_benefits!Q$22</f>
        <v>0</v>
      </c>
      <c r="R14" s="320">
        <f>Disability_benefits!R$22</f>
        <v>0</v>
      </c>
      <c r="S14" s="320">
        <f>Disability_benefits!S$22</f>
        <v>0</v>
      </c>
      <c r="T14" s="320">
        <f>Disability_benefits!T$22</f>
        <v>0</v>
      </c>
      <c r="U14" s="320">
        <f>Disability_benefits!U$22</f>
        <v>0</v>
      </c>
      <c r="V14" s="320">
        <f>Disability_benefits!V$22</f>
        <v>0</v>
      </c>
      <c r="W14" s="320">
        <f>Disability_benefits!W$22</f>
        <v>0</v>
      </c>
      <c r="X14" s="320">
        <f>Disability_benefits!X$22</f>
        <v>0</v>
      </c>
      <c r="Y14" s="320">
        <f>Disability_benefits!Y$22</f>
        <v>0</v>
      </c>
      <c r="Z14" s="320">
        <f>Disability_benefits!Z$22</f>
        <v>0</v>
      </c>
      <c r="AA14" s="320">
        <f>Disability_benefits!AA$22</f>
        <v>0</v>
      </c>
      <c r="AB14" s="320">
        <f>Disability_benefits!AB$22</f>
        <v>0</v>
      </c>
      <c r="AC14" s="320">
        <f>Disability_benefits!AC$22</f>
        <v>0</v>
      </c>
      <c r="AD14" s="320">
        <f>Disability_benefits!AD$22</f>
        <v>0</v>
      </c>
      <c r="AE14" s="320">
        <f>Disability_benefits!AE$22</f>
        <v>0</v>
      </c>
      <c r="AF14" s="320">
        <f>Disability_benefits!AF$22</f>
        <v>7.3822378353269071</v>
      </c>
      <c r="AG14" s="320">
        <f>Disability_benefits!AG$22</f>
        <v>15.771070385661062</v>
      </c>
      <c r="AH14" s="320">
        <f>Disability_benefits!AH$22</f>
        <v>37.898503071731419</v>
      </c>
      <c r="AI14" s="320">
        <f>Disability_benefits!AI$22</f>
        <v>64.855703618254054</v>
      </c>
      <c r="AJ14" s="320">
        <f>Disability_benefits!AJ$22</f>
        <v>96.569209265311542</v>
      </c>
      <c r="AK14" s="320">
        <f>Disability_benefits!AK$22</f>
        <v>127.84580671123882</v>
      </c>
      <c r="AL14" s="320">
        <f>Disability_benefits!AL$22</f>
        <v>169.68592537968243</v>
      </c>
      <c r="AM14" s="320">
        <f>Disability_benefits!AM$22</f>
        <v>214.43796792257592</v>
      </c>
      <c r="AN14" s="320">
        <f>Disability_benefits!AN$22</f>
        <v>245.28870869995595</v>
      </c>
      <c r="AO14" s="320">
        <f>Disability_benefits!AO$22</f>
        <v>282.49343254041281</v>
      </c>
      <c r="AP14" s="320">
        <f>Disability_benefits!AP$22</f>
        <v>335.26923366467042</v>
      </c>
      <c r="AQ14" s="320">
        <f>Disability_benefits!AQ$22</f>
        <v>380.55923785764566</v>
      </c>
      <c r="AR14" s="320">
        <f>Disability_benefits!AR$22</f>
        <v>421.4691414374301</v>
      </c>
      <c r="AS14" s="320">
        <f>Disability_benefits!AS$22</f>
        <v>470.12556674757064</v>
      </c>
      <c r="AT14" s="320">
        <f>Disability_benefits!AT$22</f>
        <v>529.02542592395196</v>
      </c>
      <c r="AU14" s="320">
        <f>Disability_benefits!AU$22</f>
        <v>628.73314831467371</v>
      </c>
      <c r="AV14" s="320">
        <f>Disability_benefits!AV$22</f>
        <v>40.441304458882144</v>
      </c>
      <c r="AW14" s="320">
        <f>Disability_benefits!AW$22</f>
        <v>0</v>
      </c>
      <c r="AX14" s="320">
        <f>Disability_benefits!AX$22</f>
        <v>0</v>
      </c>
      <c r="AY14" s="320">
        <f>Disability_benefits!AY$22</f>
        <v>0</v>
      </c>
      <c r="AZ14" s="320">
        <f>Disability_benefits!AZ$22</f>
        <v>0</v>
      </c>
      <c r="BA14" s="320">
        <f>Disability_benefits!BA$22</f>
        <v>0</v>
      </c>
      <c r="BB14" s="320">
        <f>Disability_benefits!BB$22</f>
        <v>0</v>
      </c>
      <c r="BC14" s="320">
        <f>Disability_benefits!BC$22</f>
        <v>0</v>
      </c>
      <c r="BD14" s="320">
        <f>Disability_benefits!BD$22</f>
        <v>0</v>
      </c>
      <c r="BE14" s="320">
        <f>Disability_benefits!BE$22</f>
        <v>0</v>
      </c>
      <c r="BF14" s="320">
        <f>Disability_benefits!BF$22</f>
        <v>0</v>
      </c>
      <c r="BG14" s="320">
        <f>Disability_benefits!BG$22</f>
        <v>0</v>
      </c>
      <c r="BH14" s="320">
        <f>Disability_benefits!BH$22</f>
        <v>0</v>
      </c>
      <c r="BI14" s="320">
        <f>Disability_benefits!BI$22</f>
        <v>0</v>
      </c>
      <c r="BJ14" s="320">
        <f>Disability_benefits!BJ$22</f>
        <v>0</v>
      </c>
      <c r="BK14" s="320">
        <f>Disability_benefits!BK$22</f>
        <v>0</v>
      </c>
      <c r="BL14" s="320">
        <f>Disability_benefits!BL$22</f>
        <v>0</v>
      </c>
      <c r="BM14" s="320">
        <f>Disability_benefits!BM$22</f>
        <v>0</v>
      </c>
      <c r="BN14" s="320">
        <f>Disability_benefits!BN$22</f>
        <v>0</v>
      </c>
      <c r="BO14" s="320">
        <f>Disability_benefits!BO$22</f>
        <v>0</v>
      </c>
      <c r="BP14" s="320">
        <f>Disability_benefits!BP$22</f>
        <v>0</v>
      </c>
      <c r="BQ14" s="320">
        <f>Disability_benefits!BQ$22</f>
        <v>0</v>
      </c>
      <c r="BR14" s="320">
        <f>Disability_benefits!BR$22</f>
        <v>0</v>
      </c>
      <c r="BS14" s="320">
        <f>Disability_benefits!BS$22</f>
        <v>0</v>
      </c>
      <c r="BT14" s="320">
        <f>Disability_benefits!BT$22</f>
        <v>0</v>
      </c>
      <c r="BU14" s="320">
        <f>Disability_benefits!BU$22</f>
        <v>0</v>
      </c>
      <c r="BV14" s="320">
        <f>Disability_benefits!BV$22</f>
        <v>0</v>
      </c>
      <c r="BW14" s="320">
        <f>Disability_benefits!BW$22</f>
        <v>0</v>
      </c>
      <c r="BX14" s="320">
        <f>Disability_benefits!BX$22</f>
        <v>0</v>
      </c>
      <c r="BY14" s="320">
        <f>Disability_benefits!BY$22</f>
        <v>0</v>
      </c>
      <c r="BZ14" s="320">
        <f>Disability_benefits!BZ$22</f>
        <v>0</v>
      </c>
      <c r="CA14" s="320">
        <f>Disability_benefits!CA$22</f>
        <v>0</v>
      </c>
      <c r="CB14" s="320">
        <f>Disability_benefits!CB$22</f>
        <v>0</v>
      </c>
      <c r="CC14" s="320">
        <f>Disability_benefits!CC$22</f>
        <v>0</v>
      </c>
      <c r="CD14" s="320">
        <f>Disability_benefits!CD$22</f>
        <v>0</v>
      </c>
      <c r="CE14" s="321">
        <f>Disability_benefits!CE$22</f>
        <v>0</v>
      </c>
    </row>
    <row r="15" spans="1:83" ht="15.5" x14ac:dyDescent="0.35">
      <c r="A15" s="317"/>
      <c r="B15" s="322" t="s">
        <v>289</v>
      </c>
      <c r="C15" s="319"/>
      <c r="D15" s="320">
        <f>Disability_benefits!D$11</f>
        <v>0</v>
      </c>
      <c r="E15" s="320">
        <f>Disability_benefits!E$11</f>
        <v>0</v>
      </c>
      <c r="F15" s="320">
        <f>Disability_benefits!F$11</f>
        <v>0</v>
      </c>
      <c r="G15" s="320">
        <f>Disability_benefits!G$11</f>
        <v>0</v>
      </c>
      <c r="H15" s="320">
        <f>Disability_benefits!H$11</f>
        <v>0</v>
      </c>
      <c r="I15" s="320">
        <f>Disability_benefits!I$11</f>
        <v>0</v>
      </c>
      <c r="J15" s="320">
        <f>Disability_benefits!J$11</f>
        <v>0</v>
      </c>
      <c r="K15" s="320">
        <f>Disability_benefits!K$11</f>
        <v>0</v>
      </c>
      <c r="L15" s="320">
        <f>Disability_benefits!L$11</f>
        <v>0</v>
      </c>
      <c r="M15" s="320">
        <f>Disability_benefits!M$11</f>
        <v>0</v>
      </c>
      <c r="N15" s="320">
        <f>Disability_benefits!N$11</f>
        <v>0</v>
      </c>
      <c r="O15" s="320">
        <f>Disability_benefits!O$11</f>
        <v>0</v>
      </c>
      <c r="P15" s="320">
        <f>Disability_benefits!P$11</f>
        <v>0</v>
      </c>
      <c r="Q15" s="320">
        <f>Disability_benefits!Q$11</f>
        <v>0</v>
      </c>
      <c r="R15" s="320">
        <f>Disability_benefits!R$11</f>
        <v>0</v>
      </c>
      <c r="S15" s="320">
        <f>Disability_benefits!S$11</f>
        <v>0</v>
      </c>
      <c r="T15" s="320">
        <f>Disability_benefits!T$11</f>
        <v>0</v>
      </c>
      <c r="U15" s="320">
        <f>Disability_benefits!U$11</f>
        <v>0</v>
      </c>
      <c r="V15" s="320">
        <f>Disability_benefits!V$11</f>
        <v>0</v>
      </c>
      <c r="W15" s="320">
        <f>Disability_benefits!W$11</f>
        <v>0</v>
      </c>
      <c r="X15" s="320">
        <f>Disability_benefits!X$11</f>
        <v>0</v>
      </c>
      <c r="Y15" s="320">
        <f>Disability_benefits!Y$11</f>
        <v>0</v>
      </c>
      <c r="Z15" s="320">
        <f>Disability_benefits!Z$11</f>
        <v>0</v>
      </c>
      <c r="AA15" s="320">
        <f>Disability_benefits!AA$11</f>
        <v>0</v>
      </c>
      <c r="AB15" s="320">
        <f>Disability_benefits!AB$11</f>
        <v>0</v>
      </c>
      <c r="AC15" s="320">
        <f>Disability_benefits!AC$11</f>
        <v>0</v>
      </c>
      <c r="AD15" s="320">
        <f>Disability_benefits!AD$11</f>
        <v>0</v>
      </c>
      <c r="AE15" s="320">
        <f>Disability_benefits!AE$11</f>
        <v>0</v>
      </c>
      <c r="AF15" s="320">
        <f>Disability_benefits!AF$11</f>
        <v>0</v>
      </c>
      <c r="AG15" s="320">
        <f>Disability_benefits!AG$11</f>
        <v>0</v>
      </c>
      <c r="AH15" s="320">
        <f>Disability_benefits!AH$11</f>
        <v>0</v>
      </c>
      <c r="AI15" s="320">
        <f>Disability_benefits!AI$11</f>
        <v>0</v>
      </c>
      <c r="AJ15" s="320">
        <f>Disability_benefits!AJ$11</f>
        <v>0</v>
      </c>
      <c r="AK15" s="320">
        <f>Disability_benefits!AK$11</f>
        <v>0</v>
      </c>
      <c r="AL15" s="320">
        <f>Disability_benefits!AL$11</f>
        <v>0</v>
      </c>
      <c r="AM15" s="320">
        <f>Disability_benefits!AM$11</f>
        <v>0</v>
      </c>
      <c r="AN15" s="320">
        <f>Disability_benefits!AN$11</f>
        <v>0</v>
      </c>
      <c r="AO15" s="320">
        <f>Disability_benefits!AO$11</f>
        <v>0</v>
      </c>
      <c r="AP15" s="320">
        <f>Disability_benefits!AP$11</f>
        <v>0</v>
      </c>
      <c r="AQ15" s="320">
        <f>Disability_benefits!AQ$11</f>
        <v>0</v>
      </c>
      <c r="AR15" s="320">
        <f>Disability_benefits!AR$11</f>
        <v>0</v>
      </c>
      <c r="AS15" s="320">
        <f>Disability_benefits!AS$11</f>
        <v>0</v>
      </c>
      <c r="AT15" s="320">
        <f>Disability_benefits!AT$11</f>
        <v>0</v>
      </c>
      <c r="AU15" s="320">
        <f>Disability_benefits!AU$11</f>
        <v>0</v>
      </c>
      <c r="AV15" s="320">
        <f>Disability_benefits!AV$11</f>
        <v>0</v>
      </c>
      <c r="AW15" s="320">
        <f>Disability_benefits!AW$11</f>
        <v>0</v>
      </c>
      <c r="AX15" s="320">
        <f>Disability_benefits!AX$11</f>
        <v>0</v>
      </c>
      <c r="AY15" s="320">
        <f>Disability_benefits!AY$11</f>
        <v>0</v>
      </c>
      <c r="AZ15" s="320">
        <f>Disability_benefits!AZ$11</f>
        <v>0</v>
      </c>
      <c r="BA15" s="320">
        <f>Disability_benefits!BA$11</f>
        <v>0</v>
      </c>
      <c r="BB15" s="320">
        <f>Disability_benefits!BB$11</f>
        <v>0</v>
      </c>
      <c r="BC15" s="320">
        <f>Disability_benefits!BC$11</f>
        <v>0</v>
      </c>
      <c r="BD15" s="320">
        <f>Disability_benefits!BD$11</f>
        <v>0</v>
      </c>
      <c r="BE15" s="320">
        <f>Disability_benefits!BE$11</f>
        <v>0</v>
      </c>
      <c r="BF15" s="320">
        <f>Disability_benefits!BF$11</f>
        <v>0</v>
      </c>
      <c r="BG15" s="320">
        <f>Disability_benefits!BG$11</f>
        <v>0</v>
      </c>
      <c r="BH15" s="320">
        <f>Disability_benefits!BH$11</f>
        <v>0</v>
      </c>
      <c r="BI15" s="320">
        <f>Disability_benefits!BI$11</f>
        <v>0</v>
      </c>
      <c r="BJ15" s="320">
        <f>Disability_benefits!BJ$11</f>
        <v>0</v>
      </c>
      <c r="BK15" s="320">
        <f>Disability_benefits!BK$11</f>
        <v>0</v>
      </c>
      <c r="BL15" s="320">
        <f>Disability_benefits!BL$11</f>
        <v>0</v>
      </c>
      <c r="BM15" s="320">
        <f>Disability_benefits!BM$11</f>
        <v>0</v>
      </c>
      <c r="BN15" s="320">
        <f>Disability_benefits!BN$11</f>
        <v>0</v>
      </c>
      <c r="BO15" s="320">
        <f>Disability_benefits!BO$11</f>
        <v>0</v>
      </c>
      <c r="BP15" s="320">
        <f>Disability_benefits!BP$11</f>
        <v>0</v>
      </c>
      <c r="BQ15" s="320">
        <f>Disability_benefits!BQ$11</f>
        <v>145.66823881438239</v>
      </c>
      <c r="BR15" s="320">
        <f>Disability_benefits!BR$11</f>
        <v>1436.2081898445697</v>
      </c>
      <c r="BS15" s="320">
        <f>Disability_benefits!BS$11</f>
        <v>2879.4073605188605</v>
      </c>
      <c r="BT15" s="320">
        <f>Disability_benefits!BT$11</f>
        <v>4731.643955192837</v>
      </c>
      <c r="BU15" s="320">
        <f>Disability_benefits!BU$11</f>
        <v>7727.2655064995752</v>
      </c>
      <c r="BV15" s="320">
        <f>Disability_benefits!BV$11</f>
        <v>9507.7874431559103</v>
      </c>
      <c r="BW15" s="320">
        <f>Disability_benefits!BW$11</f>
        <v>10944.189648051708</v>
      </c>
      <c r="BX15" s="320">
        <f>Disability_benefits!BX$11</f>
        <v>11795.212112845922</v>
      </c>
      <c r="BY15" s="320">
        <f>Disability_benefits!BY$11</f>
        <v>12905.844340563166</v>
      </c>
      <c r="BZ15" s="320">
        <f>Disability_benefits!BZ$11</f>
        <v>14849.479768032063</v>
      </c>
      <c r="CA15" s="320">
        <f>Disability_benefits!CA$11</f>
        <v>18079.185409869609</v>
      </c>
      <c r="CB15" s="320">
        <f>Disability_benefits!CB$11</f>
        <v>20363.433284014685</v>
      </c>
      <c r="CC15" s="320">
        <f>Disability_benefits!CC$11</f>
        <v>21993.816923564871</v>
      </c>
      <c r="CD15" s="320">
        <f>Disability_benefits!CD$11</f>
        <v>23754.750647715238</v>
      </c>
      <c r="CE15" s="321">
        <f>Disability_benefits!CE$11</f>
        <v>25797.196246561922</v>
      </c>
    </row>
    <row r="16" spans="1:83" ht="27" customHeight="1" x14ac:dyDescent="0.35">
      <c r="A16" s="317"/>
      <c r="B16" s="318" t="s">
        <v>459</v>
      </c>
      <c r="C16" s="319"/>
      <c r="D16" s="320">
        <f t="shared" ref="D16:AI16" si="15">SUM(D17:D23)</f>
        <v>0</v>
      </c>
      <c r="E16" s="320">
        <f t="shared" si="15"/>
        <v>0</v>
      </c>
      <c r="F16" s="320">
        <f t="shared" si="15"/>
        <v>0</v>
      </c>
      <c r="G16" s="320">
        <f t="shared" si="15"/>
        <v>0</v>
      </c>
      <c r="H16" s="320">
        <f t="shared" si="15"/>
        <v>0</v>
      </c>
      <c r="I16" s="320">
        <f t="shared" si="15"/>
        <v>0</v>
      </c>
      <c r="J16" s="320">
        <f t="shared" si="15"/>
        <v>0</v>
      </c>
      <c r="K16" s="320">
        <f t="shared" si="15"/>
        <v>0</v>
      </c>
      <c r="L16" s="320">
        <f t="shared" si="15"/>
        <v>0</v>
      </c>
      <c r="M16" s="320">
        <f t="shared" si="15"/>
        <v>0</v>
      </c>
      <c r="N16" s="320">
        <f t="shared" si="15"/>
        <v>0</v>
      </c>
      <c r="O16" s="320">
        <f t="shared" si="15"/>
        <v>0</v>
      </c>
      <c r="P16" s="320">
        <f t="shared" si="15"/>
        <v>0</v>
      </c>
      <c r="Q16" s="320">
        <f t="shared" si="15"/>
        <v>0</v>
      </c>
      <c r="R16" s="320">
        <f t="shared" si="15"/>
        <v>0</v>
      </c>
      <c r="S16" s="320">
        <f t="shared" si="15"/>
        <v>0</v>
      </c>
      <c r="T16" s="320">
        <f t="shared" si="15"/>
        <v>0</v>
      </c>
      <c r="U16" s="320">
        <f t="shared" si="15"/>
        <v>0</v>
      </c>
      <c r="V16" s="320">
        <f t="shared" si="15"/>
        <v>0</v>
      </c>
      <c r="W16" s="320">
        <f t="shared" si="15"/>
        <v>0</v>
      </c>
      <c r="X16" s="320">
        <f t="shared" si="15"/>
        <v>0</v>
      </c>
      <c r="Y16" s="320">
        <f t="shared" si="15"/>
        <v>0</v>
      </c>
      <c r="Z16" s="320">
        <f t="shared" si="15"/>
        <v>0</v>
      </c>
      <c r="AA16" s="320">
        <f t="shared" si="15"/>
        <v>0</v>
      </c>
      <c r="AB16" s="320">
        <f t="shared" si="15"/>
        <v>0</v>
      </c>
      <c r="AC16" s="320">
        <f t="shared" si="15"/>
        <v>0</v>
      </c>
      <c r="AD16" s="320">
        <f t="shared" si="15"/>
        <v>0</v>
      </c>
      <c r="AE16" s="320">
        <f t="shared" si="15"/>
        <v>0</v>
      </c>
      <c r="AF16" s="320">
        <f t="shared" si="15"/>
        <v>0</v>
      </c>
      <c r="AG16" s="320">
        <f t="shared" si="15"/>
        <v>0</v>
      </c>
      <c r="AH16" s="320">
        <f t="shared" si="15"/>
        <v>1652.4323738622757</v>
      </c>
      <c r="AI16" s="320">
        <f t="shared" si="15"/>
        <v>1783.7169090070074</v>
      </c>
      <c r="AJ16" s="320">
        <f t="shared" ref="AJ16:BO16" si="16">SUM(AJ17:AJ23)</f>
        <v>1971.7290670028681</v>
      </c>
      <c r="AK16" s="320">
        <f t="shared" si="16"/>
        <v>2243.8932925984277</v>
      </c>
      <c r="AL16" s="320">
        <f t="shared" si="16"/>
        <v>2403.3792483511188</v>
      </c>
      <c r="AM16" s="320">
        <f t="shared" si="16"/>
        <v>2433.9255550907906</v>
      </c>
      <c r="AN16" s="320">
        <f t="shared" si="16"/>
        <v>2774.3981146915726</v>
      </c>
      <c r="AO16" s="320">
        <f t="shared" si="16"/>
        <v>3030.1574586141169</v>
      </c>
      <c r="AP16" s="320">
        <f t="shared" si="16"/>
        <v>3301.5291413821133</v>
      </c>
      <c r="AQ16" s="320">
        <f t="shared" si="16"/>
        <v>3580.5006524997461</v>
      </c>
      <c r="AR16" s="320">
        <f t="shared" si="16"/>
        <v>4061.2307059201048</v>
      </c>
      <c r="AS16" s="320">
        <f t="shared" si="16"/>
        <v>4560.853084641888</v>
      </c>
      <c r="AT16" s="320">
        <f t="shared" si="16"/>
        <v>5257.4889414189201</v>
      </c>
      <c r="AU16" s="320">
        <f t="shared" si="16"/>
        <v>6563.6414546689839</v>
      </c>
      <c r="AV16" s="320">
        <f t="shared" si="16"/>
        <v>7708.637044337127</v>
      </c>
      <c r="AW16" s="320">
        <f t="shared" si="16"/>
        <v>8890.6973580754093</v>
      </c>
      <c r="AX16" s="320">
        <f t="shared" si="16"/>
        <v>9923.9102566546535</v>
      </c>
      <c r="AY16" s="320">
        <f t="shared" si="16"/>
        <v>11443.883916415363</v>
      </c>
      <c r="AZ16" s="320">
        <f t="shared" si="16"/>
        <v>11585.857396427811</v>
      </c>
      <c r="BA16" s="320">
        <f t="shared" si="16"/>
        <v>11542.971034354819</v>
      </c>
      <c r="BB16" s="320">
        <f t="shared" si="16"/>
        <v>11507.816331762036</v>
      </c>
      <c r="BC16" s="320">
        <f t="shared" si="16"/>
        <v>11198.355892556072</v>
      </c>
      <c r="BD16" s="320">
        <f t="shared" si="16"/>
        <v>11371.893</v>
      </c>
      <c r="BE16" s="320">
        <f t="shared" si="16"/>
        <v>11629.709338892208</v>
      </c>
      <c r="BF16" s="320">
        <f t="shared" si="16"/>
        <v>11457.917699970272</v>
      </c>
      <c r="BG16" s="320">
        <f t="shared" si="16"/>
        <v>11572.643684366109</v>
      </c>
      <c r="BH16" s="320">
        <f t="shared" si="16"/>
        <v>11316.177431344131</v>
      </c>
      <c r="BI16" s="320">
        <f t="shared" si="16"/>
        <v>11280.443204931817</v>
      </c>
      <c r="BJ16" s="320">
        <f t="shared" si="16"/>
        <v>11344.053712949226</v>
      </c>
      <c r="BK16" s="320">
        <f t="shared" si="16"/>
        <v>11935.241110683666</v>
      </c>
      <c r="BL16" s="320">
        <f t="shared" si="16"/>
        <v>12036.593708628898</v>
      </c>
      <c r="BM16" s="320">
        <f t="shared" si="16"/>
        <v>12781.555537801794</v>
      </c>
      <c r="BN16" s="320">
        <f t="shared" si="16"/>
        <v>13141.076623992642</v>
      </c>
      <c r="BO16" s="320">
        <f t="shared" si="16"/>
        <v>13243.032113571322</v>
      </c>
      <c r="BP16" s="320">
        <f t="shared" ref="BP16:CE16" si="17">SUM(BP17:BP23)</f>
        <v>13272.310041567645</v>
      </c>
      <c r="BQ16" s="320">
        <f t="shared" si="17"/>
        <v>13330.209035966524</v>
      </c>
      <c r="BR16" s="320">
        <f t="shared" si="17"/>
        <v>14137.195853360297</v>
      </c>
      <c r="BS16" s="320">
        <f t="shared" si="17"/>
        <v>14925.037513208992</v>
      </c>
      <c r="BT16" s="320">
        <f t="shared" si="17"/>
        <v>15276.107397866226</v>
      </c>
      <c r="BU16" s="320">
        <f t="shared" si="17"/>
        <v>15819.142285837343</v>
      </c>
      <c r="BV16" s="320">
        <f t="shared" si="17"/>
        <v>16227.373680752875</v>
      </c>
      <c r="BW16" s="320">
        <f t="shared" si="17"/>
        <v>17232.688809975265</v>
      </c>
      <c r="BX16" s="320">
        <f t="shared" si="17"/>
        <v>19322.663641124396</v>
      </c>
      <c r="BY16" s="320">
        <f t="shared" si="17"/>
        <v>20914.546263410215</v>
      </c>
      <c r="BZ16" s="320">
        <f t="shared" si="17"/>
        <v>22101.47588954711</v>
      </c>
      <c r="CA16" s="320">
        <f t="shared" si="17"/>
        <v>25949.001149604963</v>
      </c>
      <c r="CB16" s="320">
        <f t="shared" si="17"/>
        <v>27781.551289287952</v>
      </c>
      <c r="CC16" s="320">
        <f t="shared" si="17"/>
        <v>28828.098607830765</v>
      </c>
      <c r="CD16" s="320">
        <f t="shared" si="17"/>
        <v>29646.786978309872</v>
      </c>
      <c r="CE16" s="321">
        <f t="shared" si="17"/>
        <v>30872.575180185668</v>
      </c>
    </row>
    <row r="17" spans="1:83" ht="15.5" x14ac:dyDescent="0.35">
      <c r="A17" s="317"/>
      <c r="B17" s="322" t="s">
        <v>460</v>
      </c>
      <c r="C17" s="319"/>
      <c r="D17" s="320">
        <f>Incapacity_benefits!D$8</f>
        <v>0</v>
      </c>
      <c r="E17" s="320">
        <f>Incapacity_benefits!E$8</f>
        <v>0</v>
      </c>
      <c r="F17" s="320">
        <f>Incapacity_benefits!F$8</f>
        <v>0</v>
      </c>
      <c r="G17" s="320">
        <f>Incapacity_benefits!G$8</f>
        <v>0</v>
      </c>
      <c r="H17" s="320">
        <f>Incapacity_benefits!H$8</f>
        <v>0</v>
      </c>
      <c r="I17" s="320">
        <f>Incapacity_benefits!I$8</f>
        <v>0</v>
      </c>
      <c r="J17" s="320">
        <f>Incapacity_benefits!J$8</f>
        <v>0</v>
      </c>
      <c r="K17" s="320">
        <f>Incapacity_benefits!K$8</f>
        <v>0</v>
      </c>
      <c r="L17" s="320">
        <f>Incapacity_benefits!L$8</f>
        <v>0</v>
      </c>
      <c r="M17" s="320">
        <f>Incapacity_benefits!M$8</f>
        <v>0</v>
      </c>
      <c r="N17" s="320">
        <f>Incapacity_benefits!N$8</f>
        <v>0</v>
      </c>
      <c r="O17" s="320">
        <f>Incapacity_benefits!O$8</f>
        <v>0</v>
      </c>
      <c r="P17" s="320">
        <f>Incapacity_benefits!P$8</f>
        <v>0</v>
      </c>
      <c r="Q17" s="320">
        <f>Incapacity_benefits!Q$8</f>
        <v>0</v>
      </c>
      <c r="R17" s="320">
        <f>Incapacity_benefits!R$8</f>
        <v>0</v>
      </c>
      <c r="S17" s="320">
        <f>Incapacity_benefits!S$8</f>
        <v>0</v>
      </c>
      <c r="T17" s="320">
        <f>Incapacity_benefits!T$8</f>
        <v>0</v>
      </c>
      <c r="U17" s="320">
        <f>Incapacity_benefits!U$8</f>
        <v>0</v>
      </c>
      <c r="V17" s="320">
        <f>Incapacity_benefits!V$8</f>
        <v>0</v>
      </c>
      <c r="W17" s="320">
        <f>Incapacity_benefits!W$8</f>
        <v>0</v>
      </c>
      <c r="X17" s="320">
        <f>Incapacity_benefits!X$8</f>
        <v>0</v>
      </c>
      <c r="Y17" s="320">
        <f>Incapacity_benefits!Y$8</f>
        <v>0</v>
      </c>
      <c r="Z17" s="320">
        <f>Incapacity_benefits!Z$8</f>
        <v>0</v>
      </c>
      <c r="AA17" s="320">
        <f>Incapacity_benefits!AA$8</f>
        <v>0</v>
      </c>
      <c r="AB17" s="320">
        <f>Incapacity_benefits!AB$8</f>
        <v>0</v>
      </c>
      <c r="AC17" s="320">
        <f>Incapacity_benefits!AC$8</f>
        <v>0</v>
      </c>
      <c r="AD17" s="320">
        <f>Incapacity_benefits!AD$8</f>
        <v>0</v>
      </c>
      <c r="AE17" s="320">
        <f>Incapacity_benefits!AE$8</f>
        <v>0</v>
      </c>
      <c r="AF17" s="320">
        <f>Incapacity_benefits!AF$8</f>
        <v>0</v>
      </c>
      <c r="AG17" s="320">
        <f>Incapacity_benefits!AG$8</f>
        <v>0</v>
      </c>
      <c r="AH17" s="320">
        <f>Incapacity_benefits!AH$8</f>
        <v>0</v>
      </c>
      <c r="AI17" s="320">
        <f>Incapacity_benefits!AI$8</f>
        <v>0</v>
      </c>
      <c r="AJ17" s="320">
        <f>Incapacity_benefits!AJ$8</f>
        <v>0</v>
      </c>
      <c r="AK17" s="320">
        <f>Incapacity_benefits!AK$8</f>
        <v>0</v>
      </c>
      <c r="AL17" s="320">
        <f>Incapacity_benefits!AL$8</f>
        <v>0</v>
      </c>
      <c r="AM17" s="320">
        <f>Incapacity_benefits!AM$8</f>
        <v>0</v>
      </c>
      <c r="AN17" s="320">
        <f>Incapacity_benefits!AN$8</f>
        <v>0</v>
      </c>
      <c r="AO17" s="320">
        <f>Incapacity_benefits!AO$8</f>
        <v>0</v>
      </c>
      <c r="AP17" s="320">
        <f>Incapacity_benefits!AP$8</f>
        <v>0</v>
      </c>
      <c r="AQ17" s="320">
        <f>Incapacity_benefits!AQ$8</f>
        <v>0</v>
      </c>
      <c r="AR17" s="320">
        <f>Incapacity_benefits!AR$8</f>
        <v>0</v>
      </c>
      <c r="AS17" s="320">
        <f>Incapacity_benefits!AS$8</f>
        <v>0</v>
      </c>
      <c r="AT17" s="320">
        <f>Incapacity_benefits!AT$8</f>
        <v>0</v>
      </c>
      <c r="AU17" s="320">
        <f>Incapacity_benefits!AU$8</f>
        <v>0</v>
      </c>
      <c r="AV17" s="320">
        <f>Incapacity_benefits!AV$8</f>
        <v>0</v>
      </c>
      <c r="AW17" s="320">
        <f>Incapacity_benefits!AW$8</f>
        <v>0</v>
      </c>
      <c r="AX17" s="320">
        <f>Incapacity_benefits!AX$8</f>
        <v>0</v>
      </c>
      <c r="AY17" s="320">
        <f>Incapacity_benefits!AY$8</f>
        <v>0</v>
      </c>
      <c r="AZ17" s="320">
        <f>Incapacity_benefits!AZ$8</f>
        <v>0</v>
      </c>
      <c r="BA17" s="320">
        <f>Incapacity_benefits!BA$8</f>
        <v>0</v>
      </c>
      <c r="BB17" s="320">
        <f>Incapacity_benefits!BB$8</f>
        <v>0</v>
      </c>
      <c r="BC17" s="320">
        <f>Incapacity_benefits!BC$8</f>
        <v>0</v>
      </c>
      <c r="BD17" s="320">
        <f>Incapacity_benefits!BD$8</f>
        <v>0</v>
      </c>
      <c r="BE17" s="320">
        <f>Incapacity_benefits!BE$8</f>
        <v>0</v>
      </c>
      <c r="BF17" s="320">
        <f>Incapacity_benefits!BF$8</f>
        <v>0</v>
      </c>
      <c r="BG17" s="320">
        <f>Incapacity_benefits!BG$8</f>
        <v>0</v>
      </c>
      <c r="BH17" s="320">
        <f>Incapacity_benefits!BH$8</f>
        <v>0</v>
      </c>
      <c r="BI17" s="320">
        <f>Incapacity_benefits!BI$8</f>
        <v>0</v>
      </c>
      <c r="BJ17" s="320">
        <f>Incapacity_benefits!BJ$8</f>
        <v>0</v>
      </c>
      <c r="BK17" s="320">
        <f>Incapacity_benefits!BK$8</f>
        <v>0</v>
      </c>
      <c r="BL17" s="320">
        <f>Incapacity_benefits!BL$8</f>
        <v>127.18792894999999</v>
      </c>
      <c r="BM17" s="320">
        <f>Incapacity_benefits!BM$8</f>
        <v>1267.3993002300001</v>
      </c>
      <c r="BN17" s="320">
        <f>Incapacity_benefits!BN$8</f>
        <v>2231.7483618999995</v>
      </c>
      <c r="BO17" s="320">
        <f>Incapacity_benefits!BO$8</f>
        <v>3554.1022156099998</v>
      </c>
      <c r="BP17" s="320">
        <f>Incapacity_benefits!BP$8</f>
        <v>6779.6544881600003</v>
      </c>
      <c r="BQ17" s="320">
        <f>Incapacity_benefits!BQ$8</f>
        <v>10436.707839979998</v>
      </c>
      <c r="BR17" s="320">
        <f>Incapacity_benefits!BR$8</f>
        <v>12827.382151169997</v>
      </c>
      <c r="BS17" s="320">
        <f>Incapacity_benefits!BS$8</f>
        <v>14271.548569180002</v>
      </c>
      <c r="BT17" s="320">
        <f>Incapacity_benefits!BT$8</f>
        <v>14830.444816650004</v>
      </c>
      <c r="BU17" s="320">
        <f>Incapacity_benefits!BU$8</f>
        <v>15352.892355200001</v>
      </c>
      <c r="BV17" s="320">
        <f>Incapacity_benefits!BV$8</f>
        <v>15097.869323739997</v>
      </c>
      <c r="BW17" s="320">
        <f>Incapacity_benefits!BW$8</f>
        <v>13850.988828140005</v>
      </c>
      <c r="BX17" s="320">
        <f>Incapacity_benefits!BX$8</f>
        <v>13427.61508335</v>
      </c>
      <c r="BY17" s="320">
        <f>Incapacity_benefits!BY$8</f>
        <v>12688.531819610009</v>
      </c>
      <c r="BZ17" s="320">
        <f>Incapacity_benefits!BZ$8</f>
        <v>12113.60287542412</v>
      </c>
      <c r="CA17" s="320">
        <f>Incapacity_benefits!CA$8</f>
        <v>13199.480392776313</v>
      </c>
      <c r="CB17" s="320">
        <f>Incapacity_benefits!CB$8</f>
        <v>12569.532549703879</v>
      </c>
      <c r="CC17" s="320">
        <f>Incapacity_benefits!CC$8</f>
        <v>11457.920715884366</v>
      </c>
      <c r="CD17" s="320">
        <f>Incapacity_benefits!CD$8</f>
        <v>10679.978955734623</v>
      </c>
      <c r="CE17" s="321">
        <f>Incapacity_benefits!CE$8</f>
        <v>10292.835615265616</v>
      </c>
    </row>
    <row r="18" spans="1:83" ht="15.5" x14ac:dyDescent="0.35">
      <c r="A18" s="317"/>
      <c r="B18" s="322" t="s">
        <v>273</v>
      </c>
      <c r="C18" s="319"/>
      <c r="D18" s="320">
        <f>Incapacity_benefits!D$17</f>
        <v>0</v>
      </c>
      <c r="E18" s="320">
        <f>Incapacity_benefits!E$17</f>
        <v>0</v>
      </c>
      <c r="F18" s="320">
        <f>Incapacity_benefits!F$17</f>
        <v>0</v>
      </c>
      <c r="G18" s="320">
        <f>Incapacity_benefits!G$17</f>
        <v>0</v>
      </c>
      <c r="H18" s="320">
        <f>Incapacity_benefits!H$17</f>
        <v>0</v>
      </c>
      <c r="I18" s="320">
        <f>Incapacity_benefits!I$17</f>
        <v>0</v>
      </c>
      <c r="J18" s="320">
        <f>Incapacity_benefits!J$17</f>
        <v>0</v>
      </c>
      <c r="K18" s="320">
        <f>Incapacity_benefits!K$17</f>
        <v>0</v>
      </c>
      <c r="L18" s="320">
        <f>Incapacity_benefits!L$17</f>
        <v>0</v>
      </c>
      <c r="M18" s="320">
        <f>Incapacity_benefits!M$17</f>
        <v>0</v>
      </c>
      <c r="N18" s="320">
        <f>Incapacity_benefits!N$17</f>
        <v>0</v>
      </c>
      <c r="O18" s="320">
        <f>Incapacity_benefits!O$17</f>
        <v>0</v>
      </c>
      <c r="P18" s="320">
        <f>Incapacity_benefits!P$17</f>
        <v>0</v>
      </c>
      <c r="Q18" s="320">
        <f>Incapacity_benefits!Q$17</f>
        <v>0</v>
      </c>
      <c r="R18" s="320">
        <f>Incapacity_benefits!R$17</f>
        <v>0</v>
      </c>
      <c r="S18" s="320">
        <f>Incapacity_benefits!S$17</f>
        <v>0</v>
      </c>
      <c r="T18" s="320">
        <f>Incapacity_benefits!T$17</f>
        <v>0</v>
      </c>
      <c r="U18" s="320">
        <f>Incapacity_benefits!U$17</f>
        <v>0</v>
      </c>
      <c r="V18" s="320">
        <f>Incapacity_benefits!V$17</f>
        <v>0</v>
      </c>
      <c r="W18" s="320">
        <f>Incapacity_benefits!W$17</f>
        <v>0</v>
      </c>
      <c r="X18" s="320">
        <f>Incapacity_benefits!X$17</f>
        <v>0</v>
      </c>
      <c r="Y18" s="320">
        <f>Incapacity_benefits!Y$17</f>
        <v>0</v>
      </c>
      <c r="Z18" s="320">
        <f>Incapacity_benefits!Z$17</f>
        <v>0</v>
      </c>
      <c r="AA18" s="320">
        <f>Incapacity_benefits!AA$17</f>
        <v>0</v>
      </c>
      <c r="AB18" s="320">
        <f>Incapacity_benefits!AB$17</f>
        <v>0</v>
      </c>
      <c r="AC18" s="320">
        <f>Incapacity_benefits!AC$17</f>
        <v>0</v>
      </c>
      <c r="AD18" s="320">
        <f>Incapacity_benefits!AD$17</f>
        <v>0</v>
      </c>
      <c r="AE18" s="320">
        <f>Incapacity_benefits!AE$17</f>
        <v>0</v>
      </c>
      <c r="AF18" s="320">
        <f>Incapacity_benefits!AF$17</f>
        <v>0</v>
      </c>
      <c r="AG18" s="320">
        <f>Incapacity_benefits!AG$17</f>
        <v>0</v>
      </c>
      <c r="AH18" s="320">
        <f>Incapacity_benefits!AH$17</f>
        <v>0</v>
      </c>
      <c r="AI18" s="320">
        <f>Incapacity_benefits!AI$17</f>
        <v>0</v>
      </c>
      <c r="AJ18" s="320">
        <f>Incapacity_benefits!AJ$17</f>
        <v>0</v>
      </c>
      <c r="AK18" s="320">
        <f>Incapacity_benefits!AK$17</f>
        <v>0</v>
      </c>
      <c r="AL18" s="320">
        <f>Incapacity_benefits!AL$17</f>
        <v>0</v>
      </c>
      <c r="AM18" s="320">
        <f>Incapacity_benefits!AM$17</f>
        <v>0</v>
      </c>
      <c r="AN18" s="320">
        <f>Incapacity_benefits!AN$17</f>
        <v>0</v>
      </c>
      <c r="AO18" s="320">
        <f>Incapacity_benefits!AO$17</f>
        <v>0</v>
      </c>
      <c r="AP18" s="320">
        <f>Incapacity_benefits!AP$17</f>
        <v>0</v>
      </c>
      <c r="AQ18" s="320">
        <f>Incapacity_benefits!AQ$17</f>
        <v>0</v>
      </c>
      <c r="AR18" s="320">
        <f>Incapacity_benefits!AR$17</f>
        <v>0</v>
      </c>
      <c r="AS18" s="320">
        <f>Incapacity_benefits!AS$17</f>
        <v>0</v>
      </c>
      <c r="AT18" s="320">
        <f>Incapacity_benefits!AT$17</f>
        <v>0</v>
      </c>
      <c r="AU18" s="320">
        <f>Incapacity_benefits!AU$17</f>
        <v>0</v>
      </c>
      <c r="AV18" s="320">
        <f>Incapacity_benefits!AV$17</f>
        <v>0</v>
      </c>
      <c r="AW18" s="320">
        <f>Incapacity_benefits!AW$17</f>
        <v>0</v>
      </c>
      <c r="AX18" s="320">
        <f>Incapacity_benefits!AX$17</f>
        <v>0</v>
      </c>
      <c r="AY18" s="320">
        <f>Incapacity_benefits!AY$17</f>
        <v>7622.94</v>
      </c>
      <c r="AZ18" s="320">
        <f>Incapacity_benefits!AZ$17</f>
        <v>7661.6239999999998</v>
      </c>
      <c r="BA18" s="320">
        <f>Incapacity_benefits!BA$17</f>
        <v>7412.2720000000008</v>
      </c>
      <c r="BB18" s="320">
        <f>Incapacity_benefits!BB$17</f>
        <v>7250.5899999999992</v>
      </c>
      <c r="BC18" s="320">
        <f>Incapacity_benefits!BC$17</f>
        <v>6790.04</v>
      </c>
      <c r="BD18" s="320">
        <f>Incapacity_benefits!BD$17</f>
        <v>6766.183</v>
      </c>
      <c r="BE18" s="320">
        <f>Incapacity_benefits!BE$17</f>
        <v>6749.0433528570848</v>
      </c>
      <c r="BF18" s="320">
        <f>Incapacity_benefits!BF$17</f>
        <v>6757.9545089520052</v>
      </c>
      <c r="BG18" s="320">
        <f>Incapacity_benefits!BG$17</f>
        <v>6724.1235550023994</v>
      </c>
      <c r="BH18" s="320">
        <f>Incapacity_benefits!BH$17</f>
        <v>6662.027000000001</v>
      </c>
      <c r="BI18" s="320">
        <f>Incapacity_benefits!BI$17</f>
        <v>6649.9306075200002</v>
      </c>
      <c r="BJ18" s="320">
        <f>Incapacity_benefits!BJ$17</f>
        <v>6566.1693209299992</v>
      </c>
      <c r="BK18" s="320">
        <f>Incapacity_benefits!BK$17</f>
        <v>6657.0001817393668</v>
      </c>
      <c r="BL18" s="320">
        <f>Incapacity_benefits!BL$17</f>
        <v>6515.843602259999</v>
      </c>
      <c r="BM18" s="320">
        <f>Incapacity_benefits!BM$17</f>
        <v>6108.3423565899984</v>
      </c>
      <c r="BN18" s="320">
        <f>Incapacity_benefits!BN$17</f>
        <v>5556.0370140352552</v>
      </c>
      <c r="BO18" s="320">
        <f>Incapacity_benefits!BO$17</f>
        <v>4935.2797263499997</v>
      </c>
      <c r="BP18" s="320">
        <f>Incapacity_benefits!BP$17</f>
        <v>3275.8454461099991</v>
      </c>
      <c r="BQ18" s="320">
        <f>Incapacity_benefits!BQ$17</f>
        <v>1186.7982191800002</v>
      </c>
      <c r="BR18" s="320">
        <f>Incapacity_benefits!BR$17</f>
        <v>244.52811802000031</v>
      </c>
      <c r="BS18" s="320">
        <f>Incapacity_benefits!BS$17</f>
        <v>62.986505620193512</v>
      </c>
      <c r="BT18" s="320">
        <f>Incapacity_benefits!BT$17</f>
        <v>15.069286518175856</v>
      </c>
      <c r="BU18" s="320">
        <f>Incapacity_benefits!BU$17</f>
        <v>9.0194682002369593</v>
      </c>
      <c r="BV18" s="320">
        <f>Incapacity_benefits!BV$17</f>
        <v>0</v>
      </c>
      <c r="BW18" s="320">
        <f>Incapacity_benefits!BW$17</f>
        <v>4.8985961261127366</v>
      </c>
      <c r="BX18" s="320">
        <f>Incapacity_benefits!BX$17</f>
        <v>4.6984256310168773</v>
      </c>
      <c r="BY18" s="320">
        <f>Incapacity_benefits!BY$17</f>
        <v>0</v>
      </c>
      <c r="BZ18" s="320">
        <f>Incapacity_benefits!BZ$17</f>
        <v>0</v>
      </c>
      <c r="CA18" s="320">
        <f>Incapacity_benefits!CA$17</f>
        <v>2.46698197465716</v>
      </c>
      <c r="CB18" s="320">
        <f>Incapacity_benefits!CB$17</f>
        <v>2.6230894319800133</v>
      </c>
      <c r="CC18" s="320">
        <f>Incapacity_benefits!CC$17</f>
        <v>2.6305319615763114</v>
      </c>
      <c r="CD18" s="320">
        <f>Incapacity_benefits!CD$17</f>
        <v>2.6314127361408328</v>
      </c>
      <c r="CE18" s="321">
        <f>Incapacity_benefits!CE$17</f>
        <v>2.6548811856504502</v>
      </c>
    </row>
    <row r="19" spans="1:83" ht="15.5" x14ac:dyDescent="0.35">
      <c r="A19" s="317"/>
      <c r="B19" s="322" t="s">
        <v>461</v>
      </c>
      <c r="C19" s="319"/>
      <c r="D19" s="320">
        <f>Incapacity_benefits!D$40-D$9</f>
        <v>0</v>
      </c>
      <c r="E19" s="320">
        <f>Incapacity_benefits!E$40-E$9</f>
        <v>0</v>
      </c>
      <c r="F19" s="320">
        <f>Incapacity_benefits!F$40-F$9</f>
        <v>0</v>
      </c>
      <c r="G19" s="320">
        <f>Incapacity_benefits!G$40-G$9</f>
        <v>0</v>
      </c>
      <c r="H19" s="320">
        <f>Incapacity_benefits!H$40-H$9</f>
        <v>0</v>
      </c>
      <c r="I19" s="320">
        <f>Incapacity_benefits!I$40-I$9</f>
        <v>0</v>
      </c>
      <c r="J19" s="320">
        <f>Incapacity_benefits!J$40-J$9</f>
        <v>0</v>
      </c>
      <c r="K19" s="320">
        <f>Incapacity_benefits!K$40-K$9</f>
        <v>0</v>
      </c>
      <c r="L19" s="320">
        <f>Incapacity_benefits!L$40-L$9</f>
        <v>0</v>
      </c>
      <c r="M19" s="320">
        <f>Incapacity_benefits!M$40-M$9</f>
        <v>0</v>
      </c>
      <c r="N19" s="320">
        <f>Incapacity_benefits!N$40-N$9</f>
        <v>0</v>
      </c>
      <c r="O19" s="320">
        <f>Incapacity_benefits!O$40-O$9</f>
        <v>0</v>
      </c>
      <c r="P19" s="320">
        <f>Incapacity_benefits!P$40-P$9</f>
        <v>0</v>
      </c>
      <c r="Q19" s="320">
        <f>Incapacity_benefits!Q$40-Q$9</f>
        <v>0</v>
      </c>
      <c r="R19" s="320">
        <f>Incapacity_benefits!R$40-R$9</f>
        <v>0</v>
      </c>
      <c r="S19" s="320">
        <f>Incapacity_benefits!S$40-S$9</f>
        <v>0</v>
      </c>
      <c r="T19" s="320">
        <f>Incapacity_benefits!T$40-T$9</f>
        <v>0</v>
      </c>
      <c r="U19" s="320">
        <f>Incapacity_benefits!U$40-U$9</f>
        <v>0</v>
      </c>
      <c r="V19" s="320">
        <f>Incapacity_benefits!V$40-V$9</f>
        <v>0</v>
      </c>
      <c r="W19" s="320">
        <f>Incapacity_benefits!W$40-W$9</f>
        <v>0</v>
      </c>
      <c r="X19" s="320">
        <f>Incapacity_benefits!X$40-X$9</f>
        <v>0</v>
      </c>
      <c r="Y19" s="320">
        <f>Incapacity_benefits!Y$40-Y$9</f>
        <v>0</v>
      </c>
      <c r="Z19" s="320">
        <f>Incapacity_benefits!Z$40-Z$9</f>
        <v>0</v>
      </c>
      <c r="AA19" s="320">
        <f>Incapacity_benefits!AA$40-AA$9</f>
        <v>0</v>
      </c>
      <c r="AB19" s="320">
        <f>Incapacity_benefits!AB$40-AB$9</f>
        <v>0</v>
      </c>
      <c r="AC19" s="320">
        <f>Incapacity_benefits!AC$40-AC$9</f>
        <v>0</v>
      </c>
      <c r="AD19" s="320">
        <f>Incapacity_benefits!AD$40-AD$9</f>
        <v>0</v>
      </c>
      <c r="AE19" s="320">
        <f>Incapacity_benefits!AE$40-AE$9</f>
        <v>0</v>
      </c>
      <c r="AF19" s="320">
        <f>Incapacity_benefits!AF$40-AF$9</f>
        <v>0</v>
      </c>
      <c r="AG19" s="320">
        <f>Incapacity_benefits!AG$40-AG$9</f>
        <v>0</v>
      </c>
      <c r="AH19" s="320">
        <f>Incapacity_benefits!AH$40-AH$9</f>
        <v>122.48885855444965</v>
      </c>
      <c r="AI19" s="320">
        <f>Incapacity_benefits!AI$40-AI$9</f>
        <v>137.58259613114754</v>
      </c>
      <c r="AJ19" s="320">
        <f>Incapacity_benefits!AJ$40-AJ$9</f>
        <v>162.51833741333334</v>
      </c>
      <c r="AK19" s="320">
        <f>Incapacity_benefits!AK$40-AK$9</f>
        <v>185.96505255704483</v>
      </c>
      <c r="AL19" s="320">
        <f>Incapacity_benefits!AL$40-AL$9</f>
        <v>245.25419361111111</v>
      </c>
      <c r="AM19" s="320">
        <f>Incapacity_benefits!AM$40-AM$9</f>
        <v>285.90929880124224</v>
      </c>
      <c r="AN19" s="320">
        <f>Incapacity_benefits!AN$40-AN$9</f>
        <v>331.99236544871792</v>
      </c>
      <c r="AO19" s="320">
        <f>Incapacity_benefits!AO$40-AO$9</f>
        <v>405.88084412442396</v>
      </c>
      <c r="AP19" s="320">
        <f>Incapacity_benefits!AP$40-AP$9</f>
        <v>506.39321081111109</v>
      </c>
      <c r="AQ19" s="320">
        <f>Incapacity_benefits!AQ$40-AQ$9</f>
        <v>548.46810889204551</v>
      </c>
      <c r="AR19" s="320">
        <f>Incapacity_benefits!AR$40-AR$9</f>
        <v>712.81524487311174</v>
      </c>
      <c r="AS19" s="320">
        <f>Incapacity_benefits!AS$40-AS$9</f>
        <v>813.66243428333337</v>
      </c>
      <c r="AT19" s="320">
        <f>Incapacity_benefits!AT$40-AT$9</f>
        <v>976.48868381898592</v>
      </c>
      <c r="AU19" s="320">
        <f>Incapacity_benefits!AU$40-AU$9</f>
        <v>1222.7078169633298</v>
      </c>
      <c r="AV19" s="320">
        <f>Incapacity_benefits!AV$40-AV$9</f>
        <v>1643.6375723417407</v>
      </c>
      <c r="AW19" s="320">
        <f>Incapacity_benefits!AW$40-AW$9</f>
        <v>2031.7317211781042</v>
      </c>
      <c r="AX19" s="320">
        <f>Incapacity_benefits!AX$40-AX$9</f>
        <v>2456.8890000000001</v>
      </c>
      <c r="AY19" s="320">
        <f>Incapacity_benefits!AY$40-AY$9</f>
        <v>2872.4450000000002</v>
      </c>
      <c r="AZ19" s="320">
        <f>Incapacity_benefits!AZ$40-AZ$9</f>
        <v>3123.165</v>
      </c>
      <c r="BA19" s="320">
        <f>Incapacity_benefits!BA$40-BA$9</f>
        <v>3268.2559999999999</v>
      </c>
      <c r="BB19" s="320">
        <f>Incapacity_benefits!BB$40-BB$9</f>
        <v>3417.1860000000001</v>
      </c>
      <c r="BC19" s="320">
        <f>Incapacity_benefits!BC$40-BC$9</f>
        <v>3546.3220000000001</v>
      </c>
      <c r="BD19" s="320">
        <f>Incapacity_benefits!BD$40-BD$9</f>
        <v>3754.5540000000001</v>
      </c>
      <c r="BE19" s="320">
        <f>Incapacity_benefits!BE$40-BE$9</f>
        <v>4006.4920000000002</v>
      </c>
      <c r="BF19" s="320">
        <f>Incapacity_benefits!BF$40-BF$9</f>
        <v>3904.9700000000003</v>
      </c>
      <c r="BG19" s="320">
        <f>Incapacity_benefits!BG$40-BG$9</f>
        <v>4082.377</v>
      </c>
      <c r="BH19" s="320">
        <f>Incapacity_benefits!BH$40-BH$9</f>
        <v>3860.0294313441318</v>
      </c>
      <c r="BI19" s="320">
        <f>Incapacity_benefits!BI$40-BI$9</f>
        <v>3858.5614780406295</v>
      </c>
      <c r="BJ19" s="320">
        <f>Incapacity_benefits!BJ$40-BJ$9</f>
        <v>4009.5491527764661</v>
      </c>
      <c r="BK19" s="320">
        <f>Incapacity_benefits!BK$40-BK$9</f>
        <v>4580.663486167904</v>
      </c>
      <c r="BL19" s="320">
        <f>Incapacity_benefits!BL$40-BL$9</f>
        <v>4681.6665727803229</v>
      </c>
      <c r="BM19" s="320">
        <f>Incapacity_benefits!BM$40-BM$9</f>
        <v>4682.5030413903514</v>
      </c>
      <c r="BN19" s="320">
        <f>Incapacity_benefits!BN$40-BN$9</f>
        <v>4635.0118573493246</v>
      </c>
      <c r="BO19" s="320">
        <f>Incapacity_benefits!BO$40-BO$9</f>
        <v>4042.2862376047092</v>
      </c>
      <c r="BP19" s="320">
        <f>Incapacity_benefits!BP$40-BP$9</f>
        <v>2489.4119175746559</v>
      </c>
      <c r="BQ19" s="320">
        <f>Incapacity_benefits!BQ$40-BQ$9</f>
        <v>991.64976374931302</v>
      </c>
      <c r="BR19" s="320">
        <f>Incapacity_benefits!BR$40-BR$9</f>
        <v>459.84335153560301</v>
      </c>
      <c r="BS19" s="320">
        <f>Incapacity_benefits!BS$40-BS$9</f>
        <v>233.19424866448765</v>
      </c>
      <c r="BT19" s="320">
        <f>Incapacity_benefits!BT$40-BT$9</f>
        <v>99.729245369872473</v>
      </c>
      <c r="BU19" s="320">
        <f>Incapacity_benefits!BU$40-BU$9</f>
        <v>28.960770188816397</v>
      </c>
      <c r="BV19" s="320">
        <f>Incapacity_benefits!BV$40-BV$9</f>
        <v>3.1480217970206676</v>
      </c>
      <c r="BW19" s="320">
        <f>Incapacity_benefits!BW$40-BW$9</f>
        <v>1.4391787459022238</v>
      </c>
      <c r="BX19" s="320">
        <f>Incapacity_benefits!BX$40-BX$9</f>
        <v>1.1305357672420582</v>
      </c>
      <c r="BY19" s="320">
        <f>Incapacity_benefits!BY$40-BY$9</f>
        <v>0.84639092662627746</v>
      </c>
      <c r="BZ19" s="320">
        <f>Incapacity_benefits!BZ$40-BZ$9</f>
        <v>0.66420630900168853</v>
      </c>
      <c r="CA19" s="320">
        <f>Incapacity_benefits!CA$40-CA$9</f>
        <v>0.60255185665735755</v>
      </c>
      <c r="CB19" s="320">
        <f>Incapacity_benefits!CB$40-CB$9</f>
        <v>0.47320139813001039</v>
      </c>
      <c r="CC19" s="320">
        <f>Incapacity_benefits!CC$40-CC$9</f>
        <v>8.9254646212237304E-2</v>
      </c>
      <c r="CD19" s="320">
        <f>Incapacity_benefits!CD$40-CD$9</f>
        <v>0</v>
      </c>
      <c r="CE19" s="321">
        <f>Incapacity_benefits!CE$40-CE$9</f>
        <v>0</v>
      </c>
    </row>
    <row r="20" spans="1:83" ht="15.5" x14ac:dyDescent="0.35">
      <c r="A20" s="317"/>
      <c r="B20" s="322" t="s">
        <v>276</v>
      </c>
      <c r="C20" s="319"/>
      <c r="D20" s="320">
        <f>Incapacity_benefits!D$29+Incapacity_benefits!D$32</f>
        <v>0</v>
      </c>
      <c r="E20" s="320">
        <f>Incapacity_benefits!E$29+Incapacity_benefits!E$32</f>
        <v>0</v>
      </c>
      <c r="F20" s="320">
        <f>Incapacity_benefits!F$29+Incapacity_benefits!F$32</f>
        <v>0</v>
      </c>
      <c r="G20" s="320">
        <f>Incapacity_benefits!G$29+Incapacity_benefits!G$32</f>
        <v>0</v>
      </c>
      <c r="H20" s="320">
        <f>Incapacity_benefits!H$29+Incapacity_benefits!H$32</f>
        <v>0</v>
      </c>
      <c r="I20" s="320">
        <f>Incapacity_benefits!I$29+Incapacity_benefits!I$32</f>
        <v>0</v>
      </c>
      <c r="J20" s="320">
        <f>Incapacity_benefits!J$29+Incapacity_benefits!J$32</f>
        <v>0</v>
      </c>
      <c r="K20" s="320">
        <f>Incapacity_benefits!K$29+Incapacity_benefits!K$32</f>
        <v>0</v>
      </c>
      <c r="L20" s="320">
        <f>Incapacity_benefits!L$29+Incapacity_benefits!L$32</f>
        <v>0</v>
      </c>
      <c r="M20" s="320">
        <f>Incapacity_benefits!M$29+Incapacity_benefits!M$32</f>
        <v>0</v>
      </c>
      <c r="N20" s="320">
        <f>Incapacity_benefits!N$29+Incapacity_benefits!N$32</f>
        <v>0</v>
      </c>
      <c r="O20" s="320">
        <f>Incapacity_benefits!O$29+Incapacity_benefits!O$32</f>
        <v>0</v>
      </c>
      <c r="P20" s="320">
        <f>Incapacity_benefits!P$29+Incapacity_benefits!P$32</f>
        <v>0</v>
      </c>
      <c r="Q20" s="320">
        <f>Incapacity_benefits!Q$29+Incapacity_benefits!Q$32</f>
        <v>0</v>
      </c>
      <c r="R20" s="320">
        <f>Incapacity_benefits!R$29+Incapacity_benefits!R$32</f>
        <v>0</v>
      </c>
      <c r="S20" s="320">
        <f>Incapacity_benefits!S$29+Incapacity_benefits!S$32</f>
        <v>0</v>
      </c>
      <c r="T20" s="320">
        <f>Incapacity_benefits!T$29+Incapacity_benefits!T$32</f>
        <v>0</v>
      </c>
      <c r="U20" s="320">
        <f>Incapacity_benefits!U$29+Incapacity_benefits!U$32</f>
        <v>0</v>
      </c>
      <c r="V20" s="320">
        <f>Incapacity_benefits!V$29+Incapacity_benefits!V$32</f>
        <v>0</v>
      </c>
      <c r="W20" s="320">
        <f>Incapacity_benefits!W$29+Incapacity_benefits!W$32</f>
        <v>0</v>
      </c>
      <c r="X20" s="320">
        <f>Incapacity_benefits!X$29+Incapacity_benefits!X$32</f>
        <v>0</v>
      </c>
      <c r="Y20" s="320">
        <f>Incapacity_benefits!Y$29+Incapacity_benefits!Y$32</f>
        <v>0</v>
      </c>
      <c r="Z20" s="320">
        <f>Incapacity_benefits!Z$29+Incapacity_benefits!Z$32</f>
        <v>0</v>
      </c>
      <c r="AA20" s="320">
        <f>Incapacity_benefits!AA$29+Incapacity_benefits!AA$32</f>
        <v>0</v>
      </c>
      <c r="AB20" s="320">
        <f>Incapacity_benefits!AB$29+Incapacity_benefits!AB$32</f>
        <v>0</v>
      </c>
      <c r="AC20" s="320">
        <f>Incapacity_benefits!AC$29+Incapacity_benefits!AC$32</f>
        <v>0</v>
      </c>
      <c r="AD20" s="320">
        <f>Incapacity_benefits!AD$29+Incapacity_benefits!AD$32</f>
        <v>0</v>
      </c>
      <c r="AE20" s="320">
        <f>Incapacity_benefits!AE$29+Incapacity_benefits!AE$32</f>
        <v>0</v>
      </c>
      <c r="AF20" s="320">
        <f>Incapacity_benefits!AF$29+Incapacity_benefits!AF$32</f>
        <v>0</v>
      </c>
      <c r="AG20" s="320">
        <f>Incapacity_benefits!AG$29+Incapacity_benefits!AG$32</f>
        <v>0</v>
      </c>
      <c r="AH20" s="320">
        <f>Incapacity_benefits!AH$29+Incapacity_benefits!AH$32</f>
        <v>772.81210362020079</v>
      </c>
      <c r="AI20" s="320">
        <f>Incapacity_benefits!AI$29+Incapacity_benefits!AI$32</f>
        <v>915.551730661693</v>
      </c>
      <c r="AJ20" s="320">
        <f>Incapacity_benefits!AJ$29+Incapacity_benefits!AJ$32</f>
        <v>1059.2419900730245</v>
      </c>
      <c r="AK20" s="320">
        <f>Incapacity_benefits!AK$29+Incapacity_benefits!AK$32</f>
        <v>1262.4115423642295</v>
      </c>
      <c r="AL20" s="320">
        <f>Incapacity_benefits!AL$29+Incapacity_benefits!AL$32</f>
        <v>1466.2511294259673</v>
      </c>
      <c r="AM20" s="320">
        <f>Incapacity_benefits!AM$29+Incapacity_benefits!AM$32</f>
        <v>1719.8984990312515</v>
      </c>
      <c r="AN20" s="320">
        <f>Incapacity_benefits!AN$29+Incapacity_benefits!AN$32</f>
        <v>1953.0018867231408</v>
      </c>
      <c r="AO20" s="320">
        <f>Incapacity_benefits!AO$29+Incapacity_benefits!AO$32</f>
        <v>2110.5430021843372</v>
      </c>
      <c r="AP20" s="320">
        <f>Incapacity_benefits!AP$29+Incapacity_benefits!AP$32</f>
        <v>2362.3371645279713</v>
      </c>
      <c r="AQ20" s="320">
        <f>Incapacity_benefits!AQ$29+Incapacity_benefits!AQ$32</f>
        <v>2578.7432304261088</v>
      </c>
      <c r="AR20" s="320">
        <f>Incapacity_benefits!AR$29+Incapacity_benefits!AR$32</f>
        <v>2880.370128444697</v>
      </c>
      <c r="AS20" s="320">
        <f>Incapacity_benefits!AS$29+Incapacity_benefits!AS$32</f>
        <v>3243.8829504999271</v>
      </c>
      <c r="AT20" s="320">
        <f>Incapacity_benefits!AT$29+Incapacity_benefits!AT$32</f>
        <v>3694.8882678145428</v>
      </c>
      <c r="AU20" s="320">
        <f>Incapacity_benefits!AU$29+Incapacity_benefits!AU$32</f>
        <v>4550.7002688273406</v>
      </c>
      <c r="AV20" s="320">
        <f>Incapacity_benefits!AV$29+Incapacity_benefits!AV$32</f>
        <v>5155.3106193436415</v>
      </c>
      <c r="AW20" s="320">
        <f>Incapacity_benefits!AW$29+Incapacity_benefits!AW$32</f>
        <v>5897.1557472124659</v>
      </c>
      <c r="AX20" s="320">
        <f>Incapacity_benefits!AX$29+Incapacity_benefits!AX$32</f>
        <v>6458.1980337844716</v>
      </c>
      <c r="AY20" s="320">
        <f>Incapacity_benefits!AY$29+Incapacity_benefits!AY$32</f>
        <v>227.17214073915585</v>
      </c>
      <c r="AZ20" s="320">
        <f>Incapacity_benefits!AZ$29+Incapacity_benefits!AZ$32</f>
        <v>0</v>
      </c>
      <c r="BA20" s="320">
        <f>Incapacity_benefits!BA$29+Incapacity_benefits!BA$32</f>
        <v>0</v>
      </c>
      <c r="BB20" s="320">
        <f>Incapacity_benefits!BB$29+Incapacity_benefits!BB$32</f>
        <v>0</v>
      </c>
      <c r="BC20" s="320">
        <f>Incapacity_benefits!BC$29+Incapacity_benefits!BC$32</f>
        <v>0</v>
      </c>
      <c r="BD20" s="320">
        <f>Incapacity_benefits!BD$29+Incapacity_benefits!BD$32</f>
        <v>0</v>
      </c>
      <c r="BE20" s="320">
        <f>Incapacity_benefits!BE$29+Incapacity_benefits!BE$32</f>
        <v>0</v>
      </c>
      <c r="BF20" s="320">
        <f>Incapacity_benefits!BF$29+Incapacity_benefits!BF$32</f>
        <v>0</v>
      </c>
      <c r="BG20" s="320">
        <f>Incapacity_benefits!BG$29+Incapacity_benefits!BG$32</f>
        <v>0</v>
      </c>
      <c r="BH20" s="320">
        <f>Incapacity_benefits!BH$29+Incapacity_benefits!BH$32</f>
        <v>0</v>
      </c>
      <c r="BI20" s="320">
        <f>Incapacity_benefits!BI$29+Incapacity_benefits!BI$32</f>
        <v>0</v>
      </c>
      <c r="BJ20" s="320">
        <f>Incapacity_benefits!BJ$29+Incapacity_benefits!BJ$32</f>
        <v>0</v>
      </c>
      <c r="BK20" s="320">
        <f>Incapacity_benefits!BK$29+Incapacity_benefits!BK$32</f>
        <v>0</v>
      </c>
      <c r="BL20" s="320">
        <f>Incapacity_benefits!BL$29+Incapacity_benefits!BL$32</f>
        <v>0</v>
      </c>
      <c r="BM20" s="320">
        <f>Incapacity_benefits!BM$29+Incapacity_benefits!BM$32</f>
        <v>0</v>
      </c>
      <c r="BN20" s="320">
        <f>Incapacity_benefits!BN$29+Incapacity_benefits!BN$32</f>
        <v>0</v>
      </c>
      <c r="BO20" s="320">
        <f>Incapacity_benefits!BO$29+Incapacity_benefits!BO$32</f>
        <v>0</v>
      </c>
      <c r="BP20" s="320">
        <f>Incapacity_benefits!BP$29+Incapacity_benefits!BP$32</f>
        <v>0</v>
      </c>
      <c r="BQ20" s="320">
        <f>Incapacity_benefits!BQ$29+Incapacity_benefits!BQ$32</f>
        <v>0</v>
      </c>
      <c r="BR20" s="320">
        <f>Incapacity_benefits!BR$29+Incapacity_benefits!BR$32</f>
        <v>0</v>
      </c>
      <c r="BS20" s="320">
        <f>Incapacity_benefits!BS$29+Incapacity_benefits!BS$32</f>
        <v>0</v>
      </c>
      <c r="BT20" s="320">
        <f>Incapacity_benefits!BT$29+Incapacity_benefits!BT$32</f>
        <v>0</v>
      </c>
      <c r="BU20" s="320">
        <f>Incapacity_benefits!BU$29+Incapacity_benefits!BU$32</f>
        <v>0</v>
      </c>
      <c r="BV20" s="320">
        <f>Incapacity_benefits!BV$29+Incapacity_benefits!BV$32</f>
        <v>0</v>
      </c>
      <c r="BW20" s="320">
        <f>Incapacity_benefits!BW$29+Incapacity_benefits!BW$32</f>
        <v>0</v>
      </c>
      <c r="BX20" s="320">
        <f>Incapacity_benefits!BX$29+Incapacity_benefits!BX$32</f>
        <v>0</v>
      </c>
      <c r="BY20" s="320">
        <f>Incapacity_benefits!BY$29+Incapacity_benefits!BY$32</f>
        <v>0</v>
      </c>
      <c r="BZ20" s="320">
        <f>Incapacity_benefits!BZ$29+Incapacity_benefits!BZ$32</f>
        <v>0</v>
      </c>
      <c r="CA20" s="320">
        <f>Incapacity_benefits!CA$29+Incapacity_benefits!CA$32</f>
        <v>0</v>
      </c>
      <c r="CB20" s="320">
        <f>Incapacity_benefits!CB$29+Incapacity_benefits!CB$32</f>
        <v>0</v>
      </c>
      <c r="CC20" s="320">
        <f>Incapacity_benefits!CC$29+Incapacity_benefits!CC$32</f>
        <v>0</v>
      </c>
      <c r="CD20" s="320">
        <f>Incapacity_benefits!CD$29+Incapacity_benefits!CD$32</f>
        <v>0</v>
      </c>
      <c r="CE20" s="321">
        <f>Incapacity_benefits!CE$29+Incapacity_benefits!CE$32</f>
        <v>0</v>
      </c>
    </row>
    <row r="21" spans="1:83" ht="15.5" x14ac:dyDescent="0.35">
      <c r="A21" s="317"/>
      <c r="B21" s="322" t="s">
        <v>293</v>
      </c>
      <c r="C21" s="319"/>
      <c r="D21" s="320">
        <f>Incapacity_benefits!D$38</f>
        <v>0</v>
      </c>
      <c r="E21" s="320">
        <f>Incapacity_benefits!E$38</f>
        <v>0</v>
      </c>
      <c r="F21" s="320">
        <f>Incapacity_benefits!F$38</f>
        <v>0</v>
      </c>
      <c r="G21" s="320">
        <f>Incapacity_benefits!G$38</f>
        <v>0</v>
      </c>
      <c r="H21" s="320">
        <f>Incapacity_benefits!H$38</f>
        <v>0</v>
      </c>
      <c r="I21" s="320">
        <f>Incapacity_benefits!I$38</f>
        <v>0</v>
      </c>
      <c r="J21" s="320">
        <f>Incapacity_benefits!J$38</f>
        <v>0</v>
      </c>
      <c r="K21" s="320">
        <f>Incapacity_benefits!K$38</f>
        <v>0</v>
      </c>
      <c r="L21" s="320">
        <f>Incapacity_benefits!L$38</f>
        <v>0</v>
      </c>
      <c r="M21" s="320">
        <f>Incapacity_benefits!M$38</f>
        <v>0</v>
      </c>
      <c r="N21" s="320">
        <f>Incapacity_benefits!N$38</f>
        <v>0</v>
      </c>
      <c r="O21" s="320">
        <f>Incapacity_benefits!O$38</f>
        <v>0</v>
      </c>
      <c r="P21" s="320">
        <f>Incapacity_benefits!P$38</f>
        <v>0</v>
      </c>
      <c r="Q21" s="320">
        <f>Incapacity_benefits!Q$38</f>
        <v>0</v>
      </c>
      <c r="R21" s="320">
        <f>Incapacity_benefits!R$38</f>
        <v>0</v>
      </c>
      <c r="S21" s="320">
        <f>Incapacity_benefits!S$38</f>
        <v>0</v>
      </c>
      <c r="T21" s="320">
        <f>Incapacity_benefits!T$38</f>
        <v>0</v>
      </c>
      <c r="U21" s="320">
        <f>Incapacity_benefits!U$38</f>
        <v>0</v>
      </c>
      <c r="V21" s="320">
        <f>Incapacity_benefits!V$38</f>
        <v>0</v>
      </c>
      <c r="W21" s="320">
        <f>Incapacity_benefits!W$38</f>
        <v>0</v>
      </c>
      <c r="X21" s="320">
        <f>Incapacity_benefits!X$38</f>
        <v>0</v>
      </c>
      <c r="Y21" s="320">
        <f>Incapacity_benefits!Y$38</f>
        <v>0</v>
      </c>
      <c r="Z21" s="320">
        <f>Incapacity_benefits!Z$38</f>
        <v>0</v>
      </c>
      <c r="AA21" s="320">
        <f>Incapacity_benefits!AA$38</f>
        <v>0</v>
      </c>
      <c r="AB21" s="320">
        <f>Incapacity_benefits!AB$38</f>
        <v>0</v>
      </c>
      <c r="AC21" s="320">
        <f>Incapacity_benefits!AC$38</f>
        <v>0</v>
      </c>
      <c r="AD21" s="320">
        <f>Incapacity_benefits!AD$38</f>
        <v>0</v>
      </c>
      <c r="AE21" s="320">
        <f>Incapacity_benefits!AE$38</f>
        <v>0</v>
      </c>
      <c r="AF21" s="320">
        <f>Incapacity_benefits!AF$38</f>
        <v>0</v>
      </c>
      <c r="AG21" s="320">
        <f>Incapacity_benefits!AG$38</f>
        <v>0</v>
      </c>
      <c r="AH21" s="320">
        <f>Incapacity_benefits!AH$38</f>
        <v>65.063615077455893</v>
      </c>
      <c r="AI21" s="320">
        <f>Incapacity_benefits!AI$38</f>
        <v>79.479739700042487</v>
      </c>
      <c r="AJ21" s="320">
        <f>Incapacity_benefits!AJ$38</f>
        <v>99.580834840251342</v>
      </c>
      <c r="AK21" s="320">
        <f>Incapacity_benefits!AK$38</f>
        <v>118.59112985115947</v>
      </c>
      <c r="AL21" s="320">
        <f>Incapacity_benefits!AL$38</f>
        <v>139.73920084720251</v>
      </c>
      <c r="AM21" s="320">
        <f>Incapacity_benefits!AM$38</f>
        <v>164.50313614077683</v>
      </c>
      <c r="AN21" s="320">
        <f>Incapacity_benefits!AN$38</f>
        <v>212.71284119727849</v>
      </c>
      <c r="AO21" s="320">
        <f>Incapacity_benefits!AO$38</f>
        <v>238.91816166157855</v>
      </c>
      <c r="AP21" s="320">
        <f>Incapacity_benefits!AP$38</f>
        <v>254.25078624505122</v>
      </c>
      <c r="AQ21" s="320">
        <f>Incapacity_benefits!AQ$38</f>
        <v>261.22874343482823</v>
      </c>
      <c r="AR21" s="320">
        <f>Incapacity_benefits!AR$38</f>
        <v>277.40848838548044</v>
      </c>
      <c r="AS21" s="320">
        <f>Incapacity_benefits!AS$38</f>
        <v>301.45498962625896</v>
      </c>
      <c r="AT21" s="320">
        <f>Incapacity_benefits!AT$38</f>
        <v>371.69112573456874</v>
      </c>
      <c r="AU21" s="320">
        <f>Incapacity_benefits!AU$38</f>
        <v>518.375122512399</v>
      </c>
      <c r="AV21" s="320">
        <f>Incapacity_benefits!AV$38</f>
        <v>547.65025616051685</v>
      </c>
      <c r="AW21" s="320">
        <f>Incapacity_benefits!AW$38</f>
        <v>599.38952382356536</v>
      </c>
      <c r="AX21" s="320">
        <f>Incapacity_benefits!AX$38</f>
        <v>668.19973532569691</v>
      </c>
      <c r="AY21" s="320">
        <f>Incapacity_benefits!AY$38</f>
        <v>709.36948030254121</v>
      </c>
      <c r="AZ21" s="320">
        <f>Incapacity_benefits!AZ$38</f>
        <v>801.06839642781028</v>
      </c>
      <c r="BA21" s="320">
        <f>Incapacity_benefits!BA$38</f>
        <v>862.44303435481982</v>
      </c>
      <c r="BB21" s="320">
        <f>Incapacity_benefits!BB$38</f>
        <v>840.04033176203689</v>
      </c>
      <c r="BC21" s="320">
        <f>Incapacity_benefits!BC$38</f>
        <v>861.99389255607184</v>
      </c>
      <c r="BD21" s="320">
        <f>Incapacity_benefits!BD$38</f>
        <v>851.15599999999995</v>
      </c>
      <c r="BE21" s="320">
        <f>Incapacity_benefits!BE$38</f>
        <v>874.17398603512197</v>
      </c>
      <c r="BF21" s="320">
        <f>Incapacity_benefits!BF$38</f>
        <v>794.99319101826757</v>
      </c>
      <c r="BG21" s="320">
        <f>Incapacity_benefits!BG$38</f>
        <v>766.14312936370834</v>
      </c>
      <c r="BH21" s="320">
        <f>Incapacity_benefits!BH$38</f>
        <v>794.12099999999998</v>
      </c>
      <c r="BI21" s="320">
        <f>Incapacity_benefits!BI$38</f>
        <v>771.95111937118725</v>
      </c>
      <c r="BJ21" s="320">
        <f>Incapacity_benefits!BJ$38</f>
        <v>768.33523924275994</v>
      </c>
      <c r="BK21" s="320">
        <f>Incapacity_benefits!BK$38</f>
        <v>697.57744277639608</v>
      </c>
      <c r="BL21" s="320">
        <f>Incapacity_benefits!BL$38</f>
        <v>711.89560463857492</v>
      </c>
      <c r="BM21" s="320">
        <f>Incapacity_benefits!BM$38</f>
        <v>723.31083959144485</v>
      </c>
      <c r="BN21" s="320">
        <f>Incapacity_benefits!BN$38</f>
        <v>718.27939070806326</v>
      </c>
      <c r="BO21" s="320">
        <f>Incapacity_benefits!BO$38</f>
        <v>711.3639340066137</v>
      </c>
      <c r="BP21" s="320">
        <f>Incapacity_benefits!BP$38</f>
        <v>727.39818972298963</v>
      </c>
      <c r="BQ21" s="320">
        <f>Incapacity_benefits!BQ$38</f>
        <v>715.05321305721429</v>
      </c>
      <c r="BR21" s="320">
        <f>Incapacity_benefits!BR$38</f>
        <v>596.85802620084485</v>
      </c>
      <c r="BS21" s="320">
        <f>Incapacity_benefits!BS$38</f>
        <v>341.39509716401932</v>
      </c>
      <c r="BT21" s="320">
        <f>Incapacity_benefits!BT$38</f>
        <v>113.98152528710739</v>
      </c>
      <c r="BU21" s="320">
        <f>Incapacity_benefits!BU$38</f>
        <v>14.603759587950137</v>
      </c>
      <c r="BV21" s="320">
        <f>Incapacity_benefits!BV$38</f>
        <v>1.2038047262866163</v>
      </c>
      <c r="BW21" s="320">
        <f>Incapacity_benefits!BW$38</f>
        <v>0.27115140967569445</v>
      </c>
      <c r="BX21" s="320">
        <f>Incapacity_benefits!BX$38</f>
        <v>0.15698976653150842</v>
      </c>
      <c r="BY21" s="320">
        <f>Incapacity_benefits!BY$38</f>
        <v>0.13299450341598953</v>
      </c>
      <c r="BZ21" s="320">
        <f>Incapacity_benefits!BZ$38</f>
        <v>7.2718431315640389E-2</v>
      </c>
      <c r="CA21" s="320">
        <f>Incapacity_benefits!CA$38</f>
        <v>1.5260794213034213E-3</v>
      </c>
      <c r="CB21" s="320">
        <f>Incapacity_benefits!CB$38</f>
        <v>0</v>
      </c>
      <c r="CC21" s="320">
        <f>Incapacity_benefits!CC$38</f>
        <v>0</v>
      </c>
      <c r="CD21" s="320">
        <f>Incapacity_benefits!CD$38</f>
        <v>0</v>
      </c>
      <c r="CE21" s="321">
        <f>Incapacity_benefits!CE$38</f>
        <v>0</v>
      </c>
    </row>
    <row r="22" spans="1:83" ht="15.5" x14ac:dyDescent="0.35">
      <c r="A22" s="317"/>
      <c r="B22" s="322" t="s">
        <v>294</v>
      </c>
      <c r="C22" s="319"/>
      <c r="D22" s="320">
        <f>Incapacity_benefits!D$35</f>
        <v>0</v>
      </c>
      <c r="E22" s="320">
        <f>Incapacity_benefits!E$35</f>
        <v>0</v>
      </c>
      <c r="F22" s="320">
        <f>Incapacity_benefits!F$35</f>
        <v>0</v>
      </c>
      <c r="G22" s="320">
        <f>Incapacity_benefits!G$35</f>
        <v>0</v>
      </c>
      <c r="H22" s="320">
        <f>Incapacity_benefits!H$35</f>
        <v>0</v>
      </c>
      <c r="I22" s="320">
        <f>Incapacity_benefits!I$35</f>
        <v>0</v>
      </c>
      <c r="J22" s="320">
        <f>Incapacity_benefits!J$35</f>
        <v>0</v>
      </c>
      <c r="K22" s="320">
        <f>Incapacity_benefits!K$35</f>
        <v>0</v>
      </c>
      <c r="L22" s="320">
        <f>Incapacity_benefits!L$35</f>
        <v>0</v>
      </c>
      <c r="M22" s="320">
        <f>Incapacity_benefits!M$35</f>
        <v>0</v>
      </c>
      <c r="N22" s="320">
        <f>Incapacity_benefits!N$35</f>
        <v>0</v>
      </c>
      <c r="O22" s="320">
        <f>Incapacity_benefits!O$35</f>
        <v>0</v>
      </c>
      <c r="P22" s="320">
        <f>Incapacity_benefits!P$35</f>
        <v>0</v>
      </c>
      <c r="Q22" s="320">
        <f>Incapacity_benefits!Q$35</f>
        <v>0</v>
      </c>
      <c r="R22" s="320">
        <f>Incapacity_benefits!R$35</f>
        <v>0</v>
      </c>
      <c r="S22" s="320">
        <f>Incapacity_benefits!S$35</f>
        <v>0</v>
      </c>
      <c r="T22" s="320">
        <f>Incapacity_benefits!T$35</f>
        <v>0</v>
      </c>
      <c r="U22" s="320">
        <f>Incapacity_benefits!U$35</f>
        <v>0</v>
      </c>
      <c r="V22" s="320">
        <f>Incapacity_benefits!V$35</f>
        <v>0</v>
      </c>
      <c r="W22" s="320">
        <f>Incapacity_benefits!W$35</f>
        <v>0</v>
      </c>
      <c r="X22" s="320">
        <f>Incapacity_benefits!X$35</f>
        <v>0</v>
      </c>
      <c r="Y22" s="320">
        <f>Incapacity_benefits!Y$35</f>
        <v>0</v>
      </c>
      <c r="Z22" s="320">
        <f>Incapacity_benefits!Z$35</f>
        <v>0</v>
      </c>
      <c r="AA22" s="320">
        <f>Incapacity_benefits!AA$35</f>
        <v>0</v>
      </c>
      <c r="AB22" s="320">
        <f>Incapacity_benefits!AB$35</f>
        <v>0</v>
      </c>
      <c r="AC22" s="320">
        <f>Incapacity_benefits!AC$35</f>
        <v>0</v>
      </c>
      <c r="AD22" s="320">
        <f>Incapacity_benefits!AD$35</f>
        <v>0</v>
      </c>
      <c r="AE22" s="320">
        <f>Incapacity_benefits!AE$35</f>
        <v>0</v>
      </c>
      <c r="AF22" s="320">
        <f>Incapacity_benefits!AF$35</f>
        <v>0</v>
      </c>
      <c r="AG22" s="320">
        <f>Incapacity_benefits!AG$35</f>
        <v>0</v>
      </c>
      <c r="AH22" s="320">
        <f>Incapacity_benefits!AH$35</f>
        <v>692.06779661016947</v>
      </c>
      <c r="AI22" s="320">
        <f>Incapacity_benefits!AI$35</f>
        <v>651.10284251412429</v>
      </c>
      <c r="AJ22" s="320">
        <f>Incapacity_benefits!AJ$35</f>
        <v>650.38790467625904</v>
      </c>
      <c r="AK22" s="320">
        <f>Incapacity_benefits!AK$35</f>
        <v>676.92556782599399</v>
      </c>
      <c r="AL22" s="320">
        <f>Incapacity_benefits!AL$35</f>
        <v>552.13472446683784</v>
      </c>
      <c r="AM22" s="320">
        <f>Incapacity_benefits!AM$35</f>
        <v>263.61462111751996</v>
      </c>
      <c r="AN22" s="320">
        <f>Incapacity_benefits!AN$35</f>
        <v>276.69102132243557</v>
      </c>
      <c r="AO22" s="320">
        <f>Incapacity_benefits!AO$35</f>
        <v>274.81545064377684</v>
      </c>
      <c r="AP22" s="320">
        <f>Incapacity_benefits!AP$35</f>
        <v>178.54797979797979</v>
      </c>
      <c r="AQ22" s="320">
        <f>Incapacity_benefits!AQ$35</f>
        <v>192.06056974676341</v>
      </c>
      <c r="AR22" s="320">
        <f>Incapacity_benefits!AR$35</f>
        <v>190.63684421681606</v>
      </c>
      <c r="AS22" s="320">
        <f>Incapacity_benefits!AS$35</f>
        <v>201.85271023236854</v>
      </c>
      <c r="AT22" s="320">
        <f>Incapacity_benefits!AT$35</f>
        <v>214.42086405082213</v>
      </c>
      <c r="AU22" s="320">
        <f>Incapacity_benefits!AU$35</f>
        <v>271.85824636591479</v>
      </c>
      <c r="AV22" s="320">
        <f>Incapacity_benefits!AV$35</f>
        <v>362.03859649122808</v>
      </c>
      <c r="AW22" s="320">
        <f>Incapacity_benefits!AW$35</f>
        <v>362.42036586127239</v>
      </c>
      <c r="AX22" s="320">
        <f>Incapacity_benefits!AX$35</f>
        <v>340.62348754448396</v>
      </c>
      <c r="AY22" s="320">
        <f>Incapacity_benefits!AY$35</f>
        <v>11.957295373665481</v>
      </c>
      <c r="AZ22" s="320">
        <f>Incapacity_benefits!AZ$35</f>
        <v>0</v>
      </c>
      <c r="BA22" s="320">
        <f>Incapacity_benefits!BA$35</f>
        <v>0</v>
      </c>
      <c r="BB22" s="320">
        <f>Incapacity_benefits!BB$35</f>
        <v>0</v>
      </c>
      <c r="BC22" s="320">
        <f>Incapacity_benefits!BC$35</f>
        <v>0</v>
      </c>
      <c r="BD22" s="320">
        <f>Incapacity_benefits!BD$35</f>
        <v>0</v>
      </c>
      <c r="BE22" s="320">
        <f>Incapacity_benefits!BE$35</f>
        <v>0</v>
      </c>
      <c r="BF22" s="320">
        <f>Incapacity_benefits!BF$35</f>
        <v>0</v>
      </c>
      <c r="BG22" s="320">
        <f>Incapacity_benefits!BG$35</f>
        <v>0</v>
      </c>
      <c r="BH22" s="320">
        <f>Incapacity_benefits!BH$35</f>
        <v>0</v>
      </c>
      <c r="BI22" s="320">
        <f>Incapacity_benefits!BI$35</f>
        <v>0</v>
      </c>
      <c r="BJ22" s="320">
        <f>Incapacity_benefits!BJ$35</f>
        <v>0</v>
      </c>
      <c r="BK22" s="320">
        <f>Incapacity_benefits!BK$35</f>
        <v>0</v>
      </c>
      <c r="BL22" s="320">
        <f>Incapacity_benefits!BL$35</f>
        <v>0</v>
      </c>
      <c r="BM22" s="320">
        <f>Incapacity_benefits!BM$35</f>
        <v>0</v>
      </c>
      <c r="BN22" s="320">
        <f>Incapacity_benefits!BN$35</f>
        <v>0</v>
      </c>
      <c r="BO22" s="320">
        <f>Incapacity_benefits!BO$35</f>
        <v>0</v>
      </c>
      <c r="BP22" s="320">
        <f>Incapacity_benefits!BP$35</f>
        <v>0</v>
      </c>
      <c r="BQ22" s="320">
        <f>Incapacity_benefits!BQ$35</f>
        <v>0</v>
      </c>
      <c r="BR22" s="320">
        <f>Incapacity_benefits!BR$35</f>
        <v>0</v>
      </c>
      <c r="BS22" s="320">
        <f>Incapacity_benefits!BS$35</f>
        <v>0</v>
      </c>
      <c r="BT22" s="320">
        <f>Incapacity_benefits!BT$35</f>
        <v>0</v>
      </c>
      <c r="BU22" s="320">
        <f>Incapacity_benefits!BU$35</f>
        <v>0</v>
      </c>
      <c r="BV22" s="320">
        <f>Incapacity_benefits!BV$35</f>
        <v>0</v>
      </c>
      <c r="BW22" s="320">
        <f>Incapacity_benefits!BW$35</f>
        <v>0</v>
      </c>
      <c r="BX22" s="320">
        <f>Incapacity_benefits!BX$35</f>
        <v>0</v>
      </c>
      <c r="BY22" s="320">
        <f>Incapacity_benefits!BY$35</f>
        <v>0</v>
      </c>
      <c r="BZ22" s="320">
        <f>Incapacity_benefits!BZ$35</f>
        <v>0</v>
      </c>
      <c r="CA22" s="320">
        <f>Incapacity_benefits!CA$35</f>
        <v>0</v>
      </c>
      <c r="CB22" s="320">
        <f>Incapacity_benefits!CB$35</f>
        <v>0</v>
      </c>
      <c r="CC22" s="320">
        <f>Incapacity_benefits!CC$35</f>
        <v>0</v>
      </c>
      <c r="CD22" s="320">
        <f>Incapacity_benefits!CD$35</f>
        <v>0</v>
      </c>
      <c r="CE22" s="321">
        <f>Incapacity_benefits!CE$35</f>
        <v>0</v>
      </c>
    </row>
    <row r="23" spans="1:83" ht="15.5" x14ac:dyDescent="0.35">
      <c r="A23" s="317"/>
      <c r="B23" s="322" t="s">
        <v>493</v>
      </c>
      <c r="C23" s="323" t="s">
        <v>494</v>
      </c>
      <c r="D23" s="320">
        <f>Table_4!D$34</f>
        <v>0</v>
      </c>
      <c r="E23" s="320">
        <f>Table_4!E$34</f>
        <v>0</v>
      </c>
      <c r="F23" s="320">
        <f>Table_4!F$34</f>
        <v>0</v>
      </c>
      <c r="G23" s="320">
        <f>Table_4!G$34</f>
        <v>0</v>
      </c>
      <c r="H23" s="320">
        <f>Table_4!H$34</f>
        <v>0</v>
      </c>
      <c r="I23" s="320">
        <f>Table_4!I$34</f>
        <v>0</v>
      </c>
      <c r="J23" s="320">
        <f>Table_4!J$34</f>
        <v>0</v>
      </c>
      <c r="K23" s="320">
        <f>Table_4!K$34</f>
        <v>0</v>
      </c>
      <c r="L23" s="320">
        <f>Table_4!L$34</f>
        <v>0</v>
      </c>
      <c r="M23" s="320">
        <f>Table_4!M$34</f>
        <v>0</v>
      </c>
      <c r="N23" s="320">
        <f>Table_4!N$34</f>
        <v>0</v>
      </c>
      <c r="O23" s="320">
        <f>Table_4!O$34</f>
        <v>0</v>
      </c>
      <c r="P23" s="320">
        <f>Table_4!P$34</f>
        <v>0</v>
      </c>
      <c r="Q23" s="320">
        <f>Table_4!Q$34</f>
        <v>0</v>
      </c>
      <c r="R23" s="320">
        <f>Table_4!R$34</f>
        <v>0</v>
      </c>
      <c r="S23" s="320">
        <f>Table_4!S$34</f>
        <v>0</v>
      </c>
      <c r="T23" s="320">
        <f>Table_4!T$34</f>
        <v>0</v>
      </c>
      <c r="U23" s="320">
        <f>Table_4!U$34</f>
        <v>0</v>
      </c>
      <c r="V23" s="320">
        <f>Table_4!V$34</f>
        <v>0</v>
      </c>
      <c r="W23" s="320">
        <f>Table_4!W$34</f>
        <v>0</v>
      </c>
      <c r="X23" s="320">
        <f>Table_4!X$34</f>
        <v>0</v>
      </c>
      <c r="Y23" s="320">
        <f>Table_4!Y$34</f>
        <v>0</v>
      </c>
      <c r="Z23" s="320">
        <f>Table_4!Z$34</f>
        <v>0</v>
      </c>
      <c r="AA23" s="320">
        <f>Table_4!AA$34</f>
        <v>0</v>
      </c>
      <c r="AB23" s="320">
        <f>Table_4!AB$34</f>
        <v>0</v>
      </c>
      <c r="AC23" s="320">
        <f>Table_4!AC$34</f>
        <v>0</v>
      </c>
      <c r="AD23" s="320">
        <f>Table_4!AD$34</f>
        <v>0</v>
      </c>
      <c r="AE23" s="320">
        <f>Table_4!AE$34</f>
        <v>0</v>
      </c>
      <c r="AF23" s="320">
        <f>Table_4!AF$34</f>
        <v>0</v>
      </c>
      <c r="AG23" s="320">
        <f>Table_4!AG$34</f>
        <v>0</v>
      </c>
      <c r="AH23" s="320">
        <f>Table_4!AH$34</f>
        <v>0</v>
      </c>
      <c r="AI23" s="320">
        <f>Table_4!AI$34</f>
        <v>0</v>
      </c>
      <c r="AJ23" s="320">
        <f>Table_4!AJ$34</f>
        <v>0</v>
      </c>
      <c r="AK23" s="320">
        <f>Table_4!AK$34</f>
        <v>0</v>
      </c>
      <c r="AL23" s="320">
        <f>Table_4!AL$34</f>
        <v>0</v>
      </c>
      <c r="AM23" s="320">
        <f>Table_4!AM$34</f>
        <v>0</v>
      </c>
      <c r="AN23" s="320">
        <f>Table_4!AN$34</f>
        <v>0</v>
      </c>
      <c r="AO23" s="320">
        <f>Table_4!AO$34</f>
        <v>0</v>
      </c>
      <c r="AP23" s="320">
        <f>Table_4!AP$34</f>
        <v>0</v>
      </c>
      <c r="AQ23" s="320">
        <f>Table_4!AQ$34</f>
        <v>0</v>
      </c>
      <c r="AR23" s="320">
        <f>Table_4!AR$34</f>
        <v>0</v>
      </c>
      <c r="AS23" s="320">
        <f>Table_4!AS$34</f>
        <v>0</v>
      </c>
      <c r="AT23" s="320">
        <f>Table_4!AT$34</f>
        <v>0</v>
      </c>
      <c r="AU23" s="320">
        <f>Table_4!AU$34</f>
        <v>0</v>
      </c>
      <c r="AV23" s="320">
        <f>Table_4!AV$34</f>
        <v>0</v>
      </c>
      <c r="AW23" s="320">
        <f>Table_4!AW$34</f>
        <v>0</v>
      </c>
      <c r="AX23" s="320">
        <f>Table_4!AX$34</f>
        <v>0</v>
      </c>
      <c r="AY23" s="320">
        <f>Table_4!AY$34</f>
        <v>0</v>
      </c>
      <c r="AZ23" s="320">
        <f>Table_4!AZ$34</f>
        <v>0</v>
      </c>
      <c r="BA23" s="320">
        <f>Table_4!BA$34</f>
        <v>0</v>
      </c>
      <c r="BB23" s="320">
        <f>Table_4!BB$34</f>
        <v>0</v>
      </c>
      <c r="BC23" s="320">
        <f>Table_4!BC$34</f>
        <v>0</v>
      </c>
      <c r="BD23" s="320">
        <f>Table_4!BD$34</f>
        <v>0</v>
      </c>
      <c r="BE23" s="320">
        <f>Table_4!BE$34</f>
        <v>0</v>
      </c>
      <c r="BF23" s="320">
        <f>Table_4!BF$34</f>
        <v>0</v>
      </c>
      <c r="BG23" s="320">
        <f>Table_4!BG$34</f>
        <v>0</v>
      </c>
      <c r="BH23" s="320">
        <f>Table_4!BH$34</f>
        <v>0</v>
      </c>
      <c r="BI23" s="320">
        <f>Table_4!BI$34</f>
        <v>0</v>
      </c>
      <c r="BJ23" s="320">
        <f>Table_4!BJ$34</f>
        <v>0</v>
      </c>
      <c r="BK23" s="320">
        <f>Table_4!BK$34</f>
        <v>0</v>
      </c>
      <c r="BL23" s="320">
        <f>Table_4!BL$34</f>
        <v>0</v>
      </c>
      <c r="BM23" s="320">
        <f>Table_4!BM$34</f>
        <v>0</v>
      </c>
      <c r="BN23" s="320">
        <f>Table_4!BN$34</f>
        <v>0</v>
      </c>
      <c r="BO23" s="320">
        <f>Table_4!BO$34</f>
        <v>0</v>
      </c>
      <c r="BP23" s="320">
        <f>Table_4!BP$34</f>
        <v>0</v>
      </c>
      <c r="BQ23" s="320">
        <f>Table_4!BQ$34</f>
        <v>0</v>
      </c>
      <c r="BR23" s="320">
        <f>Table_4!BR$34</f>
        <v>8.5842064338530673</v>
      </c>
      <c r="BS23" s="320">
        <f>Table_4!BS$34</f>
        <v>15.913092580289941</v>
      </c>
      <c r="BT23" s="320">
        <f>Table_4!BT$34</f>
        <v>216.88252404106768</v>
      </c>
      <c r="BU23" s="320">
        <f>Table_4!BU$34</f>
        <v>413.66593266033817</v>
      </c>
      <c r="BV23" s="320">
        <f>Table_4!BV$34</f>
        <v>1125.1525304895706</v>
      </c>
      <c r="BW23" s="320">
        <f>Table_4!BW$34</f>
        <v>3375.0910555535684</v>
      </c>
      <c r="BX23" s="320">
        <f>Table_4!BX$34</f>
        <v>5889.0626066096038</v>
      </c>
      <c r="BY23" s="320">
        <f>Table_4!BY$34</f>
        <v>8225.035058370162</v>
      </c>
      <c r="BZ23" s="320">
        <f>Table_4!BZ$34</f>
        <v>9987.1360893826713</v>
      </c>
      <c r="CA23" s="320">
        <f>Table_4!CA$34</f>
        <v>12746.449696917913</v>
      </c>
      <c r="CB23" s="320">
        <f>Table_4!CB$34</f>
        <v>15208.922448753963</v>
      </c>
      <c r="CC23" s="320">
        <f>Table_4!CC$34</f>
        <v>17367.45810533861</v>
      </c>
      <c r="CD23" s="320">
        <f>Table_4!CD$34</f>
        <v>18964.176609839109</v>
      </c>
      <c r="CE23" s="321">
        <f>Table_4!CE$34</f>
        <v>20577.084683734403</v>
      </c>
    </row>
    <row r="24" spans="1:83" ht="27" customHeight="1" x14ac:dyDescent="0.35">
      <c r="A24" s="317"/>
      <c r="B24" s="318" t="s">
        <v>462</v>
      </c>
      <c r="C24" s="319"/>
      <c r="D24" s="320">
        <f t="shared" ref="D24:AI24" si="18">SUM(D25:D27)</f>
        <v>0</v>
      </c>
      <c r="E24" s="320">
        <f t="shared" si="18"/>
        <v>0</v>
      </c>
      <c r="F24" s="320">
        <f t="shared" si="18"/>
        <v>0</v>
      </c>
      <c r="G24" s="320">
        <f t="shared" si="18"/>
        <v>0</v>
      </c>
      <c r="H24" s="320">
        <f t="shared" si="18"/>
        <v>0</v>
      </c>
      <c r="I24" s="320">
        <f t="shared" si="18"/>
        <v>0</v>
      </c>
      <c r="J24" s="320">
        <f t="shared" si="18"/>
        <v>0</v>
      </c>
      <c r="K24" s="320">
        <f t="shared" si="18"/>
        <v>0</v>
      </c>
      <c r="L24" s="320">
        <f t="shared" si="18"/>
        <v>0</v>
      </c>
      <c r="M24" s="320">
        <f t="shared" si="18"/>
        <v>0</v>
      </c>
      <c r="N24" s="320">
        <f t="shared" si="18"/>
        <v>0</v>
      </c>
      <c r="O24" s="320">
        <f t="shared" si="18"/>
        <v>0</v>
      </c>
      <c r="P24" s="320">
        <f t="shared" si="18"/>
        <v>0</v>
      </c>
      <c r="Q24" s="320">
        <f t="shared" si="18"/>
        <v>0</v>
      </c>
      <c r="R24" s="320">
        <f t="shared" si="18"/>
        <v>0</v>
      </c>
      <c r="S24" s="320">
        <f t="shared" si="18"/>
        <v>0</v>
      </c>
      <c r="T24" s="320">
        <f t="shared" si="18"/>
        <v>0</v>
      </c>
      <c r="U24" s="320">
        <f t="shared" si="18"/>
        <v>0</v>
      </c>
      <c r="V24" s="320">
        <f t="shared" si="18"/>
        <v>0</v>
      </c>
      <c r="W24" s="320">
        <f t="shared" si="18"/>
        <v>0</v>
      </c>
      <c r="X24" s="320">
        <f t="shared" si="18"/>
        <v>0</v>
      </c>
      <c r="Y24" s="320">
        <f t="shared" si="18"/>
        <v>0</v>
      </c>
      <c r="Z24" s="320">
        <f t="shared" si="18"/>
        <v>2.8</v>
      </c>
      <c r="AA24" s="320">
        <f t="shared" si="18"/>
        <v>2.9</v>
      </c>
      <c r="AB24" s="320">
        <f t="shared" si="18"/>
        <v>2.9</v>
      </c>
      <c r="AC24" s="320">
        <f t="shared" si="18"/>
        <v>3</v>
      </c>
      <c r="AD24" s="320">
        <f t="shared" si="18"/>
        <v>3.5</v>
      </c>
      <c r="AE24" s="320">
        <f t="shared" si="18"/>
        <v>4</v>
      </c>
      <c r="AF24" s="320">
        <f t="shared" si="18"/>
        <v>4</v>
      </c>
      <c r="AG24" s="320">
        <f t="shared" si="18"/>
        <v>4.5</v>
      </c>
      <c r="AH24" s="320">
        <f t="shared" si="18"/>
        <v>161.73750043946862</v>
      </c>
      <c r="AI24" s="320">
        <f t="shared" si="18"/>
        <v>181.19930304374824</v>
      </c>
      <c r="AJ24" s="320">
        <f t="shared" ref="AJ24:BO24" si="19">SUM(AJ25:AJ27)</f>
        <v>207.23872922573543</v>
      </c>
      <c r="AK24" s="320">
        <f t="shared" si="19"/>
        <v>229.22300541816915</v>
      </c>
      <c r="AL24" s="320">
        <f t="shared" si="19"/>
        <v>237.82502414359607</v>
      </c>
      <c r="AM24" s="320">
        <f t="shared" si="19"/>
        <v>263.29748759525484</v>
      </c>
      <c r="AN24" s="320">
        <f t="shared" si="19"/>
        <v>280.03659140788017</v>
      </c>
      <c r="AO24" s="320">
        <f t="shared" si="19"/>
        <v>303.19546442134015</v>
      </c>
      <c r="AP24" s="320">
        <f t="shared" si="19"/>
        <v>298.81489967459271</v>
      </c>
      <c r="AQ24" s="320">
        <f t="shared" si="19"/>
        <v>306.83950617311092</v>
      </c>
      <c r="AR24" s="320">
        <f t="shared" si="19"/>
        <v>302.19593117391207</v>
      </c>
      <c r="AS24" s="320">
        <f t="shared" si="19"/>
        <v>317.85822245272215</v>
      </c>
      <c r="AT24" s="320">
        <f t="shared" si="19"/>
        <v>348.66984352187495</v>
      </c>
      <c r="AU24" s="320">
        <f t="shared" si="19"/>
        <v>396.66213285957724</v>
      </c>
      <c r="AV24" s="320">
        <f t="shared" si="19"/>
        <v>399.51533573963235</v>
      </c>
      <c r="AW24" s="320">
        <f t="shared" si="19"/>
        <v>402.25121585872171</v>
      </c>
      <c r="AX24" s="320">
        <f t="shared" si="19"/>
        <v>421.20154669082063</v>
      </c>
      <c r="AY24" s="320">
        <f t="shared" si="19"/>
        <v>436.36725298340411</v>
      </c>
      <c r="AZ24" s="320">
        <f t="shared" si="19"/>
        <v>458.99338593739583</v>
      </c>
      <c r="BA24" s="320">
        <f t="shared" si="19"/>
        <v>461.28420947497807</v>
      </c>
      <c r="BB24" s="320">
        <f t="shared" si="19"/>
        <v>472.51720492423391</v>
      </c>
      <c r="BC24" s="320">
        <f t="shared" si="19"/>
        <v>465.44604660798586</v>
      </c>
      <c r="BD24" s="320">
        <f t="shared" si="19"/>
        <v>456.483</v>
      </c>
      <c r="BE24" s="320">
        <f t="shared" si="19"/>
        <v>465.81517196123633</v>
      </c>
      <c r="BF24" s="320">
        <f t="shared" si="19"/>
        <v>459.86098397608805</v>
      </c>
      <c r="BG24" s="320">
        <f t="shared" si="19"/>
        <v>474.08928444871651</v>
      </c>
      <c r="BH24" s="320">
        <f t="shared" si="19"/>
        <v>464.36799999999999</v>
      </c>
      <c r="BI24" s="320">
        <f t="shared" si="19"/>
        <v>457.05108711905029</v>
      </c>
      <c r="BJ24" s="320">
        <f t="shared" si="19"/>
        <v>449.82467542373149</v>
      </c>
      <c r="BK24" s="320">
        <f t="shared" si="19"/>
        <v>423.07557421483176</v>
      </c>
      <c r="BL24" s="320">
        <f t="shared" si="19"/>
        <v>351.82365625768108</v>
      </c>
      <c r="BM24" s="320">
        <f t="shared" si="19"/>
        <v>356.74274253656409</v>
      </c>
      <c r="BN24" s="320">
        <f t="shared" si="19"/>
        <v>403.58508928024094</v>
      </c>
      <c r="BO24" s="320">
        <f t="shared" si="19"/>
        <v>392.86659263963156</v>
      </c>
      <c r="BP24" s="320">
        <f t="shared" ref="BP24:CE24" si="20">SUM(BP25:BP27)</f>
        <v>389.19540725625785</v>
      </c>
      <c r="BQ24" s="320">
        <f t="shared" si="20"/>
        <v>374.71814512820708</v>
      </c>
      <c r="BR24" s="320">
        <f t="shared" si="20"/>
        <v>367.9651481339838</v>
      </c>
      <c r="BS24" s="320">
        <f t="shared" si="20"/>
        <v>347.06810652424377</v>
      </c>
      <c r="BT24" s="320">
        <f t="shared" si="20"/>
        <v>355.36760879671732</v>
      </c>
      <c r="BU24" s="320">
        <f t="shared" si="20"/>
        <v>339.65309242577848</v>
      </c>
      <c r="BV24" s="320">
        <f t="shared" si="20"/>
        <v>331.50198913268781</v>
      </c>
      <c r="BW24" s="320">
        <f t="shared" si="20"/>
        <v>328.75343398025507</v>
      </c>
      <c r="BX24" s="320">
        <f t="shared" si="20"/>
        <v>287.56411579235265</v>
      </c>
      <c r="BY24" s="320">
        <f t="shared" si="20"/>
        <v>272.96688464336796</v>
      </c>
      <c r="BZ24" s="320">
        <f t="shared" si="20"/>
        <v>261.92379114740788</v>
      </c>
      <c r="CA24" s="320">
        <f t="shared" si="20"/>
        <v>267.4974797834393</v>
      </c>
      <c r="CB24" s="320">
        <f t="shared" si="20"/>
        <v>259.00276493056276</v>
      </c>
      <c r="CC24" s="320">
        <f t="shared" si="20"/>
        <v>239.71622496905056</v>
      </c>
      <c r="CD24" s="320">
        <f t="shared" si="20"/>
        <v>226.18482139915051</v>
      </c>
      <c r="CE24" s="321">
        <f t="shared" si="20"/>
        <v>221.24418342637688</v>
      </c>
    </row>
    <row r="25" spans="1:83" ht="15.5" x14ac:dyDescent="0.35">
      <c r="A25" s="317"/>
      <c r="B25" s="322" t="s">
        <v>463</v>
      </c>
      <c r="C25" s="319"/>
      <c r="D25" s="320">
        <f>Industrial_injuries_benefits!D$11</f>
        <v>0</v>
      </c>
      <c r="E25" s="320">
        <f>Industrial_injuries_benefits!E$11</f>
        <v>0</v>
      </c>
      <c r="F25" s="320">
        <f>Industrial_injuries_benefits!F$11</f>
        <v>0</v>
      </c>
      <c r="G25" s="320">
        <f>Industrial_injuries_benefits!G$11</f>
        <v>0</v>
      </c>
      <c r="H25" s="320">
        <f>Industrial_injuries_benefits!H$11</f>
        <v>0</v>
      </c>
      <c r="I25" s="320">
        <f>Industrial_injuries_benefits!I$11</f>
        <v>0</v>
      </c>
      <c r="J25" s="320">
        <f>Industrial_injuries_benefits!J$11</f>
        <v>0</v>
      </c>
      <c r="K25" s="320">
        <f>Industrial_injuries_benefits!K$11</f>
        <v>0</v>
      </c>
      <c r="L25" s="320">
        <f>Industrial_injuries_benefits!L$11</f>
        <v>0</v>
      </c>
      <c r="M25" s="320">
        <f>Industrial_injuries_benefits!M$11</f>
        <v>0</v>
      </c>
      <c r="N25" s="320">
        <f>Industrial_injuries_benefits!N$11</f>
        <v>0</v>
      </c>
      <c r="O25" s="320">
        <f>Industrial_injuries_benefits!O$11</f>
        <v>0</v>
      </c>
      <c r="P25" s="320">
        <f>Industrial_injuries_benefits!P$11</f>
        <v>0</v>
      </c>
      <c r="Q25" s="320">
        <f>Industrial_injuries_benefits!Q$11</f>
        <v>0</v>
      </c>
      <c r="R25" s="320">
        <f>Industrial_injuries_benefits!R$11</f>
        <v>0</v>
      </c>
      <c r="S25" s="320">
        <f>Industrial_injuries_benefits!S$11</f>
        <v>0</v>
      </c>
      <c r="T25" s="320">
        <f>Industrial_injuries_benefits!T$11</f>
        <v>0</v>
      </c>
      <c r="U25" s="320">
        <f>Industrial_injuries_benefits!U$11</f>
        <v>0</v>
      </c>
      <c r="V25" s="320">
        <f>Industrial_injuries_benefits!V$11</f>
        <v>0</v>
      </c>
      <c r="W25" s="320">
        <f>Industrial_injuries_benefits!W$11</f>
        <v>0</v>
      </c>
      <c r="X25" s="320">
        <f>Industrial_injuries_benefits!X$11</f>
        <v>0</v>
      </c>
      <c r="Y25" s="320">
        <f>Industrial_injuries_benefits!Y$11</f>
        <v>0</v>
      </c>
      <c r="Z25" s="320">
        <f>Industrial_injuries_benefits!Z$11</f>
        <v>0</v>
      </c>
      <c r="AA25" s="320">
        <f>Industrial_injuries_benefits!AA$11</f>
        <v>0</v>
      </c>
      <c r="AB25" s="320">
        <f>Industrial_injuries_benefits!AB$11</f>
        <v>0</v>
      </c>
      <c r="AC25" s="320">
        <f>Industrial_injuries_benefits!AC$11</f>
        <v>0</v>
      </c>
      <c r="AD25" s="320">
        <f>Industrial_injuries_benefits!AD$11</f>
        <v>0</v>
      </c>
      <c r="AE25" s="320">
        <f>Industrial_injuries_benefits!AE$11</f>
        <v>0</v>
      </c>
      <c r="AF25" s="320">
        <f>Industrial_injuries_benefits!AF$11</f>
        <v>0</v>
      </c>
      <c r="AG25" s="320">
        <f>Industrial_injuries_benefits!AG$11</f>
        <v>0</v>
      </c>
      <c r="AH25" s="320">
        <f>Industrial_injuries_benefits!AH$11</f>
        <v>5.8755802207076453</v>
      </c>
      <c r="AI25" s="320">
        <f>Industrial_injuries_benefits!AI$11</f>
        <v>6.6100277482961012</v>
      </c>
      <c r="AJ25" s="320">
        <f>Industrial_injuries_benefits!AJ$11</f>
        <v>7.7116990396787841</v>
      </c>
      <c r="AK25" s="320">
        <f>Industrial_injuries_benefits!AK$11</f>
        <v>8.6297584491643544</v>
      </c>
      <c r="AL25" s="320">
        <f>Industrial_injuries_benefits!AL$11</f>
        <v>9.3642059767528103</v>
      </c>
      <c r="AM25" s="320">
        <f>Industrial_injuries_benefits!AM$11</f>
        <v>9.9150416224441535</v>
      </c>
      <c r="AN25" s="320">
        <f>Industrial_injuries_benefits!AN$11</f>
        <v>10.098653504341266</v>
      </c>
      <c r="AO25" s="320">
        <f>Industrial_injuries_benefits!AO$11</f>
        <v>10.649489150032608</v>
      </c>
      <c r="AP25" s="320">
        <f>Industrial_injuries_benefits!AP$11</f>
        <v>11.200324795723949</v>
      </c>
      <c r="AQ25" s="320">
        <f>Industrial_injuries_benefits!AQ$11</f>
        <v>10.372602432131758</v>
      </c>
      <c r="AR25" s="320">
        <f>Industrial_injuries_benefits!AR$11</f>
        <v>10.761492397989846</v>
      </c>
      <c r="AS25" s="320">
        <f>Industrial_injuries_benefits!AS$11</f>
        <v>10.895345459892843</v>
      </c>
      <c r="AT25" s="320">
        <f>Industrial_injuries_benefits!AT$11</f>
        <v>11.056373080316611</v>
      </c>
      <c r="AU25" s="320">
        <f>Industrial_injuries_benefits!AU$11</f>
        <v>11.751711277060982</v>
      </c>
      <c r="AV25" s="320">
        <f>Industrial_injuries_benefits!AV$11</f>
        <v>10.740101662601536</v>
      </c>
      <c r="AW25" s="320">
        <f>Industrial_injuries_benefits!AW$11</f>
        <v>10.867560615178869</v>
      </c>
      <c r="AX25" s="320">
        <f>Industrial_injuries_benefits!AX$11</f>
        <v>8.9144351893882074</v>
      </c>
      <c r="AY25" s="320">
        <f>Industrial_injuries_benefits!AY$11</f>
        <v>8.2866278477680808</v>
      </c>
      <c r="AZ25" s="320">
        <f>Industrial_injuries_benefits!AZ$11</f>
        <v>7.7611274445963527</v>
      </c>
      <c r="BA25" s="320">
        <f>Industrial_injuries_benefits!BA$11</f>
        <v>6.8913768673835412</v>
      </c>
      <c r="BB25" s="320">
        <f>Industrial_injuries_benefits!BB$11</f>
        <v>6.0945233728261901</v>
      </c>
      <c r="BC25" s="320">
        <f>Industrial_injuries_benefits!BC$11</f>
        <v>6.0057435125149512</v>
      </c>
      <c r="BD25" s="320">
        <f>Industrial_injuries_benefits!BD$11</f>
        <v>5.2120000000000033</v>
      </c>
      <c r="BE25" s="320">
        <f>Industrial_injuries_benefits!BE$11</f>
        <v>5.213000000000001</v>
      </c>
      <c r="BF25" s="320">
        <f>Industrial_injuries_benefits!BF$11</f>
        <v>4.7798173643700785</v>
      </c>
      <c r="BG25" s="320">
        <f>Industrial_injuries_benefits!BG$11</f>
        <v>3.6967457020200758</v>
      </c>
      <c r="BH25" s="320">
        <f>Industrial_injuries_benefits!BH$11</f>
        <v>3.266</v>
      </c>
      <c r="BI25" s="320">
        <f>Industrial_injuries_benefits!BI$11</f>
        <v>6.1911786786786775</v>
      </c>
      <c r="BJ25" s="320">
        <f>Industrial_injuries_benefits!BJ$11</f>
        <v>5.6055504291845493</v>
      </c>
      <c r="BK25" s="320">
        <f>Industrial_injuries_benefits!BK$11</f>
        <v>5.6746798378225547</v>
      </c>
      <c r="BL25" s="320">
        <f>Industrial_injuries_benefits!BL$11</f>
        <v>2.1965525831999999</v>
      </c>
      <c r="BM25" s="320">
        <f>Industrial_injuries_benefits!BM$11</f>
        <v>1.8406603625641045</v>
      </c>
      <c r="BN25" s="320">
        <f>Industrial_injuries_benefits!BN$11</f>
        <v>1.6231135700409567</v>
      </c>
      <c r="BO25" s="320">
        <f>Industrial_injuries_benefits!BO$11</f>
        <v>1.448690672492809</v>
      </c>
      <c r="BP25" s="320">
        <f>Industrial_injuries_benefits!BP$11</f>
        <v>1.2921065736641424</v>
      </c>
      <c r="BQ25" s="320">
        <f>Industrial_injuries_benefits!BQ$11</f>
        <v>1.3134113182071192</v>
      </c>
      <c r="BR25" s="320">
        <f>Industrial_injuries_benefits!BR$11</f>
        <v>1.2081481339837865</v>
      </c>
      <c r="BS25" s="320">
        <f>Industrial_injuries_benefits!BS$11</f>
        <v>1.0813523540077929</v>
      </c>
      <c r="BT25" s="320">
        <f>Industrial_injuries_benefits!BT$11</f>
        <v>1.0297670745376626</v>
      </c>
      <c r="BU25" s="320">
        <f>Industrial_injuries_benefits!BU$11</f>
        <v>0.98217161277972498</v>
      </c>
      <c r="BV25" s="320">
        <f>Industrial_injuries_benefits!BV$11</f>
        <v>0.95287536348174917</v>
      </c>
      <c r="BW25" s="320">
        <f>Industrial_injuries_benefits!BW$11</f>
        <v>0.90805002750928721</v>
      </c>
      <c r="BX25" s="320">
        <f>Industrial_injuries_benefits!BX$11</f>
        <v>0.71144877454759148</v>
      </c>
      <c r="BY25" s="320">
        <f>Industrial_injuries_benefits!BY$11</f>
        <v>0.59819618384162199</v>
      </c>
      <c r="BZ25" s="320">
        <f>Industrial_injuries_benefits!BZ$11</f>
        <v>0.43956421902692455</v>
      </c>
      <c r="CA25" s="320">
        <f>Industrial_injuries_benefits!CA$11</f>
        <v>0.34270973893555962</v>
      </c>
      <c r="CB25" s="320">
        <f>Industrial_injuries_benefits!CB$11</f>
        <v>0.25654151182582491</v>
      </c>
      <c r="CC25" s="320">
        <f>Industrial_injuries_benefits!CC$11</f>
        <v>0.18727575289358867</v>
      </c>
      <c r="CD25" s="320">
        <f>Industrial_injuries_benefits!CD$11</f>
        <v>0.14883248726288112</v>
      </c>
      <c r="CE25" s="321">
        <f>Industrial_injuries_benefits!CE$11</f>
        <v>0.12473729567882062</v>
      </c>
    </row>
    <row r="26" spans="1:83" ht="15.5" x14ac:dyDescent="0.35">
      <c r="A26" s="317"/>
      <c r="B26" s="322" t="s">
        <v>464</v>
      </c>
      <c r="C26" s="319"/>
      <c r="D26" s="320">
        <f>Industrial_injuries_benefits!D$7</f>
        <v>0</v>
      </c>
      <c r="E26" s="320">
        <f>Industrial_injuries_benefits!E$7</f>
        <v>0</v>
      </c>
      <c r="F26" s="320">
        <f>Industrial_injuries_benefits!F$7</f>
        <v>0</v>
      </c>
      <c r="G26" s="320">
        <f>Industrial_injuries_benefits!G$7</f>
        <v>0</v>
      </c>
      <c r="H26" s="320">
        <f>Industrial_injuries_benefits!H$7</f>
        <v>0</v>
      </c>
      <c r="I26" s="320">
        <f>Industrial_injuries_benefits!I$7</f>
        <v>0</v>
      </c>
      <c r="J26" s="320">
        <f>Industrial_injuries_benefits!J$7</f>
        <v>0</v>
      </c>
      <c r="K26" s="320">
        <f>Industrial_injuries_benefits!K$7</f>
        <v>0</v>
      </c>
      <c r="L26" s="320">
        <f>Industrial_injuries_benefits!L$7</f>
        <v>0</v>
      </c>
      <c r="M26" s="320">
        <f>Industrial_injuries_benefits!M$7</f>
        <v>0</v>
      </c>
      <c r="N26" s="320">
        <f>Industrial_injuries_benefits!N$7</f>
        <v>0</v>
      </c>
      <c r="O26" s="320">
        <f>Industrial_injuries_benefits!O$7</f>
        <v>0</v>
      </c>
      <c r="P26" s="320">
        <f>Industrial_injuries_benefits!P$7</f>
        <v>0</v>
      </c>
      <c r="Q26" s="320">
        <f>Industrial_injuries_benefits!Q$7</f>
        <v>0</v>
      </c>
      <c r="R26" s="320">
        <f>Industrial_injuries_benefits!R$7</f>
        <v>0</v>
      </c>
      <c r="S26" s="320">
        <f>Industrial_injuries_benefits!S$7</f>
        <v>0</v>
      </c>
      <c r="T26" s="320">
        <f>Industrial_injuries_benefits!T$7</f>
        <v>0</v>
      </c>
      <c r="U26" s="320">
        <f>Industrial_injuries_benefits!U$7</f>
        <v>0</v>
      </c>
      <c r="V26" s="320">
        <f>Industrial_injuries_benefits!V$7</f>
        <v>0</v>
      </c>
      <c r="W26" s="320">
        <f>Industrial_injuries_benefits!W$7</f>
        <v>0</v>
      </c>
      <c r="X26" s="320">
        <f>Industrial_injuries_benefits!X$7</f>
        <v>0</v>
      </c>
      <c r="Y26" s="320">
        <f>Industrial_injuries_benefits!Y$7</f>
        <v>0</v>
      </c>
      <c r="Z26" s="320">
        <f>Industrial_injuries_benefits!Z$7</f>
        <v>0</v>
      </c>
      <c r="AA26" s="320">
        <f>Industrial_injuries_benefits!AA$7</f>
        <v>0</v>
      </c>
      <c r="AB26" s="320">
        <f>Industrial_injuries_benefits!AB$7</f>
        <v>0</v>
      </c>
      <c r="AC26" s="320">
        <f>Industrial_injuries_benefits!AC$7</f>
        <v>0</v>
      </c>
      <c r="AD26" s="320">
        <f>Industrial_injuries_benefits!AD$7</f>
        <v>0</v>
      </c>
      <c r="AE26" s="320">
        <f>Industrial_injuries_benefits!AE$7</f>
        <v>0</v>
      </c>
      <c r="AF26" s="320">
        <f>Industrial_injuries_benefits!AF$7</f>
        <v>0</v>
      </c>
      <c r="AG26" s="320">
        <f>Industrial_injuries_benefits!AG$7</f>
        <v>0</v>
      </c>
      <c r="AH26" s="320">
        <f>Industrial_injuries_benefits!AH$7</f>
        <v>150.86192021876099</v>
      </c>
      <c r="AI26" s="320">
        <f>Industrial_injuries_benefits!AI$7</f>
        <v>169.58927529545215</v>
      </c>
      <c r="AJ26" s="320">
        <f>Industrial_injuries_benefits!AJ$7</f>
        <v>194.52703018605663</v>
      </c>
      <c r="AK26" s="320">
        <f>Industrial_injuries_benefits!AK$7</f>
        <v>215.59324696900481</v>
      </c>
      <c r="AL26" s="320">
        <f>Industrial_injuries_benefits!AL$7</f>
        <v>223.46081816684327</v>
      </c>
      <c r="AM26" s="320">
        <f>Industrial_injuries_benefits!AM$7</f>
        <v>248.3824459728107</v>
      </c>
      <c r="AN26" s="320">
        <f>Industrial_injuries_benefits!AN$7</f>
        <v>264.93793790353891</v>
      </c>
      <c r="AO26" s="320">
        <f>Industrial_injuries_benefits!AO$7</f>
        <v>287.54597527130755</v>
      </c>
      <c r="AP26" s="320">
        <f>Industrial_injuries_benefits!AP$7</f>
        <v>283.61457487886878</v>
      </c>
      <c r="AQ26" s="320">
        <f>Industrial_injuries_benefits!AQ$7</f>
        <v>292.24290374097916</v>
      </c>
      <c r="AR26" s="320">
        <f>Industrial_injuries_benefits!AR$7</f>
        <v>287.73943877592222</v>
      </c>
      <c r="AS26" s="320">
        <f>Industrial_injuries_benefits!AS$7</f>
        <v>302.68487699282929</v>
      </c>
      <c r="AT26" s="320">
        <f>Industrial_injuries_benefits!AT$7</f>
        <v>333.52147044155834</v>
      </c>
      <c r="AU26" s="320">
        <f>Industrial_injuries_benefits!AU$7</f>
        <v>380.80942158251628</v>
      </c>
      <c r="AV26" s="320">
        <f>Industrial_injuries_benefits!AV$7</f>
        <v>384.88923407703078</v>
      </c>
      <c r="AW26" s="320">
        <f>Industrial_injuries_benefits!AW$7</f>
        <v>387.87665524354281</v>
      </c>
      <c r="AX26" s="320">
        <f>Industrial_injuries_benefits!AX$7</f>
        <v>409.33011150143244</v>
      </c>
      <c r="AY26" s="320">
        <f>Industrial_injuries_benefits!AY$7</f>
        <v>424.97262513563601</v>
      </c>
      <c r="AZ26" s="320">
        <f>Industrial_injuries_benefits!AZ$7</f>
        <v>448.46025849279948</v>
      </c>
      <c r="BA26" s="320">
        <f>Industrial_injuries_benefits!BA$7</f>
        <v>451.93083260759454</v>
      </c>
      <c r="BB26" s="320">
        <f>Industrial_injuries_benefits!BB$7</f>
        <v>464.56368155140774</v>
      </c>
      <c r="BC26" s="320">
        <f>Industrial_injuries_benefits!BC$7</f>
        <v>457.40530309547091</v>
      </c>
      <c r="BD26" s="320">
        <f>Industrial_injuries_benefits!BD$7</f>
        <v>449.27100000000002</v>
      </c>
      <c r="BE26" s="320">
        <f>Industrial_injuries_benefits!BE$7</f>
        <v>458.60217196123631</v>
      </c>
      <c r="BF26" s="320">
        <f>Industrial_injuries_benefits!BF$7</f>
        <v>453.35111210171794</v>
      </c>
      <c r="BG26" s="320">
        <f>Industrial_injuries_benefits!BG$7</f>
        <v>469.02827967669646</v>
      </c>
      <c r="BH26" s="320">
        <f>Industrial_injuries_benefits!BH$7</f>
        <v>459.91899999999998</v>
      </c>
      <c r="BI26" s="320">
        <f>Industrial_injuries_benefits!BI$7</f>
        <v>449.75794596037161</v>
      </c>
      <c r="BJ26" s="320">
        <f>Industrial_injuries_benefits!BJ$7</f>
        <v>443.13462537454694</v>
      </c>
      <c r="BK26" s="320">
        <f>Industrial_injuries_benefits!BK$7</f>
        <v>416.31119045700922</v>
      </c>
      <c r="BL26" s="320">
        <f>Industrial_injuries_benefits!BL$7</f>
        <v>348.6831197044811</v>
      </c>
      <c r="BM26" s="320">
        <f>Industrial_injuries_benefits!BM$7</f>
        <v>354.05537931399999</v>
      </c>
      <c r="BN26" s="320">
        <f>Industrial_injuries_benefits!BN$7</f>
        <v>401.20840422019995</v>
      </c>
      <c r="BO26" s="320">
        <f>Industrial_injuries_benefits!BO$7</f>
        <v>390.79752025713873</v>
      </c>
      <c r="BP26" s="320">
        <f>Industrial_injuries_benefits!BP$7</f>
        <v>387.51426097503168</v>
      </c>
      <c r="BQ26" s="320">
        <f>Industrial_injuries_benefits!BQ$7</f>
        <v>373.41078429999999</v>
      </c>
      <c r="BR26" s="320">
        <f>Industrial_injuries_benefits!BR$7</f>
        <v>366.75900000000001</v>
      </c>
      <c r="BS26" s="320">
        <f>Industrial_injuries_benefits!BS$7</f>
        <v>346.02319956318229</v>
      </c>
      <c r="BT26" s="320">
        <f>Industrial_injuries_benefits!BT$7</f>
        <v>354.33784172217963</v>
      </c>
      <c r="BU26" s="320">
        <f>Industrial_injuries_benefits!BU$7</f>
        <v>338.69333340869139</v>
      </c>
      <c r="BV26" s="320">
        <f>Industrial_injuries_benefits!BV$7</f>
        <v>330.58593021450383</v>
      </c>
      <c r="BW26" s="320">
        <f>Industrial_injuries_benefits!BW$7</f>
        <v>327.84507374401733</v>
      </c>
      <c r="BX26" s="320">
        <f>Industrial_injuries_benefits!BX$7</f>
        <v>286.85889589780504</v>
      </c>
      <c r="BY26" s="320">
        <f>Industrial_injuries_benefits!BY$7</f>
        <v>272.34032811952636</v>
      </c>
      <c r="BZ26" s="320">
        <f>Industrial_injuries_benefits!BZ$7</f>
        <v>261.48839163838096</v>
      </c>
      <c r="CA26" s="320">
        <f>Industrial_injuries_benefits!CA$7</f>
        <v>267.15477004450372</v>
      </c>
      <c r="CB26" s="320">
        <f>Industrial_injuries_benefits!CB$7</f>
        <v>258.74622341873692</v>
      </c>
      <c r="CC26" s="320">
        <f>Industrial_injuries_benefits!CC$7</f>
        <v>239.52894921615697</v>
      </c>
      <c r="CD26" s="320">
        <f>Industrial_injuries_benefits!CD$7</f>
        <v>226.03598891188761</v>
      </c>
      <c r="CE26" s="321">
        <f>Industrial_injuries_benefits!CE$7</f>
        <v>221.11944613069807</v>
      </c>
    </row>
    <row r="27" spans="1:83" ht="15.5" x14ac:dyDescent="0.35">
      <c r="A27" s="317"/>
      <c r="B27" s="322" t="s">
        <v>466</v>
      </c>
      <c r="C27" s="319"/>
      <c r="D27" s="320">
        <f>Industrial_injuries_benefits!D$13</f>
        <v>0</v>
      </c>
      <c r="E27" s="320">
        <f>Industrial_injuries_benefits!E$13</f>
        <v>0</v>
      </c>
      <c r="F27" s="320">
        <f>Industrial_injuries_benefits!F$13</f>
        <v>0</v>
      </c>
      <c r="G27" s="320">
        <f>Industrial_injuries_benefits!G$13</f>
        <v>0</v>
      </c>
      <c r="H27" s="320">
        <f>Industrial_injuries_benefits!H$13</f>
        <v>0</v>
      </c>
      <c r="I27" s="320">
        <f>Industrial_injuries_benefits!I$13</f>
        <v>0</v>
      </c>
      <c r="J27" s="320">
        <f>Industrial_injuries_benefits!J$13</f>
        <v>0</v>
      </c>
      <c r="K27" s="320">
        <f>Industrial_injuries_benefits!K$13</f>
        <v>0</v>
      </c>
      <c r="L27" s="320">
        <f>Industrial_injuries_benefits!L$13</f>
        <v>0</v>
      </c>
      <c r="M27" s="320">
        <f>Industrial_injuries_benefits!M$13</f>
        <v>0</v>
      </c>
      <c r="N27" s="320">
        <f>Industrial_injuries_benefits!N$13</f>
        <v>0</v>
      </c>
      <c r="O27" s="320">
        <f>Industrial_injuries_benefits!O$13</f>
        <v>0</v>
      </c>
      <c r="P27" s="320">
        <f>Industrial_injuries_benefits!P$13</f>
        <v>0</v>
      </c>
      <c r="Q27" s="320">
        <f>Industrial_injuries_benefits!Q$13</f>
        <v>0</v>
      </c>
      <c r="R27" s="320">
        <f>Industrial_injuries_benefits!R$13</f>
        <v>0</v>
      </c>
      <c r="S27" s="320">
        <f>Industrial_injuries_benefits!S$13</f>
        <v>0</v>
      </c>
      <c r="T27" s="320">
        <f>Industrial_injuries_benefits!T$13</f>
        <v>0</v>
      </c>
      <c r="U27" s="320">
        <f>Industrial_injuries_benefits!U$13</f>
        <v>0</v>
      </c>
      <c r="V27" s="320">
        <f>Industrial_injuries_benefits!V$13</f>
        <v>0</v>
      </c>
      <c r="W27" s="320">
        <f>Industrial_injuries_benefits!W$13</f>
        <v>0</v>
      </c>
      <c r="X27" s="320">
        <f>Industrial_injuries_benefits!X$13</f>
        <v>0</v>
      </c>
      <c r="Y27" s="320">
        <f>Industrial_injuries_benefits!Y$13</f>
        <v>0</v>
      </c>
      <c r="Z27" s="320">
        <f>Industrial_injuries_benefits!Z$13</f>
        <v>2.8</v>
      </c>
      <c r="AA27" s="320">
        <f>Industrial_injuries_benefits!AA$13</f>
        <v>2.9</v>
      </c>
      <c r="AB27" s="320">
        <f>Industrial_injuries_benefits!AB$13</f>
        <v>2.9</v>
      </c>
      <c r="AC27" s="320">
        <f>Industrial_injuries_benefits!AC$13</f>
        <v>3</v>
      </c>
      <c r="AD27" s="320">
        <f>Industrial_injuries_benefits!AD$13</f>
        <v>3.5</v>
      </c>
      <c r="AE27" s="320">
        <f>Industrial_injuries_benefits!AE$13</f>
        <v>4</v>
      </c>
      <c r="AF27" s="320">
        <f>Industrial_injuries_benefits!AF$13</f>
        <v>4</v>
      </c>
      <c r="AG27" s="320">
        <f>Industrial_injuries_benefits!AG$13</f>
        <v>4.5</v>
      </c>
      <c r="AH27" s="320">
        <f>Industrial_injuries_benefits!AH$13</f>
        <v>5</v>
      </c>
      <c r="AI27" s="320">
        <f>Industrial_injuries_benefits!AI$13</f>
        <v>5</v>
      </c>
      <c r="AJ27" s="320">
        <f>Industrial_injuries_benefits!AJ$13</f>
        <v>5</v>
      </c>
      <c r="AK27" s="320">
        <f>Industrial_injuries_benefits!AK$13</f>
        <v>5</v>
      </c>
      <c r="AL27" s="320">
        <f>Industrial_injuries_benefits!AL$13</f>
        <v>5</v>
      </c>
      <c r="AM27" s="320">
        <f>Industrial_injuries_benefits!AM$13</f>
        <v>5</v>
      </c>
      <c r="AN27" s="320">
        <f>Industrial_injuries_benefits!AN$13</f>
        <v>5</v>
      </c>
      <c r="AO27" s="320">
        <f>Industrial_injuries_benefits!AO$13</f>
        <v>5</v>
      </c>
      <c r="AP27" s="320">
        <f>Industrial_injuries_benefits!AP$13</f>
        <v>4</v>
      </c>
      <c r="AQ27" s="320">
        <f>Industrial_injuries_benefits!AQ$13</f>
        <v>4.2240000000000002</v>
      </c>
      <c r="AR27" s="320">
        <f>Industrial_injuries_benefits!AR$13</f>
        <v>3.6949999999999998</v>
      </c>
      <c r="AS27" s="320">
        <f>Industrial_injuries_benefits!AS$13</f>
        <v>4.2779999999999996</v>
      </c>
      <c r="AT27" s="320">
        <f>Industrial_injuries_benefits!AT$13</f>
        <v>4.0919999999999996</v>
      </c>
      <c r="AU27" s="320">
        <f>Industrial_injuries_benefits!AU$13</f>
        <v>4.101</v>
      </c>
      <c r="AV27" s="320">
        <f>Industrial_injuries_benefits!AV$13</f>
        <v>3.8860000000000001</v>
      </c>
      <c r="AW27" s="320">
        <f>Industrial_injuries_benefits!AW$13</f>
        <v>3.5070000000000001</v>
      </c>
      <c r="AX27" s="320">
        <f>Industrial_injuries_benefits!AX$13</f>
        <v>2.9569999999999999</v>
      </c>
      <c r="AY27" s="320">
        <f>Industrial_injuries_benefits!AY$13</f>
        <v>3.1080000000000001</v>
      </c>
      <c r="AZ27" s="320">
        <f>Industrial_injuries_benefits!AZ$13</f>
        <v>2.7719999999999998</v>
      </c>
      <c r="BA27" s="320">
        <f>Industrial_injuries_benefits!BA$13</f>
        <v>2.4620000000000002</v>
      </c>
      <c r="BB27" s="320">
        <f>Industrial_injuries_benefits!BB$13</f>
        <v>1.859</v>
      </c>
      <c r="BC27" s="320">
        <f>Industrial_injuries_benefits!BC$13</f>
        <v>2.0350000000000001</v>
      </c>
      <c r="BD27" s="320">
        <f>Industrial_injuries_benefits!BD$13</f>
        <v>2</v>
      </c>
      <c r="BE27" s="320">
        <f>Industrial_injuries_benefits!BE$13</f>
        <v>2</v>
      </c>
      <c r="BF27" s="320">
        <f>Industrial_injuries_benefits!BF$13</f>
        <v>1.73005451</v>
      </c>
      <c r="BG27" s="320">
        <f>Industrial_injuries_benefits!BG$13</f>
        <v>1.3642590700000001</v>
      </c>
      <c r="BH27" s="320">
        <f>Industrial_injuries_benefits!BH$13</f>
        <v>1.1830000000000001</v>
      </c>
      <c r="BI27" s="320">
        <f>Industrial_injuries_benefits!BI$13</f>
        <v>1.1019624799999999</v>
      </c>
      <c r="BJ27" s="320">
        <f>Industrial_injuries_benefits!BJ$13</f>
        <v>1.0844996200000001</v>
      </c>
      <c r="BK27" s="320">
        <f>Industrial_injuries_benefits!BK$13</f>
        <v>1.0897039199999998</v>
      </c>
      <c r="BL27" s="320">
        <f>Industrial_injuries_benefits!BL$13</f>
        <v>0.94398397000000001</v>
      </c>
      <c r="BM27" s="320">
        <f>Industrial_injuries_benefits!BM$13</f>
        <v>0.84670285999999995</v>
      </c>
      <c r="BN27" s="320">
        <f>Industrial_injuries_benefits!BN$13</f>
        <v>0.75357149000000001</v>
      </c>
      <c r="BO27" s="320">
        <f>Industrial_injuries_benefits!BO$13</f>
        <v>0.62038171000000009</v>
      </c>
      <c r="BP27" s="320">
        <f>Industrial_injuries_benefits!BP$13</f>
        <v>0.38903970756204248</v>
      </c>
      <c r="BQ27" s="320">
        <f>Industrial_injuries_benefits!BQ$13</f>
        <v>-6.0504900000000004E-3</v>
      </c>
      <c r="BR27" s="320">
        <f>Industrial_injuries_benefits!BR$13</f>
        <v>-2E-3</v>
      </c>
      <c r="BS27" s="320">
        <f>Industrial_injuries_benefits!BS$13</f>
        <v>-3.6445392946300642E-2</v>
      </c>
      <c r="BT27" s="320">
        <f>Industrial_injuries_benefits!BT$13</f>
        <v>0</v>
      </c>
      <c r="BU27" s="320">
        <f>Industrial_injuries_benefits!BU$13</f>
        <v>-2.2412595692622359E-2</v>
      </c>
      <c r="BV27" s="320">
        <f>Industrial_injuries_benefits!BV$13</f>
        <v>-3.6816445297728866E-2</v>
      </c>
      <c r="BW27" s="320">
        <f>Industrial_injuries_benefits!BW$13</f>
        <v>3.1020872850033782E-4</v>
      </c>
      <c r="BX27" s="320">
        <f>Industrial_injuries_benefits!BX$13</f>
        <v>-6.22888E-3</v>
      </c>
      <c r="BY27" s="320">
        <f>Industrial_injuries_benefits!BY$13</f>
        <v>2.8360339999999998E-2</v>
      </c>
      <c r="BZ27" s="320">
        <f>Industrial_injuries_benefits!BZ$13</f>
        <v>-4.1647100000000012E-3</v>
      </c>
      <c r="CA27" s="320">
        <f>Industrial_injuries_benefits!CA$13</f>
        <v>0</v>
      </c>
      <c r="CB27" s="320">
        <f>Industrial_injuries_benefits!CB$13</f>
        <v>0</v>
      </c>
      <c r="CC27" s="320">
        <f>Industrial_injuries_benefits!CC$13</f>
        <v>0</v>
      </c>
      <c r="CD27" s="320">
        <f>Industrial_injuries_benefits!CD$13</f>
        <v>0</v>
      </c>
      <c r="CE27" s="321">
        <f>Industrial_injuries_benefits!CE$13</f>
        <v>0</v>
      </c>
    </row>
    <row r="28" spans="1:83" ht="27" customHeight="1" x14ac:dyDescent="0.35">
      <c r="A28" s="317"/>
      <c r="B28" s="318" t="s">
        <v>495</v>
      </c>
      <c r="C28" s="319"/>
      <c r="D28" s="320">
        <f t="shared" ref="D28:AI28" si="21">SUM(D29:D31)</f>
        <v>0</v>
      </c>
      <c r="E28" s="320">
        <f t="shared" si="21"/>
        <v>0</v>
      </c>
      <c r="F28" s="320">
        <f t="shared" si="21"/>
        <v>0</v>
      </c>
      <c r="G28" s="320">
        <f t="shared" si="21"/>
        <v>0</v>
      </c>
      <c r="H28" s="320">
        <f t="shared" si="21"/>
        <v>0</v>
      </c>
      <c r="I28" s="320">
        <f t="shared" si="21"/>
        <v>0</v>
      </c>
      <c r="J28" s="320">
        <f t="shared" si="21"/>
        <v>0</v>
      </c>
      <c r="K28" s="320">
        <f t="shared" si="21"/>
        <v>0</v>
      </c>
      <c r="L28" s="320">
        <f t="shared" si="21"/>
        <v>0</v>
      </c>
      <c r="M28" s="320">
        <f t="shared" si="21"/>
        <v>0</v>
      </c>
      <c r="N28" s="320">
        <f t="shared" si="21"/>
        <v>0</v>
      </c>
      <c r="O28" s="320">
        <f t="shared" si="21"/>
        <v>0</v>
      </c>
      <c r="P28" s="320">
        <f t="shared" si="21"/>
        <v>0</v>
      </c>
      <c r="Q28" s="320">
        <f t="shared" si="21"/>
        <v>0</v>
      </c>
      <c r="R28" s="320">
        <f t="shared" si="21"/>
        <v>0</v>
      </c>
      <c r="S28" s="320">
        <f t="shared" si="21"/>
        <v>0</v>
      </c>
      <c r="T28" s="320">
        <f t="shared" si="21"/>
        <v>0</v>
      </c>
      <c r="U28" s="320">
        <f t="shared" si="21"/>
        <v>0</v>
      </c>
      <c r="V28" s="320">
        <f t="shared" si="21"/>
        <v>0</v>
      </c>
      <c r="W28" s="320">
        <f t="shared" si="21"/>
        <v>0</v>
      </c>
      <c r="X28" s="320">
        <f t="shared" si="21"/>
        <v>0</v>
      </c>
      <c r="Y28" s="320">
        <f t="shared" si="21"/>
        <v>0</v>
      </c>
      <c r="Z28" s="320">
        <f t="shared" si="21"/>
        <v>0</v>
      </c>
      <c r="AA28" s="320">
        <f t="shared" si="21"/>
        <v>0</v>
      </c>
      <c r="AB28" s="320">
        <f t="shared" si="21"/>
        <v>0</v>
      </c>
      <c r="AC28" s="320">
        <f t="shared" si="21"/>
        <v>0</v>
      </c>
      <c r="AD28" s="320">
        <f t="shared" si="21"/>
        <v>0</v>
      </c>
      <c r="AE28" s="320">
        <f t="shared" si="21"/>
        <v>0</v>
      </c>
      <c r="AF28" s="320">
        <f t="shared" si="21"/>
        <v>0</v>
      </c>
      <c r="AG28" s="320">
        <f t="shared" si="21"/>
        <v>0</v>
      </c>
      <c r="AH28" s="320">
        <f t="shared" si="21"/>
        <v>4</v>
      </c>
      <c r="AI28" s="320">
        <f t="shared" si="21"/>
        <v>4</v>
      </c>
      <c r="AJ28" s="320">
        <f t="shared" ref="AJ28:BO28" si="22">SUM(AJ29:AJ31)</f>
        <v>5</v>
      </c>
      <c r="AK28" s="320">
        <f t="shared" si="22"/>
        <v>6</v>
      </c>
      <c r="AL28" s="320">
        <f t="shared" si="22"/>
        <v>8</v>
      </c>
      <c r="AM28" s="320">
        <f t="shared" si="22"/>
        <v>10</v>
      </c>
      <c r="AN28" s="320">
        <f t="shared" si="22"/>
        <v>11</v>
      </c>
      <c r="AO28" s="320">
        <f t="shared" si="22"/>
        <v>13</v>
      </c>
      <c r="AP28" s="320">
        <f t="shared" si="22"/>
        <v>104</v>
      </c>
      <c r="AQ28" s="320">
        <f t="shared" si="22"/>
        <v>183.72300000000001</v>
      </c>
      <c r="AR28" s="320">
        <f t="shared" si="22"/>
        <v>173.41800000000001</v>
      </c>
      <c r="AS28" s="320">
        <f t="shared" si="22"/>
        <v>183.63200000000001</v>
      </c>
      <c r="AT28" s="320">
        <f t="shared" si="22"/>
        <v>208.02</v>
      </c>
      <c r="AU28" s="320">
        <f t="shared" si="22"/>
        <v>269.96832117263904</v>
      </c>
      <c r="AV28" s="320">
        <f t="shared" si="22"/>
        <v>327.97337600551521</v>
      </c>
      <c r="AW28" s="320">
        <f t="shared" si="22"/>
        <v>419.73289899962754</v>
      </c>
      <c r="AX28" s="320">
        <f t="shared" si="22"/>
        <v>500.04761254962028</v>
      </c>
      <c r="AY28" s="320">
        <f t="shared" si="22"/>
        <v>586.19055781453687</v>
      </c>
      <c r="AZ28" s="320">
        <f t="shared" si="22"/>
        <v>699.84472339379818</v>
      </c>
      <c r="BA28" s="320">
        <f t="shared" si="22"/>
        <v>709.21133412100005</v>
      </c>
      <c r="BB28" s="320">
        <f t="shared" si="22"/>
        <v>743.95880802719989</v>
      </c>
      <c r="BC28" s="320">
        <f t="shared" si="22"/>
        <v>796.16035103942988</v>
      </c>
      <c r="BD28" s="320">
        <f t="shared" si="22"/>
        <v>1062.5753809245423</v>
      </c>
      <c r="BE28" s="320">
        <f t="shared" si="22"/>
        <v>1204.9458330198895</v>
      </c>
      <c r="BF28" s="320">
        <f t="shared" si="22"/>
        <v>1323.6141531671719</v>
      </c>
      <c r="BG28" s="320">
        <f t="shared" si="22"/>
        <v>1395.0542927975321</v>
      </c>
      <c r="BH28" s="320">
        <f t="shared" si="22"/>
        <v>1385.8987667337435</v>
      </c>
      <c r="BI28" s="320">
        <f t="shared" si="22"/>
        <v>1409.8212688171038</v>
      </c>
      <c r="BJ28" s="320">
        <f t="shared" si="22"/>
        <v>1432.5211562657728</v>
      </c>
      <c r="BK28" s="320">
        <f t="shared" si="22"/>
        <v>1519.3189117063534</v>
      </c>
      <c r="BL28" s="320">
        <f t="shared" si="22"/>
        <v>1593.2292611102469</v>
      </c>
      <c r="BM28" s="320">
        <f t="shared" si="22"/>
        <v>1750.4748234956869</v>
      </c>
      <c r="BN28" s="320">
        <f t="shared" si="22"/>
        <v>1914.6434845305282</v>
      </c>
      <c r="BO28" s="320">
        <f t="shared" si="22"/>
        <v>2122.1051116318954</v>
      </c>
      <c r="BP28" s="320">
        <f t="shared" ref="BP28:CE28" si="23">SUM(BP29:BP31)</f>
        <v>2390.4446178677631</v>
      </c>
      <c r="BQ28" s="320">
        <f t="shared" si="23"/>
        <v>2599.6368526478509</v>
      </c>
      <c r="BR28" s="320">
        <f t="shared" si="23"/>
        <v>2860.1611611903727</v>
      </c>
      <c r="BS28" s="320">
        <f t="shared" si="23"/>
        <v>3127.2575946538373</v>
      </c>
      <c r="BT28" s="320">
        <f t="shared" si="23"/>
        <v>3274.5545449746614</v>
      </c>
      <c r="BU28" s="320">
        <f t="shared" si="23"/>
        <v>3544.47118416799</v>
      </c>
      <c r="BV28" s="320">
        <f t="shared" si="23"/>
        <v>3767.6170293917871</v>
      </c>
      <c r="BW28" s="320">
        <f t="shared" si="23"/>
        <v>3780.7940938310398</v>
      </c>
      <c r="BX28" s="320">
        <f t="shared" si="23"/>
        <v>3915.6179748468671</v>
      </c>
      <c r="BY28" s="320">
        <f t="shared" si="23"/>
        <v>3993.0072345938556</v>
      </c>
      <c r="BZ28" s="320">
        <f t="shared" si="23"/>
        <v>4331.7762894199295</v>
      </c>
      <c r="CA28" s="320">
        <f t="shared" si="23"/>
        <v>5047.7606108167174</v>
      </c>
      <c r="CB28" s="320">
        <f t="shared" si="23"/>
        <v>5564.317519218288</v>
      </c>
      <c r="CC28" s="320">
        <f t="shared" si="23"/>
        <v>5670.8820889834315</v>
      </c>
      <c r="CD28" s="320">
        <f t="shared" si="23"/>
        <v>5905.7934948668453</v>
      </c>
      <c r="CE28" s="321">
        <f t="shared" si="23"/>
        <v>6229.801926412998</v>
      </c>
    </row>
    <row r="29" spans="1:83" ht="15.5" x14ac:dyDescent="0.35">
      <c r="A29" s="317"/>
      <c r="B29" s="322" t="s">
        <v>252</v>
      </c>
      <c r="C29" s="319"/>
      <c r="D29" s="320">
        <f>Carers_Allowance!D$5</f>
        <v>0</v>
      </c>
      <c r="E29" s="320">
        <f>Carers_Allowance!E$5</f>
        <v>0</v>
      </c>
      <c r="F29" s="320">
        <f>Carers_Allowance!F$5</f>
        <v>0</v>
      </c>
      <c r="G29" s="320">
        <f>Carers_Allowance!G$5</f>
        <v>0</v>
      </c>
      <c r="H29" s="320">
        <f>Carers_Allowance!H$5</f>
        <v>0</v>
      </c>
      <c r="I29" s="320">
        <f>Carers_Allowance!I$5</f>
        <v>0</v>
      </c>
      <c r="J29" s="320">
        <f>Carers_Allowance!J$5</f>
        <v>0</v>
      </c>
      <c r="K29" s="320">
        <f>Carers_Allowance!K$5</f>
        <v>0</v>
      </c>
      <c r="L29" s="320">
        <f>Carers_Allowance!L$5</f>
        <v>0</v>
      </c>
      <c r="M29" s="320">
        <f>Carers_Allowance!M$5</f>
        <v>0</v>
      </c>
      <c r="N29" s="320">
        <f>Carers_Allowance!N$5</f>
        <v>0</v>
      </c>
      <c r="O29" s="320">
        <f>Carers_Allowance!O$5</f>
        <v>0</v>
      </c>
      <c r="P29" s="320">
        <f>Carers_Allowance!P$5</f>
        <v>0</v>
      </c>
      <c r="Q29" s="320">
        <f>Carers_Allowance!Q$5</f>
        <v>0</v>
      </c>
      <c r="R29" s="320">
        <f>Carers_Allowance!R$5</f>
        <v>0</v>
      </c>
      <c r="S29" s="320">
        <f>Carers_Allowance!S$5</f>
        <v>0</v>
      </c>
      <c r="T29" s="320">
        <f>Carers_Allowance!T$5</f>
        <v>0</v>
      </c>
      <c r="U29" s="320">
        <f>Carers_Allowance!U$5</f>
        <v>0</v>
      </c>
      <c r="V29" s="320">
        <f>Carers_Allowance!V$5</f>
        <v>0</v>
      </c>
      <c r="W29" s="320">
        <f>Carers_Allowance!W$5</f>
        <v>0</v>
      </c>
      <c r="X29" s="320">
        <f>Carers_Allowance!X$5</f>
        <v>0</v>
      </c>
      <c r="Y29" s="320">
        <f>Carers_Allowance!Y$5</f>
        <v>0</v>
      </c>
      <c r="Z29" s="320">
        <f>Carers_Allowance!Z$5</f>
        <v>0</v>
      </c>
      <c r="AA29" s="320">
        <f>Carers_Allowance!AA$5</f>
        <v>0</v>
      </c>
      <c r="AB29" s="320">
        <f>Carers_Allowance!AB$5</f>
        <v>0</v>
      </c>
      <c r="AC29" s="320">
        <f>Carers_Allowance!AC$5</f>
        <v>0</v>
      </c>
      <c r="AD29" s="320">
        <f>Carers_Allowance!AD$5</f>
        <v>0</v>
      </c>
      <c r="AE29" s="320">
        <f>Carers_Allowance!AE$5</f>
        <v>0</v>
      </c>
      <c r="AF29" s="320" t="str">
        <f>Carers_Allowance!AF$5</f>
        <v>-</v>
      </c>
      <c r="AG29" s="320" t="str">
        <f>Carers_Allowance!AG$5</f>
        <v>-</v>
      </c>
      <c r="AH29" s="320">
        <f>Carers_Allowance!AH$5</f>
        <v>4</v>
      </c>
      <c r="AI29" s="320">
        <f>Carers_Allowance!AI$5</f>
        <v>4</v>
      </c>
      <c r="AJ29" s="320">
        <f>Carers_Allowance!AJ$5</f>
        <v>5</v>
      </c>
      <c r="AK29" s="320">
        <f>Carers_Allowance!AK$5</f>
        <v>6</v>
      </c>
      <c r="AL29" s="320">
        <f>Carers_Allowance!AL$5</f>
        <v>8</v>
      </c>
      <c r="AM29" s="320">
        <f>Carers_Allowance!AM$5</f>
        <v>10</v>
      </c>
      <c r="AN29" s="320">
        <f>Carers_Allowance!AN$5</f>
        <v>11</v>
      </c>
      <c r="AO29" s="320">
        <f>Carers_Allowance!AO$5</f>
        <v>13</v>
      </c>
      <c r="AP29" s="320">
        <f>Carers_Allowance!AP$5</f>
        <v>104</v>
      </c>
      <c r="AQ29" s="320">
        <f>Carers_Allowance!AQ$5</f>
        <v>183.72300000000001</v>
      </c>
      <c r="AR29" s="320">
        <f>Carers_Allowance!AR$5</f>
        <v>173.41800000000001</v>
      </c>
      <c r="AS29" s="320">
        <f>Carers_Allowance!AS$5</f>
        <v>183.63200000000001</v>
      </c>
      <c r="AT29" s="320">
        <f>Carers_Allowance!AT$5</f>
        <v>208.02</v>
      </c>
      <c r="AU29" s="320">
        <f>Carers_Allowance!AU$5</f>
        <v>269.96832117263904</v>
      </c>
      <c r="AV29" s="320">
        <f>Carers_Allowance!AV$5</f>
        <v>327.97337600551521</v>
      </c>
      <c r="AW29" s="320">
        <f>Carers_Allowance!AW$5</f>
        <v>419.73289899962754</v>
      </c>
      <c r="AX29" s="320">
        <f>Carers_Allowance!AX$5</f>
        <v>500.04761254962028</v>
      </c>
      <c r="AY29" s="320">
        <f>Carers_Allowance!AY$5</f>
        <v>586.19055781453687</v>
      </c>
      <c r="AZ29" s="320">
        <f>Carers_Allowance!AZ$5</f>
        <v>699.84472339379818</v>
      </c>
      <c r="BA29" s="320">
        <f>Carers_Allowance!BA$5</f>
        <v>709.21133412100005</v>
      </c>
      <c r="BB29" s="320">
        <f>Carers_Allowance!BB$5</f>
        <v>743.95880802719989</v>
      </c>
      <c r="BC29" s="320">
        <f>Carers_Allowance!BC$5</f>
        <v>796.16035103942988</v>
      </c>
      <c r="BD29" s="320">
        <f>Carers_Allowance!BD$5</f>
        <v>809.72477850657356</v>
      </c>
      <c r="BE29" s="320">
        <f>Carers_Allowance!BE$5</f>
        <v>870.53092037570082</v>
      </c>
      <c r="BF29" s="320">
        <f>Carers_Allowance!BF$5</f>
        <v>947.298</v>
      </c>
      <c r="BG29" s="320">
        <f>Carers_Allowance!BG$5</f>
        <v>1017.4757964240732</v>
      </c>
      <c r="BH29" s="320">
        <f>Carers_Allowance!BH$5</f>
        <v>1057.6289999999999</v>
      </c>
      <c r="BI29" s="320">
        <f>Carers_Allowance!BI$5</f>
        <v>1113.5155272727516</v>
      </c>
      <c r="BJ29" s="320">
        <f>Carers_Allowance!BJ$5</f>
        <v>1142.0356692484781</v>
      </c>
      <c r="BK29" s="320">
        <f>Carers_Allowance!BK$5</f>
        <v>1235.597033053456</v>
      </c>
      <c r="BL29" s="320">
        <f>Carers_Allowance!BL$5</f>
        <v>1316.2793594178083</v>
      </c>
      <c r="BM29" s="320">
        <f>Carers_Allowance!BM$5</f>
        <v>1446.1896739375136</v>
      </c>
      <c r="BN29" s="320">
        <f>Carers_Allowance!BN$5</f>
        <v>1526.3989427992453</v>
      </c>
      <c r="BO29" s="320">
        <f>Carers_Allowance!BO$5</f>
        <v>1691.4195913635774</v>
      </c>
      <c r="BP29" s="320">
        <f>Carers_Allowance!BP$5</f>
        <v>1882.2267307552024</v>
      </c>
      <c r="BQ29" s="320">
        <f>Carers_Allowance!BQ$5</f>
        <v>2041.8053091705644</v>
      </c>
      <c r="BR29" s="320">
        <f>Carers_Allowance!BR$5</f>
        <v>2274.4593787053836</v>
      </c>
      <c r="BS29" s="320">
        <f>Carers_Allowance!BS$5</f>
        <v>2503.5602726161615</v>
      </c>
      <c r="BT29" s="320">
        <f>Carers_Allowance!BT$5</f>
        <v>2626.7182223174623</v>
      </c>
      <c r="BU29" s="320">
        <f>Carers_Allowance!BU$5</f>
        <v>2791.2308667358793</v>
      </c>
      <c r="BV29" s="320">
        <f>Carers_Allowance!BV$5</f>
        <v>2855.414544307062</v>
      </c>
      <c r="BW29" s="320">
        <f>Carers_Allowance!BW$5</f>
        <v>2913.4681466665279</v>
      </c>
      <c r="BX29" s="320">
        <f>Carers_Allowance!BX$5</f>
        <v>3011.148786525986</v>
      </c>
      <c r="BY29" s="320">
        <f>Carers_Allowance!BY$5</f>
        <v>3044.3763376680536</v>
      </c>
      <c r="BZ29" s="320">
        <f>Carers_Allowance!BZ$5</f>
        <v>3272.270815281096</v>
      </c>
      <c r="CA29" s="320">
        <f>Carers_Allowance!CA$5</f>
        <v>3840.9793312328361</v>
      </c>
      <c r="CB29" s="320">
        <f>Carers_Allowance!CB$5</f>
        <v>4247.6642714679592</v>
      </c>
      <c r="CC29" s="320">
        <f>Carers_Allowance!CC$5</f>
        <v>4447.0838558915593</v>
      </c>
      <c r="CD29" s="320">
        <f>Carers_Allowance!CD$5</f>
        <v>4676.6786443556493</v>
      </c>
      <c r="CE29" s="321">
        <f>Carers_Allowance!CE$5</f>
        <v>4956.8296683166254</v>
      </c>
    </row>
    <row r="30" spans="1:83" ht="15.5" x14ac:dyDescent="0.35">
      <c r="A30" s="317"/>
      <c r="B30" s="322" t="s">
        <v>496</v>
      </c>
      <c r="C30" s="319"/>
      <c r="D30" s="320">
        <f>Table_4!D$25</f>
        <v>0</v>
      </c>
      <c r="E30" s="320">
        <f>Table_4!E$25</f>
        <v>0</v>
      </c>
      <c r="F30" s="320">
        <f>Table_4!F$25</f>
        <v>0</v>
      </c>
      <c r="G30" s="320">
        <f>Table_4!G$25</f>
        <v>0</v>
      </c>
      <c r="H30" s="320">
        <f>Table_4!H$25</f>
        <v>0</v>
      </c>
      <c r="I30" s="320">
        <f>Table_4!I$25</f>
        <v>0</v>
      </c>
      <c r="J30" s="320">
        <f>Table_4!J$25</f>
        <v>0</v>
      </c>
      <c r="K30" s="320">
        <f>Table_4!K$25</f>
        <v>0</v>
      </c>
      <c r="L30" s="320">
        <f>Table_4!L$25</f>
        <v>0</v>
      </c>
      <c r="M30" s="320">
        <f>Table_4!M$25</f>
        <v>0</v>
      </c>
      <c r="N30" s="320">
        <f>Table_4!N$25</f>
        <v>0</v>
      </c>
      <c r="O30" s="320">
        <f>Table_4!O$25</f>
        <v>0</v>
      </c>
      <c r="P30" s="320">
        <f>Table_4!P$25</f>
        <v>0</v>
      </c>
      <c r="Q30" s="320">
        <f>Table_4!Q$25</f>
        <v>0</v>
      </c>
      <c r="R30" s="320">
        <f>Table_4!R$25</f>
        <v>0</v>
      </c>
      <c r="S30" s="320">
        <f>Table_4!S$25</f>
        <v>0</v>
      </c>
      <c r="T30" s="320">
        <f>Table_4!T$25</f>
        <v>0</v>
      </c>
      <c r="U30" s="320">
        <f>Table_4!U$25</f>
        <v>0</v>
      </c>
      <c r="V30" s="320">
        <f>Table_4!V$25</f>
        <v>0</v>
      </c>
      <c r="W30" s="320">
        <f>Table_4!W$25</f>
        <v>0</v>
      </c>
      <c r="X30" s="320">
        <f>Table_4!X$25</f>
        <v>0</v>
      </c>
      <c r="Y30" s="320">
        <f>Table_4!Y$25</f>
        <v>0</v>
      </c>
      <c r="Z30" s="320">
        <f>Table_4!Z$25</f>
        <v>0</v>
      </c>
      <c r="AA30" s="320">
        <f>Table_4!AA$25</f>
        <v>0</v>
      </c>
      <c r="AB30" s="320">
        <f>Table_4!AB$25</f>
        <v>0</v>
      </c>
      <c r="AC30" s="320">
        <f>Table_4!AC$25</f>
        <v>0</v>
      </c>
      <c r="AD30" s="320">
        <f>Table_4!AD$25</f>
        <v>0</v>
      </c>
      <c r="AE30" s="320">
        <f>Table_4!AE$25</f>
        <v>0</v>
      </c>
      <c r="AF30" s="320">
        <f>Table_4!AF$25</f>
        <v>0</v>
      </c>
      <c r="AG30" s="320">
        <f>Table_4!AG$25</f>
        <v>0</v>
      </c>
      <c r="AH30" s="320">
        <f>Table_4!AH$25</f>
        <v>0</v>
      </c>
      <c r="AI30" s="320">
        <f>Table_4!AI$25</f>
        <v>0</v>
      </c>
      <c r="AJ30" s="320">
        <f>Table_4!AJ$25</f>
        <v>0</v>
      </c>
      <c r="AK30" s="320">
        <f>Table_4!AK$25</f>
        <v>0</v>
      </c>
      <c r="AL30" s="320">
        <f>Table_4!AL$25</f>
        <v>0</v>
      </c>
      <c r="AM30" s="320">
        <f>Table_4!AM$25</f>
        <v>0</v>
      </c>
      <c r="AN30" s="320">
        <f>Table_4!AN$25</f>
        <v>0</v>
      </c>
      <c r="AO30" s="320">
        <f>Table_4!AO$25</f>
        <v>0</v>
      </c>
      <c r="AP30" s="320">
        <f>Table_4!AP$25</f>
        <v>0</v>
      </c>
      <c r="AQ30" s="320">
        <f>Table_4!AQ$25</f>
        <v>0</v>
      </c>
      <c r="AR30" s="320">
        <f>Table_4!AR$25</f>
        <v>0</v>
      </c>
      <c r="AS30" s="320">
        <f>Table_4!AS$25</f>
        <v>0</v>
      </c>
      <c r="AT30" s="320">
        <f>Table_4!AT$25</f>
        <v>0</v>
      </c>
      <c r="AU30" s="320">
        <f>Table_4!AU$25</f>
        <v>0</v>
      </c>
      <c r="AV30" s="320">
        <f>Table_4!AV$25</f>
        <v>0</v>
      </c>
      <c r="AW30" s="320">
        <f>Table_4!AW$25</f>
        <v>0</v>
      </c>
      <c r="AX30" s="320">
        <f>Table_4!AX$25</f>
        <v>0</v>
      </c>
      <c r="AY30" s="320">
        <f>Table_4!AY$25</f>
        <v>0</v>
      </c>
      <c r="AZ30" s="320">
        <f>Table_4!AZ$25</f>
        <v>0</v>
      </c>
      <c r="BA30" s="320">
        <f>Table_4!BA$25</f>
        <v>0</v>
      </c>
      <c r="BB30" s="320">
        <f>Table_4!BB$25</f>
        <v>0</v>
      </c>
      <c r="BC30" s="320">
        <f>Table_4!BC$25</f>
        <v>0</v>
      </c>
      <c r="BD30" s="320">
        <f>Table_4!BD$25</f>
        <v>252.8506024179687</v>
      </c>
      <c r="BE30" s="320">
        <f>Table_4!BE$25</f>
        <v>334.41491264418875</v>
      </c>
      <c r="BF30" s="320">
        <f>Table_4!BF$25</f>
        <v>376.31615316717199</v>
      </c>
      <c r="BG30" s="320">
        <f>Table_4!BG$25</f>
        <v>377.57849637345873</v>
      </c>
      <c r="BH30" s="320">
        <f>Table_4!BH$25</f>
        <v>328.26976673374355</v>
      </c>
      <c r="BI30" s="320">
        <f>Table_4!BI$25</f>
        <v>296.30574154435226</v>
      </c>
      <c r="BJ30" s="320">
        <f>Table_4!BJ$25</f>
        <v>290.48548701729464</v>
      </c>
      <c r="BK30" s="320">
        <f>Table_4!BK$25</f>
        <v>283.72187865289749</v>
      </c>
      <c r="BL30" s="320">
        <f>Table_4!BL$25</f>
        <v>276.94990169243857</v>
      </c>
      <c r="BM30" s="320">
        <f>Table_4!BM$25</f>
        <v>304.28514955817326</v>
      </c>
      <c r="BN30" s="320">
        <f>Table_4!BN$25</f>
        <v>388.24454173128282</v>
      </c>
      <c r="BO30" s="320">
        <f>Table_4!BO$25</f>
        <v>430.68552026831782</v>
      </c>
      <c r="BP30" s="320">
        <f>Table_4!BP$25</f>
        <v>508.21788711256067</v>
      </c>
      <c r="BQ30" s="320">
        <f>Table_4!BQ$25</f>
        <v>557.83154347728623</v>
      </c>
      <c r="BR30" s="320">
        <f>Table_4!BR$25</f>
        <v>585.70178248498928</v>
      </c>
      <c r="BS30" s="320">
        <f>Table_4!BS$25</f>
        <v>623.69732203767592</v>
      </c>
      <c r="BT30" s="320">
        <f>Table_4!BT$25</f>
        <v>647.83632265719939</v>
      </c>
      <c r="BU30" s="320">
        <f>Table_4!BU$25</f>
        <v>753.24031743211071</v>
      </c>
      <c r="BV30" s="320">
        <f>Table_4!BV$25</f>
        <v>912.20248508472514</v>
      </c>
      <c r="BW30" s="320">
        <f>Table_4!BW$25</f>
        <v>637.83416075420985</v>
      </c>
      <c r="BX30" s="320">
        <f>Table_4!BX$25</f>
        <v>501.04570704273414</v>
      </c>
      <c r="BY30" s="320">
        <f>Table_4!BY$25</f>
        <v>400.94672722287692</v>
      </c>
      <c r="BZ30" s="320">
        <f>Table_4!BZ$25</f>
        <v>371.55009822644712</v>
      </c>
      <c r="CA30" s="320">
        <f>Table_4!CA$25</f>
        <v>386.83321220403786</v>
      </c>
      <c r="CB30" s="320">
        <f>Table_4!CB$25</f>
        <v>340.85279493571903</v>
      </c>
      <c r="CC30" s="320">
        <f>Table_4!CC$25</f>
        <v>69.307105553648299</v>
      </c>
      <c r="CD30" s="320">
        <f>Table_4!CD$25</f>
        <v>0</v>
      </c>
      <c r="CE30" s="321">
        <f>Table_4!CE$25</f>
        <v>0</v>
      </c>
    </row>
    <row r="31" spans="1:83" ht="15.5" x14ac:dyDescent="0.35">
      <c r="A31" s="317"/>
      <c r="B31" s="322" t="s">
        <v>497</v>
      </c>
      <c r="C31" s="319"/>
      <c r="D31" s="320">
        <f>Table_4!D$36</f>
        <v>0</v>
      </c>
      <c r="E31" s="320">
        <f>Table_4!E$36</f>
        <v>0</v>
      </c>
      <c r="F31" s="320">
        <f>Table_4!F$36</f>
        <v>0</v>
      </c>
      <c r="G31" s="320">
        <f>Table_4!G$36</f>
        <v>0</v>
      </c>
      <c r="H31" s="320">
        <f>Table_4!H$36</f>
        <v>0</v>
      </c>
      <c r="I31" s="320">
        <f>Table_4!I$36</f>
        <v>0</v>
      </c>
      <c r="J31" s="320">
        <f>Table_4!J$36</f>
        <v>0</v>
      </c>
      <c r="K31" s="320">
        <f>Table_4!K$36</f>
        <v>0</v>
      </c>
      <c r="L31" s="320">
        <f>Table_4!L$36</f>
        <v>0</v>
      </c>
      <c r="M31" s="320">
        <f>Table_4!M$36</f>
        <v>0</v>
      </c>
      <c r="N31" s="320">
        <f>Table_4!N$36</f>
        <v>0</v>
      </c>
      <c r="O31" s="320">
        <f>Table_4!O$36</f>
        <v>0</v>
      </c>
      <c r="P31" s="320">
        <f>Table_4!P$36</f>
        <v>0</v>
      </c>
      <c r="Q31" s="320">
        <f>Table_4!Q$36</f>
        <v>0</v>
      </c>
      <c r="R31" s="320">
        <f>Table_4!R$36</f>
        <v>0</v>
      </c>
      <c r="S31" s="320">
        <f>Table_4!S$36</f>
        <v>0</v>
      </c>
      <c r="T31" s="320">
        <f>Table_4!T$36</f>
        <v>0</v>
      </c>
      <c r="U31" s="320">
        <f>Table_4!U$36</f>
        <v>0</v>
      </c>
      <c r="V31" s="320">
        <f>Table_4!V$36</f>
        <v>0</v>
      </c>
      <c r="W31" s="320">
        <f>Table_4!W$36</f>
        <v>0</v>
      </c>
      <c r="X31" s="320">
        <f>Table_4!X$36</f>
        <v>0</v>
      </c>
      <c r="Y31" s="320">
        <f>Table_4!Y$36</f>
        <v>0</v>
      </c>
      <c r="Z31" s="320">
        <f>Table_4!Z$36</f>
        <v>0</v>
      </c>
      <c r="AA31" s="320">
        <f>Table_4!AA$36</f>
        <v>0</v>
      </c>
      <c r="AB31" s="320">
        <f>Table_4!AB$36</f>
        <v>0</v>
      </c>
      <c r="AC31" s="320">
        <f>Table_4!AC$36</f>
        <v>0</v>
      </c>
      <c r="AD31" s="320">
        <f>Table_4!AD$36</f>
        <v>0</v>
      </c>
      <c r="AE31" s="320">
        <f>Table_4!AE$36</f>
        <v>0</v>
      </c>
      <c r="AF31" s="320">
        <f>Table_4!AF$36</f>
        <v>0</v>
      </c>
      <c r="AG31" s="320">
        <f>Table_4!AG$36</f>
        <v>0</v>
      </c>
      <c r="AH31" s="320">
        <f>Table_4!AH$36</f>
        <v>0</v>
      </c>
      <c r="AI31" s="320">
        <f>Table_4!AI$36</f>
        <v>0</v>
      </c>
      <c r="AJ31" s="320">
        <f>Table_4!AJ$36</f>
        <v>0</v>
      </c>
      <c r="AK31" s="320">
        <f>Table_4!AK$36</f>
        <v>0</v>
      </c>
      <c r="AL31" s="320">
        <f>Table_4!AL$36</f>
        <v>0</v>
      </c>
      <c r="AM31" s="320">
        <f>Table_4!AM$36</f>
        <v>0</v>
      </c>
      <c r="AN31" s="320">
        <f>Table_4!AN$36</f>
        <v>0</v>
      </c>
      <c r="AO31" s="320">
        <f>Table_4!AO$36</f>
        <v>0</v>
      </c>
      <c r="AP31" s="320">
        <f>Table_4!AP$36</f>
        <v>0</v>
      </c>
      <c r="AQ31" s="320">
        <f>Table_4!AQ$36</f>
        <v>0</v>
      </c>
      <c r="AR31" s="320">
        <f>Table_4!AR$36</f>
        <v>0</v>
      </c>
      <c r="AS31" s="320">
        <f>Table_4!AS$36</f>
        <v>0</v>
      </c>
      <c r="AT31" s="320">
        <f>Table_4!AT$36</f>
        <v>0</v>
      </c>
      <c r="AU31" s="320">
        <f>Table_4!AU$36</f>
        <v>0</v>
      </c>
      <c r="AV31" s="320">
        <f>Table_4!AV$36</f>
        <v>0</v>
      </c>
      <c r="AW31" s="320">
        <f>Table_4!AW$36</f>
        <v>0</v>
      </c>
      <c r="AX31" s="320">
        <f>Table_4!AX$36</f>
        <v>0</v>
      </c>
      <c r="AY31" s="320">
        <f>Table_4!AY$36</f>
        <v>0</v>
      </c>
      <c r="AZ31" s="320">
        <f>Table_4!AZ$36</f>
        <v>0</v>
      </c>
      <c r="BA31" s="320">
        <f>Table_4!BA$36</f>
        <v>0</v>
      </c>
      <c r="BB31" s="320">
        <f>Table_4!BB$36</f>
        <v>0</v>
      </c>
      <c r="BC31" s="320">
        <f>Table_4!BC$36</f>
        <v>0</v>
      </c>
      <c r="BD31" s="320">
        <f>Table_4!BD$36</f>
        <v>0</v>
      </c>
      <c r="BE31" s="320">
        <f>Table_4!BE$36</f>
        <v>0</v>
      </c>
      <c r="BF31" s="320">
        <f>Table_4!BF$36</f>
        <v>0</v>
      </c>
      <c r="BG31" s="320">
        <f>Table_4!BG$36</f>
        <v>0</v>
      </c>
      <c r="BH31" s="320">
        <f>Table_4!BH$36</f>
        <v>0</v>
      </c>
      <c r="BI31" s="320">
        <f>Table_4!BI$36</f>
        <v>0</v>
      </c>
      <c r="BJ31" s="320">
        <f>Table_4!BJ$36</f>
        <v>0</v>
      </c>
      <c r="BK31" s="320">
        <f>Table_4!BK$36</f>
        <v>0</v>
      </c>
      <c r="BL31" s="320">
        <f>Table_4!BL$36</f>
        <v>0</v>
      </c>
      <c r="BM31" s="320">
        <f>Table_4!BM$36</f>
        <v>0</v>
      </c>
      <c r="BN31" s="320">
        <f>Table_4!BN$36</f>
        <v>0</v>
      </c>
      <c r="BO31" s="320">
        <f>Table_4!BO$36</f>
        <v>0</v>
      </c>
      <c r="BP31" s="320">
        <f>Table_4!BP$36</f>
        <v>0</v>
      </c>
      <c r="BQ31" s="320">
        <f>Table_4!BQ$36</f>
        <v>0</v>
      </c>
      <c r="BR31" s="320">
        <f>Table_4!BR$36</f>
        <v>0</v>
      </c>
      <c r="BS31" s="320">
        <f>Table_4!BS$36</f>
        <v>0</v>
      </c>
      <c r="BT31" s="320">
        <f>Table_4!BT$36</f>
        <v>0</v>
      </c>
      <c r="BU31" s="320">
        <f>Table_4!BU$36</f>
        <v>0</v>
      </c>
      <c r="BV31" s="320">
        <f>Table_4!BV$36</f>
        <v>0</v>
      </c>
      <c r="BW31" s="320">
        <f>Table_4!BW$36</f>
        <v>229.49178641030215</v>
      </c>
      <c r="BX31" s="320">
        <f>Table_4!BX$36</f>
        <v>403.42348127814699</v>
      </c>
      <c r="BY31" s="320">
        <f>Table_4!BY$36</f>
        <v>547.68416970292537</v>
      </c>
      <c r="BZ31" s="320">
        <f>Table_4!BZ$36</f>
        <v>687.95537591238599</v>
      </c>
      <c r="CA31" s="320">
        <f>Table_4!CA$36</f>
        <v>819.94806737984334</v>
      </c>
      <c r="CB31" s="320">
        <f>Table_4!CB$36</f>
        <v>975.800452814609</v>
      </c>
      <c r="CC31" s="320">
        <f>Table_4!CC$36</f>
        <v>1154.4911275382233</v>
      </c>
      <c r="CD31" s="320">
        <f>Table_4!CD$36</f>
        <v>1229.114850511196</v>
      </c>
      <c r="CE31" s="321">
        <f>Table_4!CE$36</f>
        <v>1272.9722580963728</v>
      </c>
    </row>
    <row r="32" spans="1:83" ht="27" customHeight="1" x14ac:dyDescent="0.35">
      <c r="A32" s="317"/>
      <c r="B32" s="318" t="s">
        <v>498</v>
      </c>
      <c r="C32" s="319"/>
      <c r="D32" s="320">
        <f t="shared" ref="D32:AI32" si="24">SUM(D33:D34)</f>
        <v>0</v>
      </c>
      <c r="E32" s="320">
        <f t="shared" si="24"/>
        <v>0</v>
      </c>
      <c r="F32" s="320">
        <f t="shared" si="24"/>
        <v>0</v>
      </c>
      <c r="G32" s="320">
        <f t="shared" si="24"/>
        <v>0</v>
      </c>
      <c r="H32" s="320">
        <f t="shared" si="24"/>
        <v>0</v>
      </c>
      <c r="I32" s="320">
        <f t="shared" si="24"/>
        <v>0</v>
      </c>
      <c r="J32" s="320">
        <f t="shared" si="24"/>
        <v>0</v>
      </c>
      <c r="K32" s="320">
        <f t="shared" si="24"/>
        <v>0</v>
      </c>
      <c r="L32" s="320">
        <f t="shared" si="24"/>
        <v>0</v>
      </c>
      <c r="M32" s="320">
        <f t="shared" si="24"/>
        <v>0</v>
      </c>
      <c r="N32" s="320">
        <f t="shared" si="24"/>
        <v>0</v>
      </c>
      <c r="O32" s="320">
        <f t="shared" si="24"/>
        <v>0</v>
      </c>
      <c r="P32" s="320">
        <f t="shared" si="24"/>
        <v>0</v>
      </c>
      <c r="Q32" s="320">
        <f t="shared" si="24"/>
        <v>0</v>
      </c>
      <c r="R32" s="320">
        <f t="shared" si="24"/>
        <v>0</v>
      </c>
      <c r="S32" s="320">
        <f t="shared" si="24"/>
        <v>0</v>
      </c>
      <c r="T32" s="320">
        <f t="shared" si="24"/>
        <v>0</v>
      </c>
      <c r="U32" s="320">
        <f t="shared" si="24"/>
        <v>0</v>
      </c>
      <c r="V32" s="320">
        <f t="shared" si="24"/>
        <v>0</v>
      </c>
      <c r="W32" s="320">
        <f t="shared" si="24"/>
        <v>0</v>
      </c>
      <c r="X32" s="320">
        <f t="shared" si="24"/>
        <v>0</v>
      </c>
      <c r="Y32" s="320">
        <f t="shared" si="24"/>
        <v>0</v>
      </c>
      <c r="Z32" s="320">
        <f t="shared" si="24"/>
        <v>0</v>
      </c>
      <c r="AA32" s="320">
        <f t="shared" si="24"/>
        <v>0</v>
      </c>
      <c r="AB32" s="320">
        <f t="shared" si="24"/>
        <v>0</v>
      </c>
      <c r="AC32" s="320">
        <f t="shared" si="24"/>
        <v>0</v>
      </c>
      <c r="AD32" s="320">
        <f t="shared" si="24"/>
        <v>0</v>
      </c>
      <c r="AE32" s="320">
        <f t="shared" si="24"/>
        <v>0</v>
      </c>
      <c r="AF32" s="320">
        <f t="shared" si="24"/>
        <v>0</v>
      </c>
      <c r="AG32" s="320">
        <f t="shared" si="24"/>
        <v>0</v>
      </c>
      <c r="AH32" s="320">
        <f t="shared" si="24"/>
        <v>51.497172727332845</v>
      </c>
      <c r="AI32" s="320">
        <f t="shared" si="24"/>
        <v>56.414147956273574</v>
      </c>
      <c r="AJ32" s="320">
        <f t="shared" ref="AJ32:BO32" si="25">SUM(AJ33:AJ34)</f>
        <v>72.615417878922116</v>
      </c>
      <c r="AK32" s="320">
        <f t="shared" si="25"/>
        <v>117.78692276529311</v>
      </c>
      <c r="AL32" s="320">
        <f t="shared" si="25"/>
        <v>151.22362386540289</v>
      </c>
      <c r="AM32" s="320">
        <f t="shared" si="25"/>
        <v>178.70507247687672</v>
      </c>
      <c r="AN32" s="320">
        <f t="shared" si="25"/>
        <v>201.80019075346371</v>
      </c>
      <c r="AO32" s="320">
        <f t="shared" si="25"/>
        <v>225.35883833034222</v>
      </c>
      <c r="AP32" s="320">
        <f t="shared" si="25"/>
        <v>242.96586799409306</v>
      </c>
      <c r="AQ32" s="320">
        <f t="shared" si="25"/>
        <v>251.3770479196252</v>
      </c>
      <c r="AR32" s="320">
        <f t="shared" si="25"/>
        <v>219.61099999999999</v>
      </c>
      <c r="AS32" s="320">
        <f t="shared" si="25"/>
        <v>302.30599999999998</v>
      </c>
      <c r="AT32" s="320">
        <f t="shared" si="25"/>
        <v>415.50300000000004</v>
      </c>
      <c r="AU32" s="320">
        <f t="shared" si="25"/>
        <v>549.82100000000003</v>
      </c>
      <c r="AV32" s="320">
        <f t="shared" si="25"/>
        <v>722.96500000000003</v>
      </c>
      <c r="AW32" s="320">
        <f t="shared" si="25"/>
        <v>963.53300000000002</v>
      </c>
      <c r="AX32" s="320">
        <f t="shared" si="25"/>
        <v>1237.7020586775143</v>
      </c>
      <c r="AY32" s="320">
        <f t="shared" si="25"/>
        <v>1440.7675679371928</v>
      </c>
      <c r="AZ32" s="320">
        <f t="shared" si="25"/>
        <v>1632.1173192887268</v>
      </c>
      <c r="BA32" s="320">
        <f t="shared" si="25"/>
        <v>1783.2014949487759</v>
      </c>
      <c r="BB32" s="320">
        <f t="shared" si="25"/>
        <v>1966.2753495570933</v>
      </c>
      <c r="BC32" s="320">
        <f t="shared" si="25"/>
        <v>2143.4684371455282</v>
      </c>
      <c r="BD32" s="320">
        <f t="shared" si="25"/>
        <v>2303.1767229957381</v>
      </c>
      <c r="BE32" s="320">
        <f t="shared" si="25"/>
        <v>2531.7035246192022</v>
      </c>
      <c r="BF32" s="320">
        <f t="shared" si="25"/>
        <v>2999.4614887041653</v>
      </c>
      <c r="BG32" s="320">
        <f t="shared" si="25"/>
        <v>2966.6712049912694</v>
      </c>
      <c r="BH32" s="320">
        <f t="shared" si="25"/>
        <v>3201.5130041258617</v>
      </c>
      <c r="BI32" s="320">
        <f t="shared" si="25"/>
        <v>3472.5465205192463</v>
      </c>
      <c r="BJ32" s="320">
        <f t="shared" si="25"/>
        <v>3760.9241738617989</v>
      </c>
      <c r="BK32" s="320">
        <f t="shared" si="25"/>
        <v>3996.4280011900032</v>
      </c>
      <c r="BL32" s="320">
        <f t="shared" si="25"/>
        <v>4891.7079022417884</v>
      </c>
      <c r="BM32" s="320">
        <f t="shared" si="25"/>
        <v>5587.16694369992</v>
      </c>
      <c r="BN32" s="320">
        <f t="shared" si="25"/>
        <v>5998.1093455519394</v>
      </c>
      <c r="BO32" s="320">
        <f t="shared" si="25"/>
        <v>6471.3592562218046</v>
      </c>
      <c r="BP32" s="320">
        <f t="shared" ref="BP32:CE32" si="26">SUM(BP33:BP34)</f>
        <v>6901.4624032787806</v>
      </c>
      <c r="BQ32" s="320">
        <f t="shared" si="26"/>
        <v>7141.9076247388075</v>
      </c>
      <c r="BR32" s="320">
        <f t="shared" si="26"/>
        <v>7733.6700263693729</v>
      </c>
      <c r="BS32" s="320">
        <f t="shared" si="26"/>
        <v>8132.5337356956888</v>
      </c>
      <c r="BT32" s="320">
        <f t="shared" si="26"/>
        <v>8160.913121062179</v>
      </c>
      <c r="BU32" s="320">
        <f t="shared" si="26"/>
        <v>8155.1111739159687</v>
      </c>
      <c r="BV32" s="320">
        <f t="shared" si="26"/>
        <v>8119.9048112608998</v>
      </c>
      <c r="BW32" s="320">
        <f t="shared" si="26"/>
        <v>8538.3609628565609</v>
      </c>
      <c r="BX32" s="320">
        <f t="shared" si="26"/>
        <v>9074.9592513184471</v>
      </c>
      <c r="BY32" s="320">
        <f t="shared" si="26"/>
        <v>10059.080853854641</v>
      </c>
      <c r="BZ32" s="320">
        <f t="shared" si="26"/>
        <v>10603.59368683838</v>
      </c>
      <c r="CA32" s="320">
        <f t="shared" si="26"/>
        <v>11464.591540057838</v>
      </c>
      <c r="CB32" s="320">
        <f t="shared" si="26"/>
        <v>12392.052006044387</v>
      </c>
      <c r="CC32" s="320">
        <f t="shared" si="26"/>
        <v>12470.479642767426</v>
      </c>
      <c r="CD32" s="320">
        <f t="shared" si="26"/>
        <v>13043.514596982972</v>
      </c>
      <c r="CE32" s="321">
        <f t="shared" si="26"/>
        <v>13683.900874758903</v>
      </c>
    </row>
    <row r="33" spans="1:83" ht="15.5" x14ac:dyDescent="0.35">
      <c r="A33" s="317"/>
      <c r="B33" s="322" t="s">
        <v>27</v>
      </c>
      <c r="C33" s="319"/>
      <c r="D33" s="320">
        <f>Table_4!D$26</f>
        <v>0</v>
      </c>
      <c r="E33" s="320">
        <f>Table_4!E$26</f>
        <v>0</v>
      </c>
      <c r="F33" s="320">
        <f>Table_4!F$26</f>
        <v>0</v>
      </c>
      <c r="G33" s="320">
        <f>Table_4!G$26</f>
        <v>0</v>
      </c>
      <c r="H33" s="320">
        <f>Table_4!H$26</f>
        <v>0</v>
      </c>
      <c r="I33" s="320">
        <f>Table_4!I$26</f>
        <v>0</v>
      </c>
      <c r="J33" s="320">
        <f>Table_4!J$26</f>
        <v>0</v>
      </c>
      <c r="K33" s="320">
        <f>Table_4!K$26</f>
        <v>0</v>
      </c>
      <c r="L33" s="320">
        <f>Table_4!L$26</f>
        <v>0</v>
      </c>
      <c r="M33" s="320">
        <f>Table_4!M$26</f>
        <v>0</v>
      </c>
      <c r="N33" s="320">
        <f>Table_4!N$26</f>
        <v>0</v>
      </c>
      <c r="O33" s="320">
        <f>Table_4!O$26</f>
        <v>0</v>
      </c>
      <c r="P33" s="320">
        <f>Table_4!P$26</f>
        <v>0</v>
      </c>
      <c r="Q33" s="320">
        <f>Table_4!Q$26</f>
        <v>0</v>
      </c>
      <c r="R33" s="320">
        <f>Table_4!R$26</f>
        <v>0</v>
      </c>
      <c r="S33" s="320">
        <f>Table_4!S$26</f>
        <v>0</v>
      </c>
      <c r="T33" s="320">
        <f>Table_4!T$26</f>
        <v>0</v>
      </c>
      <c r="U33" s="320">
        <f>Table_4!U$26</f>
        <v>0</v>
      </c>
      <c r="V33" s="320">
        <f>Table_4!V$26</f>
        <v>0</v>
      </c>
      <c r="W33" s="320">
        <f>Table_4!W$26</f>
        <v>0</v>
      </c>
      <c r="X33" s="320">
        <f>Table_4!X$26</f>
        <v>0</v>
      </c>
      <c r="Y33" s="320">
        <f>Table_4!Y$26</f>
        <v>0</v>
      </c>
      <c r="Z33" s="320">
        <f>Table_4!Z$26</f>
        <v>0</v>
      </c>
      <c r="AA33" s="320">
        <f>Table_4!AA$26</f>
        <v>0</v>
      </c>
      <c r="AB33" s="320">
        <f>Table_4!AB$26</f>
        <v>0</v>
      </c>
      <c r="AC33" s="320">
        <f>Table_4!AC$26</f>
        <v>0</v>
      </c>
      <c r="AD33" s="320">
        <f>Table_4!AD$26</f>
        <v>0</v>
      </c>
      <c r="AE33" s="320">
        <f>Table_4!AE$26</f>
        <v>0</v>
      </c>
      <c r="AF33" s="320">
        <f>Table_4!AF$26</f>
        <v>0</v>
      </c>
      <c r="AG33" s="320">
        <f>Table_4!AG$26</f>
        <v>0</v>
      </c>
      <c r="AH33" s="320">
        <f>Table_4!AH$26</f>
        <v>51.497172727332845</v>
      </c>
      <c r="AI33" s="320">
        <f>Table_4!AI$26</f>
        <v>56.414147956273574</v>
      </c>
      <c r="AJ33" s="320">
        <f>Table_4!AJ$26</f>
        <v>72.615417878922116</v>
      </c>
      <c r="AK33" s="320">
        <f>Table_4!AK$26</f>
        <v>117.78692276529311</v>
      </c>
      <c r="AL33" s="320">
        <f>Table_4!AL$26</f>
        <v>151.22362386540289</v>
      </c>
      <c r="AM33" s="320">
        <f>Table_4!AM$26</f>
        <v>178.70507247687672</v>
      </c>
      <c r="AN33" s="320">
        <f>Table_4!AN$26</f>
        <v>201.80019075346371</v>
      </c>
      <c r="AO33" s="320">
        <f>Table_4!AO$26</f>
        <v>225.35883833034222</v>
      </c>
      <c r="AP33" s="320">
        <f>Table_4!AP$26</f>
        <v>242.96586799409306</v>
      </c>
      <c r="AQ33" s="320">
        <f>Table_4!AQ$26</f>
        <v>251.3770479196252</v>
      </c>
      <c r="AR33" s="320">
        <f>Table_4!AR$26</f>
        <v>219.61099999999999</v>
      </c>
      <c r="AS33" s="320">
        <f>Table_4!AS$26</f>
        <v>302.30599999999998</v>
      </c>
      <c r="AT33" s="320">
        <f>Table_4!AT$26</f>
        <v>415.50300000000004</v>
      </c>
      <c r="AU33" s="320">
        <f>Table_4!AU$26</f>
        <v>549.82100000000003</v>
      </c>
      <c r="AV33" s="320">
        <f>Table_4!AV$26</f>
        <v>722.96500000000003</v>
      </c>
      <c r="AW33" s="320">
        <f>Table_4!AW$26</f>
        <v>963.53300000000002</v>
      </c>
      <c r="AX33" s="320">
        <f>Table_4!AX$26</f>
        <v>1237.7020586775143</v>
      </c>
      <c r="AY33" s="320">
        <f>Table_4!AY$26</f>
        <v>1440.7675679371928</v>
      </c>
      <c r="AZ33" s="320">
        <f>Table_4!AZ$26</f>
        <v>1632.1173192887268</v>
      </c>
      <c r="BA33" s="320">
        <f>Table_4!BA$26</f>
        <v>1783.2014949487759</v>
      </c>
      <c r="BB33" s="320">
        <f>Table_4!BB$26</f>
        <v>1966.2753495570933</v>
      </c>
      <c r="BC33" s="320">
        <f>Table_4!BC$26</f>
        <v>2143.4684371455282</v>
      </c>
      <c r="BD33" s="320">
        <f>Table_4!BD$26</f>
        <v>2303.1767229957381</v>
      </c>
      <c r="BE33" s="320">
        <f>Table_4!BE$26</f>
        <v>2531.7035246192022</v>
      </c>
      <c r="BF33" s="320">
        <f>Table_4!BF$26</f>
        <v>2999.4614887041653</v>
      </c>
      <c r="BG33" s="320">
        <f>Table_4!BG$26</f>
        <v>2966.6712049912694</v>
      </c>
      <c r="BH33" s="320">
        <f>Table_4!BH$26</f>
        <v>3201.5130041258617</v>
      </c>
      <c r="BI33" s="320">
        <f>Table_4!BI$26</f>
        <v>3472.5465205192463</v>
      </c>
      <c r="BJ33" s="320">
        <f>Table_4!BJ$26</f>
        <v>3760.9241738617989</v>
      </c>
      <c r="BK33" s="320">
        <f>Table_4!BK$26</f>
        <v>3996.4280011900032</v>
      </c>
      <c r="BL33" s="320">
        <f>Table_4!BL$26</f>
        <v>4891.7079022417884</v>
      </c>
      <c r="BM33" s="320">
        <f>Table_4!BM$26</f>
        <v>5587.16694369992</v>
      </c>
      <c r="BN33" s="320">
        <f>Table_4!BN$26</f>
        <v>5998.1093455519394</v>
      </c>
      <c r="BO33" s="320">
        <f>Table_4!BO$26</f>
        <v>6471.3592562218046</v>
      </c>
      <c r="BP33" s="320">
        <f>Table_4!BP$26</f>
        <v>6901.4624032787806</v>
      </c>
      <c r="BQ33" s="320">
        <f>Table_4!BQ$26</f>
        <v>7141.9076247388075</v>
      </c>
      <c r="BR33" s="320">
        <f>Table_4!BR$26</f>
        <v>7733.6700263693729</v>
      </c>
      <c r="BS33" s="320">
        <f>Table_4!BS$26</f>
        <v>8132.5337356956888</v>
      </c>
      <c r="BT33" s="320">
        <f>Table_4!BT$26</f>
        <v>8108.0490092891159</v>
      </c>
      <c r="BU33" s="320">
        <f>Table_4!BU$26</f>
        <v>7918.391130132075</v>
      </c>
      <c r="BV33" s="320">
        <f>Table_4!BV$26</f>
        <v>7516.1284248974798</v>
      </c>
      <c r="BW33" s="320">
        <f>Table_4!BW$26</f>
        <v>6860.5919873947169</v>
      </c>
      <c r="BX33" s="320">
        <f>Table_4!BX$26</f>
        <v>6632.3136667107028</v>
      </c>
      <c r="BY33" s="320">
        <f>Table_4!BY$26</f>
        <v>6220.7392153868232</v>
      </c>
      <c r="BZ33" s="320">
        <f>Table_4!BZ$26</f>
        <v>5773.97955436342</v>
      </c>
      <c r="CA33" s="320">
        <f>Table_4!CA$26</f>
        <v>5457.0060548573929</v>
      </c>
      <c r="CB33" s="320">
        <f>Table_4!CB$26</f>
        <v>5257.2504105311136</v>
      </c>
      <c r="CC33" s="320">
        <f>Table_4!CC$26</f>
        <v>4142.9167547331317</v>
      </c>
      <c r="CD33" s="320">
        <f>Table_4!CD$26</f>
        <v>3816.4190074506428</v>
      </c>
      <c r="CE33" s="321">
        <f>Table_4!CE$26</f>
        <v>3573.2669879918699</v>
      </c>
    </row>
    <row r="34" spans="1:83" ht="15.5" x14ac:dyDescent="0.35">
      <c r="A34" s="317"/>
      <c r="B34" s="322" t="s">
        <v>499</v>
      </c>
      <c r="C34" s="324" t="s">
        <v>494</v>
      </c>
      <c r="D34" s="320">
        <f>Table_4!D$35</f>
        <v>0</v>
      </c>
      <c r="E34" s="320">
        <f>Table_4!E$35</f>
        <v>0</v>
      </c>
      <c r="F34" s="320">
        <f>Table_4!F$35</f>
        <v>0</v>
      </c>
      <c r="G34" s="320">
        <f>Table_4!G$35</f>
        <v>0</v>
      </c>
      <c r="H34" s="320">
        <f>Table_4!H$35</f>
        <v>0</v>
      </c>
      <c r="I34" s="320">
        <f>Table_4!I$35</f>
        <v>0</v>
      </c>
      <c r="J34" s="320">
        <f>Table_4!J$35</f>
        <v>0</v>
      </c>
      <c r="K34" s="320">
        <f>Table_4!K$35</f>
        <v>0</v>
      </c>
      <c r="L34" s="320">
        <f>Table_4!L$35</f>
        <v>0</v>
      </c>
      <c r="M34" s="320">
        <f>Table_4!M$35</f>
        <v>0</v>
      </c>
      <c r="N34" s="320">
        <f>Table_4!N$35</f>
        <v>0</v>
      </c>
      <c r="O34" s="320">
        <f>Table_4!O$35</f>
        <v>0</v>
      </c>
      <c r="P34" s="320">
        <f>Table_4!P$35</f>
        <v>0</v>
      </c>
      <c r="Q34" s="320">
        <f>Table_4!Q$35</f>
        <v>0</v>
      </c>
      <c r="R34" s="320">
        <f>Table_4!R$35</f>
        <v>0</v>
      </c>
      <c r="S34" s="320">
        <f>Table_4!S$35</f>
        <v>0</v>
      </c>
      <c r="T34" s="320">
        <f>Table_4!T$35</f>
        <v>0</v>
      </c>
      <c r="U34" s="320">
        <f>Table_4!U$35</f>
        <v>0</v>
      </c>
      <c r="V34" s="320">
        <f>Table_4!V$35</f>
        <v>0</v>
      </c>
      <c r="W34" s="320">
        <f>Table_4!W$35</f>
        <v>0</v>
      </c>
      <c r="X34" s="320">
        <f>Table_4!X$35</f>
        <v>0</v>
      </c>
      <c r="Y34" s="320">
        <f>Table_4!Y$35</f>
        <v>0</v>
      </c>
      <c r="Z34" s="320">
        <f>Table_4!Z$35</f>
        <v>0</v>
      </c>
      <c r="AA34" s="320">
        <f>Table_4!AA$35</f>
        <v>0</v>
      </c>
      <c r="AB34" s="320">
        <f>Table_4!AB$35</f>
        <v>0</v>
      </c>
      <c r="AC34" s="320">
        <f>Table_4!AC$35</f>
        <v>0</v>
      </c>
      <c r="AD34" s="320">
        <f>Table_4!AD$35</f>
        <v>0</v>
      </c>
      <c r="AE34" s="320">
        <f>Table_4!AE$35</f>
        <v>0</v>
      </c>
      <c r="AF34" s="320">
        <f>Table_4!AF$35</f>
        <v>0</v>
      </c>
      <c r="AG34" s="320">
        <f>Table_4!AG$35</f>
        <v>0</v>
      </c>
      <c r="AH34" s="320">
        <f>Table_4!AH$35</f>
        <v>0</v>
      </c>
      <c r="AI34" s="320">
        <f>Table_4!AI$35</f>
        <v>0</v>
      </c>
      <c r="AJ34" s="320">
        <f>Table_4!AJ$35</f>
        <v>0</v>
      </c>
      <c r="AK34" s="320">
        <f>Table_4!AK$35</f>
        <v>0</v>
      </c>
      <c r="AL34" s="320">
        <f>Table_4!AL$35</f>
        <v>0</v>
      </c>
      <c r="AM34" s="320">
        <f>Table_4!AM$35</f>
        <v>0</v>
      </c>
      <c r="AN34" s="320">
        <f>Table_4!AN$35</f>
        <v>0</v>
      </c>
      <c r="AO34" s="320">
        <f>Table_4!AO$35</f>
        <v>0</v>
      </c>
      <c r="AP34" s="320">
        <f>Table_4!AP$35</f>
        <v>0</v>
      </c>
      <c r="AQ34" s="320">
        <f>Table_4!AQ$35</f>
        <v>0</v>
      </c>
      <c r="AR34" s="320">
        <f>Table_4!AR$35</f>
        <v>0</v>
      </c>
      <c r="AS34" s="320">
        <f>Table_4!AS$35</f>
        <v>0</v>
      </c>
      <c r="AT34" s="320">
        <f>Table_4!AT$35</f>
        <v>0</v>
      </c>
      <c r="AU34" s="320">
        <f>Table_4!AU$35</f>
        <v>0</v>
      </c>
      <c r="AV34" s="320">
        <f>Table_4!AV$35</f>
        <v>0</v>
      </c>
      <c r="AW34" s="320">
        <f>Table_4!AW$35</f>
        <v>0</v>
      </c>
      <c r="AX34" s="320">
        <f>Table_4!AX$35</f>
        <v>0</v>
      </c>
      <c r="AY34" s="320">
        <f>Table_4!AY$35</f>
        <v>0</v>
      </c>
      <c r="AZ34" s="320">
        <f>Table_4!AZ$35</f>
        <v>0</v>
      </c>
      <c r="BA34" s="320">
        <f>Table_4!BA$35</f>
        <v>0</v>
      </c>
      <c r="BB34" s="320">
        <f>Table_4!BB$35</f>
        <v>0</v>
      </c>
      <c r="BC34" s="320">
        <f>Table_4!BC$35</f>
        <v>0</v>
      </c>
      <c r="BD34" s="320">
        <f>Table_4!BD$35</f>
        <v>0</v>
      </c>
      <c r="BE34" s="320">
        <f>Table_4!BE$35</f>
        <v>0</v>
      </c>
      <c r="BF34" s="320">
        <f>Table_4!BF$35</f>
        <v>0</v>
      </c>
      <c r="BG34" s="320">
        <f>Table_4!BG$35</f>
        <v>0</v>
      </c>
      <c r="BH34" s="320">
        <f>Table_4!BH$35</f>
        <v>0</v>
      </c>
      <c r="BI34" s="320">
        <f>Table_4!BI$35</f>
        <v>0</v>
      </c>
      <c r="BJ34" s="320">
        <f>Table_4!BJ$35</f>
        <v>0</v>
      </c>
      <c r="BK34" s="320">
        <f>Table_4!BK$35</f>
        <v>0</v>
      </c>
      <c r="BL34" s="320">
        <f>Table_4!BL$35</f>
        <v>0</v>
      </c>
      <c r="BM34" s="320">
        <f>Table_4!BM$35</f>
        <v>0</v>
      </c>
      <c r="BN34" s="320">
        <f>Table_4!BN$35</f>
        <v>0</v>
      </c>
      <c r="BO34" s="320">
        <f>Table_4!BO$35</f>
        <v>0</v>
      </c>
      <c r="BP34" s="320">
        <f>Table_4!BP$35</f>
        <v>0</v>
      </c>
      <c r="BQ34" s="320">
        <f>Table_4!BQ$35</f>
        <v>0</v>
      </c>
      <c r="BR34" s="320">
        <f>Table_4!BR$35</f>
        <v>0</v>
      </c>
      <c r="BS34" s="320">
        <f>Table_4!BS$35</f>
        <v>0</v>
      </c>
      <c r="BT34" s="320">
        <f>Table_4!BT$35</f>
        <v>52.864111773063229</v>
      </c>
      <c r="BU34" s="320">
        <f>Table_4!BU$35</f>
        <v>236.72004378389357</v>
      </c>
      <c r="BV34" s="320">
        <f>Table_4!BV$35</f>
        <v>603.77638636341965</v>
      </c>
      <c r="BW34" s="320">
        <f>Table_4!BW$35</f>
        <v>1677.7689754618443</v>
      </c>
      <c r="BX34" s="320">
        <f>Table_4!BX$35</f>
        <v>2442.6455846077447</v>
      </c>
      <c r="BY34" s="320">
        <f>Table_4!BY$35</f>
        <v>3838.3416384678167</v>
      </c>
      <c r="BZ34" s="320">
        <f>Table_4!BZ$35</f>
        <v>4829.6141324749588</v>
      </c>
      <c r="CA34" s="320">
        <f>Table_4!CA$35</f>
        <v>6007.5854852004459</v>
      </c>
      <c r="CB34" s="320">
        <f>Table_4!CB$35</f>
        <v>7134.8015955132732</v>
      </c>
      <c r="CC34" s="320">
        <f>Table_4!CC$35</f>
        <v>8327.5628880342956</v>
      </c>
      <c r="CD34" s="320">
        <f>Table_4!CD$35</f>
        <v>9227.0955895323295</v>
      </c>
      <c r="CE34" s="321">
        <f>Table_4!CE$35</f>
        <v>10110.633886767033</v>
      </c>
    </row>
    <row r="35" spans="1:83" ht="27" customHeight="1" x14ac:dyDescent="0.35">
      <c r="A35" s="317"/>
      <c r="B35" s="325" t="s">
        <v>500</v>
      </c>
      <c r="C35" s="319"/>
      <c r="D35" s="320">
        <f t="shared" ref="D35:AI35" si="27">D16+D11</f>
        <v>0</v>
      </c>
      <c r="E35" s="320">
        <f t="shared" si="27"/>
        <v>0</v>
      </c>
      <c r="F35" s="320">
        <f t="shared" si="27"/>
        <v>0</v>
      </c>
      <c r="G35" s="320">
        <f t="shared" si="27"/>
        <v>0</v>
      </c>
      <c r="H35" s="320">
        <f t="shared" si="27"/>
        <v>0</v>
      </c>
      <c r="I35" s="320">
        <f t="shared" si="27"/>
        <v>0</v>
      </c>
      <c r="J35" s="320">
        <f t="shared" si="27"/>
        <v>0</v>
      </c>
      <c r="K35" s="320">
        <f t="shared" si="27"/>
        <v>0</v>
      </c>
      <c r="L35" s="320">
        <f t="shared" si="27"/>
        <v>0</v>
      </c>
      <c r="M35" s="320">
        <f t="shared" si="27"/>
        <v>0</v>
      </c>
      <c r="N35" s="320">
        <f t="shared" si="27"/>
        <v>0</v>
      </c>
      <c r="O35" s="320">
        <f t="shared" si="27"/>
        <v>0</v>
      </c>
      <c r="P35" s="320">
        <f t="shared" si="27"/>
        <v>0</v>
      </c>
      <c r="Q35" s="320">
        <f t="shared" si="27"/>
        <v>0</v>
      </c>
      <c r="R35" s="320">
        <f t="shared" si="27"/>
        <v>0</v>
      </c>
      <c r="S35" s="320">
        <f t="shared" si="27"/>
        <v>0</v>
      </c>
      <c r="T35" s="320">
        <f t="shared" si="27"/>
        <v>0</v>
      </c>
      <c r="U35" s="320">
        <f t="shared" si="27"/>
        <v>0</v>
      </c>
      <c r="V35" s="320">
        <f t="shared" si="27"/>
        <v>0</v>
      </c>
      <c r="W35" s="320">
        <f t="shared" si="27"/>
        <v>0</v>
      </c>
      <c r="X35" s="320">
        <f t="shared" si="27"/>
        <v>0</v>
      </c>
      <c r="Y35" s="320">
        <f t="shared" si="27"/>
        <v>0</v>
      </c>
      <c r="Z35" s="320">
        <f t="shared" si="27"/>
        <v>0</v>
      </c>
      <c r="AA35" s="320">
        <f t="shared" si="27"/>
        <v>0</v>
      </c>
      <c r="AB35" s="320">
        <f t="shared" si="27"/>
        <v>0</v>
      </c>
      <c r="AC35" s="320">
        <f t="shared" si="27"/>
        <v>0</v>
      </c>
      <c r="AD35" s="320">
        <f t="shared" si="27"/>
        <v>0</v>
      </c>
      <c r="AE35" s="320">
        <f t="shared" si="27"/>
        <v>0</v>
      </c>
      <c r="AF35" s="320">
        <f t="shared" si="27"/>
        <v>7.3822378353269071</v>
      </c>
      <c r="AG35" s="320">
        <f t="shared" si="27"/>
        <v>15.771070385661062</v>
      </c>
      <c r="AH35" s="320">
        <f t="shared" si="27"/>
        <v>1690.3308769340072</v>
      </c>
      <c r="AI35" s="320">
        <f t="shared" si="27"/>
        <v>1848.5726126252614</v>
      </c>
      <c r="AJ35" s="320">
        <f t="shared" ref="AJ35:BO35" si="28">AJ16+AJ11</f>
        <v>2068.2982762681795</v>
      </c>
      <c r="AK35" s="320">
        <f t="shared" si="28"/>
        <v>2371.7390993096665</v>
      </c>
      <c r="AL35" s="320">
        <f t="shared" si="28"/>
        <v>2573.0651737308012</v>
      </c>
      <c r="AM35" s="320">
        <f t="shared" si="28"/>
        <v>2648.3635230133664</v>
      </c>
      <c r="AN35" s="320">
        <f t="shared" si="28"/>
        <v>3019.6868233915284</v>
      </c>
      <c r="AO35" s="320">
        <f t="shared" si="28"/>
        <v>3312.6508911545297</v>
      </c>
      <c r="AP35" s="320">
        <f t="shared" si="28"/>
        <v>3636.7983750467838</v>
      </c>
      <c r="AQ35" s="320">
        <f t="shared" si="28"/>
        <v>3961.0598903573919</v>
      </c>
      <c r="AR35" s="320">
        <f t="shared" si="28"/>
        <v>4482.699847357535</v>
      </c>
      <c r="AS35" s="320">
        <f t="shared" si="28"/>
        <v>5030.9786513894587</v>
      </c>
      <c r="AT35" s="320">
        <f t="shared" si="28"/>
        <v>5786.514367342872</v>
      </c>
      <c r="AU35" s="320">
        <f t="shared" si="28"/>
        <v>7192.3746029836575</v>
      </c>
      <c r="AV35" s="320">
        <f t="shared" si="28"/>
        <v>8985.2988078646267</v>
      </c>
      <c r="AW35" s="320">
        <f t="shared" si="28"/>
        <v>10627.522438410071</v>
      </c>
      <c r="AX35" s="320">
        <f t="shared" si="28"/>
        <v>11862.566998213688</v>
      </c>
      <c r="AY35" s="320">
        <f t="shared" si="28"/>
        <v>13800.298933502874</v>
      </c>
      <c r="AZ35" s="320">
        <f t="shared" si="28"/>
        <v>14427.883392050062</v>
      </c>
      <c r="BA35" s="320">
        <f t="shared" si="28"/>
        <v>14634.422830499556</v>
      </c>
      <c r="BB35" s="320">
        <f t="shared" si="28"/>
        <v>14766.127767056852</v>
      </c>
      <c r="BC35" s="320">
        <f t="shared" si="28"/>
        <v>14606.948149797892</v>
      </c>
      <c r="BD35" s="320">
        <f t="shared" si="28"/>
        <v>14961.530800400422</v>
      </c>
      <c r="BE35" s="320">
        <f t="shared" si="28"/>
        <v>15491.449960154281</v>
      </c>
      <c r="BF35" s="320">
        <f t="shared" si="28"/>
        <v>15563.161588594316</v>
      </c>
      <c r="BG35" s="320">
        <f t="shared" si="28"/>
        <v>15961.270951923729</v>
      </c>
      <c r="BH35" s="320">
        <f t="shared" si="28"/>
        <v>15944.429431344131</v>
      </c>
      <c r="BI35" s="320">
        <f t="shared" si="28"/>
        <v>16150.139607050696</v>
      </c>
      <c r="BJ35" s="320">
        <f t="shared" si="28"/>
        <v>16467.050155148798</v>
      </c>
      <c r="BK35" s="320">
        <f t="shared" si="28"/>
        <v>17403.317130333329</v>
      </c>
      <c r="BL35" s="320">
        <f t="shared" si="28"/>
        <v>17836.264300061834</v>
      </c>
      <c r="BM35" s="320">
        <f t="shared" si="28"/>
        <v>19058.848007043314</v>
      </c>
      <c r="BN35" s="320">
        <f t="shared" si="28"/>
        <v>19597.195623710209</v>
      </c>
      <c r="BO35" s="320">
        <f t="shared" si="28"/>
        <v>20142.807423229598</v>
      </c>
      <c r="BP35" s="320">
        <f t="shared" ref="BP35:CE35" si="29">BP16+BP11</f>
        <v>20691.737630440137</v>
      </c>
      <c r="BQ35" s="320">
        <f t="shared" si="29"/>
        <v>21008.974232924593</v>
      </c>
      <c r="BR35" s="320">
        <f t="shared" si="29"/>
        <v>22650.410442240624</v>
      </c>
      <c r="BS35" s="320">
        <f t="shared" si="29"/>
        <v>24443.468610374504</v>
      </c>
      <c r="BT35" s="320">
        <f t="shared" si="29"/>
        <v>25153.400298890541</v>
      </c>
      <c r="BU35" s="320">
        <f t="shared" si="29"/>
        <v>27126.588233063299</v>
      </c>
      <c r="BV35" s="320">
        <f t="shared" si="29"/>
        <v>28230.889914168489</v>
      </c>
      <c r="BW35" s="320">
        <f t="shared" si="29"/>
        <v>29809.279027565084</v>
      </c>
      <c r="BX35" s="320">
        <f t="shared" si="29"/>
        <v>32001.968810865405</v>
      </c>
      <c r="BY35" s="320">
        <f t="shared" si="29"/>
        <v>34637.322588140647</v>
      </c>
      <c r="BZ35" s="320">
        <f t="shared" si="29"/>
        <v>37729.7688032269</v>
      </c>
      <c r="CA35" s="320">
        <f t="shared" si="29"/>
        <v>44822.709350069839</v>
      </c>
      <c r="CB35" s="320">
        <f t="shared" si="29"/>
        <v>49037.492366490027</v>
      </c>
      <c r="CC35" s="320">
        <f t="shared" si="29"/>
        <v>51723.138274623139</v>
      </c>
      <c r="CD35" s="320">
        <f t="shared" si="29"/>
        <v>54189.980144238667</v>
      </c>
      <c r="CE35" s="321">
        <f t="shared" si="29"/>
        <v>57444.05115483675</v>
      </c>
    </row>
    <row r="36" spans="1:83" s="316" customFormat="1" ht="27" customHeight="1" x14ac:dyDescent="0.35">
      <c r="A36" s="310"/>
      <c r="B36" s="315" t="s">
        <v>437</v>
      </c>
      <c r="C36" s="311"/>
      <c r="D36" s="313">
        <f t="shared" ref="D36:AI36" si="30">D37+D42+D46+D51</f>
        <v>0</v>
      </c>
      <c r="E36" s="313">
        <f t="shared" si="30"/>
        <v>0</v>
      </c>
      <c r="F36" s="313">
        <f t="shared" si="30"/>
        <v>0</v>
      </c>
      <c r="G36" s="313">
        <f t="shared" si="30"/>
        <v>0</v>
      </c>
      <c r="H36" s="313">
        <f t="shared" si="30"/>
        <v>0</v>
      </c>
      <c r="I36" s="313">
        <f t="shared" si="30"/>
        <v>0</v>
      </c>
      <c r="J36" s="313">
        <f t="shared" si="30"/>
        <v>0</v>
      </c>
      <c r="K36" s="313">
        <f t="shared" si="30"/>
        <v>0</v>
      </c>
      <c r="L36" s="313">
        <f t="shared" si="30"/>
        <v>0</v>
      </c>
      <c r="M36" s="313">
        <f t="shared" si="30"/>
        <v>0</v>
      </c>
      <c r="N36" s="313">
        <f t="shared" si="30"/>
        <v>0</v>
      </c>
      <c r="O36" s="313">
        <f t="shared" si="30"/>
        <v>0</v>
      </c>
      <c r="P36" s="313">
        <f t="shared" si="30"/>
        <v>0</v>
      </c>
      <c r="Q36" s="313">
        <f t="shared" si="30"/>
        <v>0</v>
      </c>
      <c r="R36" s="313">
        <f t="shared" si="30"/>
        <v>0</v>
      </c>
      <c r="S36" s="313">
        <f t="shared" si="30"/>
        <v>0</v>
      </c>
      <c r="T36" s="313">
        <f t="shared" si="30"/>
        <v>0</v>
      </c>
      <c r="U36" s="313">
        <f t="shared" si="30"/>
        <v>0</v>
      </c>
      <c r="V36" s="313">
        <f t="shared" si="30"/>
        <v>0</v>
      </c>
      <c r="W36" s="313">
        <f t="shared" si="30"/>
        <v>0</v>
      </c>
      <c r="X36" s="313">
        <f t="shared" si="30"/>
        <v>0</v>
      </c>
      <c r="Y36" s="313">
        <f t="shared" si="30"/>
        <v>0</v>
      </c>
      <c r="Z36" s="313">
        <f t="shared" si="30"/>
        <v>0</v>
      </c>
      <c r="AA36" s="313">
        <f t="shared" si="30"/>
        <v>0</v>
      </c>
      <c r="AB36" s="313">
        <f t="shared" si="30"/>
        <v>0</v>
      </c>
      <c r="AC36" s="313">
        <f t="shared" si="30"/>
        <v>18.1796875</v>
      </c>
      <c r="AD36" s="313">
        <f t="shared" si="30"/>
        <v>31.19737611168345</v>
      </c>
      <c r="AE36" s="313">
        <f t="shared" si="30"/>
        <v>49.276852855594228</v>
      </c>
      <c r="AF36" s="313">
        <f t="shared" si="30"/>
        <v>66.046537152148517</v>
      </c>
      <c r="AG36" s="313">
        <f t="shared" si="30"/>
        <v>88.839765240708175</v>
      </c>
      <c r="AH36" s="313">
        <f t="shared" si="30"/>
        <v>258.11413250068358</v>
      </c>
      <c r="AI36" s="313">
        <f t="shared" si="30"/>
        <v>305.7873946256878</v>
      </c>
      <c r="AJ36" s="313">
        <f t="shared" ref="AJ36:BO36" si="31">AJ37+AJ42+AJ46+AJ51</f>
        <v>388.84742571798841</v>
      </c>
      <c r="AK36" s="313">
        <f t="shared" si="31"/>
        <v>482.66435420183143</v>
      </c>
      <c r="AL36" s="313">
        <f t="shared" si="31"/>
        <v>593.93759217154206</v>
      </c>
      <c r="AM36" s="313">
        <f t="shared" si="31"/>
        <v>710.47983839481799</v>
      </c>
      <c r="AN36" s="313">
        <f t="shared" si="31"/>
        <v>829.39313104256257</v>
      </c>
      <c r="AO36" s="313">
        <f t="shared" si="31"/>
        <v>993.53064962539042</v>
      </c>
      <c r="AP36" s="313">
        <f t="shared" si="31"/>
        <v>1211.2694385134364</v>
      </c>
      <c r="AQ36" s="313">
        <f t="shared" si="31"/>
        <v>1415.0480493004588</v>
      </c>
      <c r="AR36" s="313">
        <f t="shared" si="31"/>
        <v>1631.8074410566494</v>
      </c>
      <c r="AS36" s="313">
        <f t="shared" si="31"/>
        <v>1914.6843034256733</v>
      </c>
      <c r="AT36" s="313">
        <f t="shared" si="31"/>
        <v>2304.3560397957795</v>
      </c>
      <c r="AU36" s="313">
        <f t="shared" si="31"/>
        <v>2877.976333408672</v>
      </c>
      <c r="AV36" s="313">
        <f t="shared" si="31"/>
        <v>3518.9052789337861</v>
      </c>
      <c r="AW36" s="313">
        <f t="shared" si="31"/>
        <v>4088.8251420278812</v>
      </c>
      <c r="AX36" s="313">
        <f t="shared" si="31"/>
        <v>4454.0453902961845</v>
      </c>
      <c r="AY36" s="313">
        <f t="shared" si="31"/>
        <v>3686.8242456152539</v>
      </c>
      <c r="AZ36" s="313">
        <f t="shared" si="31"/>
        <v>4036.0962567005113</v>
      </c>
      <c r="BA36" s="313">
        <f t="shared" si="31"/>
        <v>4358.3338667151984</v>
      </c>
      <c r="BB36" s="313">
        <f t="shared" si="31"/>
        <v>4688.5010123243246</v>
      </c>
      <c r="BC36" s="313">
        <f t="shared" si="31"/>
        <v>4988.7399468664707</v>
      </c>
      <c r="BD36" s="313">
        <f t="shared" si="31"/>
        <v>5336.818108979679</v>
      </c>
      <c r="BE36" s="313">
        <f t="shared" si="31"/>
        <v>5722.9334806594406</v>
      </c>
      <c r="BF36" s="313">
        <f t="shared" si="31"/>
        <v>5985.9913311368155</v>
      </c>
      <c r="BG36" s="313">
        <f t="shared" si="31"/>
        <v>6391.7915029383157</v>
      </c>
      <c r="BH36" s="313">
        <f t="shared" si="31"/>
        <v>6795.8890890000011</v>
      </c>
      <c r="BI36" s="313">
        <f t="shared" si="31"/>
        <v>7289.9413307592949</v>
      </c>
      <c r="BJ36" s="313">
        <f t="shared" si="31"/>
        <v>7756.8646147910613</v>
      </c>
      <c r="BK36" s="313">
        <f t="shared" si="31"/>
        <v>8447.7768242060702</v>
      </c>
      <c r="BL36" s="313">
        <f t="shared" si="31"/>
        <v>9078.1133054892762</v>
      </c>
      <c r="BM36" s="313">
        <f t="shared" si="31"/>
        <v>9856.7322730734413</v>
      </c>
      <c r="BN36" s="313">
        <f t="shared" si="31"/>
        <v>10176.035963456925</v>
      </c>
      <c r="BO36" s="313">
        <f t="shared" si="31"/>
        <v>10443.52698347598</v>
      </c>
      <c r="BP36" s="313">
        <f t="shared" ref="BP36:CE36" si="32">BP37+BP42+BP46+BP51</f>
        <v>10867.65476407867</v>
      </c>
      <c r="BQ36" s="313">
        <f t="shared" si="32"/>
        <v>10917.525163220158</v>
      </c>
      <c r="BR36" s="313">
        <f t="shared" si="32"/>
        <v>11365.515359143083</v>
      </c>
      <c r="BS36" s="313">
        <f t="shared" si="32"/>
        <v>11185.957026493259</v>
      </c>
      <c r="BT36" s="313">
        <f t="shared" si="32"/>
        <v>11139.584255356123</v>
      </c>
      <c r="BU36" s="313">
        <f t="shared" si="32"/>
        <v>11016.31278046763</v>
      </c>
      <c r="BV36" s="313">
        <f t="shared" si="32"/>
        <v>11036.561989500935</v>
      </c>
      <c r="BW36" s="313">
        <f t="shared" si="32"/>
        <v>11479.507780985068</v>
      </c>
      <c r="BX36" s="313">
        <f t="shared" si="32"/>
        <v>10535.437864067266</v>
      </c>
      <c r="BY36" s="313">
        <f t="shared" si="32"/>
        <v>10605.021731930763</v>
      </c>
      <c r="BZ36" s="313">
        <f t="shared" si="32"/>
        <v>11467.797436593914</v>
      </c>
      <c r="CA36" s="313">
        <f t="shared" si="32"/>
        <v>13483.997639409474</v>
      </c>
      <c r="CB36" s="313">
        <f t="shared" si="32"/>
        <v>14969.506435396088</v>
      </c>
      <c r="CC36" s="313">
        <f t="shared" si="32"/>
        <v>15598.407188627918</v>
      </c>
      <c r="CD36" s="313">
        <f t="shared" si="32"/>
        <v>15968.660254334996</v>
      </c>
      <c r="CE36" s="314">
        <f t="shared" si="32"/>
        <v>16315.241390297306</v>
      </c>
    </row>
    <row r="37" spans="1:83" ht="27" customHeight="1" x14ac:dyDescent="0.35">
      <c r="A37" s="317"/>
      <c r="B37" s="318" t="s">
        <v>458</v>
      </c>
      <c r="C37" s="319"/>
      <c r="D37" s="320">
        <f t="shared" ref="D37:AI37" si="33">SUM(D38:D41)</f>
        <v>0</v>
      </c>
      <c r="E37" s="320">
        <f t="shared" si="33"/>
        <v>0</v>
      </c>
      <c r="F37" s="320">
        <f t="shared" si="33"/>
        <v>0</v>
      </c>
      <c r="G37" s="320">
        <f t="shared" si="33"/>
        <v>0</v>
      </c>
      <c r="H37" s="320">
        <f t="shared" si="33"/>
        <v>0</v>
      </c>
      <c r="I37" s="320">
        <f t="shared" si="33"/>
        <v>0</v>
      </c>
      <c r="J37" s="320">
        <f t="shared" si="33"/>
        <v>0</v>
      </c>
      <c r="K37" s="320">
        <f t="shared" si="33"/>
        <v>0</v>
      </c>
      <c r="L37" s="320">
        <f t="shared" si="33"/>
        <v>0</v>
      </c>
      <c r="M37" s="320">
        <f t="shared" si="33"/>
        <v>0</v>
      </c>
      <c r="N37" s="320">
        <f t="shared" si="33"/>
        <v>0</v>
      </c>
      <c r="O37" s="320">
        <f t="shared" si="33"/>
        <v>0</v>
      </c>
      <c r="P37" s="320">
        <f t="shared" si="33"/>
        <v>0</v>
      </c>
      <c r="Q37" s="320">
        <f t="shared" si="33"/>
        <v>0</v>
      </c>
      <c r="R37" s="320">
        <f t="shared" si="33"/>
        <v>0</v>
      </c>
      <c r="S37" s="320">
        <f t="shared" si="33"/>
        <v>0</v>
      </c>
      <c r="T37" s="320">
        <f t="shared" si="33"/>
        <v>0</v>
      </c>
      <c r="U37" s="320">
        <f t="shared" si="33"/>
        <v>0</v>
      </c>
      <c r="V37" s="320">
        <f t="shared" si="33"/>
        <v>0</v>
      </c>
      <c r="W37" s="320">
        <f t="shared" si="33"/>
        <v>0</v>
      </c>
      <c r="X37" s="320">
        <f t="shared" si="33"/>
        <v>0</v>
      </c>
      <c r="Y37" s="320">
        <f t="shared" si="33"/>
        <v>0</v>
      </c>
      <c r="Z37" s="320">
        <f t="shared" si="33"/>
        <v>0</v>
      </c>
      <c r="AA37" s="320">
        <f t="shared" si="33"/>
        <v>0</v>
      </c>
      <c r="AB37" s="320">
        <f t="shared" si="33"/>
        <v>0</v>
      </c>
      <c r="AC37" s="320">
        <f t="shared" si="33"/>
        <v>18.1796875</v>
      </c>
      <c r="AD37" s="320">
        <f t="shared" si="33"/>
        <v>31.19737611168345</v>
      </c>
      <c r="AE37" s="320">
        <f t="shared" si="33"/>
        <v>49.276852855594228</v>
      </c>
      <c r="AF37" s="320">
        <f t="shared" si="33"/>
        <v>66.046537152148517</v>
      </c>
      <c r="AG37" s="320">
        <f t="shared" si="33"/>
        <v>88.839765240708175</v>
      </c>
      <c r="AH37" s="320">
        <f t="shared" si="33"/>
        <v>91.795148247978432</v>
      </c>
      <c r="AI37" s="320">
        <f t="shared" si="33"/>
        <v>113.12101054529593</v>
      </c>
      <c r="AJ37" s="320">
        <f t="shared" ref="AJ37:BO37" si="34">SUM(AJ38:AJ41)</f>
        <v>164.29688453325866</v>
      </c>
      <c r="AK37" s="320">
        <f t="shared" si="34"/>
        <v>222.81559966138366</v>
      </c>
      <c r="AL37" s="320">
        <f t="shared" si="34"/>
        <v>289.88767105514569</v>
      </c>
      <c r="AM37" s="320">
        <f t="shared" si="34"/>
        <v>374.79358227962092</v>
      </c>
      <c r="AN37" s="320">
        <f t="shared" si="34"/>
        <v>453.83547169329756</v>
      </c>
      <c r="AO37" s="320">
        <f t="shared" si="34"/>
        <v>560.00272853642332</v>
      </c>
      <c r="AP37" s="320">
        <f t="shared" si="34"/>
        <v>662.38226875903149</v>
      </c>
      <c r="AQ37" s="320">
        <f t="shared" si="34"/>
        <v>783.24209908126988</v>
      </c>
      <c r="AR37" s="320">
        <f t="shared" si="34"/>
        <v>901.29383327755522</v>
      </c>
      <c r="AS37" s="320">
        <f t="shared" si="34"/>
        <v>1060.2731762369494</v>
      </c>
      <c r="AT37" s="320">
        <f t="shared" si="34"/>
        <v>1273.6061409175879</v>
      </c>
      <c r="AU37" s="320">
        <f t="shared" si="34"/>
        <v>1591.0994310120532</v>
      </c>
      <c r="AV37" s="320">
        <f t="shared" si="34"/>
        <v>2084.8754626743203</v>
      </c>
      <c r="AW37" s="320">
        <f t="shared" si="34"/>
        <v>2505.6738937835353</v>
      </c>
      <c r="AX37" s="320">
        <f t="shared" si="34"/>
        <v>2783.4478061912787</v>
      </c>
      <c r="AY37" s="320">
        <f t="shared" si="34"/>
        <v>3202.1433777872348</v>
      </c>
      <c r="AZ37" s="320">
        <f t="shared" si="34"/>
        <v>3605.4237624595153</v>
      </c>
      <c r="BA37" s="320">
        <f t="shared" si="34"/>
        <v>3894.5934446659953</v>
      </c>
      <c r="BB37" s="320">
        <f t="shared" si="34"/>
        <v>4209.2136319993933</v>
      </c>
      <c r="BC37" s="320">
        <f t="shared" si="34"/>
        <v>4507.8352370699577</v>
      </c>
      <c r="BD37" s="320">
        <f t="shared" si="34"/>
        <v>4802.0902141166407</v>
      </c>
      <c r="BE37" s="320">
        <f t="shared" si="34"/>
        <v>5169.1544573063775</v>
      </c>
      <c r="BF37" s="320">
        <f t="shared" si="34"/>
        <v>5435.1737885787206</v>
      </c>
      <c r="BG37" s="320">
        <f t="shared" si="34"/>
        <v>5856.9570213673551</v>
      </c>
      <c r="BH37" s="320">
        <f t="shared" si="34"/>
        <v>6282.3670000000002</v>
      </c>
      <c r="BI37" s="320">
        <f t="shared" si="34"/>
        <v>6748.9814744332834</v>
      </c>
      <c r="BJ37" s="320">
        <f t="shared" si="34"/>
        <v>7209.1649307960306</v>
      </c>
      <c r="BK37" s="320">
        <f t="shared" si="34"/>
        <v>7803.564191511372</v>
      </c>
      <c r="BL37" s="320">
        <f t="shared" si="34"/>
        <v>8354.3973890433408</v>
      </c>
      <c r="BM37" s="320">
        <f t="shared" si="34"/>
        <v>9095.4528786989631</v>
      </c>
      <c r="BN37" s="320">
        <f t="shared" si="34"/>
        <v>9428.038914189452</v>
      </c>
      <c r="BO37" s="320">
        <f t="shared" si="34"/>
        <v>9690.6692483258048</v>
      </c>
      <c r="BP37" s="320">
        <f t="shared" ref="BP37:CE37" si="35">SUM(BP38:BP41)</f>
        <v>10095.711594902883</v>
      </c>
      <c r="BQ37" s="320">
        <f t="shared" si="35"/>
        <v>10145.737351976444</v>
      </c>
      <c r="BR37" s="320">
        <f t="shared" si="35"/>
        <v>10560.146527338247</v>
      </c>
      <c r="BS37" s="320">
        <f t="shared" si="35"/>
        <v>10381.048190876567</v>
      </c>
      <c r="BT37" s="320">
        <f t="shared" si="35"/>
        <v>10389.842496618448</v>
      </c>
      <c r="BU37" s="320">
        <f t="shared" si="35"/>
        <v>10282.066940867238</v>
      </c>
      <c r="BV37" s="320">
        <f t="shared" si="35"/>
        <v>10318.687997659314</v>
      </c>
      <c r="BW37" s="320">
        <f t="shared" si="35"/>
        <v>10775.740877121527</v>
      </c>
      <c r="BX37" s="320">
        <f t="shared" si="35"/>
        <v>9923.7709961928031</v>
      </c>
      <c r="BY37" s="320">
        <f t="shared" si="35"/>
        <v>10002.064499829359</v>
      </c>
      <c r="BZ37" s="320">
        <f t="shared" si="35"/>
        <v>10867.071379830788</v>
      </c>
      <c r="CA37" s="320">
        <f t="shared" si="35"/>
        <v>12837.361993865929</v>
      </c>
      <c r="CB37" s="320">
        <f t="shared" si="35"/>
        <v>14308.12700844577</v>
      </c>
      <c r="CC37" s="320">
        <f t="shared" si="35"/>
        <v>14951.693400621116</v>
      </c>
      <c r="CD37" s="320">
        <f t="shared" si="35"/>
        <v>15348.35431999623</v>
      </c>
      <c r="CE37" s="321">
        <f t="shared" si="35"/>
        <v>15723.785668144123</v>
      </c>
    </row>
    <row r="38" spans="1:83" ht="15.5" x14ac:dyDescent="0.35">
      <c r="A38" s="317"/>
      <c r="B38" s="322" t="s">
        <v>249</v>
      </c>
      <c r="C38" s="319"/>
      <c r="D38" s="320">
        <f>Disability_benefits!D$18</f>
        <v>0</v>
      </c>
      <c r="E38" s="320">
        <f>Disability_benefits!E$18</f>
        <v>0</v>
      </c>
      <c r="F38" s="320">
        <f>Disability_benefits!F$18</f>
        <v>0</v>
      </c>
      <c r="G38" s="320">
        <f>Disability_benefits!G$18</f>
        <v>0</v>
      </c>
      <c r="H38" s="320">
        <f>Disability_benefits!H$18</f>
        <v>0</v>
      </c>
      <c r="I38" s="320">
        <f>Disability_benefits!I$18</f>
        <v>0</v>
      </c>
      <c r="J38" s="320">
        <f>Disability_benefits!J$18</f>
        <v>0</v>
      </c>
      <c r="K38" s="320">
        <f>Disability_benefits!K$18</f>
        <v>0</v>
      </c>
      <c r="L38" s="320">
        <f>Disability_benefits!L$18</f>
        <v>0</v>
      </c>
      <c r="M38" s="320">
        <f>Disability_benefits!M$18</f>
        <v>0</v>
      </c>
      <c r="N38" s="320">
        <f>Disability_benefits!N$18</f>
        <v>0</v>
      </c>
      <c r="O38" s="320">
        <f>Disability_benefits!O$18</f>
        <v>0</v>
      </c>
      <c r="P38" s="320">
        <f>Disability_benefits!P$18</f>
        <v>0</v>
      </c>
      <c r="Q38" s="320">
        <f>Disability_benefits!Q$18</f>
        <v>0</v>
      </c>
      <c r="R38" s="320">
        <f>Disability_benefits!R$18</f>
        <v>0</v>
      </c>
      <c r="S38" s="320">
        <f>Disability_benefits!S$18</f>
        <v>0</v>
      </c>
      <c r="T38" s="320">
        <f>Disability_benefits!T$18</f>
        <v>0</v>
      </c>
      <c r="U38" s="320">
        <f>Disability_benefits!U$18</f>
        <v>0</v>
      </c>
      <c r="V38" s="320">
        <f>Disability_benefits!V$18</f>
        <v>0</v>
      </c>
      <c r="W38" s="320">
        <f>Disability_benefits!W$18</f>
        <v>0</v>
      </c>
      <c r="X38" s="320">
        <f>Disability_benefits!X$18</f>
        <v>0</v>
      </c>
      <c r="Y38" s="320">
        <f>Disability_benefits!Y$18</f>
        <v>0</v>
      </c>
      <c r="Z38" s="320">
        <f>Disability_benefits!Z$18</f>
        <v>0</v>
      </c>
      <c r="AA38" s="320">
        <f>Disability_benefits!AA$18</f>
        <v>0</v>
      </c>
      <c r="AB38" s="320">
        <f>Disability_benefits!AB$18</f>
        <v>0</v>
      </c>
      <c r="AC38" s="320">
        <f>Disability_benefits!AC$18</f>
        <v>18.1796875</v>
      </c>
      <c r="AD38" s="320">
        <f>Disability_benefits!AD$18</f>
        <v>31.19737611168345</v>
      </c>
      <c r="AE38" s="320">
        <f>Disability_benefits!AE$18</f>
        <v>49.276852855594228</v>
      </c>
      <c r="AF38" s="320">
        <f>Disability_benefits!AF$18</f>
        <v>66.046537152148517</v>
      </c>
      <c r="AG38" s="320">
        <f>Disability_benefits!AG$18</f>
        <v>88.839765240708175</v>
      </c>
      <c r="AH38" s="320">
        <f>Disability_benefits!AH$18</f>
        <v>91.795148247978432</v>
      </c>
      <c r="AI38" s="320">
        <f>Disability_benefits!AI$18</f>
        <v>110.61695040710585</v>
      </c>
      <c r="AJ38" s="320">
        <f>Disability_benefits!AJ$18</f>
        <v>149.4963281520491</v>
      </c>
      <c r="AK38" s="320">
        <f>Disability_benefits!AK$18</f>
        <v>193.25159579250203</v>
      </c>
      <c r="AL38" s="320">
        <f>Disability_benefits!AL$18</f>
        <v>241.11294619072987</v>
      </c>
      <c r="AM38" s="320">
        <f>Disability_benefits!AM$18</f>
        <v>304.00372136294919</v>
      </c>
      <c r="AN38" s="320">
        <f>Disability_benefits!AN$18</f>
        <v>362.05707222653785</v>
      </c>
      <c r="AO38" s="320">
        <f>Disability_benefits!AO$18</f>
        <v>439.95309705296535</v>
      </c>
      <c r="AP38" s="320">
        <f>Disability_benefits!AP$18</f>
        <v>504.19562238080925</v>
      </c>
      <c r="AQ38" s="320">
        <f>Disability_benefits!AQ$18</f>
        <v>588.95286162117668</v>
      </c>
      <c r="AR38" s="320">
        <f>Disability_benefits!AR$18</f>
        <v>669.81688074358397</v>
      </c>
      <c r="AS38" s="320">
        <f>Disability_benefits!AS$18</f>
        <v>784.80669061681635</v>
      </c>
      <c r="AT38" s="320">
        <f>Disability_benefits!AT$18</f>
        <v>945.80283525647269</v>
      </c>
      <c r="AU38" s="320">
        <f>Disability_benefits!AU$18</f>
        <v>1188.5453647098627</v>
      </c>
      <c r="AV38" s="320">
        <f>Disability_benefits!AV$18</f>
        <v>1553.4739999999999</v>
      </c>
      <c r="AW38" s="320">
        <f>Disability_benefits!AW$18</f>
        <v>1795.461</v>
      </c>
      <c r="AX38" s="320">
        <f>Disability_benefits!AX$18</f>
        <v>1962.682</v>
      </c>
      <c r="AY38" s="320">
        <f>Disability_benefits!AY$18</f>
        <v>2194.1619999999998</v>
      </c>
      <c r="AZ38" s="320">
        <f>Disability_benefits!AZ$18</f>
        <v>2392.893</v>
      </c>
      <c r="BA38" s="320">
        <f>Disability_benefits!BA$18</f>
        <v>2521.25</v>
      </c>
      <c r="BB38" s="320">
        <f>Disability_benefits!BB$18</f>
        <v>2679.9749999999999</v>
      </c>
      <c r="BC38" s="320">
        <f>Disability_benefits!BC$18</f>
        <v>2822.8040000000001</v>
      </c>
      <c r="BD38" s="320">
        <f>Disability_benefits!BD$18</f>
        <v>2955.1210000000001</v>
      </c>
      <c r="BE38" s="320">
        <f>Disability_benefits!BE$18</f>
        <v>3124.4597597447382</v>
      </c>
      <c r="BF38" s="320">
        <f>Disability_benefits!BF$18</f>
        <v>3250.6787885787207</v>
      </c>
      <c r="BG38" s="320">
        <f>Disability_benefits!BG$18</f>
        <v>3457.0445494205601</v>
      </c>
      <c r="BH38" s="320">
        <f>Disability_benefits!BH$18</f>
        <v>3673.5859999999998</v>
      </c>
      <c r="BI38" s="320">
        <f>Disability_benefits!BI$18</f>
        <v>3924.14037813</v>
      </c>
      <c r="BJ38" s="320">
        <f>Disability_benefits!BJ$18</f>
        <v>4149.40578293</v>
      </c>
      <c r="BK38" s="320">
        <f>Disability_benefits!BK$18</f>
        <v>4444.4350972342991</v>
      </c>
      <c r="BL38" s="320">
        <f>Disability_benefits!BL$18</f>
        <v>4734.8039219600005</v>
      </c>
      <c r="BM38" s="320">
        <f>Disability_benefits!BM$18</f>
        <v>5106.2537628999999</v>
      </c>
      <c r="BN38" s="320">
        <f>Disability_benefits!BN$18</f>
        <v>5227.7472379531791</v>
      </c>
      <c r="BO38" s="320">
        <f>Disability_benefits!BO$18</f>
        <v>5339.4256940699997</v>
      </c>
      <c r="BP38" s="320">
        <f>Disability_benefits!BP$18</f>
        <v>5475.6249157700013</v>
      </c>
      <c r="BQ38" s="320">
        <f>Disability_benefits!BQ$18</f>
        <v>5360.0751764300812</v>
      </c>
      <c r="BR38" s="320">
        <f>Disability_benefits!BR$18</f>
        <v>5421.7736767999995</v>
      </c>
      <c r="BS38" s="320">
        <f>Disability_benefits!BS$18</f>
        <v>5489.5433917499959</v>
      </c>
      <c r="BT38" s="320">
        <f>Disability_benefits!BT$18</f>
        <v>5482.7675999399999</v>
      </c>
      <c r="BU38" s="320">
        <f>Disability_benefits!BU$18</f>
        <v>5529.3185711499982</v>
      </c>
      <c r="BV38" s="320">
        <f>Disability_benefits!BV$18</f>
        <v>5675.5506973500005</v>
      </c>
      <c r="BW38" s="320">
        <f>Disability_benefits!BW$18</f>
        <v>5908.4831024900022</v>
      </c>
      <c r="BX38" s="320">
        <f>Disability_benefits!BX$18</f>
        <v>5337.6142274424847</v>
      </c>
      <c r="BY38" s="320">
        <f>Disability_benefits!BY$18</f>
        <v>5307.254480399999</v>
      </c>
      <c r="BZ38" s="320">
        <f>Disability_benefits!BZ$18</f>
        <v>5666.1001090494519</v>
      </c>
      <c r="CA38" s="320">
        <f>Disability_benefits!CA$18</f>
        <v>6685.7537783651778</v>
      </c>
      <c r="CB38" s="320">
        <f>Disability_benefits!CB$18</f>
        <v>7428.4897431617574</v>
      </c>
      <c r="CC38" s="320">
        <f>Disability_benefits!CC$18</f>
        <v>7603.0370429637806</v>
      </c>
      <c r="CD38" s="320">
        <f>Disability_benefits!CD$18</f>
        <v>7685.5989734043133</v>
      </c>
      <c r="CE38" s="321">
        <f>Disability_benefits!CE$18</f>
        <v>7838.468348123909</v>
      </c>
    </row>
    <row r="39" spans="1:83" ht="15.5" x14ac:dyDescent="0.35">
      <c r="A39" s="317"/>
      <c r="B39" s="322" t="s">
        <v>259</v>
      </c>
      <c r="C39" s="319"/>
      <c r="D39" s="320">
        <f>Disability_benefits!D$8</f>
        <v>0</v>
      </c>
      <c r="E39" s="320">
        <f>Disability_benefits!E$8</f>
        <v>0</v>
      </c>
      <c r="F39" s="320">
        <f>Disability_benefits!F$8</f>
        <v>0</v>
      </c>
      <c r="G39" s="320">
        <f>Disability_benefits!G$8</f>
        <v>0</v>
      </c>
      <c r="H39" s="320">
        <f>Disability_benefits!H$8</f>
        <v>0</v>
      </c>
      <c r="I39" s="320">
        <f>Disability_benefits!I$8</f>
        <v>0</v>
      </c>
      <c r="J39" s="320">
        <f>Disability_benefits!J$8</f>
        <v>0</v>
      </c>
      <c r="K39" s="320">
        <f>Disability_benefits!K$8</f>
        <v>0</v>
      </c>
      <c r="L39" s="320">
        <f>Disability_benefits!L$8</f>
        <v>0</v>
      </c>
      <c r="M39" s="320">
        <f>Disability_benefits!M$8</f>
        <v>0</v>
      </c>
      <c r="N39" s="320">
        <f>Disability_benefits!N$8</f>
        <v>0</v>
      </c>
      <c r="O39" s="320">
        <f>Disability_benefits!O$8</f>
        <v>0</v>
      </c>
      <c r="P39" s="320">
        <f>Disability_benefits!P$8</f>
        <v>0</v>
      </c>
      <c r="Q39" s="320">
        <f>Disability_benefits!Q$8</f>
        <v>0</v>
      </c>
      <c r="R39" s="320">
        <f>Disability_benefits!R$8</f>
        <v>0</v>
      </c>
      <c r="S39" s="320">
        <f>Disability_benefits!S$8</f>
        <v>0</v>
      </c>
      <c r="T39" s="320">
        <f>Disability_benefits!T$8</f>
        <v>0</v>
      </c>
      <c r="U39" s="320">
        <f>Disability_benefits!U$8</f>
        <v>0</v>
      </c>
      <c r="V39" s="320">
        <f>Disability_benefits!V$8</f>
        <v>0</v>
      </c>
      <c r="W39" s="320">
        <f>Disability_benefits!W$8</f>
        <v>0</v>
      </c>
      <c r="X39" s="320">
        <f>Disability_benefits!X$8</f>
        <v>0</v>
      </c>
      <c r="Y39" s="320">
        <f>Disability_benefits!Y$8</f>
        <v>0</v>
      </c>
      <c r="Z39" s="320">
        <f>Disability_benefits!Z$8</f>
        <v>0</v>
      </c>
      <c r="AA39" s="320">
        <f>Disability_benefits!AA$8</f>
        <v>0</v>
      </c>
      <c r="AB39" s="320">
        <f>Disability_benefits!AB$8</f>
        <v>0</v>
      </c>
      <c r="AC39" s="320">
        <f>Disability_benefits!AC$8</f>
        <v>0</v>
      </c>
      <c r="AD39" s="320">
        <f>Disability_benefits!AD$8</f>
        <v>0</v>
      </c>
      <c r="AE39" s="320">
        <f>Disability_benefits!AE$8</f>
        <v>0</v>
      </c>
      <c r="AF39" s="320">
        <f>Disability_benefits!AF$8</f>
        <v>0</v>
      </c>
      <c r="AG39" s="320">
        <f>Disability_benefits!AG$8</f>
        <v>0</v>
      </c>
      <c r="AH39" s="320">
        <f>Disability_benefits!AH$8</f>
        <v>0</v>
      </c>
      <c r="AI39" s="320">
        <f>Disability_benefits!AI$8</f>
        <v>0</v>
      </c>
      <c r="AJ39" s="320">
        <f>Disability_benefits!AJ$8</f>
        <v>0</v>
      </c>
      <c r="AK39" s="320">
        <f>Disability_benefits!AK$8</f>
        <v>0</v>
      </c>
      <c r="AL39" s="320">
        <f>Disability_benefits!AL$8</f>
        <v>0</v>
      </c>
      <c r="AM39" s="320">
        <f>Disability_benefits!AM$8</f>
        <v>0</v>
      </c>
      <c r="AN39" s="320">
        <f>Disability_benefits!AN$8</f>
        <v>0</v>
      </c>
      <c r="AO39" s="320">
        <f>Disability_benefits!AO$8</f>
        <v>0</v>
      </c>
      <c r="AP39" s="320">
        <f>Disability_benefits!AP$8</f>
        <v>0</v>
      </c>
      <c r="AQ39" s="320">
        <f>Disability_benefits!AQ$8</f>
        <v>0</v>
      </c>
      <c r="AR39" s="320">
        <f>Disability_benefits!AR$8</f>
        <v>0</v>
      </c>
      <c r="AS39" s="320">
        <f>Disability_benefits!AS$8</f>
        <v>0</v>
      </c>
      <c r="AT39" s="320">
        <f>Disability_benefits!AT$8</f>
        <v>0</v>
      </c>
      <c r="AU39" s="320">
        <f>Disability_benefits!AU$8</f>
        <v>0</v>
      </c>
      <c r="AV39" s="320">
        <f>Disability_benefits!AV$8</f>
        <v>505.50842426823931</v>
      </c>
      <c r="AW39" s="320">
        <f>Disability_benefits!AW$8</f>
        <v>710.21289378353549</v>
      </c>
      <c r="AX39" s="320">
        <f>Disability_benefits!AX$8</f>
        <v>820.7658061912789</v>
      </c>
      <c r="AY39" s="320">
        <f>Disability_benefits!AY$8</f>
        <v>1007.9813777872349</v>
      </c>
      <c r="AZ39" s="320">
        <f>Disability_benefits!AZ$8</f>
        <v>1212.5307624595152</v>
      </c>
      <c r="BA39" s="320">
        <f>Disability_benefits!BA$8</f>
        <v>1373.3434446659953</v>
      </c>
      <c r="BB39" s="320">
        <f>Disability_benefits!BB$8</f>
        <v>1529.2386319993936</v>
      </c>
      <c r="BC39" s="320">
        <f>Disability_benefits!BC$8</f>
        <v>1685.0312370699578</v>
      </c>
      <c r="BD39" s="320">
        <f>Disability_benefits!BD$8</f>
        <v>1846.9692141166404</v>
      </c>
      <c r="BE39" s="320">
        <f>Disability_benefits!BE$8</f>
        <v>2044.6946975616393</v>
      </c>
      <c r="BF39" s="320">
        <f>Disability_benefits!BF$8</f>
        <v>2184.4949999999999</v>
      </c>
      <c r="BG39" s="320">
        <f>Disability_benefits!BG$8</f>
        <v>2399.912471946795</v>
      </c>
      <c r="BH39" s="320">
        <f>Disability_benefits!BH$8</f>
        <v>2608.7809999999999</v>
      </c>
      <c r="BI39" s="320">
        <f>Disability_benefits!BI$8</f>
        <v>2824.8410963032829</v>
      </c>
      <c r="BJ39" s="320">
        <f>Disability_benefits!BJ$8</f>
        <v>3059.7591478660306</v>
      </c>
      <c r="BK39" s="320">
        <f>Disability_benefits!BK$8</f>
        <v>3359.1290942770729</v>
      </c>
      <c r="BL39" s="320">
        <f>Disability_benefits!BL$8</f>
        <v>3619.5934670833412</v>
      </c>
      <c r="BM39" s="320">
        <f>Disability_benefits!BM$8</f>
        <v>3989.1991157989637</v>
      </c>
      <c r="BN39" s="320">
        <f>Disability_benefits!BN$8</f>
        <v>4200.2916762362729</v>
      </c>
      <c r="BO39" s="320">
        <f>Disability_benefits!BO$8</f>
        <v>4351.2435542558051</v>
      </c>
      <c r="BP39" s="320">
        <f>Disability_benefits!BP$8</f>
        <v>4620.0866791328817</v>
      </c>
      <c r="BQ39" s="320">
        <f>Disability_benefits!BQ$8</f>
        <v>4770.7953469207459</v>
      </c>
      <c r="BR39" s="320">
        <f>Disability_benefits!BR$8</f>
        <v>5009.9905589028167</v>
      </c>
      <c r="BS39" s="320">
        <f>Disability_benefits!BS$8</f>
        <v>4766.3278780454339</v>
      </c>
      <c r="BT39" s="320">
        <f>Disability_benefits!BT$8</f>
        <v>4478.3398482512839</v>
      </c>
      <c r="BU39" s="320">
        <f>Disability_benefits!BU$8</f>
        <v>3842.5519515868186</v>
      </c>
      <c r="BV39" s="320">
        <f>Disability_benefits!BV$8</f>
        <v>3525.5145970952212</v>
      </c>
      <c r="BW39" s="320">
        <f>Disability_benefits!BW$8</f>
        <v>3311.6174378432311</v>
      </c>
      <c r="BX39" s="320">
        <f>Disability_benefits!BX$8</f>
        <v>2692.7846662362344</v>
      </c>
      <c r="BY39" s="320">
        <f>Disability_benefits!BY$8</f>
        <v>2447.4057560989208</v>
      </c>
      <c r="BZ39" s="320">
        <f>Disability_benefits!BZ$8</f>
        <v>2351.4160409779051</v>
      </c>
      <c r="CA39" s="320">
        <f>Disability_benefits!CA$8</f>
        <v>2396.4431714660964</v>
      </c>
      <c r="CB39" s="320">
        <f>Disability_benefits!CB$8</f>
        <v>2332.9455605741587</v>
      </c>
      <c r="CC39" s="320">
        <f>Disability_benefits!CC$8</f>
        <v>2083.6866088109159</v>
      </c>
      <c r="CD39" s="320">
        <f>Disability_benefits!CD$8</f>
        <v>1820.6456933551081</v>
      </c>
      <c r="CE39" s="321">
        <f>Disability_benefits!CE$8</f>
        <v>1633.0421865874507</v>
      </c>
    </row>
    <row r="40" spans="1:83" ht="15.5" x14ac:dyDescent="0.35">
      <c r="A40" s="317"/>
      <c r="B40" s="322" t="s">
        <v>283</v>
      </c>
      <c r="C40" s="319"/>
      <c r="D40" s="320">
        <f>Disability_benefits!D$23</f>
        <v>0</v>
      </c>
      <c r="E40" s="320">
        <f>Disability_benefits!E$23</f>
        <v>0</v>
      </c>
      <c r="F40" s="320">
        <f>Disability_benefits!F$23</f>
        <v>0</v>
      </c>
      <c r="G40" s="320">
        <f>Disability_benefits!G$23</f>
        <v>0</v>
      </c>
      <c r="H40" s="320">
        <f>Disability_benefits!H$23</f>
        <v>0</v>
      </c>
      <c r="I40" s="320">
        <f>Disability_benefits!I$23</f>
        <v>0</v>
      </c>
      <c r="J40" s="320">
        <f>Disability_benefits!J$23</f>
        <v>0</v>
      </c>
      <c r="K40" s="320">
        <f>Disability_benefits!K$23</f>
        <v>0</v>
      </c>
      <c r="L40" s="320">
        <f>Disability_benefits!L$23</f>
        <v>0</v>
      </c>
      <c r="M40" s="320">
        <f>Disability_benefits!M$23</f>
        <v>0</v>
      </c>
      <c r="N40" s="320">
        <f>Disability_benefits!N$23</f>
        <v>0</v>
      </c>
      <c r="O40" s="320">
        <f>Disability_benefits!O$23</f>
        <v>0</v>
      </c>
      <c r="P40" s="320">
        <f>Disability_benefits!P$23</f>
        <v>0</v>
      </c>
      <c r="Q40" s="320">
        <f>Disability_benefits!Q$23</f>
        <v>0</v>
      </c>
      <c r="R40" s="320">
        <f>Disability_benefits!R$23</f>
        <v>0</v>
      </c>
      <c r="S40" s="320">
        <f>Disability_benefits!S$23</f>
        <v>0</v>
      </c>
      <c r="T40" s="320">
        <f>Disability_benefits!T$23</f>
        <v>0</v>
      </c>
      <c r="U40" s="320">
        <f>Disability_benefits!U$23</f>
        <v>0</v>
      </c>
      <c r="V40" s="320">
        <f>Disability_benefits!V$23</f>
        <v>0</v>
      </c>
      <c r="W40" s="320">
        <f>Disability_benefits!W$23</f>
        <v>0</v>
      </c>
      <c r="X40" s="320">
        <f>Disability_benefits!X$23</f>
        <v>0</v>
      </c>
      <c r="Y40" s="320">
        <f>Disability_benefits!Y$23</f>
        <v>0</v>
      </c>
      <c r="Z40" s="320">
        <f>Disability_benefits!Z$23</f>
        <v>0</v>
      </c>
      <c r="AA40" s="320">
        <f>Disability_benefits!AA$23</f>
        <v>0</v>
      </c>
      <c r="AB40" s="320">
        <f>Disability_benefits!AB$23</f>
        <v>0</v>
      </c>
      <c r="AC40" s="320">
        <f>Disability_benefits!AC$23</f>
        <v>0</v>
      </c>
      <c r="AD40" s="320">
        <f>Disability_benefits!AD$23</f>
        <v>0</v>
      </c>
      <c r="AE40" s="320">
        <f>Disability_benefits!AE$23</f>
        <v>0</v>
      </c>
      <c r="AF40" s="320">
        <f>Disability_benefits!AF$23</f>
        <v>0</v>
      </c>
      <c r="AG40" s="320">
        <f>Disability_benefits!AG$23</f>
        <v>0</v>
      </c>
      <c r="AH40" s="320">
        <f>Disability_benefits!AH$23</f>
        <v>0</v>
      </c>
      <c r="AI40" s="320">
        <f>Disability_benefits!AI$23</f>
        <v>2.5040601381900864</v>
      </c>
      <c r="AJ40" s="320">
        <f>Disability_benefits!AJ$23</f>
        <v>14.800556381209555</v>
      </c>
      <c r="AK40" s="320">
        <f>Disability_benefits!AK$23</f>
        <v>29.564003868881628</v>
      </c>
      <c r="AL40" s="320">
        <f>Disability_benefits!AL$23</f>
        <v>48.774724864415802</v>
      </c>
      <c r="AM40" s="320">
        <f>Disability_benefits!AM$23</f>
        <v>70.789860916671742</v>
      </c>
      <c r="AN40" s="320">
        <f>Disability_benefits!AN$23</f>
        <v>91.778399466759709</v>
      </c>
      <c r="AO40" s="320">
        <f>Disability_benefits!AO$23</f>
        <v>120.04963148345799</v>
      </c>
      <c r="AP40" s="320">
        <f>Disability_benefits!AP$23</f>
        <v>158.18664637822221</v>
      </c>
      <c r="AQ40" s="320">
        <f>Disability_benefits!AQ$23</f>
        <v>194.28923746009318</v>
      </c>
      <c r="AR40" s="320">
        <f>Disability_benefits!AR$23</f>
        <v>231.47695253397123</v>
      </c>
      <c r="AS40" s="320">
        <f>Disability_benefits!AS$23</f>
        <v>275.4664856201332</v>
      </c>
      <c r="AT40" s="320">
        <f>Disability_benefits!AT$23</f>
        <v>327.80330566111519</v>
      </c>
      <c r="AU40" s="320">
        <f>Disability_benefits!AU$23</f>
        <v>402.55406630219051</v>
      </c>
      <c r="AV40" s="320">
        <f>Disability_benefits!AV$23</f>
        <v>25.893038406080755</v>
      </c>
      <c r="AW40" s="320">
        <f>Disability_benefits!AW$23</f>
        <v>0</v>
      </c>
      <c r="AX40" s="320">
        <f>Disability_benefits!AX$23</f>
        <v>0</v>
      </c>
      <c r="AY40" s="320">
        <f>Disability_benefits!AY$23</f>
        <v>0</v>
      </c>
      <c r="AZ40" s="320">
        <f>Disability_benefits!AZ$23</f>
        <v>0</v>
      </c>
      <c r="BA40" s="320">
        <f>Disability_benefits!BA$23</f>
        <v>0</v>
      </c>
      <c r="BB40" s="320">
        <f>Disability_benefits!BB$23</f>
        <v>0</v>
      </c>
      <c r="BC40" s="320">
        <f>Disability_benefits!BC$23</f>
        <v>0</v>
      </c>
      <c r="BD40" s="320">
        <f>Disability_benefits!BD$23</f>
        <v>0</v>
      </c>
      <c r="BE40" s="320">
        <f>Disability_benefits!BE$23</f>
        <v>0</v>
      </c>
      <c r="BF40" s="320">
        <f>Disability_benefits!BF$23</f>
        <v>0</v>
      </c>
      <c r="BG40" s="320">
        <f>Disability_benefits!BG$23</f>
        <v>0</v>
      </c>
      <c r="BH40" s="320">
        <f>Disability_benefits!BH$23</f>
        <v>0</v>
      </c>
      <c r="BI40" s="320">
        <f>Disability_benefits!BI$23</f>
        <v>0</v>
      </c>
      <c r="BJ40" s="320">
        <f>Disability_benefits!BJ$23</f>
        <v>0</v>
      </c>
      <c r="BK40" s="320">
        <f>Disability_benefits!BK$23</f>
        <v>0</v>
      </c>
      <c r="BL40" s="320">
        <f>Disability_benefits!BL$23</f>
        <v>0</v>
      </c>
      <c r="BM40" s="320">
        <f>Disability_benefits!BM$23</f>
        <v>0</v>
      </c>
      <c r="BN40" s="320">
        <f>Disability_benefits!BN$23</f>
        <v>0</v>
      </c>
      <c r="BO40" s="320">
        <f>Disability_benefits!BO$23</f>
        <v>0</v>
      </c>
      <c r="BP40" s="320">
        <f>Disability_benefits!BP$23</f>
        <v>0</v>
      </c>
      <c r="BQ40" s="320">
        <f>Disability_benefits!BQ$23</f>
        <v>0</v>
      </c>
      <c r="BR40" s="320">
        <f>Disability_benefits!BR$23</f>
        <v>0</v>
      </c>
      <c r="BS40" s="320">
        <f>Disability_benefits!BS$23</f>
        <v>0</v>
      </c>
      <c r="BT40" s="320">
        <f>Disability_benefits!BT$23</f>
        <v>0</v>
      </c>
      <c r="BU40" s="320">
        <f>Disability_benefits!BU$23</f>
        <v>0</v>
      </c>
      <c r="BV40" s="320">
        <f>Disability_benefits!BV$23</f>
        <v>0</v>
      </c>
      <c r="BW40" s="320">
        <f>Disability_benefits!BW$23</f>
        <v>0</v>
      </c>
      <c r="BX40" s="320">
        <f>Disability_benefits!BX$23</f>
        <v>0</v>
      </c>
      <c r="BY40" s="320">
        <f>Disability_benefits!BY$23</f>
        <v>0</v>
      </c>
      <c r="BZ40" s="320">
        <f>Disability_benefits!BZ$23</f>
        <v>0</v>
      </c>
      <c r="CA40" s="320">
        <f>Disability_benefits!CA$23</f>
        <v>0</v>
      </c>
      <c r="CB40" s="320">
        <f>Disability_benefits!CB$23</f>
        <v>0</v>
      </c>
      <c r="CC40" s="320">
        <f>Disability_benefits!CC$23</f>
        <v>0</v>
      </c>
      <c r="CD40" s="320">
        <f>Disability_benefits!CD$23</f>
        <v>0</v>
      </c>
      <c r="CE40" s="321">
        <f>Disability_benefits!CE$23</f>
        <v>0</v>
      </c>
    </row>
    <row r="41" spans="1:83" ht="15.5" x14ac:dyDescent="0.35">
      <c r="A41" s="326"/>
      <c r="B41" s="322" t="s">
        <v>289</v>
      </c>
      <c r="C41" s="327"/>
      <c r="D41" s="328">
        <f>Disability_benefits!D$12</f>
        <v>0</v>
      </c>
      <c r="E41" s="328">
        <f>Disability_benefits!E$12</f>
        <v>0</v>
      </c>
      <c r="F41" s="328">
        <f>Disability_benefits!F$12</f>
        <v>0</v>
      </c>
      <c r="G41" s="328">
        <f>Disability_benefits!G$12</f>
        <v>0</v>
      </c>
      <c r="H41" s="328">
        <f>Disability_benefits!H$12</f>
        <v>0</v>
      </c>
      <c r="I41" s="328">
        <f>Disability_benefits!I$12</f>
        <v>0</v>
      </c>
      <c r="J41" s="328">
        <f>Disability_benefits!J$12</f>
        <v>0</v>
      </c>
      <c r="K41" s="328">
        <f>Disability_benefits!K$12</f>
        <v>0</v>
      </c>
      <c r="L41" s="328">
        <f>Disability_benefits!L$12</f>
        <v>0</v>
      </c>
      <c r="M41" s="328">
        <f>Disability_benefits!M$12</f>
        <v>0</v>
      </c>
      <c r="N41" s="328">
        <f>Disability_benefits!N$12</f>
        <v>0</v>
      </c>
      <c r="O41" s="328">
        <f>Disability_benefits!O$12</f>
        <v>0</v>
      </c>
      <c r="P41" s="328">
        <f>Disability_benefits!P$12</f>
        <v>0</v>
      </c>
      <c r="Q41" s="328">
        <f>Disability_benefits!Q$12</f>
        <v>0</v>
      </c>
      <c r="R41" s="328">
        <f>Disability_benefits!R$12</f>
        <v>0</v>
      </c>
      <c r="S41" s="328">
        <f>Disability_benefits!S$12</f>
        <v>0</v>
      </c>
      <c r="T41" s="328">
        <f>Disability_benefits!T$12</f>
        <v>0</v>
      </c>
      <c r="U41" s="328">
        <f>Disability_benefits!U$12</f>
        <v>0</v>
      </c>
      <c r="V41" s="328">
        <f>Disability_benefits!V$12</f>
        <v>0</v>
      </c>
      <c r="W41" s="328">
        <f>Disability_benefits!W$12</f>
        <v>0</v>
      </c>
      <c r="X41" s="328">
        <f>Disability_benefits!X$12</f>
        <v>0</v>
      </c>
      <c r="Y41" s="328">
        <f>Disability_benefits!Y$12</f>
        <v>0</v>
      </c>
      <c r="Z41" s="328">
        <f>Disability_benefits!Z$12</f>
        <v>0</v>
      </c>
      <c r="AA41" s="328">
        <f>Disability_benefits!AA$12</f>
        <v>0</v>
      </c>
      <c r="AB41" s="328">
        <f>Disability_benefits!AB$12</f>
        <v>0</v>
      </c>
      <c r="AC41" s="328">
        <f>Disability_benefits!AC$12</f>
        <v>0</v>
      </c>
      <c r="AD41" s="328">
        <f>Disability_benefits!AD$12</f>
        <v>0</v>
      </c>
      <c r="AE41" s="328">
        <f>Disability_benefits!AE$12</f>
        <v>0</v>
      </c>
      <c r="AF41" s="328">
        <f>Disability_benefits!AF$12</f>
        <v>0</v>
      </c>
      <c r="AG41" s="328">
        <f>Disability_benefits!AG$12</f>
        <v>0</v>
      </c>
      <c r="AH41" s="328">
        <f>Disability_benefits!AH$12</f>
        <v>0</v>
      </c>
      <c r="AI41" s="328">
        <f>Disability_benefits!AI$12</f>
        <v>0</v>
      </c>
      <c r="AJ41" s="328">
        <f>Disability_benefits!AJ$12</f>
        <v>0</v>
      </c>
      <c r="AK41" s="328">
        <f>Disability_benefits!AK$12</f>
        <v>0</v>
      </c>
      <c r="AL41" s="328">
        <f>Disability_benefits!AL$12</f>
        <v>0</v>
      </c>
      <c r="AM41" s="328">
        <f>Disability_benefits!AM$12</f>
        <v>0</v>
      </c>
      <c r="AN41" s="328">
        <f>Disability_benefits!AN$12</f>
        <v>0</v>
      </c>
      <c r="AO41" s="328">
        <f>Disability_benefits!AO$12</f>
        <v>0</v>
      </c>
      <c r="AP41" s="328">
        <f>Disability_benefits!AP$12</f>
        <v>0</v>
      </c>
      <c r="AQ41" s="328">
        <f>Disability_benefits!AQ$12</f>
        <v>0</v>
      </c>
      <c r="AR41" s="328">
        <f>Disability_benefits!AR$12</f>
        <v>0</v>
      </c>
      <c r="AS41" s="328">
        <f>Disability_benefits!AS$12</f>
        <v>0</v>
      </c>
      <c r="AT41" s="328">
        <f>Disability_benefits!AT$12</f>
        <v>0</v>
      </c>
      <c r="AU41" s="328">
        <f>Disability_benefits!AU$12</f>
        <v>0</v>
      </c>
      <c r="AV41" s="328">
        <f>Disability_benefits!AV$12</f>
        <v>0</v>
      </c>
      <c r="AW41" s="328">
        <f>Disability_benefits!AW$12</f>
        <v>0</v>
      </c>
      <c r="AX41" s="328">
        <f>Disability_benefits!AX$12</f>
        <v>0</v>
      </c>
      <c r="AY41" s="328">
        <f>Disability_benefits!AY$12</f>
        <v>0</v>
      </c>
      <c r="AZ41" s="328">
        <f>Disability_benefits!AZ$12</f>
        <v>0</v>
      </c>
      <c r="BA41" s="328">
        <f>Disability_benefits!BA$12</f>
        <v>0</v>
      </c>
      <c r="BB41" s="328">
        <f>Disability_benefits!BB$12</f>
        <v>0</v>
      </c>
      <c r="BC41" s="328">
        <f>Disability_benefits!BC$12</f>
        <v>0</v>
      </c>
      <c r="BD41" s="328">
        <f>Disability_benefits!BD$12</f>
        <v>0</v>
      </c>
      <c r="BE41" s="328">
        <f>Disability_benefits!BE$12</f>
        <v>0</v>
      </c>
      <c r="BF41" s="328">
        <f>Disability_benefits!BF$12</f>
        <v>0</v>
      </c>
      <c r="BG41" s="328">
        <f>Disability_benefits!BG$12</f>
        <v>0</v>
      </c>
      <c r="BH41" s="328">
        <f>Disability_benefits!BH$12</f>
        <v>0</v>
      </c>
      <c r="BI41" s="328">
        <f>Disability_benefits!BI$12</f>
        <v>0</v>
      </c>
      <c r="BJ41" s="328">
        <f>Disability_benefits!BJ$12</f>
        <v>0</v>
      </c>
      <c r="BK41" s="328">
        <f>Disability_benefits!BK$12</f>
        <v>0</v>
      </c>
      <c r="BL41" s="328">
        <f>Disability_benefits!BL$12</f>
        <v>0</v>
      </c>
      <c r="BM41" s="328">
        <f>Disability_benefits!BM$12</f>
        <v>0</v>
      </c>
      <c r="BN41" s="328">
        <f>Disability_benefits!BN$12</f>
        <v>0</v>
      </c>
      <c r="BO41" s="328">
        <f>Disability_benefits!BO$12</f>
        <v>0</v>
      </c>
      <c r="BP41" s="328">
        <f>Disability_benefits!BP$12</f>
        <v>0</v>
      </c>
      <c r="BQ41" s="328">
        <f>Disability_benefits!BQ$12</f>
        <v>14.866828625617664</v>
      </c>
      <c r="BR41" s="328">
        <f>Disability_benefits!BR$12</f>
        <v>128.38229163543059</v>
      </c>
      <c r="BS41" s="328">
        <f>Disability_benefits!BS$12</f>
        <v>125.17692108113887</v>
      </c>
      <c r="BT41" s="328">
        <f>Disability_benefits!BT$12</f>
        <v>428.73504842716466</v>
      </c>
      <c r="BU41" s="328">
        <f>Disability_benefits!BU$12</f>
        <v>910.19641813042097</v>
      </c>
      <c r="BV41" s="328">
        <f>Disability_benefits!BV$12</f>
        <v>1117.6227032140916</v>
      </c>
      <c r="BW41" s="328">
        <f>Disability_benefits!BW$12</f>
        <v>1555.6403367882942</v>
      </c>
      <c r="BX41" s="328">
        <f>Disability_benefits!BX$12</f>
        <v>1893.3721025140837</v>
      </c>
      <c r="BY41" s="328">
        <f>Disability_benefits!BY$12</f>
        <v>2247.4042633304393</v>
      </c>
      <c r="BZ41" s="328">
        <f>Disability_benefits!BZ$12</f>
        <v>2849.5552298034308</v>
      </c>
      <c r="CA41" s="328">
        <f>Disability_benefits!CA$12</f>
        <v>3755.1650440346552</v>
      </c>
      <c r="CB41" s="328">
        <f>Disability_benefits!CB$12</f>
        <v>4546.6917047098541</v>
      </c>
      <c r="CC41" s="328">
        <f>Disability_benefits!CC$12</f>
        <v>5264.969748846419</v>
      </c>
      <c r="CD41" s="328">
        <f>Disability_benefits!CD$12</f>
        <v>5842.1096532368083</v>
      </c>
      <c r="CE41" s="329">
        <f>Disability_benefits!CE$12</f>
        <v>6252.2751334327613</v>
      </c>
    </row>
    <row r="42" spans="1:83" ht="27" customHeight="1" x14ac:dyDescent="0.35">
      <c r="A42" s="317"/>
      <c r="B42" s="318" t="s">
        <v>459</v>
      </c>
      <c r="C42" s="319"/>
      <c r="D42" s="320">
        <f t="shared" ref="D42:AI42" si="36">SUM(D43:D45)</f>
        <v>0</v>
      </c>
      <c r="E42" s="320">
        <f t="shared" si="36"/>
        <v>0</v>
      </c>
      <c r="F42" s="320">
        <f t="shared" si="36"/>
        <v>0</v>
      </c>
      <c r="G42" s="320">
        <f t="shared" si="36"/>
        <v>0</v>
      </c>
      <c r="H42" s="320">
        <f t="shared" si="36"/>
        <v>0</v>
      </c>
      <c r="I42" s="320">
        <f t="shared" si="36"/>
        <v>0</v>
      </c>
      <c r="J42" s="320">
        <f t="shared" si="36"/>
        <v>0</v>
      </c>
      <c r="K42" s="320">
        <f t="shared" si="36"/>
        <v>0</v>
      </c>
      <c r="L42" s="320">
        <f t="shared" si="36"/>
        <v>0</v>
      </c>
      <c r="M42" s="320">
        <f t="shared" si="36"/>
        <v>0</v>
      </c>
      <c r="N42" s="320">
        <f t="shared" si="36"/>
        <v>0</v>
      </c>
      <c r="O42" s="320">
        <f t="shared" si="36"/>
        <v>0</v>
      </c>
      <c r="P42" s="320">
        <f t="shared" si="36"/>
        <v>0</v>
      </c>
      <c r="Q42" s="320">
        <f t="shared" si="36"/>
        <v>0</v>
      </c>
      <c r="R42" s="320">
        <f t="shared" si="36"/>
        <v>0</v>
      </c>
      <c r="S42" s="320">
        <f t="shared" si="36"/>
        <v>0</v>
      </c>
      <c r="T42" s="320">
        <f t="shared" si="36"/>
        <v>0</v>
      </c>
      <c r="U42" s="320">
        <f t="shared" si="36"/>
        <v>0</v>
      </c>
      <c r="V42" s="320">
        <f t="shared" si="36"/>
        <v>0</v>
      </c>
      <c r="W42" s="320">
        <f t="shared" si="36"/>
        <v>0</v>
      </c>
      <c r="X42" s="320">
        <f t="shared" si="36"/>
        <v>0</v>
      </c>
      <c r="Y42" s="320">
        <f t="shared" si="36"/>
        <v>0</v>
      </c>
      <c r="Z42" s="320">
        <f t="shared" si="36"/>
        <v>0</v>
      </c>
      <c r="AA42" s="320">
        <f t="shared" si="36"/>
        <v>0</v>
      </c>
      <c r="AB42" s="320">
        <f t="shared" si="36"/>
        <v>0</v>
      </c>
      <c r="AC42" s="320">
        <f t="shared" si="36"/>
        <v>0</v>
      </c>
      <c r="AD42" s="320">
        <f t="shared" si="36"/>
        <v>0</v>
      </c>
      <c r="AE42" s="320">
        <f t="shared" si="36"/>
        <v>0</v>
      </c>
      <c r="AF42" s="320">
        <f t="shared" si="36"/>
        <v>0</v>
      </c>
      <c r="AG42" s="320">
        <f t="shared" si="36"/>
        <v>0</v>
      </c>
      <c r="AH42" s="320">
        <f t="shared" si="36"/>
        <v>75.056484692173782</v>
      </c>
      <c r="AI42" s="320">
        <f t="shared" si="36"/>
        <v>88.865687124140152</v>
      </c>
      <c r="AJ42" s="320">
        <f t="shared" ref="AJ42:BO42" si="37">SUM(AJ43:AJ45)</f>
        <v>102.78927041046519</v>
      </c>
      <c r="AK42" s="320">
        <f t="shared" si="37"/>
        <v>122.07175995861695</v>
      </c>
      <c r="AL42" s="320">
        <f t="shared" si="37"/>
        <v>142.87494525999253</v>
      </c>
      <c r="AM42" s="320">
        <f t="shared" si="37"/>
        <v>170.98374371045185</v>
      </c>
      <c r="AN42" s="320">
        <f t="shared" si="37"/>
        <v>214.59425075714512</v>
      </c>
      <c r="AO42" s="320">
        <f t="shared" si="37"/>
        <v>266.72338551030725</v>
      </c>
      <c r="AP42" s="320">
        <f t="shared" si="37"/>
        <v>342.7020694289975</v>
      </c>
      <c r="AQ42" s="320">
        <f t="shared" si="37"/>
        <v>424.5434563922999</v>
      </c>
      <c r="AR42" s="320">
        <f t="shared" si="37"/>
        <v>519.12653895300639</v>
      </c>
      <c r="AS42" s="320">
        <f t="shared" si="37"/>
        <v>639.13134964144592</v>
      </c>
      <c r="AT42" s="320">
        <f t="shared" si="37"/>
        <v>795.04874240006654</v>
      </c>
      <c r="AU42" s="320">
        <f t="shared" si="37"/>
        <v>1014.2053622943447</v>
      </c>
      <c r="AV42" s="320">
        <f t="shared" si="37"/>
        <v>1148.7175280046133</v>
      </c>
      <c r="AW42" s="320">
        <f t="shared" si="37"/>
        <v>1277.1013631026954</v>
      </c>
      <c r="AX42" s="320">
        <f t="shared" si="37"/>
        <v>1355.5027433453472</v>
      </c>
      <c r="AY42" s="320">
        <f t="shared" si="37"/>
        <v>154.91308358463749</v>
      </c>
      <c r="AZ42" s="320">
        <f t="shared" si="37"/>
        <v>104.71260357218971</v>
      </c>
      <c r="BA42" s="320">
        <f t="shared" si="37"/>
        <v>136.38296564518024</v>
      </c>
      <c r="BB42" s="320">
        <f t="shared" si="37"/>
        <v>144.18166823796307</v>
      </c>
      <c r="BC42" s="320">
        <f t="shared" si="37"/>
        <v>144.24510744392822</v>
      </c>
      <c r="BD42" s="320">
        <f t="shared" si="37"/>
        <v>163.05199999999999</v>
      </c>
      <c r="BE42" s="320">
        <f t="shared" si="37"/>
        <v>165.48699999999999</v>
      </c>
      <c r="BF42" s="320">
        <f t="shared" si="37"/>
        <v>162.65124892159454</v>
      </c>
      <c r="BG42" s="320">
        <f t="shared" si="37"/>
        <v>169.90298870138361</v>
      </c>
      <c r="BH42" s="320">
        <f t="shared" si="37"/>
        <v>124.283</v>
      </c>
      <c r="BI42" s="320">
        <f t="shared" si="37"/>
        <v>128.26055663881266</v>
      </c>
      <c r="BJ42" s="320">
        <f t="shared" si="37"/>
        <v>135.16607401724025</v>
      </c>
      <c r="BK42" s="320">
        <f t="shared" si="37"/>
        <v>200.75442016647554</v>
      </c>
      <c r="BL42" s="320">
        <f t="shared" si="37"/>
        <v>175.53506304142508</v>
      </c>
      <c r="BM42" s="320">
        <f t="shared" si="37"/>
        <v>183.23841614855513</v>
      </c>
      <c r="BN42" s="320">
        <f t="shared" si="37"/>
        <v>169.98493378695881</v>
      </c>
      <c r="BO42" s="320">
        <f t="shared" si="37"/>
        <v>169.32235473338639</v>
      </c>
      <c r="BP42" s="320">
        <f t="shared" ref="BP42:CE42" si="38">SUM(BP43:BP45)</f>
        <v>159.46672221701033</v>
      </c>
      <c r="BQ42" s="320">
        <f t="shared" si="38"/>
        <v>144.67452092278563</v>
      </c>
      <c r="BR42" s="320">
        <f t="shared" si="38"/>
        <v>138.30903393915511</v>
      </c>
      <c r="BS42" s="320">
        <f t="shared" si="38"/>
        <v>128.19760849598063</v>
      </c>
      <c r="BT42" s="320">
        <f t="shared" si="38"/>
        <v>120.30785280289261</v>
      </c>
      <c r="BU42" s="320">
        <f t="shared" si="38"/>
        <v>104.98221706204986</v>
      </c>
      <c r="BV42" s="320">
        <f t="shared" si="38"/>
        <v>95.955396013713354</v>
      </c>
      <c r="BW42" s="320">
        <f t="shared" si="38"/>
        <v>88.741009500324324</v>
      </c>
      <c r="BX42" s="320">
        <f t="shared" si="38"/>
        <v>71.893421583468523</v>
      </c>
      <c r="BY42" s="320">
        <f t="shared" si="38"/>
        <v>62.260187286584028</v>
      </c>
      <c r="BZ42" s="320">
        <f t="shared" si="38"/>
        <v>57.021199946168899</v>
      </c>
      <c r="CA42" s="320">
        <f t="shared" si="38"/>
        <v>57.207205958165559</v>
      </c>
      <c r="CB42" s="320">
        <f t="shared" si="38"/>
        <v>52.868261622164987</v>
      </c>
      <c r="CC42" s="320">
        <f t="shared" si="38"/>
        <v>45.746679988956302</v>
      </c>
      <c r="CD42" s="320">
        <f t="shared" si="38"/>
        <v>38.16820493308866</v>
      </c>
      <c r="CE42" s="321">
        <f t="shared" si="38"/>
        <v>30.825550151732465</v>
      </c>
    </row>
    <row r="43" spans="1:83" ht="15.5" x14ac:dyDescent="0.35">
      <c r="A43" s="326"/>
      <c r="B43" s="322" t="s">
        <v>276</v>
      </c>
      <c r="C43" s="319"/>
      <c r="D43" s="320">
        <f>Incapacity_benefits!D$30+Incapacity_benefits!D$33</f>
        <v>0</v>
      </c>
      <c r="E43" s="320">
        <f>Incapacity_benefits!E$30+Incapacity_benefits!E$33</f>
        <v>0</v>
      </c>
      <c r="F43" s="320">
        <f>Incapacity_benefits!F$30+Incapacity_benefits!F$33</f>
        <v>0</v>
      </c>
      <c r="G43" s="320">
        <f>Incapacity_benefits!G$30+Incapacity_benefits!G$33</f>
        <v>0</v>
      </c>
      <c r="H43" s="320">
        <f>Incapacity_benefits!H$30+Incapacity_benefits!H$33</f>
        <v>0</v>
      </c>
      <c r="I43" s="320">
        <f>Incapacity_benefits!I$30+Incapacity_benefits!I$33</f>
        <v>0</v>
      </c>
      <c r="J43" s="320">
        <f>Incapacity_benefits!J$30+Incapacity_benefits!J$33</f>
        <v>0</v>
      </c>
      <c r="K43" s="320">
        <f>Incapacity_benefits!K$30+Incapacity_benefits!K$33</f>
        <v>0</v>
      </c>
      <c r="L43" s="320">
        <f>Incapacity_benefits!L$30+Incapacity_benefits!L$33</f>
        <v>0</v>
      </c>
      <c r="M43" s="320">
        <f>Incapacity_benefits!M$30+Incapacity_benefits!M$33</f>
        <v>0</v>
      </c>
      <c r="N43" s="320">
        <f>Incapacity_benefits!N$30+Incapacity_benefits!N$33</f>
        <v>0</v>
      </c>
      <c r="O43" s="320">
        <f>Incapacity_benefits!O$30+Incapacity_benefits!O$33</f>
        <v>0</v>
      </c>
      <c r="P43" s="320">
        <f>Incapacity_benefits!P$30+Incapacity_benefits!P$33</f>
        <v>0</v>
      </c>
      <c r="Q43" s="320">
        <f>Incapacity_benefits!Q$30+Incapacity_benefits!Q$33</f>
        <v>0</v>
      </c>
      <c r="R43" s="320">
        <f>Incapacity_benefits!R$30+Incapacity_benefits!R$33</f>
        <v>0</v>
      </c>
      <c r="S43" s="320">
        <f>Incapacity_benefits!S$30+Incapacity_benefits!S$33</f>
        <v>0</v>
      </c>
      <c r="T43" s="320">
        <f>Incapacity_benefits!T$30+Incapacity_benefits!T$33</f>
        <v>0</v>
      </c>
      <c r="U43" s="320">
        <f>Incapacity_benefits!U$30+Incapacity_benefits!U$33</f>
        <v>0</v>
      </c>
      <c r="V43" s="320">
        <f>Incapacity_benefits!V$30+Incapacity_benefits!V$33</f>
        <v>0</v>
      </c>
      <c r="W43" s="320">
        <f>Incapacity_benefits!W$30+Incapacity_benefits!W$33</f>
        <v>0</v>
      </c>
      <c r="X43" s="320">
        <f>Incapacity_benefits!X$30+Incapacity_benefits!X$33</f>
        <v>0</v>
      </c>
      <c r="Y43" s="320">
        <f>Incapacity_benefits!Y$30+Incapacity_benefits!Y$33</f>
        <v>0</v>
      </c>
      <c r="Z43" s="320">
        <f>Incapacity_benefits!Z$30+Incapacity_benefits!Z$33</f>
        <v>0</v>
      </c>
      <c r="AA43" s="320">
        <f>Incapacity_benefits!AA$30+Incapacity_benefits!AA$33</f>
        <v>0</v>
      </c>
      <c r="AB43" s="320">
        <f>Incapacity_benefits!AB$30+Incapacity_benefits!AB$33</f>
        <v>0</v>
      </c>
      <c r="AC43" s="320">
        <f>Incapacity_benefits!AC$30+Incapacity_benefits!AC$33</f>
        <v>0</v>
      </c>
      <c r="AD43" s="320">
        <f>Incapacity_benefits!AD$30+Incapacity_benefits!AD$33</f>
        <v>0</v>
      </c>
      <c r="AE43" s="320">
        <f>Incapacity_benefits!AE$30+Incapacity_benefits!AE$33</f>
        <v>0</v>
      </c>
      <c r="AF43" s="320">
        <f>Incapacity_benefits!AF$30+Incapacity_benefits!AF$33</f>
        <v>0</v>
      </c>
      <c r="AG43" s="320">
        <f>Incapacity_benefits!AG$30+Incapacity_benefits!AG$33</f>
        <v>0</v>
      </c>
      <c r="AH43" s="320">
        <f>Incapacity_benefits!AH$30+Incapacity_benefits!AH$33</f>
        <v>67.18789637979917</v>
      </c>
      <c r="AI43" s="320">
        <f>Incapacity_benefits!AI$30+Incapacity_benefits!AI$33</f>
        <v>79.448269338306929</v>
      </c>
      <c r="AJ43" s="320">
        <f>Incapacity_benefits!AJ$30+Incapacity_benefits!AJ$33</f>
        <v>90.758009926975532</v>
      </c>
      <c r="AK43" s="320">
        <f>Incapacity_benefits!AK$30+Incapacity_benefits!AK$33</f>
        <v>107.5884576357704</v>
      </c>
      <c r="AL43" s="320">
        <f>Incapacity_benefits!AL$30+Incapacity_benefits!AL$33</f>
        <v>126.74887057403282</v>
      </c>
      <c r="AM43" s="320">
        <f>Incapacity_benefits!AM$30+Incapacity_benefits!AM$33</f>
        <v>152.10150096874864</v>
      </c>
      <c r="AN43" s="320">
        <f>Incapacity_benefits!AN$30+Incapacity_benefits!AN$33</f>
        <v>188.99811327685919</v>
      </c>
      <c r="AO43" s="320">
        <f>Incapacity_benefits!AO$30+Incapacity_benefits!AO$33</f>
        <v>238.45699781566265</v>
      </c>
      <c r="AP43" s="320">
        <f>Incapacity_benefits!AP$30+Incapacity_benefits!AP$33</f>
        <v>311.50083547202848</v>
      </c>
      <c r="AQ43" s="320">
        <f>Incapacity_benefits!AQ$30+Incapacity_benefits!AQ$33</f>
        <v>389.66176957389155</v>
      </c>
      <c r="AR43" s="320">
        <f>Incapacity_benefits!AR$30+Incapacity_benefits!AR$33</f>
        <v>478.98787155530283</v>
      </c>
      <c r="AS43" s="320">
        <f>Incapacity_benefits!AS$30+Incapacity_benefits!AS$33</f>
        <v>592.7530495000733</v>
      </c>
      <c r="AT43" s="320">
        <f>Incapacity_benefits!AT$30+Incapacity_benefits!AT$33</f>
        <v>736.13073218545742</v>
      </c>
      <c r="AU43" s="320">
        <f>Incapacity_benefits!AU$30+Incapacity_benefits!AU$33</f>
        <v>934.71773117265855</v>
      </c>
      <c r="AV43" s="320">
        <f>Incapacity_benefits!AV$30+Incapacity_benefits!AV$33</f>
        <v>1054.2913806563581</v>
      </c>
      <c r="AW43" s="320">
        <f>Incapacity_benefits!AW$30+Incapacity_benefits!AW$33</f>
        <v>1170.6722527875331</v>
      </c>
      <c r="AX43" s="320">
        <f>Incapacity_benefits!AX$30+Incapacity_benefits!AX$33</f>
        <v>1246.935966215528</v>
      </c>
      <c r="AY43" s="320">
        <f>Incapacity_benefits!AY$30+Incapacity_benefits!AY$33</f>
        <v>43.827859260844122</v>
      </c>
      <c r="AZ43" s="320">
        <f>Incapacity_benefits!AZ$30+Incapacity_benefits!AZ$33</f>
        <v>0</v>
      </c>
      <c r="BA43" s="320">
        <f>Incapacity_benefits!BA$30+Incapacity_benefits!BA$33</f>
        <v>0</v>
      </c>
      <c r="BB43" s="320">
        <f>Incapacity_benefits!BB$30+Incapacity_benefits!BB$33</f>
        <v>0</v>
      </c>
      <c r="BC43" s="320">
        <f>Incapacity_benefits!BC$30+Incapacity_benefits!BC$33</f>
        <v>0</v>
      </c>
      <c r="BD43" s="320">
        <f>Incapacity_benefits!BD$30+Incapacity_benefits!BD$33</f>
        <v>0</v>
      </c>
      <c r="BE43" s="320">
        <f>Incapacity_benefits!BE$30+Incapacity_benefits!BE$33</f>
        <v>0</v>
      </c>
      <c r="BF43" s="320">
        <f>Incapacity_benefits!BF$30+Incapacity_benefits!BF$33</f>
        <v>0</v>
      </c>
      <c r="BG43" s="320">
        <f>Incapacity_benefits!BG$30+Incapacity_benefits!BG$33</f>
        <v>0</v>
      </c>
      <c r="BH43" s="320">
        <f>Incapacity_benefits!BH$30+Incapacity_benefits!BH$33</f>
        <v>0</v>
      </c>
      <c r="BI43" s="320">
        <f>Incapacity_benefits!BI$30+Incapacity_benefits!BI$33</f>
        <v>0</v>
      </c>
      <c r="BJ43" s="320">
        <f>Incapacity_benefits!BJ$30+Incapacity_benefits!BJ$33</f>
        <v>0</v>
      </c>
      <c r="BK43" s="320">
        <f>Incapacity_benefits!BK$30+Incapacity_benefits!BK$33</f>
        <v>0</v>
      </c>
      <c r="BL43" s="320">
        <f>Incapacity_benefits!BL$30+Incapacity_benefits!BL$33</f>
        <v>0</v>
      </c>
      <c r="BM43" s="320">
        <f>Incapacity_benefits!BM$30+Incapacity_benefits!BM$33</f>
        <v>0</v>
      </c>
      <c r="BN43" s="320">
        <f>Incapacity_benefits!BN$30+Incapacity_benefits!BN$33</f>
        <v>0</v>
      </c>
      <c r="BO43" s="320">
        <f>Incapacity_benefits!BO$30+Incapacity_benefits!BO$33</f>
        <v>0</v>
      </c>
      <c r="BP43" s="320">
        <f>Incapacity_benefits!BP$30+Incapacity_benefits!BP$33</f>
        <v>0</v>
      </c>
      <c r="BQ43" s="320">
        <f>Incapacity_benefits!BQ$30+Incapacity_benefits!BQ$33</f>
        <v>0</v>
      </c>
      <c r="BR43" s="320">
        <f>Incapacity_benefits!BR$30+Incapacity_benefits!BR$33</f>
        <v>0</v>
      </c>
      <c r="BS43" s="320">
        <f>Incapacity_benefits!BS$30+Incapacity_benefits!BS$33</f>
        <v>0</v>
      </c>
      <c r="BT43" s="320">
        <f>Incapacity_benefits!BT$30+Incapacity_benefits!BT$33</f>
        <v>0</v>
      </c>
      <c r="BU43" s="320">
        <f>Incapacity_benefits!BU$30+Incapacity_benefits!BU$33</f>
        <v>0</v>
      </c>
      <c r="BV43" s="320">
        <f>Incapacity_benefits!BV$30+Incapacity_benefits!BV$33</f>
        <v>0</v>
      </c>
      <c r="BW43" s="320">
        <f>Incapacity_benefits!BW$30+Incapacity_benefits!BW$33</f>
        <v>0</v>
      </c>
      <c r="BX43" s="320">
        <f>Incapacity_benefits!BX$30+Incapacity_benefits!BX$33</f>
        <v>0</v>
      </c>
      <c r="BY43" s="320">
        <f>Incapacity_benefits!BY$30+Incapacity_benefits!BY$33</f>
        <v>0</v>
      </c>
      <c r="BZ43" s="320">
        <f>Incapacity_benefits!BZ$30+Incapacity_benefits!BZ$33</f>
        <v>0</v>
      </c>
      <c r="CA43" s="320">
        <f>Incapacity_benefits!CA$30+Incapacity_benefits!CA$33</f>
        <v>0</v>
      </c>
      <c r="CB43" s="320">
        <f>Incapacity_benefits!CB$30+Incapacity_benefits!CB$33</f>
        <v>0</v>
      </c>
      <c r="CC43" s="320">
        <f>Incapacity_benefits!CC$30+Incapacity_benefits!CC$33</f>
        <v>0</v>
      </c>
      <c r="CD43" s="320">
        <f>Incapacity_benefits!CD$30+Incapacity_benefits!CD$33</f>
        <v>0</v>
      </c>
      <c r="CE43" s="321">
        <f>Incapacity_benefits!CE$30+Incapacity_benefits!CE$33</f>
        <v>0</v>
      </c>
    </row>
    <row r="44" spans="1:83" ht="15.5" x14ac:dyDescent="0.35">
      <c r="A44" s="326"/>
      <c r="B44" s="322" t="s">
        <v>293</v>
      </c>
      <c r="C44" s="319"/>
      <c r="D44" s="320">
        <f>Incapacity_benefits!D$39</f>
        <v>0</v>
      </c>
      <c r="E44" s="320">
        <f>Incapacity_benefits!E$39</f>
        <v>0</v>
      </c>
      <c r="F44" s="320">
        <f>Incapacity_benefits!F$39</f>
        <v>0</v>
      </c>
      <c r="G44" s="320">
        <f>Incapacity_benefits!G$39</f>
        <v>0</v>
      </c>
      <c r="H44" s="320">
        <f>Incapacity_benefits!H$39</f>
        <v>0</v>
      </c>
      <c r="I44" s="320">
        <f>Incapacity_benefits!I$39</f>
        <v>0</v>
      </c>
      <c r="J44" s="320">
        <f>Incapacity_benefits!J$39</f>
        <v>0</v>
      </c>
      <c r="K44" s="320">
        <f>Incapacity_benefits!K$39</f>
        <v>0</v>
      </c>
      <c r="L44" s="320">
        <f>Incapacity_benefits!L$39</f>
        <v>0</v>
      </c>
      <c r="M44" s="320">
        <f>Incapacity_benefits!M$39</f>
        <v>0</v>
      </c>
      <c r="N44" s="320">
        <f>Incapacity_benefits!N$39</f>
        <v>0</v>
      </c>
      <c r="O44" s="320">
        <f>Incapacity_benefits!O$39</f>
        <v>0</v>
      </c>
      <c r="P44" s="320">
        <f>Incapacity_benefits!P$39</f>
        <v>0</v>
      </c>
      <c r="Q44" s="320">
        <f>Incapacity_benefits!Q$39</f>
        <v>0</v>
      </c>
      <c r="R44" s="320">
        <f>Incapacity_benefits!R$39</f>
        <v>0</v>
      </c>
      <c r="S44" s="320">
        <f>Incapacity_benefits!S$39</f>
        <v>0</v>
      </c>
      <c r="T44" s="320">
        <f>Incapacity_benefits!T$39</f>
        <v>0</v>
      </c>
      <c r="U44" s="320">
        <f>Incapacity_benefits!U$39</f>
        <v>0</v>
      </c>
      <c r="V44" s="320">
        <f>Incapacity_benefits!V$39</f>
        <v>0</v>
      </c>
      <c r="W44" s="320">
        <f>Incapacity_benefits!W$39</f>
        <v>0</v>
      </c>
      <c r="X44" s="320">
        <f>Incapacity_benefits!X$39</f>
        <v>0</v>
      </c>
      <c r="Y44" s="320">
        <f>Incapacity_benefits!Y$39</f>
        <v>0</v>
      </c>
      <c r="Z44" s="320">
        <f>Incapacity_benefits!Z$39</f>
        <v>0</v>
      </c>
      <c r="AA44" s="320">
        <f>Incapacity_benefits!AA$39</f>
        <v>0</v>
      </c>
      <c r="AB44" s="320">
        <f>Incapacity_benefits!AB$39</f>
        <v>0</v>
      </c>
      <c r="AC44" s="320">
        <f>Incapacity_benefits!AC$39</f>
        <v>0</v>
      </c>
      <c r="AD44" s="320">
        <f>Incapacity_benefits!AD$39</f>
        <v>0</v>
      </c>
      <c r="AE44" s="320">
        <f>Incapacity_benefits!AE$39</f>
        <v>0</v>
      </c>
      <c r="AF44" s="320">
        <f>Incapacity_benefits!AF$39</f>
        <v>0</v>
      </c>
      <c r="AG44" s="320">
        <f>Incapacity_benefits!AG$39</f>
        <v>0</v>
      </c>
      <c r="AH44" s="320">
        <f>Incapacity_benefits!AH$39</f>
        <v>3.9363849225441023</v>
      </c>
      <c r="AI44" s="320">
        <f>Incapacity_benefits!AI$39</f>
        <v>5.5202602999575197</v>
      </c>
      <c r="AJ44" s="320">
        <f>Incapacity_benefits!AJ$39</f>
        <v>8.4191651597486601</v>
      </c>
      <c r="AK44" s="320">
        <f>Incapacity_benefits!AK$39</f>
        <v>11.40887014884054</v>
      </c>
      <c r="AL44" s="320">
        <f>Incapacity_benefits!AL$39</f>
        <v>14.260799152797492</v>
      </c>
      <c r="AM44" s="320">
        <f>Incapacity_benefits!AM$39</f>
        <v>17.496863859223165</v>
      </c>
      <c r="AN44" s="320">
        <f>Incapacity_benefits!AN$39</f>
        <v>23.287158802721503</v>
      </c>
      <c r="AO44" s="320">
        <f>Incapacity_benefits!AO$39</f>
        <v>27.081838338421456</v>
      </c>
      <c r="AP44" s="320">
        <f>Incapacity_benefits!AP$39</f>
        <v>30.749213754948787</v>
      </c>
      <c r="AQ44" s="320">
        <f>Incapacity_benefits!AQ$39</f>
        <v>33.941256565171791</v>
      </c>
      <c r="AR44" s="320">
        <f>Incapacity_benefits!AR$39</f>
        <v>38.815511614519529</v>
      </c>
      <c r="AS44" s="320">
        <f>Incapacity_benefits!AS$39</f>
        <v>44.539010373741071</v>
      </c>
      <c r="AT44" s="320">
        <f>Incapacity_benefits!AT$39</f>
        <v>57.046874265431249</v>
      </c>
      <c r="AU44" s="320">
        <f>Incapacity_benefits!AU$39</f>
        <v>77.833877487600887</v>
      </c>
      <c r="AV44" s="320">
        <f>Incapacity_benefits!AV$39</f>
        <v>92.464743839483148</v>
      </c>
      <c r="AW44" s="320">
        <f>Incapacity_benefits!AW$39</f>
        <v>103.84947617643465</v>
      </c>
      <c r="AX44" s="320">
        <f>Incapacity_benefits!AX$39</f>
        <v>107.35026467430309</v>
      </c>
      <c r="AY44" s="320">
        <f>Incapacity_benefits!AY$39</f>
        <v>111.04251969745886</v>
      </c>
      <c r="AZ44" s="320">
        <f>Incapacity_benefits!AZ$39</f>
        <v>104.71260357218971</v>
      </c>
      <c r="BA44" s="320">
        <f>Incapacity_benefits!BA$39</f>
        <v>136.38296564518024</v>
      </c>
      <c r="BB44" s="320">
        <f>Incapacity_benefits!BB$39</f>
        <v>144.18166823796307</v>
      </c>
      <c r="BC44" s="320">
        <f>Incapacity_benefits!BC$39</f>
        <v>144.24510744392822</v>
      </c>
      <c r="BD44" s="320">
        <f>Incapacity_benefits!BD$39</f>
        <v>163.05199999999999</v>
      </c>
      <c r="BE44" s="320">
        <f>Incapacity_benefits!BE$39</f>
        <v>165.48699999999999</v>
      </c>
      <c r="BF44" s="320">
        <f>Incapacity_benefits!BF$39</f>
        <v>162.65124892159454</v>
      </c>
      <c r="BG44" s="320">
        <f>Incapacity_benefits!BG$39</f>
        <v>169.90298870138361</v>
      </c>
      <c r="BH44" s="320">
        <f>Incapacity_benefits!BH$39</f>
        <v>124.283</v>
      </c>
      <c r="BI44" s="320">
        <f>Incapacity_benefits!BI$39</f>
        <v>128.26055663881266</v>
      </c>
      <c r="BJ44" s="320">
        <f>Incapacity_benefits!BJ$39</f>
        <v>135.16607401724025</v>
      </c>
      <c r="BK44" s="320">
        <f>Incapacity_benefits!BK$39</f>
        <v>200.75442016647554</v>
      </c>
      <c r="BL44" s="320">
        <f>Incapacity_benefits!BL$39</f>
        <v>175.53506304142508</v>
      </c>
      <c r="BM44" s="320">
        <f>Incapacity_benefits!BM$39</f>
        <v>183.23841614855513</v>
      </c>
      <c r="BN44" s="320">
        <f>Incapacity_benefits!BN$39</f>
        <v>169.98493378695881</v>
      </c>
      <c r="BO44" s="320">
        <f>Incapacity_benefits!BO$39</f>
        <v>169.32235473338639</v>
      </c>
      <c r="BP44" s="320">
        <f>Incapacity_benefits!BP$39</f>
        <v>159.46672221701033</v>
      </c>
      <c r="BQ44" s="320">
        <f>Incapacity_benefits!BQ$39</f>
        <v>144.67452092278563</v>
      </c>
      <c r="BR44" s="320">
        <f>Incapacity_benefits!BR$39</f>
        <v>138.30903393915511</v>
      </c>
      <c r="BS44" s="320">
        <f>Incapacity_benefits!BS$39</f>
        <v>128.19760849598063</v>
      </c>
      <c r="BT44" s="320">
        <f>Incapacity_benefits!BT$39</f>
        <v>120.30785280289261</v>
      </c>
      <c r="BU44" s="320">
        <f>Incapacity_benefits!BU$39</f>
        <v>104.98221706204986</v>
      </c>
      <c r="BV44" s="320">
        <f>Incapacity_benefits!BV$39</f>
        <v>95.955396013713354</v>
      </c>
      <c r="BW44" s="320">
        <f>Incapacity_benefits!BW$39</f>
        <v>88.741009500324324</v>
      </c>
      <c r="BX44" s="320">
        <f>Incapacity_benefits!BX$39</f>
        <v>71.893421583468523</v>
      </c>
      <c r="BY44" s="320">
        <f>Incapacity_benefits!BY$39</f>
        <v>62.260187286584028</v>
      </c>
      <c r="BZ44" s="320">
        <f>Incapacity_benefits!BZ$39</f>
        <v>57.021199946168899</v>
      </c>
      <c r="CA44" s="320">
        <f>Incapacity_benefits!CA$39</f>
        <v>57.207205958165559</v>
      </c>
      <c r="CB44" s="320">
        <f>Incapacity_benefits!CB$39</f>
        <v>52.868261622164987</v>
      </c>
      <c r="CC44" s="320">
        <f>Incapacity_benefits!CC$39</f>
        <v>45.746679988956302</v>
      </c>
      <c r="CD44" s="320">
        <f>Incapacity_benefits!CD$39</f>
        <v>38.16820493308866</v>
      </c>
      <c r="CE44" s="321">
        <f>Incapacity_benefits!CE$39</f>
        <v>30.825550151732465</v>
      </c>
    </row>
    <row r="45" spans="1:83" ht="15.5" x14ac:dyDescent="0.35">
      <c r="A45" s="326"/>
      <c r="B45" s="322" t="s">
        <v>294</v>
      </c>
      <c r="C45" s="319"/>
      <c r="D45" s="320">
        <f>Incapacity_benefits!D$36</f>
        <v>0</v>
      </c>
      <c r="E45" s="320">
        <f>Incapacity_benefits!E$36</f>
        <v>0</v>
      </c>
      <c r="F45" s="320">
        <f>Incapacity_benefits!F$36</f>
        <v>0</v>
      </c>
      <c r="G45" s="320">
        <f>Incapacity_benefits!G$36</f>
        <v>0</v>
      </c>
      <c r="H45" s="320">
        <f>Incapacity_benefits!H$36</f>
        <v>0</v>
      </c>
      <c r="I45" s="320">
        <f>Incapacity_benefits!I$36</f>
        <v>0</v>
      </c>
      <c r="J45" s="320">
        <f>Incapacity_benefits!J$36</f>
        <v>0</v>
      </c>
      <c r="K45" s="320">
        <f>Incapacity_benefits!K$36</f>
        <v>0</v>
      </c>
      <c r="L45" s="320">
        <f>Incapacity_benefits!L$36</f>
        <v>0</v>
      </c>
      <c r="M45" s="320">
        <f>Incapacity_benefits!M$36</f>
        <v>0</v>
      </c>
      <c r="N45" s="320">
        <f>Incapacity_benefits!N$36</f>
        <v>0</v>
      </c>
      <c r="O45" s="320">
        <f>Incapacity_benefits!O$36</f>
        <v>0</v>
      </c>
      <c r="P45" s="320">
        <f>Incapacity_benefits!P$36</f>
        <v>0</v>
      </c>
      <c r="Q45" s="320">
        <f>Incapacity_benefits!Q$36</f>
        <v>0</v>
      </c>
      <c r="R45" s="320">
        <f>Incapacity_benefits!R$36</f>
        <v>0</v>
      </c>
      <c r="S45" s="320">
        <f>Incapacity_benefits!S$36</f>
        <v>0</v>
      </c>
      <c r="T45" s="320">
        <f>Incapacity_benefits!T$36</f>
        <v>0</v>
      </c>
      <c r="U45" s="320">
        <f>Incapacity_benefits!U$36</f>
        <v>0</v>
      </c>
      <c r="V45" s="320">
        <f>Incapacity_benefits!V$36</f>
        <v>0</v>
      </c>
      <c r="W45" s="320">
        <f>Incapacity_benefits!W$36</f>
        <v>0</v>
      </c>
      <c r="X45" s="320">
        <f>Incapacity_benefits!X$36</f>
        <v>0</v>
      </c>
      <c r="Y45" s="320">
        <f>Incapacity_benefits!Y$36</f>
        <v>0</v>
      </c>
      <c r="Z45" s="320">
        <f>Incapacity_benefits!Z$36</f>
        <v>0</v>
      </c>
      <c r="AA45" s="320">
        <f>Incapacity_benefits!AA$36</f>
        <v>0</v>
      </c>
      <c r="AB45" s="320">
        <f>Incapacity_benefits!AB$36</f>
        <v>0</v>
      </c>
      <c r="AC45" s="320">
        <f>Incapacity_benefits!AC$36</f>
        <v>0</v>
      </c>
      <c r="AD45" s="320">
        <f>Incapacity_benefits!AD$36</f>
        <v>0</v>
      </c>
      <c r="AE45" s="320">
        <f>Incapacity_benefits!AE$36</f>
        <v>0</v>
      </c>
      <c r="AF45" s="320">
        <f>Incapacity_benefits!AF$36</f>
        <v>0</v>
      </c>
      <c r="AG45" s="320">
        <f>Incapacity_benefits!AG$36</f>
        <v>0</v>
      </c>
      <c r="AH45" s="320">
        <f>Incapacity_benefits!AH$36</f>
        <v>3.9322033898305087</v>
      </c>
      <c r="AI45" s="320">
        <f>Incapacity_benefits!AI$36</f>
        <v>3.8971574858757063</v>
      </c>
      <c r="AJ45" s="320">
        <f>Incapacity_benefits!AJ$36</f>
        <v>3.6120953237410074</v>
      </c>
      <c r="AK45" s="320">
        <f>Incapacity_benefits!AK$36</f>
        <v>3.0744321740060183</v>
      </c>
      <c r="AL45" s="320">
        <f>Incapacity_benefits!AL$36</f>
        <v>1.8652755331622144</v>
      </c>
      <c r="AM45" s="320">
        <f>Incapacity_benefits!AM$36</f>
        <v>1.3853788824800299</v>
      </c>
      <c r="AN45" s="320">
        <f>Incapacity_benefits!AN$36</f>
        <v>2.3089786775644203</v>
      </c>
      <c r="AO45" s="320">
        <f>Incapacity_benefits!AO$36</f>
        <v>1.1845493562231759</v>
      </c>
      <c r="AP45" s="320">
        <f>Incapacity_benefits!AP$36</f>
        <v>0.45202020202020204</v>
      </c>
      <c r="AQ45" s="320">
        <f>Incapacity_benefits!AQ$36</f>
        <v>0.94043025323659124</v>
      </c>
      <c r="AR45" s="320">
        <f>Incapacity_benefits!AR$36</f>
        <v>1.3231557831839522</v>
      </c>
      <c r="AS45" s="320">
        <f>Incapacity_benefits!AS$36</f>
        <v>1.8392897676314719</v>
      </c>
      <c r="AT45" s="320">
        <f>Incapacity_benefits!AT$36</f>
        <v>1.8711359491778774</v>
      </c>
      <c r="AU45" s="320">
        <f>Incapacity_benefits!AU$36</f>
        <v>1.653753634085213</v>
      </c>
      <c r="AV45" s="320">
        <f>Incapacity_benefits!AV$36</f>
        <v>1.9614035087719299</v>
      </c>
      <c r="AW45" s="320">
        <f>Incapacity_benefits!AW$36</f>
        <v>2.5796341387276018</v>
      </c>
      <c r="AX45" s="320">
        <f>Incapacity_benefits!AX$36</f>
        <v>1.2165124555160141</v>
      </c>
      <c r="AY45" s="320">
        <f>Incapacity_benefits!AY$36</f>
        <v>4.2704626334519574E-2</v>
      </c>
      <c r="AZ45" s="320">
        <f>Incapacity_benefits!AZ$36</f>
        <v>0</v>
      </c>
      <c r="BA45" s="320">
        <f>Incapacity_benefits!BA$36</f>
        <v>0</v>
      </c>
      <c r="BB45" s="320">
        <f>Incapacity_benefits!BB$36</f>
        <v>0</v>
      </c>
      <c r="BC45" s="320">
        <f>Incapacity_benefits!BC$36</f>
        <v>0</v>
      </c>
      <c r="BD45" s="320">
        <f>Incapacity_benefits!BD$36</f>
        <v>0</v>
      </c>
      <c r="BE45" s="320">
        <f>Incapacity_benefits!BE$36</f>
        <v>0</v>
      </c>
      <c r="BF45" s="320">
        <f>Incapacity_benefits!BF$36</f>
        <v>0</v>
      </c>
      <c r="BG45" s="320">
        <f>Incapacity_benefits!BG$36</f>
        <v>0</v>
      </c>
      <c r="BH45" s="320">
        <f>Incapacity_benefits!BH$36</f>
        <v>0</v>
      </c>
      <c r="BI45" s="320">
        <f>Incapacity_benefits!BI$36</f>
        <v>0</v>
      </c>
      <c r="BJ45" s="320">
        <f>Incapacity_benefits!BJ$36</f>
        <v>0</v>
      </c>
      <c r="BK45" s="320">
        <f>Incapacity_benefits!BK$36</f>
        <v>0</v>
      </c>
      <c r="BL45" s="320">
        <f>Incapacity_benefits!BL$36</f>
        <v>0</v>
      </c>
      <c r="BM45" s="320">
        <f>Incapacity_benefits!BM$36</f>
        <v>0</v>
      </c>
      <c r="BN45" s="320">
        <f>Incapacity_benefits!BN$36</f>
        <v>0</v>
      </c>
      <c r="BO45" s="320">
        <f>Incapacity_benefits!BO$36</f>
        <v>0</v>
      </c>
      <c r="BP45" s="320">
        <f>Incapacity_benefits!BP$36</f>
        <v>0</v>
      </c>
      <c r="BQ45" s="320">
        <f>Incapacity_benefits!BQ$36</f>
        <v>0</v>
      </c>
      <c r="BR45" s="320">
        <f>Incapacity_benefits!BR$36</f>
        <v>0</v>
      </c>
      <c r="BS45" s="320">
        <f>Incapacity_benefits!BS$36</f>
        <v>0</v>
      </c>
      <c r="BT45" s="320">
        <f>Incapacity_benefits!BT$36</f>
        <v>0</v>
      </c>
      <c r="BU45" s="320">
        <f>Incapacity_benefits!BU$36</f>
        <v>0</v>
      </c>
      <c r="BV45" s="320">
        <f>Incapacity_benefits!BV$36</f>
        <v>0</v>
      </c>
      <c r="BW45" s="320">
        <f>Incapacity_benefits!BW$36</f>
        <v>0</v>
      </c>
      <c r="BX45" s="320">
        <f>Incapacity_benefits!BX$36</f>
        <v>0</v>
      </c>
      <c r="BY45" s="320">
        <f>Incapacity_benefits!BY$36</f>
        <v>0</v>
      </c>
      <c r="BZ45" s="320">
        <f>Incapacity_benefits!BZ$36</f>
        <v>0</v>
      </c>
      <c r="CA45" s="320">
        <f>Incapacity_benefits!CA$36</f>
        <v>0</v>
      </c>
      <c r="CB45" s="320">
        <f>Incapacity_benefits!CB$36</f>
        <v>0</v>
      </c>
      <c r="CC45" s="320">
        <f>Incapacity_benefits!CC$36</f>
        <v>0</v>
      </c>
      <c r="CD45" s="320">
        <f>Incapacity_benefits!CD$36</f>
        <v>0</v>
      </c>
      <c r="CE45" s="321">
        <f>Incapacity_benefits!CE$36</f>
        <v>0</v>
      </c>
    </row>
    <row r="46" spans="1:83" ht="27" customHeight="1" x14ac:dyDescent="0.35">
      <c r="A46" s="326"/>
      <c r="B46" s="318" t="s">
        <v>462</v>
      </c>
      <c r="C46" s="319"/>
      <c r="D46" s="320">
        <f t="shared" ref="D46:AI46" si="39">SUM(D47:D50)</f>
        <v>0</v>
      </c>
      <c r="E46" s="320">
        <f t="shared" si="39"/>
        <v>0</v>
      </c>
      <c r="F46" s="320">
        <f t="shared" si="39"/>
        <v>0</v>
      </c>
      <c r="G46" s="320">
        <f t="shared" si="39"/>
        <v>0</v>
      </c>
      <c r="H46" s="320">
        <f t="shared" si="39"/>
        <v>0</v>
      </c>
      <c r="I46" s="320">
        <f t="shared" si="39"/>
        <v>0</v>
      </c>
      <c r="J46" s="320">
        <f t="shared" si="39"/>
        <v>0</v>
      </c>
      <c r="K46" s="320">
        <f t="shared" si="39"/>
        <v>0</v>
      </c>
      <c r="L46" s="320">
        <f t="shared" si="39"/>
        <v>0</v>
      </c>
      <c r="M46" s="320">
        <f t="shared" si="39"/>
        <v>0</v>
      </c>
      <c r="N46" s="320">
        <f t="shared" si="39"/>
        <v>0</v>
      </c>
      <c r="O46" s="320">
        <f t="shared" si="39"/>
        <v>0</v>
      </c>
      <c r="P46" s="320">
        <f t="shared" si="39"/>
        <v>0</v>
      </c>
      <c r="Q46" s="320">
        <f t="shared" si="39"/>
        <v>0</v>
      </c>
      <c r="R46" s="320">
        <f t="shared" si="39"/>
        <v>0</v>
      </c>
      <c r="S46" s="320">
        <f t="shared" si="39"/>
        <v>0</v>
      </c>
      <c r="T46" s="320">
        <f t="shared" si="39"/>
        <v>0</v>
      </c>
      <c r="U46" s="320">
        <f t="shared" si="39"/>
        <v>0</v>
      </c>
      <c r="V46" s="320">
        <f t="shared" si="39"/>
        <v>0</v>
      </c>
      <c r="W46" s="320">
        <f t="shared" si="39"/>
        <v>0</v>
      </c>
      <c r="X46" s="320">
        <f t="shared" si="39"/>
        <v>0</v>
      </c>
      <c r="Y46" s="320">
        <f t="shared" si="39"/>
        <v>0</v>
      </c>
      <c r="Z46" s="320">
        <f t="shared" si="39"/>
        <v>0</v>
      </c>
      <c r="AA46" s="320">
        <f t="shared" si="39"/>
        <v>0</v>
      </c>
      <c r="AB46" s="320">
        <f t="shared" si="39"/>
        <v>0</v>
      </c>
      <c r="AC46" s="320">
        <f t="shared" si="39"/>
        <v>0</v>
      </c>
      <c r="AD46" s="320">
        <f t="shared" si="39"/>
        <v>0</v>
      </c>
      <c r="AE46" s="320">
        <f t="shared" si="39"/>
        <v>0</v>
      </c>
      <c r="AF46" s="320">
        <f t="shared" si="39"/>
        <v>0</v>
      </c>
      <c r="AG46" s="320">
        <f t="shared" si="39"/>
        <v>0</v>
      </c>
      <c r="AH46" s="320">
        <f t="shared" si="39"/>
        <v>91.262499560531367</v>
      </c>
      <c r="AI46" s="320">
        <f t="shared" si="39"/>
        <v>103.80069695625174</v>
      </c>
      <c r="AJ46" s="320">
        <f t="shared" ref="AJ46:BO46" si="40">SUM(AJ47:AJ50)</f>
        <v>121.76127077426457</v>
      </c>
      <c r="AK46" s="320">
        <f t="shared" si="40"/>
        <v>137.77699458183082</v>
      </c>
      <c r="AL46" s="320">
        <f t="shared" si="40"/>
        <v>161.17497585640393</v>
      </c>
      <c r="AM46" s="320">
        <f t="shared" si="40"/>
        <v>164.70251240474516</v>
      </c>
      <c r="AN46" s="320">
        <f t="shared" si="40"/>
        <v>160.96340859211983</v>
      </c>
      <c r="AO46" s="320">
        <f t="shared" si="40"/>
        <v>166.80453557865985</v>
      </c>
      <c r="AP46" s="320">
        <f t="shared" si="40"/>
        <v>206.18510032540726</v>
      </c>
      <c r="AQ46" s="320">
        <f t="shared" si="40"/>
        <v>207.26249382688911</v>
      </c>
      <c r="AR46" s="320">
        <f t="shared" si="40"/>
        <v>211.38706882608795</v>
      </c>
      <c r="AS46" s="320">
        <f t="shared" si="40"/>
        <v>215.27977754727789</v>
      </c>
      <c r="AT46" s="320">
        <f t="shared" si="40"/>
        <v>235.70115647812503</v>
      </c>
      <c r="AU46" s="320">
        <f t="shared" si="40"/>
        <v>257.99286127491263</v>
      </c>
      <c r="AV46" s="320">
        <f t="shared" si="40"/>
        <v>267.98866426036761</v>
      </c>
      <c r="AW46" s="320">
        <f t="shared" si="40"/>
        <v>284.03278414127828</v>
      </c>
      <c r="AX46" s="320">
        <f t="shared" si="40"/>
        <v>288.8204533091793</v>
      </c>
      <c r="AY46" s="320">
        <f t="shared" si="40"/>
        <v>298.60834205791821</v>
      </c>
      <c r="AZ46" s="320">
        <f t="shared" si="40"/>
        <v>289.40361406260422</v>
      </c>
      <c r="BA46" s="320">
        <f t="shared" si="40"/>
        <v>290.66179052502196</v>
      </c>
      <c r="BB46" s="320">
        <f t="shared" si="40"/>
        <v>296.69252011416853</v>
      </c>
      <c r="BC46" s="320">
        <f t="shared" si="40"/>
        <v>298.29195339201408</v>
      </c>
      <c r="BD46" s="320">
        <f t="shared" si="40"/>
        <v>314.38967336961207</v>
      </c>
      <c r="BE46" s="320">
        <f t="shared" si="40"/>
        <v>327.04192503876374</v>
      </c>
      <c r="BF46" s="320">
        <f t="shared" si="40"/>
        <v>342.35629363649957</v>
      </c>
      <c r="BG46" s="320">
        <f t="shared" si="40"/>
        <v>328.73817396378581</v>
      </c>
      <c r="BH46" s="320">
        <f t="shared" si="40"/>
        <v>350.82708899999994</v>
      </c>
      <c r="BI46" s="320">
        <f t="shared" si="40"/>
        <v>377.07625465994977</v>
      </c>
      <c r="BJ46" s="320">
        <f t="shared" si="40"/>
        <v>373.30572311626844</v>
      </c>
      <c r="BK46" s="320">
        <f t="shared" si="40"/>
        <v>399.16985676896826</v>
      </c>
      <c r="BL46" s="320">
        <f t="shared" si="40"/>
        <v>501.46373557231908</v>
      </c>
      <c r="BM46" s="320">
        <f t="shared" si="40"/>
        <v>529.3326154634359</v>
      </c>
      <c r="BN46" s="320">
        <f t="shared" si="40"/>
        <v>532.32842753975922</v>
      </c>
      <c r="BO46" s="320">
        <f t="shared" si="40"/>
        <v>541.97777501036842</v>
      </c>
      <c r="BP46" s="320">
        <f t="shared" ref="BP46:CE46" si="41">SUM(BP47:BP50)</f>
        <v>567.47997951397826</v>
      </c>
      <c r="BQ46" s="320">
        <f t="shared" si="41"/>
        <v>580.65178311179295</v>
      </c>
      <c r="BR46" s="320">
        <f t="shared" si="41"/>
        <v>622.30759907106517</v>
      </c>
      <c r="BS46" s="320">
        <f t="shared" si="41"/>
        <v>634.82753191687289</v>
      </c>
      <c r="BT46" s="320">
        <f t="shared" si="41"/>
        <v>589.1785546532825</v>
      </c>
      <c r="BU46" s="320">
        <f t="shared" si="41"/>
        <v>590.47913623422176</v>
      </c>
      <c r="BV46" s="320">
        <f t="shared" si="41"/>
        <v>592.32190811497128</v>
      </c>
      <c r="BW46" s="320">
        <f t="shared" si="41"/>
        <v>587.69472892974466</v>
      </c>
      <c r="BX46" s="320">
        <f t="shared" si="41"/>
        <v>512.33777793698096</v>
      </c>
      <c r="BY46" s="320">
        <f t="shared" si="41"/>
        <v>510.30786846287498</v>
      </c>
      <c r="BZ46" s="320">
        <f t="shared" si="41"/>
        <v>511.40981988117983</v>
      </c>
      <c r="CA46" s="320">
        <f t="shared" si="41"/>
        <v>551.14852323883133</v>
      </c>
      <c r="CB46" s="320">
        <f t="shared" si="41"/>
        <v>565.85333270192655</v>
      </c>
      <c r="CC46" s="320">
        <f t="shared" si="41"/>
        <v>556.29233051839219</v>
      </c>
      <c r="CD46" s="320">
        <f t="shared" si="41"/>
        <v>538.5676229656483</v>
      </c>
      <c r="CE46" s="321">
        <f t="shared" si="41"/>
        <v>520.14192267276314</v>
      </c>
    </row>
    <row r="47" spans="1:83" ht="15.5" x14ac:dyDescent="0.35">
      <c r="A47" s="326"/>
      <c r="B47" s="322" t="s">
        <v>463</v>
      </c>
      <c r="C47" s="319"/>
      <c r="D47" s="320">
        <f>Industrial_injuries_benefits!D$12</f>
        <v>0</v>
      </c>
      <c r="E47" s="320">
        <f>Industrial_injuries_benefits!E$12</f>
        <v>0</v>
      </c>
      <c r="F47" s="320">
        <f>Industrial_injuries_benefits!F$12</f>
        <v>0</v>
      </c>
      <c r="G47" s="320">
        <f>Industrial_injuries_benefits!G$12</f>
        <v>0</v>
      </c>
      <c r="H47" s="320">
        <f>Industrial_injuries_benefits!H$12</f>
        <v>0</v>
      </c>
      <c r="I47" s="320">
        <f>Industrial_injuries_benefits!I$12</f>
        <v>0</v>
      </c>
      <c r="J47" s="320">
        <f>Industrial_injuries_benefits!J$12</f>
        <v>0</v>
      </c>
      <c r="K47" s="320">
        <f>Industrial_injuries_benefits!K$12</f>
        <v>0</v>
      </c>
      <c r="L47" s="320">
        <f>Industrial_injuries_benefits!L$12</f>
        <v>0</v>
      </c>
      <c r="M47" s="320">
        <f>Industrial_injuries_benefits!M$12</f>
        <v>0</v>
      </c>
      <c r="N47" s="320">
        <f>Industrial_injuries_benefits!N$12</f>
        <v>0</v>
      </c>
      <c r="O47" s="320">
        <f>Industrial_injuries_benefits!O$12</f>
        <v>0</v>
      </c>
      <c r="P47" s="320">
        <f>Industrial_injuries_benefits!P$12</f>
        <v>0</v>
      </c>
      <c r="Q47" s="320">
        <f>Industrial_injuries_benefits!Q$12</f>
        <v>0</v>
      </c>
      <c r="R47" s="320">
        <f>Industrial_injuries_benefits!R$12</f>
        <v>0</v>
      </c>
      <c r="S47" s="320">
        <f>Industrial_injuries_benefits!S$12</f>
        <v>0</v>
      </c>
      <c r="T47" s="320">
        <f>Industrial_injuries_benefits!T$12</f>
        <v>0</v>
      </c>
      <c r="U47" s="320">
        <f>Industrial_injuries_benefits!U$12</f>
        <v>0</v>
      </c>
      <c r="V47" s="320">
        <f>Industrial_injuries_benefits!V$12</f>
        <v>0</v>
      </c>
      <c r="W47" s="320">
        <f>Industrial_injuries_benefits!W$12</f>
        <v>0</v>
      </c>
      <c r="X47" s="320">
        <f>Industrial_injuries_benefits!X$12</f>
        <v>0</v>
      </c>
      <c r="Y47" s="320">
        <f>Industrial_injuries_benefits!Y$12</f>
        <v>0</v>
      </c>
      <c r="Z47" s="320">
        <f>Industrial_injuries_benefits!Z$12</f>
        <v>0</v>
      </c>
      <c r="AA47" s="320">
        <f>Industrial_injuries_benefits!AA$12</f>
        <v>0</v>
      </c>
      <c r="AB47" s="320">
        <f>Industrial_injuries_benefits!AB$12</f>
        <v>0</v>
      </c>
      <c r="AC47" s="320">
        <f>Industrial_injuries_benefits!AC$12</f>
        <v>0</v>
      </c>
      <c r="AD47" s="320">
        <f>Industrial_injuries_benefits!AD$12</f>
        <v>0</v>
      </c>
      <c r="AE47" s="320">
        <f>Industrial_injuries_benefits!AE$12</f>
        <v>0</v>
      </c>
      <c r="AF47" s="320">
        <f>Industrial_injuries_benefits!AF$12</f>
        <v>0</v>
      </c>
      <c r="AG47" s="320">
        <f>Industrial_injuries_benefits!AG$12</f>
        <v>0</v>
      </c>
      <c r="AH47" s="320">
        <f>Industrial_injuries_benefits!AH$12</f>
        <v>26.124419779292353</v>
      </c>
      <c r="AI47" s="320">
        <f>Industrial_injuries_benefits!AI$12</f>
        <v>29.389972251703899</v>
      </c>
      <c r="AJ47" s="320">
        <f>Industrial_injuries_benefits!AJ$12</f>
        <v>34.288300960321216</v>
      </c>
      <c r="AK47" s="320">
        <f>Industrial_injuries_benefits!AK$12</f>
        <v>38.370241550835644</v>
      </c>
      <c r="AL47" s="320">
        <f>Industrial_injuries_benefits!AL$12</f>
        <v>41.635794023247186</v>
      </c>
      <c r="AM47" s="320">
        <f>Industrial_injuries_benefits!AM$12</f>
        <v>44.08495837755585</v>
      </c>
      <c r="AN47" s="320">
        <f>Industrial_injuries_benefits!AN$12</f>
        <v>44.901346495658736</v>
      </c>
      <c r="AO47" s="320">
        <f>Industrial_injuries_benefits!AO$12</f>
        <v>47.350510849967392</v>
      </c>
      <c r="AP47" s="320">
        <f>Industrial_injuries_benefits!AP$12</f>
        <v>49.799675204276049</v>
      </c>
      <c r="AQ47" s="320">
        <f>Industrial_injuries_benefits!AQ$12</f>
        <v>46.119397567868241</v>
      </c>
      <c r="AR47" s="320">
        <f>Industrial_injuries_benefits!AR$12</f>
        <v>47.848507602010152</v>
      </c>
      <c r="AS47" s="320">
        <f>Industrial_injuries_benefits!AS$12</f>
        <v>48.443654540107154</v>
      </c>
      <c r="AT47" s="320">
        <f>Industrial_injuries_benefits!AT$12</f>
        <v>49.15962691968339</v>
      </c>
      <c r="AU47" s="320">
        <f>Industrial_injuries_benefits!AU$12</f>
        <v>52.251288722939016</v>
      </c>
      <c r="AV47" s="320">
        <f>Industrial_injuries_benefits!AV$12</f>
        <v>51.94789833739847</v>
      </c>
      <c r="AW47" s="320">
        <f>Industrial_injuries_benefits!AW$12</f>
        <v>55.754439384821133</v>
      </c>
      <c r="AX47" s="320">
        <f>Industrial_injuries_benefits!AX$12</f>
        <v>49.254564810611789</v>
      </c>
      <c r="AY47" s="320">
        <f>Industrial_injuries_benefits!AY$12</f>
        <v>49.479372152231917</v>
      </c>
      <c r="AZ47" s="320">
        <f>Industrial_injuries_benefits!AZ$12</f>
        <v>47.585872555403647</v>
      </c>
      <c r="BA47" s="320">
        <f>Industrial_injuries_benefits!BA$12</f>
        <v>47.727623132616458</v>
      </c>
      <c r="BB47" s="320">
        <f>Industrial_injuries_benefits!BB$12</f>
        <v>43.298476627173812</v>
      </c>
      <c r="BC47" s="320">
        <f>Industrial_injuries_benefits!BC$12</f>
        <v>45.522256487485045</v>
      </c>
      <c r="BD47" s="320">
        <f>Industrial_injuries_benefits!BD$12</f>
        <v>43.787999999999997</v>
      </c>
      <c r="BE47" s="320">
        <f>Industrial_injuries_benefits!BE$12</f>
        <v>43.786999999999999</v>
      </c>
      <c r="BF47" s="320">
        <f>Industrial_injuries_benefits!BF$12</f>
        <v>43.276589385629926</v>
      </c>
      <c r="BG47" s="320">
        <f>Industrial_injuries_benefits!BG$12</f>
        <v>41.870065056891917</v>
      </c>
      <c r="BH47" s="320">
        <f>Industrial_injuries_benefits!BH$12</f>
        <v>40.161999999999999</v>
      </c>
      <c r="BI47" s="320">
        <f>Industrial_injuries_benefits!BI$12</f>
        <v>34.633821321321321</v>
      </c>
      <c r="BJ47" s="320">
        <f>Industrial_injuries_benefits!BJ$12</f>
        <v>33.675449570815445</v>
      </c>
      <c r="BK47" s="320">
        <f>Industrial_injuries_benefits!BK$12</f>
        <v>32.278980572177439</v>
      </c>
      <c r="BL47" s="320">
        <f>Industrial_injuries_benefits!BL$12</f>
        <v>34.4126571368</v>
      </c>
      <c r="BM47" s="320">
        <f>Industrial_injuries_benefits!BM$12</f>
        <v>34.052216707435903</v>
      </c>
      <c r="BN47" s="320">
        <f>Industrial_injuries_benefits!BN$12</f>
        <v>32.443668379959036</v>
      </c>
      <c r="BO47" s="320">
        <f>Industrial_injuries_benefits!BO$12</f>
        <v>31.415099537507196</v>
      </c>
      <c r="BP47" s="320">
        <f>Industrial_injuries_benefits!BP$12</f>
        <v>30.485839132581937</v>
      </c>
      <c r="BQ47" s="320">
        <f>Industrial_injuries_benefits!BQ$12</f>
        <v>28.811339391792881</v>
      </c>
      <c r="BR47" s="320">
        <f>Industrial_injuries_benefits!BR$12</f>
        <v>27.547684241065259</v>
      </c>
      <c r="BS47" s="320">
        <f>Industrial_injuries_benefits!BS$12</f>
        <v>25.944535112099693</v>
      </c>
      <c r="BT47" s="320">
        <f>Industrial_injuries_benefits!BT$12</f>
        <v>24.468501471795534</v>
      </c>
      <c r="BU47" s="320">
        <f>Industrial_injuries_benefits!BU$12</f>
        <v>22.849321929125864</v>
      </c>
      <c r="BV47" s="320">
        <f>Industrial_injuries_benefits!BV$12</f>
        <v>21.394699465595245</v>
      </c>
      <c r="BW47" s="320">
        <f>Industrial_injuries_benefits!BW$12</f>
        <v>20.040333113264378</v>
      </c>
      <c r="BX47" s="320">
        <f>Industrial_injuries_benefits!BX$12</f>
        <v>16.076989167102894</v>
      </c>
      <c r="BY47" s="320">
        <f>Industrial_injuries_benefits!BY$12</f>
        <v>14.951406645585138</v>
      </c>
      <c r="BZ47" s="320">
        <f>Industrial_injuries_benefits!BZ$12</f>
        <v>14.045685738596815</v>
      </c>
      <c r="CA47" s="320">
        <f>Industrial_injuries_benefits!CA$12</f>
        <v>14.18369436517353</v>
      </c>
      <c r="CB47" s="320">
        <f>Industrial_injuries_benefits!CB$12</f>
        <v>13.699148790350471</v>
      </c>
      <c r="CC47" s="320">
        <f>Industrial_injuries_benefits!CC$12</f>
        <v>12.796959265981554</v>
      </c>
      <c r="CD47" s="320">
        <f>Industrial_injuries_benefits!CD$12</f>
        <v>11.938665739797763</v>
      </c>
      <c r="CE47" s="321">
        <f>Industrial_injuries_benefits!CE$12</f>
        <v>11.160993322177559</v>
      </c>
    </row>
    <row r="48" spans="1:83" ht="15.5" x14ac:dyDescent="0.35">
      <c r="A48" s="326"/>
      <c r="B48" s="322" t="s">
        <v>464</v>
      </c>
      <c r="C48" s="319"/>
      <c r="D48" s="320">
        <f>Industrial_injuries_benefits!D$8</f>
        <v>0</v>
      </c>
      <c r="E48" s="320">
        <f>Industrial_injuries_benefits!E$8</f>
        <v>0</v>
      </c>
      <c r="F48" s="320">
        <f>Industrial_injuries_benefits!F$8</f>
        <v>0</v>
      </c>
      <c r="G48" s="320">
        <f>Industrial_injuries_benefits!G$8</f>
        <v>0</v>
      </c>
      <c r="H48" s="320">
        <f>Industrial_injuries_benefits!H$8</f>
        <v>0</v>
      </c>
      <c r="I48" s="320">
        <f>Industrial_injuries_benefits!I$8</f>
        <v>0</v>
      </c>
      <c r="J48" s="320">
        <f>Industrial_injuries_benefits!J$8</f>
        <v>0</v>
      </c>
      <c r="K48" s="320">
        <f>Industrial_injuries_benefits!K$8</f>
        <v>0</v>
      </c>
      <c r="L48" s="320">
        <f>Industrial_injuries_benefits!L$8</f>
        <v>0</v>
      </c>
      <c r="M48" s="320">
        <f>Industrial_injuries_benefits!M$8</f>
        <v>0</v>
      </c>
      <c r="N48" s="320">
        <f>Industrial_injuries_benefits!N$8</f>
        <v>0</v>
      </c>
      <c r="O48" s="320">
        <f>Industrial_injuries_benefits!O$8</f>
        <v>0</v>
      </c>
      <c r="P48" s="320">
        <f>Industrial_injuries_benefits!P$8</f>
        <v>0</v>
      </c>
      <c r="Q48" s="320">
        <f>Industrial_injuries_benefits!Q$8</f>
        <v>0</v>
      </c>
      <c r="R48" s="320">
        <f>Industrial_injuries_benefits!R$8</f>
        <v>0</v>
      </c>
      <c r="S48" s="320">
        <f>Industrial_injuries_benefits!S$8</f>
        <v>0</v>
      </c>
      <c r="T48" s="320">
        <f>Industrial_injuries_benefits!T$8</f>
        <v>0</v>
      </c>
      <c r="U48" s="320">
        <f>Industrial_injuries_benefits!U$8</f>
        <v>0</v>
      </c>
      <c r="V48" s="320">
        <f>Industrial_injuries_benefits!V$8</f>
        <v>0</v>
      </c>
      <c r="W48" s="320">
        <f>Industrial_injuries_benefits!W$8</f>
        <v>0</v>
      </c>
      <c r="X48" s="320">
        <f>Industrial_injuries_benefits!X$8</f>
        <v>0</v>
      </c>
      <c r="Y48" s="320">
        <f>Industrial_injuries_benefits!Y$8</f>
        <v>0</v>
      </c>
      <c r="Z48" s="320">
        <f>Industrial_injuries_benefits!Z$8</f>
        <v>0</v>
      </c>
      <c r="AA48" s="320">
        <f>Industrial_injuries_benefits!AA$8</f>
        <v>0</v>
      </c>
      <c r="AB48" s="320">
        <f>Industrial_injuries_benefits!AB$8</f>
        <v>0</v>
      </c>
      <c r="AC48" s="320">
        <f>Industrial_injuries_benefits!AC$8</f>
        <v>0</v>
      </c>
      <c r="AD48" s="320">
        <f>Industrial_injuries_benefits!AD$8</f>
        <v>0</v>
      </c>
      <c r="AE48" s="320">
        <f>Industrial_injuries_benefits!AE$8</f>
        <v>0</v>
      </c>
      <c r="AF48" s="320">
        <f>Industrial_injuries_benefits!AF$8</f>
        <v>0</v>
      </c>
      <c r="AG48" s="320">
        <f>Industrial_injuries_benefits!AG$8</f>
        <v>0</v>
      </c>
      <c r="AH48" s="320">
        <f>Industrial_injuries_benefits!AH$8</f>
        <v>65.138079781239014</v>
      </c>
      <c r="AI48" s="320">
        <f>Industrial_injuries_benefits!AI$8</f>
        <v>74.410724704547846</v>
      </c>
      <c r="AJ48" s="320">
        <f>Industrial_injuries_benefits!AJ$8</f>
        <v>87.472969813943365</v>
      </c>
      <c r="AK48" s="320">
        <f>Industrial_injuries_benefits!AK$8</f>
        <v>99.406753030995191</v>
      </c>
      <c r="AL48" s="320">
        <f>Industrial_injuries_benefits!AL$8</f>
        <v>119.53918183315673</v>
      </c>
      <c r="AM48" s="320">
        <f>Industrial_injuries_benefits!AM$8</f>
        <v>120.6175540271893</v>
      </c>
      <c r="AN48" s="320">
        <f>Industrial_injuries_benefits!AN$8</f>
        <v>116.06206209646109</v>
      </c>
      <c r="AO48" s="320">
        <f>Industrial_injuries_benefits!AO$8</f>
        <v>119.45402472869245</v>
      </c>
      <c r="AP48" s="320">
        <f>Industrial_injuries_benefits!AP$8</f>
        <v>156.38542512113122</v>
      </c>
      <c r="AQ48" s="320">
        <f>Industrial_injuries_benefits!AQ$8</f>
        <v>161.14309625902087</v>
      </c>
      <c r="AR48" s="320">
        <f>Industrial_injuries_benefits!AR$8</f>
        <v>163.5385612240778</v>
      </c>
      <c r="AS48" s="320">
        <f>Industrial_injuries_benefits!AS$8</f>
        <v>166.83612300717073</v>
      </c>
      <c r="AT48" s="320">
        <f>Industrial_injuries_benefits!AT$8</f>
        <v>186.54152955844165</v>
      </c>
      <c r="AU48" s="320">
        <f>Industrial_injuries_benefits!AU$8</f>
        <v>205.7415725519736</v>
      </c>
      <c r="AV48" s="320">
        <f>Industrial_injuries_benefits!AV$8</f>
        <v>216.04076592296917</v>
      </c>
      <c r="AW48" s="320">
        <f>Industrial_injuries_benefits!AW$8</f>
        <v>228.27834475645716</v>
      </c>
      <c r="AX48" s="320">
        <f>Industrial_injuries_benefits!AX$8</f>
        <v>236.10888849856752</v>
      </c>
      <c r="AY48" s="320">
        <f>Industrial_injuries_benefits!AY$8</f>
        <v>245.00037486436395</v>
      </c>
      <c r="AZ48" s="320">
        <f>Industrial_injuries_benefits!AZ$8</f>
        <v>236.35974150720057</v>
      </c>
      <c r="BA48" s="320">
        <f>Industrial_injuries_benefits!BA$8</f>
        <v>237.96716739240549</v>
      </c>
      <c r="BB48" s="320">
        <f>Industrial_injuries_benefits!BB$8</f>
        <v>245.0973184485922</v>
      </c>
      <c r="BC48" s="320">
        <f>Industrial_injuries_benefits!BC$8</f>
        <v>242.20669690452905</v>
      </c>
      <c r="BD48" s="320">
        <f>Industrial_injuries_benefits!BD$8</f>
        <v>258.72899999999998</v>
      </c>
      <c r="BE48" s="320">
        <f>Industrial_injuries_benefits!BE$8</f>
        <v>268.85582803876378</v>
      </c>
      <c r="BF48" s="320">
        <f>Industrial_injuries_benefits!BF$8</f>
        <v>279.37000925086966</v>
      </c>
      <c r="BG48" s="320">
        <f>Industrial_injuries_benefits!BG$8</f>
        <v>267.52760810474769</v>
      </c>
      <c r="BH48" s="320">
        <f>Industrial_injuries_benefits!BH$8</f>
        <v>290.02199999999999</v>
      </c>
      <c r="BI48" s="320">
        <f>Industrial_injuries_benefits!BI$8</f>
        <v>295.90443333862845</v>
      </c>
      <c r="BJ48" s="320">
        <f>Industrial_injuries_benefits!BJ$8</f>
        <v>306.96027354545299</v>
      </c>
      <c r="BK48" s="320">
        <f>Industrial_injuries_benefits!BK$8</f>
        <v>339.45087619679083</v>
      </c>
      <c r="BL48" s="320">
        <f>Industrial_injuries_benefits!BL$8</f>
        <v>429.98707743551904</v>
      </c>
      <c r="BM48" s="320">
        <f>Industrial_injuries_benefits!BM$8</f>
        <v>453.03202475600006</v>
      </c>
      <c r="BN48" s="320">
        <f>Industrial_injuries_benefits!BN$8</f>
        <v>452.41763415980012</v>
      </c>
      <c r="BO48" s="320">
        <f>Industrial_injuries_benefits!BO$8</f>
        <v>463.35645447286123</v>
      </c>
      <c r="BP48" s="320">
        <f>Industrial_injuries_benefits!BP$8</f>
        <v>485.5666966211603</v>
      </c>
      <c r="BQ48" s="320">
        <f>Industrial_injuries_benefits!BQ$8</f>
        <v>497.16494340000003</v>
      </c>
      <c r="BR48" s="320">
        <f>Industrial_injuries_benefits!BR$8</f>
        <v>512.43799999999999</v>
      </c>
      <c r="BS48" s="320">
        <f>Industrial_injuries_benefits!BS$8</f>
        <v>519.03479934477321</v>
      </c>
      <c r="BT48" s="320">
        <f>Industrial_injuries_benefits!BT$8</f>
        <v>481.27709238148697</v>
      </c>
      <c r="BU48" s="320">
        <f>Industrial_injuries_benefits!BU$8</f>
        <v>477.91213640509585</v>
      </c>
      <c r="BV48" s="320">
        <f>Industrial_injuries_benefits!BV$8</f>
        <v>485.10195680171694</v>
      </c>
      <c r="BW48" s="320">
        <f>Industrial_injuries_benefits!BW$8</f>
        <v>481.98807081648027</v>
      </c>
      <c r="BX48" s="320">
        <f>Industrial_injuries_benefits!BX$8</f>
        <v>419.86078117891225</v>
      </c>
      <c r="BY48" s="320">
        <f>Industrial_injuries_benefits!BY$8</f>
        <v>416.92968401728984</v>
      </c>
      <c r="BZ48" s="320">
        <f>Industrial_injuries_benefits!BZ$8</f>
        <v>419.46976388336367</v>
      </c>
      <c r="CA48" s="320">
        <f>Industrial_injuries_benefits!CA$8</f>
        <v>455.4013705173607</v>
      </c>
      <c r="CB48" s="320">
        <f>Industrial_injuries_benefits!CB$8</f>
        <v>469.2617100867455</v>
      </c>
      <c r="CC48" s="320">
        <f>Industrial_injuries_benefits!CC$8</f>
        <v>462.22561209959417</v>
      </c>
      <c r="CD48" s="320">
        <f>Industrial_injuries_benefits!CD$8</f>
        <v>447.19131240056623</v>
      </c>
      <c r="CE48" s="321">
        <f>Industrial_injuries_benefits!CE$8</f>
        <v>431.18370447976918</v>
      </c>
    </row>
    <row r="49" spans="1:83" ht="15.5" x14ac:dyDescent="0.35">
      <c r="A49" s="326"/>
      <c r="B49" s="322" t="s">
        <v>465</v>
      </c>
      <c r="C49" s="319"/>
      <c r="D49" s="320">
        <f>Industrial_injuries_benefits!D$15</f>
        <v>0</v>
      </c>
      <c r="E49" s="320">
        <f>Industrial_injuries_benefits!E$15</f>
        <v>0</v>
      </c>
      <c r="F49" s="320">
        <f>Industrial_injuries_benefits!F$15</f>
        <v>0</v>
      </c>
      <c r="G49" s="320">
        <f>Industrial_injuries_benefits!G$15</f>
        <v>0</v>
      </c>
      <c r="H49" s="320">
        <f>Industrial_injuries_benefits!H$15</f>
        <v>0</v>
      </c>
      <c r="I49" s="320">
        <f>Industrial_injuries_benefits!I$15</f>
        <v>0</v>
      </c>
      <c r="J49" s="320">
        <f>Industrial_injuries_benefits!J$15</f>
        <v>0</v>
      </c>
      <c r="K49" s="320">
        <f>Industrial_injuries_benefits!K$15</f>
        <v>0</v>
      </c>
      <c r="L49" s="320">
        <f>Industrial_injuries_benefits!L$15</f>
        <v>0</v>
      </c>
      <c r="M49" s="320">
        <f>Industrial_injuries_benefits!M$15</f>
        <v>0</v>
      </c>
      <c r="N49" s="320">
        <f>Industrial_injuries_benefits!N$15</f>
        <v>0</v>
      </c>
      <c r="O49" s="320">
        <f>Industrial_injuries_benefits!O$15</f>
        <v>0</v>
      </c>
      <c r="P49" s="320">
        <f>Industrial_injuries_benefits!P$15</f>
        <v>0</v>
      </c>
      <c r="Q49" s="320">
        <f>Industrial_injuries_benefits!Q$15</f>
        <v>0</v>
      </c>
      <c r="R49" s="320">
        <f>Industrial_injuries_benefits!R$15</f>
        <v>0</v>
      </c>
      <c r="S49" s="320">
        <f>Industrial_injuries_benefits!S$15</f>
        <v>0</v>
      </c>
      <c r="T49" s="320">
        <f>Industrial_injuries_benefits!T$15</f>
        <v>0</v>
      </c>
      <c r="U49" s="320">
        <f>Industrial_injuries_benefits!U$15</f>
        <v>0</v>
      </c>
      <c r="V49" s="320">
        <f>Industrial_injuries_benefits!V$15</f>
        <v>0</v>
      </c>
      <c r="W49" s="320">
        <f>Industrial_injuries_benefits!W$15</f>
        <v>0</v>
      </c>
      <c r="X49" s="320">
        <f>Industrial_injuries_benefits!X$15</f>
        <v>0</v>
      </c>
      <c r="Y49" s="320">
        <f>Industrial_injuries_benefits!Y$15</f>
        <v>0</v>
      </c>
      <c r="Z49" s="320">
        <f>Industrial_injuries_benefits!Z$15</f>
        <v>0</v>
      </c>
      <c r="AA49" s="320">
        <f>Industrial_injuries_benefits!AA$15</f>
        <v>0</v>
      </c>
      <c r="AB49" s="320">
        <f>Industrial_injuries_benefits!AB$15</f>
        <v>0</v>
      </c>
      <c r="AC49" s="320">
        <f>Industrial_injuries_benefits!AC$15</f>
        <v>0</v>
      </c>
      <c r="AD49" s="320">
        <f>Industrial_injuries_benefits!AD$15</f>
        <v>0</v>
      </c>
      <c r="AE49" s="320">
        <f>Industrial_injuries_benefits!AE$15</f>
        <v>0</v>
      </c>
      <c r="AF49" s="320">
        <f>Industrial_injuries_benefits!AF$15</f>
        <v>0</v>
      </c>
      <c r="AG49" s="320">
        <f>Industrial_injuries_benefits!AG$15</f>
        <v>0</v>
      </c>
      <c r="AH49" s="320">
        <f>Industrial_injuries_benefits!AH$15</f>
        <v>0</v>
      </c>
      <c r="AI49" s="320">
        <f>Industrial_injuries_benefits!AI$15</f>
        <v>0</v>
      </c>
      <c r="AJ49" s="320">
        <f>Industrial_injuries_benefits!AJ$15</f>
        <v>0</v>
      </c>
      <c r="AK49" s="320">
        <f>Industrial_injuries_benefits!AK$15</f>
        <v>0</v>
      </c>
      <c r="AL49" s="320">
        <f>Industrial_injuries_benefits!AL$15</f>
        <v>0</v>
      </c>
      <c r="AM49" s="320">
        <f>Industrial_injuries_benefits!AM$15</f>
        <v>0</v>
      </c>
      <c r="AN49" s="320">
        <f>Industrial_injuries_benefits!AN$15</f>
        <v>0</v>
      </c>
      <c r="AO49" s="320">
        <f>Industrial_injuries_benefits!AO$15</f>
        <v>0</v>
      </c>
      <c r="AP49" s="320">
        <f>Industrial_injuries_benefits!AP$15</f>
        <v>0</v>
      </c>
      <c r="AQ49" s="320">
        <f>Industrial_injuries_benefits!AQ$15</f>
        <v>0</v>
      </c>
      <c r="AR49" s="320">
        <f>Industrial_injuries_benefits!AR$15</f>
        <v>0</v>
      </c>
      <c r="AS49" s="320">
        <f>Industrial_injuries_benefits!AS$15</f>
        <v>0</v>
      </c>
      <c r="AT49" s="320">
        <f>Industrial_injuries_benefits!AT$15</f>
        <v>0</v>
      </c>
      <c r="AU49" s="320">
        <f>Industrial_injuries_benefits!AU$15</f>
        <v>0</v>
      </c>
      <c r="AV49" s="320">
        <f>Industrial_injuries_benefits!AV$15</f>
        <v>0</v>
      </c>
      <c r="AW49" s="320">
        <f>Industrial_injuries_benefits!AW$15</f>
        <v>0</v>
      </c>
      <c r="AX49" s="320">
        <f>Industrial_injuries_benefits!AX$15</f>
        <v>0</v>
      </c>
      <c r="AY49" s="320">
        <f>Industrial_injuries_benefits!AY$15</f>
        <v>0</v>
      </c>
      <c r="AZ49" s="320">
        <f>Industrial_injuries_benefits!AZ$15</f>
        <v>0</v>
      </c>
      <c r="BA49" s="320">
        <f>Industrial_injuries_benefits!BA$15</f>
        <v>0</v>
      </c>
      <c r="BB49" s="320">
        <f>Industrial_injuries_benefits!BB$15</f>
        <v>0</v>
      </c>
      <c r="BC49" s="320">
        <f>Industrial_injuries_benefits!BC$15</f>
        <v>0</v>
      </c>
      <c r="BD49" s="320">
        <f>Industrial_injuries_benefits!BD$15</f>
        <v>0</v>
      </c>
      <c r="BE49" s="320">
        <f>Industrial_injuries_benefits!BE$15</f>
        <v>0</v>
      </c>
      <c r="BF49" s="320">
        <f>Industrial_injuries_benefits!BF$15</f>
        <v>0</v>
      </c>
      <c r="BG49" s="320">
        <f>Industrial_injuries_benefits!BG$15</f>
        <v>0</v>
      </c>
      <c r="BH49" s="320">
        <f>Industrial_injuries_benefits!BH$15</f>
        <v>0</v>
      </c>
      <c r="BI49" s="320">
        <f>Industrial_injuries_benefits!BI$15</f>
        <v>0</v>
      </c>
      <c r="BJ49" s="320">
        <f>Industrial_injuries_benefits!BJ$15</f>
        <v>0</v>
      </c>
      <c r="BK49" s="320">
        <f>Industrial_injuries_benefits!BK$15</f>
        <v>0</v>
      </c>
      <c r="BL49" s="320">
        <f>Industrial_injuries_benefits!BL$15</f>
        <v>5.5109329999999996</v>
      </c>
      <c r="BM49" s="320">
        <f>Industrial_injuries_benefits!BM$15</f>
        <v>7.0408049999999998</v>
      </c>
      <c r="BN49" s="320">
        <f>Industrial_injuries_benefits!BN$15</f>
        <v>9.2482140000000008</v>
      </c>
      <c r="BO49" s="320">
        <f>Industrial_injuries_benefits!BO$15</f>
        <v>9.5133209999999995</v>
      </c>
      <c r="BP49" s="320">
        <f>Industrial_injuries_benefits!BP$15</f>
        <v>9.4075343484310903</v>
      </c>
      <c r="BQ49" s="320">
        <f>Industrial_injuries_benefits!BQ$15</f>
        <v>9.2168086836232543</v>
      </c>
      <c r="BR49" s="320">
        <f>Industrial_injuries_benefits!BR$15</f>
        <v>37.532187830000005</v>
      </c>
      <c r="BS49" s="320">
        <f>Industrial_injuries_benefits!BS$15</f>
        <v>43.794516459999997</v>
      </c>
      <c r="BT49" s="320">
        <f>Industrial_injuries_benefits!BT$15</f>
        <v>41.280517799999998</v>
      </c>
      <c r="BU49" s="320">
        <f>Industrial_injuries_benefits!BU$15</f>
        <v>48.629247100000001</v>
      </c>
      <c r="BV49" s="320">
        <f>Industrial_injuries_benefits!BV$15</f>
        <v>41.032349681177138</v>
      </c>
      <c r="BW49" s="320">
        <f>Industrial_injuries_benefits!BW$15</f>
        <v>43.885255000000001</v>
      </c>
      <c r="BX49" s="320">
        <f>Industrial_injuries_benefits!BX$15</f>
        <v>41.886665799999996</v>
      </c>
      <c r="BY49" s="320">
        <f>Industrial_injuries_benefits!BY$15</f>
        <v>41.936323200000004</v>
      </c>
      <c r="BZ49" s="320">
        <f>Industrial_injuries_benefits!BZ$15</f>
        <v>42.515027884424796</v>
      </c>
      <c r="CA49" s="320">
        <f>Industrial_injuries_benefits!CA$15</f>
        <v>43.080980613302692</v>
      </c>
      <c r="CB49" s="320">
        <f>Industrial_injuries_benefits!CB$15</f>
        <v>43.345906767555846</v>
      </c>
      <c r="CC49" s="320">
        <f>Industrial_injuries_benefits!CC$15</f>
        <v>43.022434567505918</v>
      </c>
      <c r="CD49" s="320">
        <f>Industrial_injuries_benefits!CD$15</f>
        <v>42.657220606918379</v>
      </c>
      <c r="CE49" s="321">
        <f>Industrial_injuries_benefits!CE$15</f>
        <v>42.33021903305643</v>
      </c>
    </row>
    <row r="50" spans="1:83" ht="15.5" x14ac:dyDescent="0.35">
      <c r="A50" s="326"/>
      <c r="B50" s="322" t="s">
        <v>467</v>
      </c>
      <c r="C50" s="319"/>
      <c r="D50" s="320">
        <f>Industrial_injuries_benefits!D$18</f>
        <v>0</v>
      </c>
      <c r="E50" s="320">
        <f>Industrial_injuries_benefits!E$18</f>
        <v>0</v>
      </c>
      <c r="F50" s="320">
        <f>Industrial_injuries_benefits!F$18</f>
        <v>0</v>
      </c>
      <c r="G50" s="320">
        <f>Industrial_injuries_benefits!G$18</f>
        <v>0</v>
      </c>
      <c r="H50" s="320">
        <f>Industrial_injuries_benefits!H$18</f>
        <v>0</v>
      </c>
      <c r="I50" s="320">
        <f>Industrial_injuries_benefits!I$18</f>
        <v>0</v>
      </c>
      <c r="J50" s="320">
        <f>Industrial_injuries_benefits!J$18</f>
        <v>0</v>
      </c>
      <c r="K50" s="320">
        <f>Industrial_injuries_benefits!K$18</f>
        <v>0</v>
      </c>
      <c r="L50" s="320">
        <f>Industrial_injuries_benefits!L$18</f>
        <v>0</v>
      </c>
      <c r="M50" s="320">
        <f>Industrial_injuries_benefits!M$18</f>
        <v>0</v>
      </c>
      <c r="N50" s="320">
        <f>Industrial_injuries_benefits!N$18</f>
        <v>0</v>
      </c>
      <c r="O50" s="320">
        <f>Industrial_injuries_benefits!O$18</f>
        <v>0</v>
      </c>
      <c r="P50" s="320">
        <f>Industrial_injuries_benefits!P$18</f>
        <v>0</v>
      </c>
      <c r="Q50" s="320">
        <f>Industrial_injuries_benefits!Q$18</f>
        <v>0</v>
      </c>
      <c r="R50" s="320">
        <f>Industrial_injuries_benefits!R$18</f>
        <v>0</v>
      </c>
      <c r="S50" s="320">
        <f>Industrial_injuries_benefits!S$18</f>
        <v>0</v>
      </c>
      <c r="T50" s="320">
        <f>Industrial_injuries_benefits!T$18</f>
        <v>0</v>
      </c>
      <c r="U50" s="320">
        <f>Industrial_injuries_benefits!U$18</f>
        <v>0</v>
      </c>
      <c r="V50" s="320">
        <f>Industrial_injuries_benefits!V$18</f>
        <v>0</v>
      </c>
      <c r="W50" s="320">
        <f>Industrial_injuries_benefits!W$18</f>
        <v>0</v>
      </c>
      <c r="X50" s="320">
        <f>Industrial_injuries_benefits!X$18</f>
        <v>0</v>
      </c>
      <c r="Y50" s="320">
        <f>Industrial_injuries_benefits!Y$18</f>
        <v>0</v>
      </c>
      <c r="Z50" s="320">
        <f>Industrial_injuries_benefits!Z$18</f>
        <v>0</v>
      </c>
      <c r="AA50" s="320">
        <f>Industrial_injuries_benefits!AA$18</f>
        <v>0</v>
      </c>
      <c r="AB50" s="320">
        <f>Industrial_injuries_benefits!AB$18</f>
        <v>0</v>
      </c>
      <c r="AC50" s="320">
        <f>Industrial_injuries_benefits!AC$18</f>
        <v>0</v>
      </c>
      <c r="AD50" s="320">
        <f>Industrial_injuries_benefits!AD$18</f>
        <v>0</v>
      </c>
      <c r="AE50" s="320">
        <f>Industrial_injuries_benefits!AE$18</f>
        <v>0</v>
      </c>
      <c r="AF50" s="320">
        <f>Industrial_injuries_benefits!AF$18</f>
        <v>0</v>
      </c>
      <c r="AG50" s="320">
        <f>Industrial_injuries_benefits!AG$18</f>
        <v>0</v>
      </c>
      <c r="AH50" s="320">
        <f>Industrial_injuries_benefits!AH$18</f>
        <v>0</v>
      </c>
      <c r="AI50" s="320">
        <f>Industrial_injuries_benefits!AI$18</f>
        <v>0</v>
      </c>
      <c r="AJ50" s="320">
        <f>Industrial_injuries_benefits!AJ$18</f>
        <v>0</v>
      </c>
      <c r="AK50" s="320">
        <f>Industrial_injuries_benefits!AK$18</f>
        <v>0</v>
      </c>
      <c r="AL50" s="320">
        <f>Industrial_injuries_benefits!AL$18</f>
        <v>0</v>
      </c>
      <c r="AM50" s="320">
        <f>Industrial_injuries_benefits!AM$18</f>
        <v>0</v>
      </c>
      <c r="AN50" s="320">
        <f>Industrial_injuries_benefits!AN$18</f>
        <v>0</v>
      </c>
      <c r="AO50" s="320">
        <f>Industrial_injuries_benefits!AO$18</f>
        <v>0</v>
      </c>
      <c r="AP50" s="320">
        <f>Industrial_injuries_benefits!AP$18</f>
        <v>0</v>
      </c>
      <c r="AQ50" s="320">
        <f>Industrial_injuries_benefits!AQ$18</f>
        <v>0</v>
      </c>
      <c r="AR50" s="320">
        <f>Industrial_injuries_benefits!AR$18</f>
        <v>0</v>
      </c>
      <c r="AS50" s="320">
        <f>Industrial_injuries_benefits!AS$18</f>
        <v>0</v>
      </c>
      <c r="AT50" s="320">
        <f>Industrial_injuries_benefits!AT$18</f>
        <v>0</v>
      </c>
      <c r="AU50" s="320">
        <f>Industrial_injuries_benefits!AU$18</f>
        <v>0</v>
      </c>
      <c r="AV50" s="320">
        <f>Industrial_injuries_benefits!AV$18</f>
        <v>0</v>
      </c>
      <c r="AW50" s="320">
        <f>Industrial_injuries_benefits!AW$18</f>
        <v>0</v>
      </c>
      <c r="AX50" s="320">
        <f>Industrial_injuries_benefits!AX$18</f>
        <v>3.4569999999999999</v>
      </c>
      <c r="AY50" s="320">
        <f>Industrial_injuries_benefits!AY$18</f>
        <v>4.1285950413223143</v>
      </c>
      <c r="AZ50" s="320">
        <f>Industrial_injuries_benefits!AZ$18</f>
        <v>5.4580000000000002</v>
      </c>
      <c r="BA50" s="320">
        <f>Industrial_injuries_benefits!BA$18</f>
        <v>4.9669999999999996</v>
      </c>
      <c r="BB50" s="320">
        <f>Industrial_injuries_benefits!BB$18</f>
        <v>8.2967250384024585</v>
      </c>
      <c r="BC50" s="320">
        <f>Industrial_injuries_benefits!BC$18</f>
        <v>10.563000000000001</v>
      </c>
      <c r="BD50" s="320">
        <f>Industrial_injuries_benefits!BD$18</f>
        <v>11.87267336961207</v>
      </c>
      <c r="BE50" s="320">
        <f>Industrial_injuries_benefits!BE$18</f>
        <v>14.399096999999999</v>
      </c>
      <c r="BF50" s="320">
        <f>Industrial_injuries_benefits!BF$18</f>
        <v>19.709695</v>
      </c>
      <c r="BG50" s="320">
        <f>Industrial_injuries_benefits!BG$18</f>
        <v>19.340500802146213</v>
      </c>
      <c r="BH50" s="320">
        <f>Industrial_injuries_benefits!BH$18</f>
        <v>20.643089</v>
      </c>
      <c r="BI50" s="320">
        <f>Industrial_injuries_benefits!BI$18</f>
        <v>46.53799999999999</v>
      </c>
      <c r="BJ50" s="320">
        <f>Industrial_injuries_benefits!BJ$18</f>
        <v>32.67</v>
      </c>
      <c r="BK50" s="320">
        <f>Industrial_injuries_benefits!BK$18</f>
        <v>27.44</v>
      </c>
      <c r="BL50" s="320">
        <f>Industrial_injuries_benefits!BL$18</f>
        <v>31.553068</v>
      </c>
      <c r="BM50" s="320">
        <f>Industrial_injuries_benefits!BM$18</f>
        <v>35.207568999999999</v>
      </c>
      <c r="BN50" s="320">
        <f>Industrial_injuries_benefits!BN$18</f>
        <v>38.218910999999999</v>
      </c>
      <c r="BO50" s="320">
        <f>Industrial_injuries_benefits!BO$18</f>
        <v>37.692900000000002</v>
      </c>
      <c r="BP50" s="320">
        <f>Industrial_injuries_benefits!BP$18</f>
        <v>42.019909411804896</v>
      </c>
      <c r="BQ50" s="320">
        <f>Industrial_injuries_benefits!BQ$18</f>
        <v>45.458691636376749</v>
      </c>
      <c r="BR50" s="320">
        <f>Industrial_injuries_benefits!BR$18</f>
        <v>44.789727000000006</v>
      </c>
      <c r="BS50" s="320">
        <f>Industrial_injuries_benefits!BS$18</f>
        <v>46.053681000000005</v>
      </c>
      <c r="BT50" s="320">
        <f>Industrial_injuries_benefits!BT$18</f>
        <v>42.152442999999998</v>
      </c>
      <c r="BU50" s="320">
        <f>Industrial_injuries_benefits!BU$18</f>
        <v>41.088430800000005</v>
      </c>
      <c r="BV50" s="320">
        <f>Industrial_injuries_benefits!BV$18</f>
        <v>44.79290216648203</v>
      </c>
      <c r="BW50" s="320">
        <f>Industrial_injuries_benefits!BW$18</f>
        <v>41.78107</v>
      </c>
      <c r="BX50" s="320">
        <f>Industrial_injuries_benefits!BX$18</f>
        <v>34.513341790965747</v>
      </c>
      <c r="BY50" s="320">
        <f>Industrial_injuries_benefits!BY$18</f>
        <v>36.4904546</v>
      </c>
      <c r="BZ50" s="320">
        <f>Industrial_injuries_benefits!BZ$18</f>
        <v>35.379342374794504</v>
      </c>
      <c r="CA50" s="320">
        <f>Industrial_injuries_benefits!CA$18</f>
        <v>38.482477742994448</v>
      </c>
      <c r="CB50" s="320">
        <f>Industrial_injuries_benefits!CB$18</f>
        <v>39.5465670572747</v>
      </c>
      <c r="CC50" s="320">
        <f>Industrial_injuries_benefits!CC$18</f>
        <v>38.247324585310452</v>
      </c>
      <c r="CD50" s="320">
        <f>Industrial_injuries_benefits!CD$18</f>
        <v>36.780424218365916</v>
      </c>
      <c r="CE50" s="321">
        <f>Industrial_injuries_benefits!CE$18</f>
        <v>35.467005837760034</v>
      </c>
    </row>
    <row r="51" spans="1:83" ht="27" customHeight="1" x14ac:dyDescent="0.35">
      <c r="A51" s="317"/>
      <c r="B51" s="318" t="s">
        <v>495</v>
      </c>
      <c r="C51" s="319"/>
      <c r="D51" s="320">
        <f t="shared" ref="D51:AI51" si="42">SUM(D52)</f>
        <v>0</v>
      </c>
      <c r="E51" s="320">
        <f t="shared" si="42"/>
        <v>0</v>
      </c>
      <c r="F51" s="320">
        <f t="shared" si="42"/>
        <v>0</v>
      </c>
      <c r="G51" s="320">
        <f t="shared" si="42"/>
        <v>0</v>
      </c>
      <c r="H51" s="320">
        <f t="shared" si="42"/>
        <v>0</v>
      </c>
      <c r="I51" s="320">
        <f t="shared" si="42"/>
        <v>0</v>
      </c>
      <c r="J51" s="320">
        <f t="shared" si="42"/>
        <v>0</v>
      </c>
      <c r="K51" s="320">
        <f t="shared" si="42"/>
        <v>0</v>
      </c>
      <c r="L51" s="320">
        <f t="shared" si="42"/>
        <v>0</v>
      </c>
      <c r="M51" s="320">
        <f t="shared" si="42"/>
        <v>0</v>
      </c>
      <c r="N51" s="320">
        <f t="shared" si="42"/>
        <v>0</v>
      </c>
      <c r="O51" s="320">
        <f t="shared" si="42"/>
        <v>0</v>
      </c>
      <c r="P51" s="320">
        <f t="shared" si="42"/>
        <v>0</v>
      </c>
      <c r="Q51" s="320">
        <f t="shared" si="42"/>
        <v>0</v>
      </c>
      <c r="R51" s="320">
        <f t="shared" si="42"/>
        <v>0</v>
      </c>
      <c r="S51" s="320">
        <f t="shared" si="42"/>
        <v>0</v>
      </c>
      <c r="T51" s="320">
        <f t="shared" si="42"/>
        <v>0</v>
      </c>
      <c r="U51" s="320">
        <f t="shared" si="42"/>
        <v>0</v>
      </c>
      <c r="V51" s="320">
        <f t="shared" si="42"/>
        <v>0</v>
      </c>
      <c r="W51" s="320">
        <f t="shared" si="42"/>
        <v>0</v>
      </c>
      <c r="X51" s="320">
        <f t="shared" si="42"/>
        <v>0</v>
      </c>
      <c r="Y51" s="320">
        <f t="shared" si="42"/>
        <v>0</v>
      </c>
      <c r="Z51" s="320">
        <f t="shared" si="42"/>
        <v>0</v>
      </c>
      <c r="AA51" s="320">
        <f t="shared" si="42"/>
        <v>0</v>
      </c>
      <c r="AB51" s="320">
        <f t="shared" si="42"/>
        <v>0</v>
      </c>
      <c r="AC51" s="320">
        <f t="shared" si="42"/>
        <v>0</v>
      </c>
      <c r="AD51" s="320">
        <f t="shared" si="42"/>
        <v>0</v>
      </c>
      <c r="AE51" s="320">
        <f t="shared" si="42"/>
        <v>0</v>
      </c>
      <c r="AF51" s="320">
        <f t="shared" si="42"/>
        <v>0</v>
      </c>
      <c r="AG51" s="320">
        <f t="shared" si="42"/>
        <v>0</v>
      </c>
      <c r="AH51" s="320">
        <f t="shared" si="42"/>
        <v>0</v>
      </c>
      <c r="AI51" s="320">
        <f t="shared" si="42"/>
        <v>0</v>
      </c>
      <c r="AJ51" s="320">
        <f t="shared" ref="AJ51:BO51" si="43">SUM(AJ52)</f>
        <v>0</v>
      </c>
      <c r="AK51" s="320">
        <f t="shared" si="43"/>
        <v>0</v>
      </c>
      <c r="AL51" s="320">
        <f t="shared" si="43"/>
        <v>0</v>
      </c>
      <c r="AM51" s="320">
        <f t="shared" si="43"/>
        <v>0</v>
      </c>
      <c r="AN51" s="320">
        <f t="shared" si="43"/>
        <v>0</v>
      </c>
      <c r="AO51" s="320">
        <f t="shared" si="43"/>
        <v>0</v>
      </c>
      <c r="AP51" s="320">
        <f t="shared" si="43"/>
        <v>0</v>
      </c>
      <c r="AQ51" s="320">
        <f t="shared" si="43"/>
        <v>0</v>
      </c>
      <c r="AR51" s="320">
        <f t="shared" si="43"/>
        <v>0</v>
      </c>
      <c r="AS51" s="320">
        <f t="shared" si="43"/>
        <v>0</v>
      </c>
      <c r="AT51" s="320">
        <f t="shared" si="43"/>
        <v>0</v>
      </c>
      <c r="AU51" s="320">
        <f t="shared" si="43"/>
        <v>14.67867882736096</v>
      </c>
      <c r="AV51" s="320">
        <f t="shared" si="43"/>
        <v>17.32362399448489</v>
      </c>
      <c r="AW51" s="320">
        <f t="shared" si="43"/>
        <v>22.017101000372413</v>
      </c>
      <c r="AX51" s="320">
        <f t="shared" si="43"/>
        <v>26.274387450379745</v>
      </c>
      <c r="AY51" s="320">
        <f t="shared" si="43"/>
        <v>31.159442185463192</v>
      </c>
      <c r="AZ51" s="320">
        <f t="shared" si="43"/>
        <v>36.556276606201791</v>
      </c>
      <c r="BA51" s="320">
        <f t="shared" si="43"/>
        <v>36.695665879000003</v>
      </c>
      <c r="BB51" s="320">
        <f t="shared" si="43"/>
        <v>38.413191972800014</v>
      </c>
      <c r="BC51" s="320">
        <f t="shared" si="43"/>
        <v>38.367648960570129</v>
      </c>
      <c r="BD51" s="320">
        <f t="shared" si="43"/>
        <v>57.286221493426368</v>
      </c>
      <c r="BE51" s="320">
        <f t="shared" si="43"/>
        <v>61.250098314299194</v>
      </c>
      <c r="BF51" s="320">
        <f t="shared" si="43"/>
        <v>45.81</v>
      </c>
      <c r="BG51" s="320">
        <f t="shared" si="43"/>
        <v>36.193318905790619</v>
      </c>
      <c r="BH51" s="320">
        <f t="shared" si="43"/>
        <v>38.411999999999999</v>
      </c>
      <c r="BI51" s="320">
        <f t="shared" si="43"/>
        <v>35.623045027248956</v>
      </c>
      <c r="BJ51" s="320">
        <f t="shared" si="43"/>
        <v>39.227886861522336</v>
      </c>
      <c r="BK51" s="320">
        <f t="shared" si="43"/>
        <v>44.288355759254614</v>
      </c>
      <c r="BL51" s="320">
        <f t="shared" si="43"/>
        <v>46.717117832191811</v>
      </c>
      <c r="BM51" s="320">
        <f t="shared" si="43"/>
        <v>48.708362762486907</v>
      </c>
      <c r="BN51" s="320">
        <f t="shared" si="43"/>
        <v>45.683687940754801</v>
      </c>
      <c r="BO51" s="320">
        <f t="shared" si="43"/>
        <v>41.557605406422965</v>
      </c>
      <c r="BP51" s="320">
        <f t="shared" ref="BP51:CE51" si="44">SUM(BP52)</f>
        <v>44.996467444797425</v>
      </c>
      <c r="BQ51" s="320">
        <f t="shared" si="44"/>
        <v>46.46150720913667</v>
      </c>
      <c r="BR51" s="320">
        <f t="shared" si="44"/>
        <v>44.752198794615161</v>
      </c>
      <c r="BS51" s="320">
        <f t="shared" si="44"/>
        <v>41.883695203837881</v>
      </c>
      <c r="BT51" s="320">
        <f t="shared" si="44"/>
        <v>40.255351281499983</v>
      </c>
      <c r="BU51" s="320">
        <f t="shared" si="44"/>
        <v>38.784486304119874</v>
      </c>
      <c r="BV51" s="320">
        <f t="shared" si="44"/>
        <v>29.596687712938138</v>
      </c>
      <c r="BW51" s="320">
        <f t="shared" si="44"/>
        <v>27.33116543347186</v>
      </c>
      <c r="BX51" s="320">
        <f t="shared" si="44"/>
        <v>27.435668354013981</v>
      </c>
      <c r="BY51" s="320">
        <f t="shared" si="44"/>
        <v>30.389176351945153</v>
      </c>
      <c r="BZ51" s="320">
        <f t="shared" si="44"/>
        <v>32.295036935776658</v>
      </c>
      <c r="CA51" s="320">
        <f t="shared" si="44"/>
        <v>38.279916346547715</v>
      </c>
      <c r="CB51" s="320">
        <f t="shared" si="44"/>
        <v>42.657832626225698</v>
      </c>
      <c r="CC51" s="320">
        <f t="shared" si="44"/>
        <v>44.67477749945246</v>
      </c>
      <c r="CD51" s="320">
        <f t="shared" si="44"/>
        <v>43.570106440029313</v>
      </c>
      <c r="CE51" s="321">
        <f t="shared" si="44"/>
        <v>40.488249328688092</v>
      </c>
    </row>
    <row r="52" spans="1:83" ht="15.5" x14ac:dyDescent="0.35">
      <c r="A52" s="326"/>
      <c r="B52" s="322" t="s">
        <v>252</v>
      </c>
      <c r="C52" s="319"/>
      <c r="D52" s="320">
        <f>Carers_Allowance!D$6</f>
        <v>0</v>
      </c>
      <c r="E52" s="320">
        <f>Carers_Allowance!E$6</f>
        <v>0</v>
      </c>
      <c r="F52" s="320">
        <f>Carers_Allowance!F$6</f>
        <v>0</v>
      </c>
      <c r="G52" s="320">
        <f>Carers_Allowance!G$6</f>
        <v>0</v>
      </c>
      <c r="H52" s="320">
        <f>Carers_Allowance!H$6</f>
        <v>0</v>
      </c>
      <c r="I52" s="320">
        <f>Carers_Allowance!I$6</f>
        <v>0</v>
      </c>
      <c r="J52" s="320">
        <f>Carers_Allowance!J$6</f>
        <v>0</v>
      </c>
      <c r="K52" s="320">
        <f>Carers_Allowance!K$6</f>
        <v>0</v>
      </c>
      <c r="L52" s="320">
        <f>Carers_Allowance!L$6</f>
        <v>0</v>
      </c>
      <c r="M52" s="320">
        <f>Carers_Allowance!M$6</f>
        <v>0</v>
      </c>
      <c r="N52" s="320">
        <f>Carers_Allowance!N$6</f>
        <v>0</v>
      </c>
      <c r="O52" s="320">
        <f>Carers_Allowance!O$6</f>
        <v>0</v>
      </c>
      <c r="P52" s="320">
        <f>Carers_Allowance!P$6</f>
        <v>0</v>
      </c>
      <c r="Q52" s="320">
        <f>Carers_Allowance!Q$6</f>
        <v>0</v>
      </c>
      <c r="R52" s="320">
        <f>Carers_Allowance!R$6</f>
        <v>0</v>
      </c>
      <c r="S52" s="320">
        <f>Carers_Allowance!S$6</f>
        <v>0</v>
      </c>
      <c r="T52" s="320">
        <f>Carers_Allowance!T$6</f>
        <v>0</v>
      </c>
      <c r="U52" s="320">
        <f>Carers_Allowance!U$6</f>
        <v>0</v>
      </c>
      <c r="V52" s="320">
        <f>Carers_Allowance!V$6</f>
        <v>0</v>
      </c>
      <c r="W52" s="320">
        <f>Carers_Allowance!W$6</f>
        <v>0</v>
      </c>
      <c r="X52" s="320">
        <f>Carers_Allowance!X$6</f>
        <v>0</v>
      </c>
      <c r="Y52" s="320">
        <f>Carers_Allowance!Y$6</f>
        <v>0</v>
      </c>
      <c r="Z52" s="320">
        <f>Carers_Allowance!Z$6</f>
        <v>0</v>
      </c>
      <c r="AA52" s="320">
        <f>Carers_Allowance!AA$6</f>
        <v>0</v>
      </c>
      <c r="AB52" s="320">
        <f>Carers_Allowance!AB$6</f>
        <v>0</v>
      </c>
      <c r="AC52" s="320">
        <f>Carers_Allowance!AC$6</f>
        <v>0</v>
      </c>
      <c r="AD52" s="320">
        <f>Carers_Allowance!AD$6</f>
        <v>0</v>
      </c>
      <c r="AE52" s="320">
        <f>Carers_Allowance!AE$6</f>
        <v>0</v>
      </c>
      <c r="AF52" s="320" t="str">
        <f>Carers_Allowance!AF$6</f>
        <v>-</v>
      </c>
      <c r="AG52" s="320" t="str">
        <f>Carers_Allowance!AG$6</f>
        <v>-</v>
      </c>
      <c r="AH52" s="320">
        <f>Carers_Allowance!AH$6</f>
        <v>0</v>
      </c>
      <c r="AI52" s="320">
        <f>Carers_Allowance!AI$6</f>
        <v>0</v>
      </c>
      <c r="AJ52" s="320">
        <f>Carers_Allowance!AJ$6</f>
        <v>0</v>
      </c>
      <c r="AK52" s="320">
        <f>Carers_Allowance!AK$6</f>
        <v>0</v>
      </c>
      <c r="AL52" s="320">
        <f>Carers_Allowance!AL$6</f>
        <v>0</v>
      </c>
      <c r="AM52" s="320">
        <f>Carers_Allowance!AM$6</f>
        <v>0</v>
      </c>
      <c r="AN52" s="320">
        <f>Carers_Allowance!AN$6</f>
        <v>0</v>
      </c>
      <c r="AO52" s="320">
        <f>Carers_Allowance!AO$6</f>
        <v>0</v>
      </c>
      <c r="AP52" s="320">
        <f>Carers_Allowance!AP$6</f>
        <v>0</v>
      </c>
      <c r="AQ52" s="320">
        <f>Carers_Allowance!AQ$6</f>
        <v>0</v>
      </c>
      <c r="AR52" s="320">
        <f>Carers_Allowance!AR$6</f>
        <v>0</v>
      </c>
      <c r="AS52" s="320">
        <f>Carers_Allowance!AS$6</f>
        <v>0</v>
      </c>
      <c r="AT52" s="320">
        <f>Carers_Allowance!AT$6</f>
        <v>0</v>
      </c>
      <c r="AU52" s="320">
        <f>Carers_Allowance!AU$6</f>
        <v>14.67867882736096</v>
      </c>
      <c r="AV52" s="320">
        <f>Carers_Allowance!AV$6</f>
        <v>17.32362399448489</v>
      </c>
      <c r="AW52" s="320">
        <f>Carers_Allowance!AW$6</f>
        <v>22.017101000372413</v>
      </c>
      <c r="AX52" s="320">
        <f>Carers_Allowance!AX$6</f>
        <v>26.274387450379745</v>
      </c>
      <c r="AY52" s="320">
        <f>Carers_Allowance!AY$6</f>
        <v>31.159442185463192</v>
      </c>
      <c r="AZ52" s="320">
        <f>Carers_Allowance!AZ$6</f>
        <v>36.556276606201791</v>
      </c>
      <c r="BA52" s="320">
        <f>Carers_Allowance!BA$6</f>
        <v>36.695665879000003</v>
      </c>
      <c r="BB52" s="320">
        <f>Carers_Allowance!BB$6</f>
        <v>38.413191972800014</v>
      </c>
      <c r="BC52" s="320">
        <f>Carers_Allowance!BC$6</f>
        <v>38.367648960570129</v>
      </c>
      <c r="BD52" s="320">
        <f>Carers_Allowance!BD$6</f>
        <v>57.286221493426368</v>
      </c>
      <c r="BE52" s="320">
        <f>Carers_Allowance!BE$6</f>
        <v>61.250098314299194</v>
      </c>
      <c r="BF52" s="320">
        <f>Carers_Allowance!BF$6</f>
        <v>45.81</v>
      </c>
      <c r="BG52" s="320">
        <f>Carers_Allowance!BG$6</f>
        <v>36.193318905790619</v>
      </c>
      <c r="BH52" s="320">
        <f>Carers_Allowance!BH$6</f>
        <v>38.411999999999999</v>
      </c>
      <c r="BI52" s="320">
        <f>Carers_Allowance!BI$6</f>
        <v>35.623045027248956</v>
      </c>
      <c r="BJ52" s="320">
        <f>Carers_Allowance!BJ$6</f>
        <v>39.227886861522336</v>
      </c>
      <c r="BK52" s="320">
        <f>Carers_Allowance!BK$6</f>
        <v>44.288355759254614</v>
      </c>
      <c r="BL52" s="320">
        <f>Carers_Allowance!BL$6</f>
        <v>46.717117832191811</v>
      </c>
      <c r="BM52" s="320">
        <f>Carers_Allowance!BM$6</f>
        <v>48.708362762486907</v>
      </c>
      <c r="BN52" s="320">
        <f>Carers_Allowance!BN$6</f>
        <v>45.683687940754801</v>
      </c>
      <c r="BO52" s="320">
        <f>Carers_Allowance!BO$6</f>
        <v>41.557605406422965</v>
      </c>
      <c r="BP52" s="320">
        <f>Carers_Allowance!BP$6</f>
        <v>44.996467444797425</v>
      </c>
      <c r="BQ52" s="320">
        <f>Carers_Allowance!BQ$6</f>
        <v>46.46150720913667</v>
      </c>
      <c r="BR52" s="320">
        <f>Carers_Allowance!BR$6</f>
        <v>44.752198794615161</v>
      </c>
      <c r="BS52" s="320">
        <f>Carers_Allowance!BS$6</f>
        <v>41.883695203837881</v>
      </c>
      <c r="BT52" s="320">
        <f>Carers_Allowance!BT$6</f>
        <v>40.255351281499983</v>
      </c>
      <c r="BU52" s="320">
        <f>Carers_Allowance!BU$6</f>
        <v>38.784486304119874</v>
      </c>
      <c r="BV52" s="320">
        <f>Carers_Allowance!BV$6</f>
        <v>29.596687712938138</v>
      </c>
      <c r="BW52" s="320">
        <f>Carers_Allowance!BW$6</f>
        <v>27.33116543347186</v>
      </c>
      <c r="BX52" s="320">
        <f>Carers_Allowance!BX$6</f>
        <v>27.435668354013981</v>
      </c>
      <c r="BY52" s="320">
        <f>Carers_Allowance!BY$6</f>
        <v>30.389176351945153</v>
      </c>
      <c r="BZ52" s="320">
        <f>Carers_Allowance!BZ$6</f>
        <v>32.295036935776658</v>
      </c>
      <c r="CA52" s="320">
        <f>Carers_Allowance!CA$6</f>
        <v>38.279916346547715</v>
      </c>
      <c r="CB52" s="320">
        <f>Carers_Allowance!CB$6</f>
        <v>42.657832626225698</v>
      </c>
      <c r="CC52" s="320">
        <f>Carers_Allowance!CC$6</f>
        <v>44.67477749945246</v>
      </c>
      <c r="CD52" s="320">
        <f>Carers_Allowance!CD$6</f>
        <v>43.570106440029313</v>
      </c>
      <c r="CE52" s="321">
        <f>Carers_Allowance!CE$6</f>
        <v>40.488249328688092</v>
      </c>
    </row>
    <row r="53" spans="1:83" ht="15.5" x14ac:dyDescent="0.35">
      <c r="A53" s="330"/>
      <c r="B53" s="331"/>
      <c r="C53" s="332"/>
      <c r="D53" s="333"/>
      <c r="E53" s="333"/>
      <c r="F53" s="333"/>
      <c r="G53" s="333"/>
      <c r="H53" s="333"/>
      <c r="I53" s="333"/>
      <c r="J53" s="333"/>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4"/>
    </row>
    <row r="54" spans="1:83" ht="49.5" customHeight="1" x14ac:dyDescent="0.35">
      <c r="A54" s="335" t="s">
        <v>47</v>
      </c>
      <c r="B54" s="336" t="s">
        <v>501</v>
      </c>
      <c r="C54" s="337"/>
      <c r="D54" s="338" t="s">
        <v>171</v>
      </c>
      <c r="E54" s="338" t="s">
        <v>172</v>
      </c>
      <c r="F54" s="338" t="s">
        <v>173</v>
      </c>
      <c r="G54" s="338" t="s">
        <v>174</v>
      </c>
      <c r="H54" s="338" t="s">
        <v>175</v>
      </c>
      <c r="I54" s="338" t="s">
        <v>176</v>
      </c>
      <c r="J54" s="338" t="s">
        <v>177</v>
      </c>
      <c r="K54" s="338" t="s">
        <v>178</v>
      </c>
      <c r="L54" s="338" t="s">
        <v>179</v>
      </c>
      <c r="M54" s="338" t="s">
        <v>180</v>
      </c>
      <c r="N54" s="338" t="s">
        <v>181</v>
      </c>
      <c r="O54" s="338" t="s">
        <v>182</v>
      </c>
      <c r="P54" s="338" t="s">
        <v>183</v>
      </c>
      <c r="Q54" s="338" t="s">
        <v>184</v>
      </c>
      <c r="R54" s="338" t="s">
        <v>185</v>
      </c>
      <c r="S54" s="338" t="s">
        <v>186</v>
      </c>
      <c r="T54" s="338" t="s">
        <v>187</v>
      </c>
      <c r="U54" s="338" t="s">
        <v>188</v>
      </c>
      <c r="V54" s="338" t="s">
        <v>189</v>
      </c>
      <c r="W54" s="338" t="s">
        <v>190</v>
      </c>
      <c r="X54" s="338" t="s">
        <v>191</v>
      </c>
      <c r="Y54" s="338" t="s">
        <v>192</v>
      </c>
      <c r="Z54" s="338" t="s">
        <v>193</v>
      </c>
      <c r="AA54" s="338" t="s">
        <v>194</v>
      </c>
      <c r="AB54" s="338" t="s">
        <v>195</v>
      </c>
      <c r="AC54" s="338" t="s">
        <v>196</v>
      </c>
      <c r="AD54" s="338" t="s">
        <v>197</v>
      </c>
      <c r="AE54" s="338" t="s">
        <v>198</v>
      </c>
      <c r="AF54" s="338" t="s">
        <v>199</v>
      </c>
      <c r="AG54" s="338" t="s">
        <v>200</v>
      </c>
      <c r="AH54" s="338" t="s">
        <v>201</v>
      </c>
      <c r="AI54" s="338" t="s">
        <v>202</v>
      </c>
      <c r="AJ54" s="338" t="s">
        <v>203</v>
      </c>
      <c r="AK54" s="338" t="s">
        <v>204</v>
      </c>
      <c r="AL54" s="338" t="s">
        <v>205</v>
      </c>
      <c r="AM54" s="338" t="s">
        <v>206</v>
      </c>
      <c r="AN54" s="338" t="s">
        <v>207</v>
      </c>
      <c r="AO54" s="338" t="s">
        <v>208</v>
      </c>
      <c r="AP54" s="338" t="s">
        <v>209</v>
      </c>
      <c r="AQ54" s="338" t="s">
        <v>210</v>
      </c>
      <c r="AR54" s="338" t="s">
        <v>211</v>
      </c>
      <c r="AS54" s="338" t="s">
        <v>212</v>
      </c>
      <c r="AT54" s="338" t="s">
        <v>213</v>
      </c>
      <c r="AU54" s="338" t="s">
        <v>214</v>
      </c>
      <c r="AV54" s="338" t="s">
        <v>215</v>
      </c>
      <c r="AW54" s="338" t="s">
        <v>216</v>
      </c>
      <c r="AX54" s="338" t="s">
        <v>217</v>
      </c>
      <c r="AY54" s="338" t="s">
        <v>116</v>
      </c>
      <c r="AZ54" s="338" t="s">
        <v>117</v>
      </c>
      <c r="BA54" s="338" t="s">
        <v>118</v>
      </c>
      <c r="BB54" s="338" t="s">
        <v>119</v>
      </c>
      <c r="BC54" s="338" t="s">
        <v>120</v>
      </c>
      <c r="BD54" s="338" t="s">
        <v>121</v>
      </c>
      <c r="BE54" s="338" t="s">
        <v>122</v>
      </c>
      <c r="BF54" s="338" t="s">
        <v>123</v>
      </c>
      <c r="BG54" s="338" t="s">
        <v>124</v>
      </c>
      <c r="BH54" s="338" t="s">
        <v>125</v>
      </c>
      <c r="BI54" s="338" t="s">
        <v>126</v>
      </c>
      <c r="BJ54" s="338" t="s">
        <v>127</v>
      </c>
      <c r="BK54" s="338" t="s">
        <v>128</v>
      </c>
      <c r="BL54" s="338" t="s">
        <v>129</v>
      </c>
      <c r="BM54" s="338" t="s">
        <v>130</v>
      </c>
      <c r="BN54" s="338" t="s">
        <v>131</v>
      </c>
      <c r="BO54" s="338" t="s">
        <v>132</v>
      </c>
      <c r="BP54" s="338" t="s">
        <v>133</v>
      </c>
      <c r="BQ54" s="338" t="s">
        <v>134</v>
      </c>
      <c r="BR54" s="338" t="s">
        <v>135</v>
      </c>
      <c r="BS54" s="338" t="s">
        <v>136</v>
      </c>
      <c r="BT54" s="338" t="s">
        <v>137</v>
      </c>
      <c r="BU54" s="338" t="s">
        <v>138</v>
      </c>
      <c r="BV54" s="338" t="s">
        <v>139</v>
      </c>
      <c r="BW54" s="338" t="s">
        <v>140</v>
      </c>
      <c r="BX54" s="338" t="s">
        <v>141</v>
      </c>
      <c r="BY54" s="338" t="s">
        <v>142</v>
      </c>
      <c r="BZ54" s="338" t="s">
        <v>143</v>
      </c>
      <c r="CA54" s="338" t="s">
        <v>144</v>
      </c>
      <c r="CB54" s="338" t="s">
        <v>145</v>
      </c>
      <c r="CC54" s="338" t="s">
        <v>146</v>
      </c>
      <c r="CD54" s="338" t="s">
        <v>147</v>
      </c>
      <c r="CE54" s="339" t="s">
        <v>148</v>
      </c>
    </row>
    <row r="55" spans="1:83" ht="24.75" customHeight="1" x14ac:dyDescent="0.35">
      <c r="A55" s="305">
        <v>2023</v>
      </c>
      <c r="B55" s="306" t="s">
        <v>331</v>
      </c>
      <c r="C55" s="307"/>
      <c r="D55" s="308" t="s">
        <v>150</v>
      </c>
      <c r="E55" s="308" t="s">
        <v>150</v>
      </c>
      <c r="F55" s="308" t="s">
        <v>150</v>
      </c>
      <c r="G55" s="308" t="s">
        <v>150</v>
      </c>
      <c r="H55" s="308" t="s">
        <v>150</v>
      </c>
      <c r="I55" s="308" t="s">
        <v>150</v>
      </c>
      <c r="J55" s="308" t="s">
        <v>150</v>
      </c>
      <c r="K55" s="308" t="s">
        <v>150</v>
      </c>
      <c r="L55" s="308" t="s">
        <v>150</v>
      </c>
      <c r="M55" s="308" t="s">
        <v>150</v>
      </c>
      <c r="N55" s="308" t="s">
        <v>150</v>
      </c>
      <c r="O55" s="308" t="s">
        <v>150</v>
      </c>
      <c r="P55" s="308" t="s">
        <v>150</v>
      </c>
      <c r="Q55" s="308" t="s">
        <v>150</v>
      </c>
      <c r="R55" s="308" t="s">
        <v>150</v>
      </c>
      <c r="S55" s="308" t="s">
        <v>150</v>
      </c>
      <c r="T55" s="308" t="s">
        <v>150</v>
      </c>
      <c r="U55" s="308" t="s">
        <v>150</v>
      </c>
      <c r="V55" s="308" t="s">
        <v>150</v>
      </c>
      <c r="W55" s="308" t="s">
        <v>150</v>
      </c>
      <c r="X55" s="308" t="s">
        <v>150</v>
      </c>
      <c r="Y55" s="308" t="s">
        <v>150</v>
      </c>
      <c r="Z55" s="308" t="s">
        <v>150</v>
      </c>
      <c r="AA55" s="308" t="s">
        <v>150</v>
      </c>
      <c r="AB55" s="308" t="s">
        <v>150</v>
      </c>
      <c r="AC55" s="308" t="s">
        <v>150</v>
      </c>
      <c r="AD55" s="308" t="s">
        <v>150</v>
      </c>
      <c r="AE55" s="308" t="s">
        <v>150</v>
      </c>
      <c r="AF55" s="308" t="s">
        <v>150</v>
      </c>
      <c r="AG55" s="308" t="s">
        <v>150</v>
      </c>
      <c r="AH55" s="308" t="s">
        <v>150</v>
      </c>
      <c r="AI55" s="308" t="s">
        <v>150</v>
      </c>
      <c r="AJ55" s="308" t="s">
        <v>150</v>
      </c>
      <c r="AK55" s="308" t="s">
        <v>150</v>
      </c>
      <c r="AL55" s="308" t="s">
        <v>150</v>
      </c>
      <c r="AM55" s="308" t="s">
        <v>150</v>
      </c>
      <c r="AN55" s="308" t="s">
        <v>150</v>
      </c>
      <c r="AO55" s="308" t="s">
        <v>150</v>
      </c>
      <c r="AP55" s="308" t="s">
        <v>150</v>
      </c>
      <c r="AQ55" s="308" t="s">
        <v>150</v>
      </c>
      <c r="AR55" s="308" t="s">
        <v>150</v>
      </c>
      <c r="AS55" s="308" t="s">
        <v>150</v>
      </c>
      <c r="AT55" s="308" t="s">
        <v>150</v>
      </c>
      <c r="AU55" s="308" t="s">
        <v>150</v>
      </c>
      <c r="AV55" s="308" t="s">
        <v>150</v>
      </c>
      <c r="AW55" s="308" t="s">
        <v>150</v>
      </c>
      <c r="AX55" s="308" t="s">
        <v>150</v>
      </c>
      <c r="AY55" s="308" t="s">
        <v>150</v>
      </c>
      <c r="AZ55" s="308" t="s">
        <v>150</v>
      </c>
      <c r="BA55" s="308" t="s">
        <v>150</v>
      </c>
      <c r="BB55" s="308" t="s">
        <v>150</v>
      </c>
      <c r="BC55" s="308" t="s">
        <v>150</v>
      </c>
      <c r="BD55" s="308" t="s">
        <v>150</v>
      </c>
      <c r="BE55" s="308" t="s">
        <v>150</v>
      </c>
      <c r="BF55" s="308" t="s">
        <v>150</v>
      </c>
      <c r="BG55" s="308" t="s">
        <v>150</v>
      </c>
      <c r="BH55" s="308" t="s">
        <v>150</v>
      </c>
      <c r="BI55" s="308" t="s">
        <v>150</v>
      </c>
      <c r="BJ55" s="308" t="s">
        <v>150</v>
      </c>
      <c r="BK55" s="308" t="s">
        <v>150</v>
      </c>
      <c r="BL55" s="308" t="s">
        <v>150</v>
      </c>
      <c r="BM55" s="308" t="s">
        <v>150</v>
      </c>
      <c r="BN55" s="308" t="s">
        <v>150</v>
      </c>
      <c r="BO55" s="308" t="s">
        <v>150</v>
      </c>
      <c r="BP55" s="308" t="s">
        <v>150</v>
      </c>
      <c r="BQ55" s="308" t="s">
        <v>150</v>
      </c>
      <c r="BR55" s="308" t="s">
        <v>150</v>
      </c>
      <c r="BS55" s="308" t="s">
        <v>150</v>
      </c>
      <c r="BT55" s="308" t="s">
        <v>150</v>
      </c>
      <c r="BU55" s="308" t="s">
        <v>150</v>
      </c>
      <c r="BV55" s="308" t="s">
        <v>150</v>
      </c>
      <c r="BW55" s="308" t="s">
        <v>150</v>
      </c>
      <c r="BX55" s="308" t="s">
        <v>150</v>
      </c>
      <c r="BY55" s="308" t="s">
        <v>150</v>
      </c>
      <c r="BZ55" s="308" t="s">
        <v>151</v>
      </c>
      <c r="CA55" s="308" t="s">
        <v>151</v>
      </c>
      <c r="CB55" s="308" t="s">
        <v>151</v>
      </c>
      <c r="CC55" s="308" t="s">
        <v>151</v>
      </c>
      <c r="CD55" s="308" t="s">
        <v>151</v>
      </c>
      <c r="CE55" s="340" t="s">
        <v>151</v>
      </c>
    </row>
    <row r="56" spans="1:83" ht="15.5" x14ac:dyDescent="0.35">
      <c r="A56" s="310"/>
      <c r="B56" s="311" t="s">
        <v>163</v>
      </c>
      <c r="C56" s="311"/>
      <c r="D56" s="312">
        <v>0</v>
      </c>
      <c r="E56" s="312">
        <v>0</v>
      </c>
      <c r="F56" s="312">
        <v>0</v>
      </c>
      <c r="G56" s="312">
        <v>0</v>
      </c>
      <c r="H56" s="312">
        <v>0</v>
      </c>
      <c r="I56" s="312">
        <v>0</v>
      </c>
      <c r="J56" s="312">
        <v>0</v>
      </c>
      <c r="K56" s="312">
        <v>0</v>
      </c>
      <c r="L56" s="312">
        <v>0</v>
      </c>
      <c r="M56" s="312">
        <v>0</v>
      </c>
      <c r="N56" s="312">
        <v>0</v>
      </c>
      <c r="O56" s="312">
        <v>0</v>
      </c>
      <c r="P56" s="312">
        <v>0</v>
      </c>
      <c r="Q56" s="312">
        <v>0</v>
      </c>
      <c r="R56" s="312">
        <v>0</v>
      </c>
      <c r="S56" s="312">
        <v>0</v>
      </c>
      <c r="T56" s="312">
        <v>0</v>
      </c>
      <c r="U56" s="312">
        <v>0</v>
      </c>
      <c r="V56" s="312">
        <v>0</v>
      </c>
      <c r="W56" s="312">
        <v>0</v>
      </c>
      <c r="X56" s="312">
        <v>0</v>
      </c>
      <c r="Y56" s="312">
        <v>0</v>
      </c>
      <c r="Z56" s="312">
        <v>46.27868558324753</v>
      </c>
      <c r="AA56" s="312">
        <v>44.553109270596408</v>
      </c>
      <c r="AB56" s="312">
        <v>41.06427341611041</v>
      </c>
      <c r="AC56" s="312">
        <v>275.61835732583171</v>
      </c>
      <c r="AD56" s="312">
        <v>375.41111798266252</v>
      </c>
      <c r="AE56" s="312">
        <v>463.02938171699401</v>
      </c>
      <c r="AF56" s="312">
        <v>596.91335709721841</v>
      </c>
      <c r="AG56" s="312">
        <v>757.89041513589484</v>
      </c>
      <c r="AH56" s="312">
        <v>13120.494076362967</v>
      </c>
      <c r="AI56" s="312">
        <v>12409.029986816387</v>
      </c>
      <c r="AJ56" s="312">
        <v>11901.151653406219</v>
      </c>
      <c r="AK56" s="312">
        <v>12561.835234065524</v>
      </c>
      <c r="AL56" s="312">
        <v>12974.669566743829</v>
      </c>
      <c r="AM56" s="312">
        <v>13209.72525402983</v>
      </c>
      <c r="AN56" s="312">
        <v>14186.298296107281</v>
      </c>
      <c r="AO56" s="312">
        <v>14953.149335806111</v>
      </c>
      <c r="AP56" s="312">
        <v>16182.899413361278</v>
      </c>
      <c r="AQ56" s="312">
        <v>17034.97992347549</v>
      </c>
      <c r="AR56" s="312">
        <v>17737.706885602656</v>
      </c>
      <c r="AS56" s="312">
        <v>18694.057373853546</v>
      </c>
      <c r="AT56" s="312">
        <v>20153.916612189623</v>
      </c>
      <c r="AU56" s="312">
        <v>23709.39136493373</v>
      </c>
      <c r="AV56" s="312">
        <v>28915.966411899972</v>
      </c>
      <c r="AW56" s="312">
        <v>33377.076419386489</v>
      </c>
      <c r="AX56" s="312">
        <v>36629.429935288659</v>
      </c>
      <c r="AY56" s="312">
        <v>38331.683782551016</v>
      </c>
      <c r="AZ56" s="312">
        <v>39193.46882518076</v>
      </c>
      <c r="BA56" s="312">
        <v>40518.103374631035</v>
      </c>
      <c r="BB56" s="312">
        <v>41123.804139941596</v>
      </c>
      <c r="BC56" s="312">
        <v>41430.170121884068</v>
      </c>
      <c r="BD56" s="312">
        <v>43128.217066951293</v>
      </c>
      <c r="BE56" s="312">
        <v>44724.678616680729</v>
      </c>
      <c r="BF56" s="312">
        <v>45530.81342887866</v>
      </c>
      <c r="BG56" s="312">
        <v>45945.862037726314</v>
      </c>
      <c r="BH56" s="312">
        <v>45499.894270417994</v>
      </c>
      <c r="BI56" s="312">
        <v>45609.233177943999</v>
      </c>
      <c r="BJ56" s="312">
        <v>45781.740575000244</v>
      </c>
      <c r="BK56" s="312">
        <v>47432.717683060284</v>
      </c>
      <c r="BL56" s="312">
        <v>48484.181543715102</v>
      </c>
      <c r="BM56" s="312">
        <v>51683.021153810783</v>
      </c>
      <c r="BN56" s="312">
        <v>52443.052736639031</v>
      </c>
      <c r="BO56" s="312">
        <v>53597.763919669749</v>
      </c>
      <c r="BP56" s="312">
        <v>54931.771543486648</v>
      </c>
      <c r="BQ56" s="312">
        <v>54917.540831648344</v>
      </c>
      <c r="BR56" s="312">
        <v>58300.986256723132</v>
      </c>
      <c r="BS56" s="312">
        <v>60783.439717861162</v>
      </c>
      <c r="BT56" s="312">
        <v>60664.956873668329</v>
      </c>
      <c r="BU56" s="312">
        <v>62256.270099837144</v>
      </c>
      <c r="BV56" s="312">
        <v>62868.246574292272</v>
      </c>
      <c r="BW56" s="312">
        <v>64287.299136635629</v>
      </c>
      <c r="BX56" s="312">
        <v>62461.299400525575</v>
      </c>
      <c r="BY56" s="312">
        <v>67190.763407357095</v>
      </c>
      <c r="BZ56" s="312">
        <v>68929.439645215796</v>
      </c>
      <c r="CA56" s="312">
        <v>78648.153648660809</v>
      </c>
      <c r="CB56" s="312">
        <v>85052.138650565481</v>
      </c>
      <c r="CC56" s="312">
        <v>88024.831386812963</v>
      </c>
      <c r="CD56" s="312">
        <v>90803.84270939244</v>
      </c>
      <c r="CE56" s="341">
        <v>93984.548041936971</v>
      </c>
    </row>
    <row r="57" spans="1:83" ht="27" customHeight="1" x14ac:dyDescent="0.35">
      <c r="A57" s="317"/>
      <c r="B57" s="315" t="s">
        <v>490</v>
      </c>
      <c r="C57" s="319"/>
      <c r="D57" s="312">
        <v>0</v>
      </c>
      <c r="E57" s="312">
        <v>0</v>
      </c>
      <c r="F57" s="312">
        <v>0</v>
      </c>
      <c r="G57" s="312">
        <v>0</v>
      </c>
      <c r="H57" s="312">
        <v>0</v>
      </c>
      <c r="I57" s="312">
        <v>0</v>
      </c>
      <c r="J57" s="312">
        <v>0</v>
      </c>
      <c r="K57" s="312">
        <v>0</v>
      </c>
      <c r="L57" s="312">
        <v>0</v>
      </c>
      <c r="M57" s="312">
        <v>0</v>
      </c>
      <c r="N57" s="312">
        <v>0</v>
      </c>
      <c r="O57" s="312">
        <v>0</v>
      </c>
      <c r="P57" s="312">
        <v>0</v>
      </c>
      <c r="Q57" s="312">
        <v>0</v>
      </c>
      <c r="R57" s="312">
        <v>0</v>
      </c>
      <c r="S57" s="312">
        <v>0</v>
      </c>
      <c r="T57" s="312">
        <v>0</v>
      </c>
      <c r="U57" s="312">
        <v>0</v>
      </c>
      <c r="V57" s="312">
        <v>0</v>
      </c>
      <c r="W57" s="312">
        <v>0</v>
      </c>
      <c r="X57" s="312">
        <v>0</v>
      </c>
      <c r="Y57" s="312">
        <v>0</v>
      </c>
      <c r="Z57" s="312">
        <v>0</v>
      </c>
      <c r="AA57" s="312">
        <v>0</v>
      </c>
      <c r="AB57" s="312">
        <v>0</v>
      </c>
      <c r="AC57" s="312">
        <v>0</v>
      </c>
      <c r="AD57" s="312">
        <v>0</v>
      </c>
      <c r="AE57" s="312">
        <v>0</v>
      </c>
      <c r="AF57" s="312">
        <v>6.2383995099098213</v>
      </c>
      <c r="AG57" s="312">
        <v>26.988628900442347</v>
      </c>
      <c r="AH57" s="312">
        <v>99.879388879963585</v>
      </c>
      <c r="AI57" s="312">
        <v>103.01848258006619</v>
      </c>
      <c r="AJ57" s="312">
        <v>99.47452969211281</v>
      </c>
      <c r="AK57" s="312">
        <v>107.26994921350891</v>
      </c>
      <c r="AL57" s="312">
        <v>112.90029609559102</v>
      </c>
      <c r="AM57" s="312">
        <v>129.95478951228333</v>
      </c>
      <c r="AN57" s="312">
        <v>129.30777690591981</v>
      </c>
      <c r="AO57" s="312">
        <v>139.27297433728401</v>
      </c>
      <c r="AP57" s="312">
        <v>155.06325860149443</v>
      </c>
      <c r="AQ57" s="312">
        <v>165.1821517962376</v>
      </c>
      <c r="AR57" s="312">
        <v>209.97723143492715</v>
      </c>
      <c r="AS57" s="312">
        <v>266.90211880538993</v>
      </c>
      <c r="AT57" s="312">
        <v>289.17449839206012</v>
      </c>
      <c r="AU57" s="312">
        <v>426.76209691349942</v>
      </c>
      <c r="AV57" s="312">
        <v>978.59127342946022</v>
      </c>
      <c r="AW57" s="312">
        <v>1267.6484725012351</v>
      </c>
      <c r="AX57" s="312">
        <v>1274.9174538617601</v>
      </c>
      <c r="AY57" s="312">
        <v>1454.618006955156</v>
      </c>
      <c r="AZ57" s="312">
        <v>1468.0175039051594</v>
      </c>
      <c r="BA57" s="312">
        <v>1595.0491765002905</v>
      </c>
      <c r="BB57" s="312">
        <v>1672.0101829300315</v>
      </c>
      <c r="BC57" s="312">
        <v>1843.3877453940481</v>
      </c>
      <c r="BD57" s="312">
        <v>2128.9169762828078</v>
      </c>
      <c r="BE57" s="312">
        <v>2391.9326178824049</v>
      </c>
      <c r="BF57" s="312">
        <v>2654.5360138486867</v>
      </c>
      <c r="BG57" s="312">
        <v>2727.9290996547406</v>
      </c>
      <c r="BH57" s="312">
        <v>2620.8978541981301</v>
      </c>
      <c r="BI57" s="312">
        <v>2398.3982153104403</v>
      </c>
      <c r="BJ57" s="312">
        <v>2241.2184169477277</v>
      </c>
      <c r="BK57" s="312">
        <v>2159.0424952735957</v>
      </c>
      <c r="BL57" s="312">
        <v>2093.3903542347484</v>
      </c>
      <c r="BM57" s="312">
        <v>2027.0896426753368</v>
      </c>
      <c r="BN57" s="312">
        <v>1627.8711244091096</v>
      </c>
      <c r="BO57" s="312">
        <v>1723.4135619645401</v>
      </c>
      <c r="BP57" s="312">
        <v>1791.8844991488402</v>
      </c>
      <c r="BQ57" s="312">
        <v>1847.2297147585048</v>
      </c>
      <c r="BR57" s="312">
        <v>2144.1370703104417</v>
      </c>
      <c r="BS57" s="312">
        <v>2272.6242097036902</v>
      </c>
      <c r="BT57" s="312">
        <v>2302.4790206711891</v>
      </c>
      <c r="BU57" s="312">
        <v>2346.0249798294421</v>
      </c>
      <c r="BV57" s="312">
        <v>2479.6593994453347</v>
      </c>
      <c r="BW57" s="312">
        <v>2628.340309231749</v>
      </c>
      <c r="BX57" s="312">
        <v>2416.8660229443894</v>
      </c>
      <c r="BY57" s="312">
        <v>2648.5180456583003</v>
      </c>
      <c r="BZ57" s="312">
        <v>2908.8378294999457</v>
      </c>
      <c r="CA57" s="312">
        <v>3561.5970285235062</v>
      </c>
      <c r="CB57" s="312">
        <v>4100.3129690576634</v>
      </c>
      <c r="CC57" s="312">
        <v>4451.8959293674288</v>
      </c>
      <c r="CD57" s="312">
        <v>4720.300895912239</v>
      </c>
      <c r="CE57" s="341">
        <v>4977.4476608352697</v>
      </c>
    </row>
    <row r="58" spans="1:83" ht="27" customHeight="1" x14ac:dyDescent="0.35">
      <c r="A58" s="317"/>
      <c r="B58" s="318" t="s">
        <v>458</v>
      </c>
      <c r="C58" s="319"/>
      <c r="D58" s="342">
        <v>0</v>
      </c>
      <c r="E58" s="342">
        <v>0</v>
      </c>
      <c r="F58" s="342">
        <v>0</v>
      </c>
      <c r="G58" s="342">
        <v>0</v>
      </c>
      <c r="H58" s="342">
        <v>0</v>
      </c>
      <c r="I58" s="342">
        <v>0</v>
      </c>
      <c r="J58" s="342">
        <v>0</v>
      </c>
      <c r="K58" s="342">
        <v>0</v>
      </c>
      <c r="L58" s="342">
        <v>0</v>
      </c>
      <c r="M58" s="342">
        <v>0</v>
      </c>
      <c r="N58" s="342">
        <v>0</v>
      </c>
      <c r="O58" s="342">
        <v>0</v>
      </c>
      <c r="P58" s="342">
        <v>0</v>
      </c>
      <c r="Q58" s="342">
        <v>0</v>
      </c>
      <c r="R58" s="342">
        <v>0</v>
      </c>
      <c r="S58" s="342">
        <v>0</v>
      </c>
      <c r="T58" s="342">
        <v>0</v>
      </c>
      <c r="U58" s="342">
        <v>0</v>
      </c>
      <c r="V58" s="342">
        <v>0</v>
      </c>
      <c r="W58" s="342">
        <v>0</v>
      </c>
      <c r="X58" s="342">
        <v>0</v>
      </c>
      <c r="Y58" s="342">
        <v>0</v>
      </c>
      <c r="Z58" s="342">
        <v>0</v>
      </c>
      <c r="AA58" s="342">
        <v>0</v>
      </c>
      <c r="AB58" s="342">
        <v>0</v>
      </c>
      <c r="AC58" s="342">
        <v>0</v>
      </c>
      <c r="AD58" s="342">
        <v>0</v>
      </c>
      <c r="AE58" s="342">
        <v>0</v>
      </c>
      <c r="AF58" s="342">
        <v>6.2383995099098213</v>
      </c>
      <c r="AG58" s="342">
        <v>26.988628900442347</v>
      </c>
      <c r="AH58" s="342">
        <v>54.720504391462164</v>
      </c>
      <c r="AI58" s="342">
        <v>59.785671094117134</v>
      </c>
      <c r="AJ58" s="342">
        <v>58.665074330201385</v>
      </c>
      <c r="AK58" s="342">
        <v>60.537576179373033</v>
      </c>
      <c r="AL58" s="342">
        <v>63.295122185131476</v>
      </c>
      <c r="AM58" s="342">
        <v>64.43075762241746</v>
      </c>
      <c r="AN58" s="342">
        <v>61.295390295813746</v>
      </c>
      <c r="AO58" s="342">
        <v>59.457167887558441</v>
      </c>
      <c r="AP58" s="342">
        <v>59.935723336334121</v>
      </c>
      <c r="AQ58" s="342">
        <v>58.934985291639286</v>
      </c>
      <c r="AR58" s="342">
        <v>57.640200541374277</v>
      </c>
      <c r="AS58" s="342">
        <v>56.847455495590275</v>
      </c>
      <c r="AT58" s="342">
        <v>57.928603916641201</v>
      </c>
      <c r="AU58" s="342">
        <v>63.103250190449295</v>
      </c>
      <c r="AV58" s="342">
        <v>467.35294420981307</v>
      </c>
      <c r="AW58" s="342">
        <v>632.79368586781334</v>
      </c>
      <c r="AX58" s="342">
        <v>698.71675792785015</v>
      </c>
      <c r="AY58" s="342">
        <v>808.48903948819691</v>
      </c>
      <c r="AZ58" s="342">
        <v>786.7475515297873</v>
      </c>
      <c r="BA58" s="342">
        <v>866.5756305666639</v>
      </c>
      <c r="BB58" s="342">
        <v>921.19957431438411</v>
      </c>
      <c r="BC58" s="342">
        <v>974.78272495456281</v>
      </c>
      <c r="BD58" s="342">
        <v>1031.811108873889</v>
      </c>
      <c r="BE58" s="342">
        <v>1121.9459726608782</v>
      </c>
      <c r="BF58" s="342">
        <v>1241.1314672726342</v>
      </c>
      <c r="BG58" s="342">
        <v>1261.3786940089337</v>
      </c>
      <c r="BH58" s="342">
        <v>1299.2789847544559</v>
      </c>
      <c r="BI58" s="342">
        <v>1386.9819991351703</v>
      </c>
      <c r="BJ58" s="342">
        <v>1417.9933214908738</v>
      </c>
      <c r="BK58" s="342">
        <v>1480.8685176940098</v>
      </c>
      <c r="BL58" s="342">
        <v>1520.1087111236211</v>
      </c>
      <c r="BM58" s="342">
        <v>1616.9062682595979</v>
      </c>
      <c r="BN58" s="342">
        <v>1627.8711244091096</v>
      </c>
      <c r="BO58" s="342">
        <v>1723.4135619645401</v>
      </c>
      <c r="BP58" s="342">
        <v>1791.8844991488402</v>
      </c>
      <c r="BQ58" s="342">
        <v>1847.2297147585048</v>
      </c>
      <c r="BR58" s="342">
        <v>2144.1370703104417</v>
      </c>
      <c r="BS58" s="342">
        <v>2272.6242097036902</v>
      </c>
      <c r="BT58" s="342">
        <v>2302.4790206711891</v>
      </c>
      <c r="BU58" s="342">
        <v>2346.0249798294421</v>
      </c>
      <c r="BV58" s="342">
        <v>2479.6593994453347</v>
      </c>
      <c r="BW58" s="342">
        <v>2628.340309231749</v>
      </c>
      <c r="BX58" s="342">
        <v>2416.8660229443894</v>
      </c>
      <c r="BY58" s="342">
        <v>2648.5180456583003</v>
      </c>
      <c r="BZ58" s="342">
        <v>2908.8378294999457</v>
      </c>
      <c r="CA58" s="342">
        <v>3561.5970285235062</v>
      </c>
      <c r="CB58" s="342">
        <v>4100.3129690576634</v>
      </c>
      <c r="CC58" s="342">
        <v>4451.8959293674288</v>
      </c>
      <c r="CD58" s="342">
        <v>4720.300895912239</v>
      </c>
      <c r="CE58" s="343">
        <v>4977.4476608352697</v>
      </c>
    </row>
    <row r="59" spans="1:83" ht="15.5" x14ac:dyDescent="0.35">
      <c r="A59" s="317"/>
      <c r="B59" s="322" t="s">
        <v>259</v>
      </c>
      <c r="C59" s="319"/>
      <c r="D59" s="342">
        <v>0</v>
      </c>
      <c r="E59" s="342">
        <v>0</v>
      </c>
      <c r="F59" s="342">
        <v>0</v>
      </c>
      <c r="G59" s="342">
        <v>0</v>
      </c>
      <c r="H59" s="342">
        <v>0</v>
      </c>
      <c r="I59" s="342">
        <v>0</v>
      </c>
      <c r="J59" s="342">
        <v>0</v>
      </c>
      <c r="K59" s="342">
        <v>0</v>
      </c>
      <c r="L59" s="342">
        <v>0</v>
      </c>
      <c r="M59" s="342">
        <v>0</v>
      </c>
      <c r="N59" s="342">
        <v>0</v>
      </c>
      <c r="O59" s="342">
        <v>0</v>
      </c>
      <c r="P59" s="342">
        <v>0</v>
      </c>
      <c r="Q59" s="342">
        <v>0</v>
      </c>
      <c r="R59" s="342">
        <v>0</v>
      </c>
      <c r="S59" s="342">
        <v>0</v>
      </c>
      <c r="T59" s="342">
        <v>0</v>
      </c>
      <c r="U59" s="342">
        <v>0</v>
      </c>
      <c r="V59" s="342">
        <v>0</v>
      </c>
      <c r="W59" s="342">
        <v>0</v>
      </c>
      <c r="X59" s="342">
        <v>0</v>
      </c>
      <c r="Y59" s="342">
        <v>0</v>
      </c>
      <c r="Z59" s="342">
        <v>0</v>
      </c>
      <c r="AA59" s="342">
        <v>0</v>
      </c>
      <c r="AB59" s="342">
        <v>0</v>
      </c>
      <c r="AC59" s="342">
        <v>0</v>
      </c>
      <c r="AD59" s="342">
        <v>0</v>
      </c>
      <c r="AE59" s="342">
        <v>0</v>
      </c>
      <c r="AF59" s="342">
        <v>0</v>
      </c>
      <c r="AG59" s="342">
        <v>0</v>
      </c>
      <c r="AH59" s="342">
        <v>0</v>
      </c>
      <c r="AI59" s="342">
        <v>0</v>
      </c>
      <c r="AJ59" s="342">
        <v>0</v>
      </c>
      <c r="AK59" s="342">
        <v>0</v>
      </c>
      <c r="AL59" s="342">
        <v>0</v>
      </c>
      <c r="AM59" s="342">
        <v>0</v>
      </c>
      <c r="AN59" s="342">
        <v>0</v>
      </c>
      <c r="AO59" s="342">
        <v>0</v>
      </c>
      <c r="AP59" s="342">
        <v>0</v>
      </c>
      <c r="AQ59" s="342">
        <v>0</v>
      </c>
      <c r="AR59" s="342">
        <v>0</v>
      </c>
      <c r="AS59" s="342">
        <v>0</v>
      </c>
      <c r="AT59" s="342">
        <v>0</v>
      </c>
      <c r="AU59" s="342">
        <v>0</v>
      </c>
      <c r="AV59" s="342">
        <v>463.41367344309049</v>
      </c>
      <c r="AW59" s="342">
        <v>632.79368586781334</v>
      </c>
      <c r="AX59" s="342">
        <v>698.71675792785015</v>
      </c>
      <c r="AY59" s="342">
        <v>808.48903948819691</v>
      </c>
      <c r="AZ59" s="342">
        <v>786.7475515297873</v>
      </c>
      <c r="BA59" s="342">
        <v>866.5756305666639</v>
      </c>
      <c r="BB59" s="342">
        <v>921.19957431438411</v>
      </c>
      <c r="BC59" s="342">
        <v>974.78272495456281</v>
      </c>
      <c r="BD59" s="342">
        <v>1031.811108873889</v>
      </c>
      <c r="BE59" s="342">
        <v>1121.9459726608782</v>
      </c>
      <c r="BF59" s="342">
        <v>1241.1314672726342</v>
      </c>
      <c r="BG59" s="342">
        <v>1261.3786940089337</v>
      </c>
      <c r="BH59" s="342">
        <v>1299.2789847544559</v>
      </c>
      <c r="BI59" s="342">
        <v>1386.9819991351703</v>
      </c>
      <c r="BJ59" s="342">
        <v>1417.9933214908738</v>
      </c>
      <c r="BK59" s="342">
        <v>1480.8685176940098</v>
      </c>
      <c r="BL59" s="342">
        <v>1520.1087111236211</v>
      </c>
      <c r="BM59" s="342">
        <v>1616.9062682595979</v>
      </c>
      <c r="BN59" s="342">
        <v>1627.8711244091096</v>
      </c>
      <c r="BO59" s="342">
        <v>1723.4135619645401</v>
      </c>
      <c r="BP59" s="342">
        <v>1791.8844991488402</v>
      </c>
      <c r="BQ59" s="342">
        <v>1847.2297147585048</v>
      </c>
      <c r="BR59" s="342">
        <v>2144.1370703104417</v>
      </c>
      <c r="BS59" s="342">
        <v>2272.6242097036902</v>
      </c>
      <c r="BT59" s="342">
        <v>2302.4790206711891</v>
      </c>
      <c r="BU59" s="342">
        <v>2346.0249798294421</v>
      </c>
      <c r="BV59" s="342">
        <v>2479.6593994453347</v>
      </c>
      <c r="BW59" s="342">
        <v>2628.340309231749</v>
      </c>
      <c r="BX59" s="342">
        <v>2416.8660229443894</v>
      </c>
      <c r="BY59" s="342">
        <v>2648.5180456583003</v>
      </c>
      <c r="BZ59" s="342">
        <v>2908.8378294999457</v>
      </c>
      <c r="CA59" s="342">
        <v>3561.5970285235062</v>
      </c>
      <c r="CB59" s="342">
        <v>4100.3129690576634</v>
      </c>
      <c r="CC59" s="342">
        <v>4451.8959293674288</v>
      </c>
      <c r="CD59" s="342">
        <v>4720.300895912239</v>
      </c>
      <c r="CE59" s="343">
        <v>4977.4476608352697</v>
      </c>
    </row>
    <row r="60" spans="1:83" ht="15.5" x14ac:dyDescent="0.35">
      <c r="A60" s="317"/>
      <c r="B60" s="322" t="s">
        <v>283</v>
      </c>
      <c r="C60" s="319"/>
      <c r="D60" s="342">
        <v>0</v>
      </c>
      <c r="E60" s="342">
        <v>0</v>
      </c>
      <c r="F60" s="342">
        <v>0</v>
      </c>
      <c r="G60" s="342">
        <v>0</v>
      </c>
      <c r="H60" s="342">
        <v>0</v>
      </c>
      <c r="I60" s="342">
        <v>0</v>
      </c>
      <c r="J60" s="342">
        <v>0</v>
      </c>
      <c r="K60" s="342">
        <v>0</v>
      </c>
      <c r="L60" s="342">
        <v>0</v>
      </c>
      <c r="M60" s="342">
        <v>0</v>
      </c>
      <c r="N60" s="342">
        <v>0</v>
      </c>
      <c r="O60" s="342">
        <v>0</v>
      </c>
      <c r="P60" s="342">
        <v>0</v>
      </c>
      <c r="Q60" s="342">
        <v>0</v>
      </c>
      <c r="R60" s="342">
        <v>0</v>
      </c>
      <c r="S60" s="342">
        <v>0</v>
      </c>
      <c r="T60" s="342">
        <v>0</v>
      </c>
      <c r="U60" s="342">
        <v>0</v>
      </c>
      <c r="V60" s="342">
        <v>0</v>
      </c>
      <c r="W60" s="342">
        <v>0</v>
      </c>
      <c r="X60" s="342">
        <v>0</v>
      </c>
      <c r="Y60" s="342">
        <v>0</v>
      </c>
      <c r="Z60" s="342">
        <v>0</v>
      </c>
      <c r="AA60" s="342">
        <v>0</v>
      </c>
      <c r="AB60" s="342">
        <v>0</v>
      </c>
      <c r="AC60" s="342">
        <v>0</v>
      </c>
      <c r="AD60" s="342">
        <v>0</v>
      </c>
      <c r="AE60" s="342">
        <v>0</v>
      </c>
      <c r="AF60" s="342">
        <v>6.2383995099098213</v>
      </c>
      <c r="AG60" s="342">
        <v>26.988628900442347</v>
      </c>
      <c r="AH60" s="342">
        <v>54.720504391462164</v>
      </c>
      <c r="AI60" s="342">
        <v>59.785671094117134</v>
      </c>
      <c r="AJ60" s="342">
        <v>58.665074330201385</v>
      </c>
      <c r="AK60" s="342">
        <v>60.537576179373033</v>
      </c>
      <c r="AL60" s="342">
        <v>63.295122185131476</v>
      </c>
      <c r="AM60" s="342">
        <v>64.43075762241746</v>
      </c>
      <c r="AN60" s="342">
        <v>61.295390295813746</v>
      </c>
      <c r="AO60" s="342">
        <v>59.457167887558441</v>
      </c>
      <c r="AP60" s="342">
        <v>59.935723336334121</v>
      </c>
      <c r="AQ60" s="342">
        <v>58.934985291639286</v>
      </c>
      <c r="AR60" s="342">
        <v>57.640200541374277</v>
      </c>
      <c r="AS60" s="342">
        <v>56.847455495590275</v>
      </c>
      <c r="AT60" s="342">
        <v>57.928603916641201</v>
      </c>
      <c r="AU60" s="342">
        <v>63.103250190449295</v>
      </c>
      <c r="AV60" s="342">
        <v>3.9392707667225775</v>
      </c>
      <c r="AW60" s="342">
        <v>0</v>
      </c>
      <c r="AX60" s="342">
        <v>0</v>
      </c>
      <c r="AY60" s="342">
        <v>0</v>
      </c>
      <c r="AZ60" s="342">
        <v>0</v>
      </c>
      <c r="BA60" s="342">
        <v>0</v>
      </c>
      <c r="BB60" s="342">
        <v>0</v>
      </c>
      <c r="BC60" s="342">
        <v>0</v>
      </c>
      <c r="BD60" s="342">
        <v>0</v>
      </c>
      <c r="BE60" s="342">
        <v>0</v>
      </c>
      <c r="BF60" s="342">
        <v>0</v>
      </c>
      <c r="BG60" s="342">
        <v>0</v>
      </c>
      <c r="BH60" s="342">
        <v>0</v>
      </c>
      <c r="BI60" s="342">
        <v>0</v>
      </c>
      <c r="BJ60" s="342">
        <v>0</v>
      </c>
      <c r="BK60" s="342">
        <v>0</v>
      </c>
      <c r="BL60" s="342">
        <v>0</v>
      </c>
      <c r="BM60" s="342">
        <v>0</v>
      </c>
      <c r="BN60" s="342">
        <v>0</v>
      </c>
      <c r="BO60" s="342">
        <v>0</v>
      </c>
      <c r="BP60" s="342">
        <v>0</v>
      </c>
      <c r="BQ60" s="342">
        <v>0</v>
      </c>
      <c r="BR60" s="342">
        <v>0</v>
      </c>
      <c r="BS60" s="342">
        <v>0</v>
      </c>
      <c r="BT60" s="342">
        <v>0</v>
      </c>
      <c r="BU60" s="342">
        <v>0</v>
      </c>
      <c r="BV60" s="342">
        <v>0</v>
      </c>
      <c r="BW60" s="342">
        <v>0</v>
      </c>
      <c r="BX60" s="342">
        <v>0</v>
      </c>
      <c r="BY60" s="342">
        <v>0</v>
      </c>
      <c r="BZ60" s="342">
        <v>0</v>
      </c>
      <c r="CA60" s="342">
        <v>0</v>
      </c>
      <c r="CB60" s="342">
        <v>0</v>
      </c>
      <c r="CC60" s="342">
        <v>0</v>
      </c>
      <c r="CD60" s="342">
        <v>0</v>
      </c>
      <c r="CE60" s="343">
        <v>0</v>
      </c>
    </row>
    <row r="61" spans="1:83" ht="27" customHeight="1" x14ac:dyDescent="0.35">
      <c r="A61" s="317"/>
      <c r="B61" s="318" t="s">
        <v>491</v>
      </c>
      <c r="C61" s="319"/>
      <c r="D61" s="342">
        <v>0</v>
      </c>
      <c r="E61" s="342">
        <v>0</v>
      </c>
      <c r="F61" s="342">
        <v>0</v>
      </c>
      <c r="G61" s="342">
        <v>0</v>
      </c>
      <c r="H61" s="342">
        <v>0</v>
      </c>
      <c r="I61" s="342">
        <v>0</v>
      </c>
      <c r="J61" s="342">
        <v>0</v>
      </c>
      <c r="K61" s="342">
        <v>0</v>
      </c>
      <c r="L61" s="342">
        <v>0</v>
      </c>
      <c r="M61" s="342">
        <v>0</v>
      </c>
      <c r="N61" s="342">
        <v>0</v>
      </c>
      <c r="O61" s="342">
        <v>0</v>
      </c>
      <c r="P61" s="342">
        <v>0</v>
      </c>
      <c r="Q61" s="342">
        <v>0</v>
      </c>
      <c r="R61" s="342">
        <v>0</v>
      </c>
      <c r="S61" s="342">
        <v>0</v>
      </c>
      <c r="T61" s="342">
        <v>0</v>
      </c>
      <c r="U61" s="342">
        <v>0</v>
      </c>
      <c r="V61" s="342">
        <v>0</v>
      </c>
      <c r="W61" s="342">
        <v>0</v>
      </c>
      <c r="X61" s="342">
        <v>0</v>
      </c>
      <c r="Y61" s="342">
        <v>0</v>
      </c>
      <c r="Z61" s="342">
        <v>0</v>
      </c>
      <c r="AA61" s="342">
        <v>0</v>
      </c>
      <c r="AB61" s="342">
        <v>0</v>
      </c>
      <c r="AC61" s="342">
        <v>0</v>
      </c>
      <c r="AD61" s="342">
        <v>0</v>
      </c>
      <c r="AE61" s="342">
        <v>0</v>
      </c>
      <c r="AF61" s="342">
        <v>0</v>
      </c>
      <c r="AG61" s="342">
        <v>0</v>
      </c>
      <c r="AH61" s="342">
        <v>45.158884488501428</v>
      </c>
      <c r="AI61" s="342">
        <v>43.232811485949064</v>
      </c>
      <c r="AJ61" s="342">
        <v>40.809455361911432</v>
      </c>
      <c r="AK61" s="342">
        <v>46.732373034135875</v>
      </c>
      <c r="AL61" s="342">
        <v>49.605173910459534</v>
      </c>
      <c r="AM61" s="342">
        <v>65.524031889865867</v>
      </c>
      <c r="AN61" s="342">
        <v>68.012386610106063</v>
      </c>
      <c r="AO61" s="342">
        <v>79.815806449725557</v>
      </c>
      <c r="AP61" s="342">
        <v>95.127535265160319</v>
      </c>
      <c r="AQ61" s="342">
        <v>106.24716650459833</v>
      </c>
      <c r="AR61" s="342">
        <v>152.33703089355288</v>
      </c>
      <c r="AS61" s="342">
        <v>210.05466330979965</v>
      </c>
      <c r="AT61" s="342">
        <v>231.24589447541885</v>
      </c>
      <c r="AU61" s="342">
        <v>363.6588467230502</v>
      </c>
      <c r="AV61" s="342">
        <v>511.23832921964714</v>
      </c>
      <c r="AW61" s="342">
        <v>634.85478663342178</v>
      </c>
      <c r="AX61" s="342">
        <v>576.20069593391008</v>
      </c>
      <c r="AY61" s="342">
        <v>646.12896746695912</v>
      </c>
      <c r="AZ61" s="342">
        <v>681.2699523753721</v>
      </c>
      <c r="BA61" s="342">
        <v>728.47354593362672</v>
      </c>
      <c r="BB61" s="342">
        <v>750.81060861564754</v>
      </c>
      <c r="BC61" s="342">
        <v>868.60502043948554</v>
      </c>
      <c r="BD61" s="342">
        <v>1097.1058674089188</v>
      </c>
      <c r="BE61" s="342">
        <v>1269.9866452215269</v>
      </c>
      <c r="BF61" s="342">
        <v>1413.4045465760526</v>
      </c>
      <c r="BG61" s="342">
        <v>1466.5504056458067</v>
      </c>
      <c r="BH61" s="342">
        <v>1321.6188694436742</v>
      </c>
      <c r="BI61" s="342">
        <v>1011.4162161752697</v>
      </c>
      <c r="BJ61" s="342">
        <v>823.22509545685421</v>
      </c>
      <c r="BK61" s="342">
        <v>678.17397757958599</v>
      </c>
      <c r="BL61" s="342">
        <v>573.28164311112732</v>
      </c>
      <c r="BM61" s="342">
        <v>410.1833744157388</v>
      </c>
      <c r="BN61" s="342">
        <v>0</v>
      </c>
      <c r="BO61" s="342">
        <v>0</v>
      </c>
      <c r="BP61" s="342">
        <v>0</v>
      </c>
      <c r="BQ61" s="342">
        <v>0</v>
      </c>
      <c r="BR61" s="342">
        <v>0</v>
      </c>
      <c r="BS61" s="342">
        <v>0</v>
      </c>
      <c r="BT61" s="342">
        <v>0</v>
      </c>
      <c r="BU61" s="342">
        <v>0</v>
      </c>
      <c r="BV61" s="342">
        <v>0</v>
      </c>
      <c r="BW61" s="342">
        <v>0</v>
      </c>
      <c r="BX61" s="342">
        <v>0</v>
      </c>
      <c r="BY61" s="342">
        <v>0</v>
      </c>
      <c r="BZ61" s="342">
        <v>0</v>
      </c>
      <c r="CA61" s="342">
        <v>0</v>
      </c>
      <c r="CB61" s="342">
        <v>0</v>
      </c>
      <c r="CC61" s="342">
        <v>0</v>
      </c>
      <c r="CD61" s="342">
        <v>0</v>
      </c>
      <c r="CE61" s="343">
        <v>0</v>
      </c>
    </row>
    <row r="62" spans="1:83" ht="27" customHeight="1" x14ac:dyDescent="0.35">
      <c r="A62" s="317"/>
      <c r="B62" s="315" t="s">
        <v>492</v>
      </c>
      <c r="C62" s="319"/>
      <c r="D62" s="312">
        <v>0</v>
      </c>
      <c r="E62" s="312">
        <v>0</v>
      </c>
      <c r="F62" s="312">
        <v>0</v>
      </c>
      <c r="G62" s="312">
        <v>0</v>
      </c>
      <c r="H62" s="312">
        <v>0</v>
      </c>
      <c r="I62" s="312">
        <v>0</v>
      </c>
      <c r="J62" s="312">
        <v>0</v>
      </c>
      <c r="K62" s="312">
        <v>0</v>
      </c>
      <c r="L62" s="312">
        <v>0</v>
      </c>
      <c r="M62" s="312">
        <v>0</v>
      </c>
      <c r="N62" s="312">
        <v>0</v>
      </c>
      <c r="O62" s="312">
        <v>0</v>
      </c>
      <c r="P62" s="312">
        <v>0</v>
      </c>
      <c r="Q62" s="312">
        <v>0</v>
      </c>
      <c r="R62" s="312">
        <v>0</v>
      </c>
      <c r="S62" s="312">
        <v>0</v>
      </c>
      <c r="T62" s="312">
        <v>0</v>
      </c>
      <c r="U62" s="312">
        <v>0</v>
      </c>
      <c r="V62" s="312">
        <v>0</v>
      </c>
      <c r="W62" s="312">
        <v>0</v>
      </c>
      <c r="X62" s="312">
        <v>0</v>
      </c>
      <c r="Y62" s="312">
        <v>0</v>
      </c>
      <c r="Z62" s="312">
        <v>46.27868558324753</v>
      </c>
      <c r="AA62" s="312">
        <v>44.553109270596408</v>
      </c>
      <c r="AB62" s="312">
        <v>41.06427341611041</v>
      </c>
      <c r="AC62" s="312">
        <v>39.040003398421014</v>
      </c>
      <c r="AD62" s="312">
        <v>37.868538206175295</v>
      </c>
      <c r="AE62" s="312">
        <v>34.764019036336492</v>
      </c>
      <c r="AF62" s="312">
        <v>86.830804848945363</v>
      </c>
      <c r="AG62" s="312">
        <v>135.79001085208054</v>
      </c>
      <c r="AH62" s="312">
        <v>11468.76715818993</v>
      </c>
      <c r="AI62" s="312">
        <v>10735.450201415744</v>
      </c>
      <c r="AJ62" s="312">
        <v>10128.062236305303</v>
      </c>
      <c r="AK62" s="312">
        <v>10580.352642233143</v>
      </c>
      <c r="AL62" s="312">
        <v>10718.397196424628</v>
      </c>
      <c r="AM62" s="312">
        <v>10641.22705516818</v>
      </c>
      <c r="AN62" s="312">
        <v>11371.823555613326</v>
      </c>
      <c r="AO62" s="312">
        <v>11777.811551023593</v>
      </c>
      <c r="AP62" s="312">
        <v>12494.060548694833</v>
      </c>
      <c r="AQ62" s="312">
        <v>12967.968887007781</v>
      </c>
      <c r="AR62" s="312">
        <v>13327.58216639614</v>
      </c>
      <c r="AS62" s="312">
        <v>13874.297550200205</v>
      </c>
      <c r="AT62" s="312">
        <v>14813.973162628783</v>
      </c>
      <c r="AU62" s="312">
        <v>17345.88529970753</v>
      </c>
      <c r="AV62" s="312">
        <v>20892.488888047526</v>
      </c>
      <c r="AW62" s="312">
        <v>24153.367301037149</v>
      </c>
      <c r="AX62" s="312">
        <v>26831.329822507483</v>
      </c>
      <c r="AY62" s="312">
        <v>30062.218489613588</v>
      </c>
      <c r="AZ62" s="312">
        <v>30561.771342678614</v>
      </c>
      <c r="BA62" s="312">
        <v>31193.346822615502</v>
      </c>
      <c r="BB62" s="312">
        <v>31280.805320248819</v>
      </c>
      <c r="BC62" s="312">
        <v>31000.625334742159</v>
      </c>
      <c r="BD62" s="312">
        <v>31927.968855126277</v>
      </c>
      <c r="BE62" s="312">
        <v>32800.978342683717</v>
      </c>
      <c r="BF62" s="312">
        <v>33129.347743021397</v>
      </c>
      <c r="BG62" s="312">
        <v>33057.895282997284</v>
      </c>
      <c r="BH62" s="312">
        <v>32393.969311070057</v>
      </c>
      <c r="BI62" s="312">
        <v>32265.389289023202</v>
      </c>
      <c r="BJ62" s="312">
        <v>32232.528512984583</v>
      </c>
      <c r="BK62" s="312">
        <v>33242.756367977432</v>
      </c>
      <c r="BL62" s="312">
        <v>33912.964413852424</v>
      </c>
      <c r="BM62" s="312">
        <v>36286.751139483065</v>
      </c>
      <c r="BN62" s="312">
        <v>37239.362240288778</v>
      </c>
      <c r="BO62" s="312">
        <v>38184.315261913318</v>
      </c>
      <c r="BP62" s="312">
        <v>39136.51610808463</v>
      </c>
      <c r="BQ62" s="312">
        <v>39289.188535518588</v>
      </c>
      <c r="BR62" s="312">
        <v>41966.456662663433</v>
      </c>
      <c r="BS62" s="312">
        <v>44654.953074488687</v>
      </c>
      <c r="BT62" s="312">
        <v>44841.635671452561</v>
      </c>
      <c r="BU62" s="312">
        <v>46758.353919252979</v>
      </c>
      <c r="BV62" s="312">
        <v>47443.782227156305</v>
      </c>
      <c r="BW62" s="312">
        <v>48535.898660295665</v>
      </c>
      <c r="BX62" s="312">
        <v>48710.774219720661</v>
      </c>
      <c r="BY62" s="312">
        <v>53051.531937737338</v>
      </c>
      <c r="BZ62" s="312">
        <v>54263.283169791495</v>
      </c>
      <c r="CA62" s="312">
        <v>61602.55898072783</v>
      </c>
      <c r="CB62" s="312">
        <v>66213.636312834526</v>
      </c>
      <c r="CC62" s="312">
        <v>68362.144641555744</v>
      </c>
      <c r="CD62" s="312">
        <v>70695.931481927531</v>
      </c>
      <c r="CE62" s="341">
        <v>73541.057571220314</v>
      </c>
    </row>
    <row r="63" spans="1:83" ht="27" customHeight="1" x14ac:dyDescent="0.35">
      <c r="A63" s="317"/>
      <c r="B63" s="318" t="s">
        <v>458</v>
      </c>
      <c r="C63" s="319"/>
      <c r="D63" s="342">
        <v>0</v>
      </c>
      <c r="E63" s="342">
        <v>0</v>
      </c>
      <c r="F63" s="342">
        <v>0</v>
      </c>
      <c r="G63" s="342">
        <v>0</v>
      </c>
      <c r="H63" s="342">
        <v>0</v>
      </c>
      <c r="I63" s="342">
        <v>0</v>
      </c>
      <c r="J63" s="342">
        <v>0</v>
      </c>
      <c r="K63" s="342">
        <v>0</v>
      </c>
      <c r="L63" s="342">
        <v>0</v>
      </c>
      <c r="M63" s="342">
        <v>0</v>
      </c>
      <c r="N63" s="342">
        <v>0</v>
      </c>
      <c r="O63" s="342">
        <v>0</v>
      </c>
      <c r="P63" s="342">
        <v>0</v>
      </c>
      <c r="Q63" s="342">
        <v>0</v>
      </c>
      <c r="R63" s="342">
        <v>0</v>
      </c>
      <c r="S63" s="342">
        <v>0</v>
      </c>
      <c r="T63" s="342">
        <v>0</v>
      </c>
      <c r="U63" s="342">
        <v>0</v>
      </c>
      <c r="V63" s="342">
        <v>0</v>
      </c>
      <c r="W63" s="342">
        <v>0</v>
      </c>
      <c r="X63" s="342">
        <v>0</v>
      </c>
      <c r="Y63" s="342">
        <v>0</v>
      </c>
      <c r="Z63" s="342">
        <v>0</v>
      </c>
      <c r="AA63" s="342">
        <v>0</v>
      </c>
      <c r="AB63" s="342">
        <v>0</v>
      </c>
      <c r="AC63" s="342">
        <v>0</v>
      </c>
      <c r="AD63" s="342">
        <v>0</v>
      </c>
      <c r="AE63" s="342">
        <v>0</v>
      </c>
      <c r="AF63" s="342">
        <v>56.316311616533817</v>
      </c>
      <c r="AG63" s="342">
        <v>105.64581830531704</v>
      </c>
      <c r="AH63" s="342">
        <v>227.8553978659678</v>
      </c>
      <c r="AI63" s="342">
        <v>333.10679302106672</v>
      </c>
      <c r="AJ63" s="342">
        <v>415.63774272980908</v>
      </c>
      <c r="AK63" s="342">
        <v>496.43240723721829</v>
      </c>
      <c r="AL63" s="342">
        <v>612.35402278183847</v>
      </c>
      <c r="AM63" s="342">
        <v>736.00440875745255</v>
      </c>
      <c r="AN63" s="342">
        <v>794.12417644979371</v>
      </c>
      <c r="AO63" s="342">
        <v>863.25305620034419</v>
      </c>
      <c r="AP63" s="342">
        <v>978.11948499446873</v>
      </c>
      <c r="AQ63" s="342">
        <v>1049.3474248705443</v>
      </c>
      <c r="AR63" s="342">
        <v>1084.8293193438233</v>
      </c>
      <c r="AS63" s="342">
        <v>1117.8943729695523</v>
      </c>
      <c r="AT63" s="342">
        <v>1159.5366121774905</v>
      </c>
      <c r="AU63" s="342">
        <v>1296.9626200902333</v>
      </c>
      <c r="AV63" s="342">
        <v>2555.8905942022861</v>
      </c>
      <c r="AW63" s="342">
        <v>3379.5247266356073</v>
      </c>
      <c r="AX63" s="342">
        <v>3709.7793294276253</v>
      </c>
      <c r="AY63" s="342">
        <v>4355.6750780689445</v>
      </c>
      <c r="AZ63" s="342">
        <v>5044.3209053034252</v>
      </c>
      <c r="BA63" s="342">
        <v>5482.833229506542</v>
      </c>
      <c r="BB63" s="342">
        <v>5678.4941803029278</v>
      </c>
      <c r="BC63" s="342">
        <v>5866.5532225922343</v>
      </c>
      <c r="BD63" s="342">
        <v>6101.5370653658847</v>
      </c>
      <c r="BE63" s="342">
        <v>6431.8787688946404</v>
      </c>
      <c r="BF63" s="342">
        <v>6684.5274667750846</v>
      </c>
      <c r="BG63" s="342">
        <v>6975.9187658067003</v>
      </c>
      <c r="BH63" s="342">
        <v>7140.6915318867395</v>
      </c>
      <c r="BI63" s="342">
        <v>7311.5811222607399</v>
      </c>
      <c r="BJ63" s="342">
        <v>7468.3282600593402</v>
      </c>
      <c r="BK63" s="342">
        <v>7787.3717620533198</v>
      </c>
      <c r="BL63" s="342">
        <v>7971.6216971917847</v>
      </c>
      <c r="BM63" s="342">
        <v>8514.2066297329966</v>
      </c>
      <c r="BN63" s="342">
        <v>8613.0891929501649</v>
      </c>
      <c r="BO63" s="342">
        <v>9044.66147229325</v>
      </c>
      <c r="BP63" s="342">
        <v>9560.2040106267723</v>
      </c>
      <c r="BQ63" s="342">
        <v>9692.8564734934771</v>
      </c>
      <c r="BR63" s="342">
        <v>10629.157837346746</v>
      </c>
      <c r="BS63" s="342">
        <v>11790.325276086454</v>
      </c>
      <c r="BT63" s="342">
        <v>11988.716583514084</v>
      </c>
      <c r="BU63" s="342">
        <v>13499.462281064427</v>
      </c>
      <c r="BV63" s="342">
        <v>14078.947454453575</v>
      </c>
      <c r="BW63" s="342">
        <v>14377.214883366129</v>
      </c>
      <c r="BX63" s="342">
        <v>13639.957352172754</v>
      </c>
      <c r="BY63" s="342">
        <v>14868.85120224003</v>
      </c>
      <c r="BZ63" s="342">
        <v>16022.851876650369</v>
      </c>
      <c r="CA63" s="342">
        <v>18873.708200464876</v>
      </c>
      <c r="CB63" s="342">
        <v>20927.482556433148</v>
      </c>
      <c r="CC63" s="342">
        <v>22326.103869565104</v>
      </c>
      <c r="CD63" s="342">
        <v>23650.142636531811</v>
      </c>
      <c r="CE63" s="343">
        <v>25188.446503162635</v>
      </c>
    </row>
    <row r="64" spans="1:83" ht="15.5" x14ac:dyDescent="0.35">
      <c r="A64" s="317"/>
      <c r="B64" s="322" t="s">
        <v>247</v>
      </c>
      <c r="C64" s="319"/>
      <c r="D64" s="342">
        <v>0</v>
      </c>
      <c r="E64" s="342">
        <v>0</v>
      </c>
      <c r="F64" s="342">
        <v>0</v>
      </c>
      <c r="G64" s="342">
        <v>0</v>
      </c>
      <c r="H64" s="342">
        <v>0</v>
      </c>
      <c r="I64" s="342">
        <v>0</v>
      </c>
      <c r="J64" s="342">
        <v>0</v>
      </c>
      <c r="K64" s="342">
        <v>0</v>
      </c>
      <c r="L64" s="342">
        <v>0</v>
      </c>
      <c r="M64" s="342">
        <v>0</v>
      </c>
      <c r="N64" s="342">
        <v>0</v>
      </c>
      <c r="O64" s="342">
        <v>0</v>
      </c>
      <c r="P64" s="342">
        <v>0</v>
      </c>
      <c r="Q64" s="342">
        <v>0</v>
      </c>
      <c r="R64" s="342">
        <v>0</v>
      </c>
      <c r="S64" s="342">
        <v>0</v>
      </c>
      <c r="T64" s="342">
        <v>0</v>
      </c>
      <c r="U64" s="342">
        <v>0</v>
      </c>
      <c r="V64" s="342">
        <v>0</v>
      </c>
      <c r="W64" s="342">
        <v>0</v>
      </c>
      <c r="X64" s="342">
        <v>0</v>
      </c>
      <c r="Y64" s="342">
        <v>0</v>
      </c>
      <c r="Z64" s="342">
        <v>0</v>
      </c>
      <c r="AA64" s="342">
        <v>0</v>
      </c>
      <c r="AB64" s="342">
        <v>0</v>
      </c>
      <c r="AC64" s="342">
        <v>0</v>
      </c>
      <c r="AD64" s="342">
        <v>0</v>
      </c>
      <c r="AE64" s="342">
        <v>0</v>
      </c>
      <c r="AF64" s="342">
        <v>0</v>
      </c>
      <c r="AG64" s="342">
        <v>0</v>
      </c>
      <c r="AH64" s="342">
        <v>0</v>
      </c>
      <c r="AI64" s="342">
        <v>0</v>
      </c>
      <c r="AJ64" s="342">
        <v>0</v>
      </c>
      <c r="AK64" s="342">
        <v>0</v>
      </c>
      <c r="AL64" s="342">
        <v>0</v>
      </c>
      <c r="AM64" s="342">
        <v>0</v>
      </c>
      <c r="AN64" s="342">
        <v>0</v>
      </c>
      <c r="AO64" s="342">
        <v>0</v>
      </c>
      <c r="AP64" s="342">
        <v>0</v>
      </c>
      <c r="AQ64" s="342">
        <v>0</v>
      </c>
      <c r="AR64" s="342">
        <v>0</v>
      </c>
      <c r="AS64" s="342">
        <v>0</v>
      </c>
      <c r="AT64" s="342">
        <v>0</v>
      </c>
      <c r="AU64" s="342">
        <v>0</v>
      </c>
      <c r="AV64" s="342">
        <v>0</v>
      </c>
      <c r="AW64" s="342">
        <v>0</v>
      </c>
      <c r="AX64" s="342">
        <v>0</v>
      </c>
      <c r="AY64" s="342">
        <v>0</v>
      </c>
      <c r="AZ64" s="342">
        <v>0</v>
      </c>
      <c r="BA64" s="342">
        <v>0</v>
      </c>
      <c r="BB64" s="342">
        <v>0</v>
      </c>
      <c r="BC64" s="342">
        <v>0</v>
      </c>
      <c r="BD64" s="342">
        <v>0</v>
      </c>
      <c r="BE64" s="342">
        <v>0</v>
      </c>
      <c r="BF64" s="342">
        <v>0</v>
      </c>
      <c r="BG64" s="342">
        <v>0</v>
      </c>
      <c r="BH64" s="342">
        <v>0</v>
      </c>
      <c r="BI64" s="342">
        <v>0</v>
      </c>
      <c r="BJ64" s="342">
        <v>0</v>
      </c>
      <c r="BK64" s="342">
        <v>0</v>
      </c>
      <c r="BL64" s="342">
        <v>0</v>
      </c>
      <c r="BM64" s="342">
        <v>0</v>
      </c>
      <c r="BN64" s="342">
        <v>0</v>
      </c>
      <c r="BO64" s="342">
        <v>0</v>
      </c>
      <c r="BP64" s="342">
        <v>0</v>
      </c>
      <c r="BQ64" s="342">
        <v>6.0200825465971608</v>
      </c>
      <c r="BR64" s="342">
        <v>7.5413112607244006</v>
      </c>
      <c r="BS64" s="342">
        <v>8.591182137168234</v>
      </c>
      <c r="BT64" s="342">
        <v>8.9192350994584171</v>
      </c>
      <c r="BU64" s="342">
        <v>9.8148361203666337</v>
      </c>
      <c r="BV64" s="342">
        <v>10.730043212655881</v>
      </c>
      <c r="BW64" s="342">
        <v>11.477396087227117</v>
      </c>
      <c r="BX64" s="342">
        <v>11.488830056246668</v>
      </c>
      <c r="BY64" s="342">
        <v>13.965266230755772</v>
      </c>
      <c r="BZ64" s="342">
        <v>16.9161384906932</v>
      </c>
      <c r="CA64" s="342">
        <v>20.356245907171491</v>
      </c>
      <c r="CB64" s="342">
        <v>23.21846046811083</v>
      </c>
      <c r="CC64" s="342">
        <v>25.280191634321167</v>
      </c>
      <c r="CD64" s="342">
        <v>27.099767775673982</v>
      </c>
      <c r="CE64" s="343">
        <v>29.024888438557845</v>
      </c>
    </row>
    <row r="65" spans="1:83" ht="15.5" x14ac:dyDescent="0.35">
      <c r="A65" s="317"/>
      <c r="B65" s="322" t="s">
        <v>259</v>
      </c>
      <c r="C65" s="319"/>
      <c r="D65" s="342">
        <v>0</v>
      </c>
      <c r="E65" s="342">
        <v>0</v>
      </c>
      <c r="F65" s="342">
        <v>0</v>
      </c>
      <c r="G65" s="342">
        <v>0</v>
      </c>
      <c r="H65" s="342">
        <v>0</v>
      </c>
      <c r="I65" s="342">
        <v>0</v>
      </c>
      <c r="J65" s="342">
        <v>0</v>
      </c>
      <c r="K65" s="342">
        <v>0</v>
      </c>
      <c r="L65" s="342">
        <v>0</v>
      </c>
      <c r="M65" s="342">
        <v>0</v>
      </c>
      <c r="N65" s="342">
        <v>0</v>
      </c>
      <c r="O65" s="342">
        <v>0</v>
      </c>
      <c r="P65" s="342">
        <v>0</v>
      </c>
      <c r="Q65" s="342">
        <v>0</v>
      </c>
      <c r="R65" s="342">
        <v>0</v>
      </c>
      <c r="S65" s="342">
        <v>0</v>
      </c>
      <c r="T65" s="342">
        <v>0</v>
      </c>
      <c r="U65" s="342">
        <v>0</v>
      </c>
      <c r="V65" s="342">
        <v>0</v>
      </c>
      <c r="W65" s="342">
        <v>0</v>
      </c>
      <c r="X65" s="342">
        <v>0</v>
      </c>
      <c r="Y65" s="342">
        <v>0</v>
      </c>
      <c r="Z65" s="342">
        <v>0</v>
      </c>
      <c r="AA65" s="342">
        <v>0</v>
      </c>
      <c r="AB65" s="342">
        <v>0</v>
      </c>
      <c r="AC65" s="342">
        <v>0</v>
      </c>
      <c r="AD65" s="342">
        <v>0</v>
      </c>
      <c r="AE65" s="342">
        <v>0</v>
      </c>
      <c r="AF65" s="342">
        <v>0</v>
      </c>
      <c r="AG65" s="342">
        <v>0</v>
      </c>
      <c r="AH65" s="342">
        <v>0</v>
      </c>
      <c r="AI65" s="342">
        <v>0</v>
      </c>
      <c r="AJ65" s="342">
        <v>0</v>
      </c>
      <c r="AK65" s="342">
        <v>0</v>
      </c>
      <c r="AL65" s="342">
        <v>0</v>
      </c>
      <c r="AM65" s="342">
        <v>0</v>
      </c>
      <c r="AN65" s="342">
        <v>0</v>
      </c>
      <c r="AO65" s="342">
        <v>0</v>
      </c>
      <c r="AP65" s="342">
        <v>0</v>
      </c>
      <c r="AQ65" s="342">
        <v>0</v>
      </c>
      <c r="AR65" s="342">
        <v>0</v>
      </c>
      <c r="AS65" s="342">
        <v>0</v>
      </c>
      <c r="AT65" s="342">
        <v>0</v>
      </c>
      <c r="AU65" s="342">
        <v>0</v>
      </c>
      <c r="AV65" s="342">
        <v>2474.9266673136735</v>
      </c>
      <c r="AW65" s="342">
        <v>3379.5247266356073</v>
      </c>
      <c r="AX65" s="342">
        <v>3709.7793294276253</v>
      </c>
      <c r="AY65" s="342">
        <v>4355.6750780689445</v>
      </c>
      <c r="AZ65" s="342">
        <v>5044.3209053034252</v>
      </c>
      <c r="BA65" s="342">
        <v>5482.833229506542</v>
      </c>
      <c r="BB65" s="342">
        <v>5678.4941803029278</v>
      </c>
      <c r="BC65" s="342">
        <v>5866.5532225922343</v>
      </c>
      <c r="BD65" s="342">
        <v>6101.5370653658847</v>
      </c>
      <c r="BE65" s="342">
        <v>6431.8787688946404</v>
      </c>
      <c r="BF65" s="342">
        <v>6684.5274667750846</v>
      </c>
      <c r="BG65" s="342">
        <v>6975.9187658067003</v>
      </c>
      <c r="BH65" s="342">
        <v>7140.6915318867395</v>
      </c>
      <c r="BI65" s="342">
        <v>7311.5811222607399</v>
      </c>
      <c r="BJ65" s="342">
        <v>7468.3282600593402</v>
      </c>
      <c r="BK65" s="342">
        <v>7787.3717620533198</v>
      </c>
      <c r="BL65" s="342">
        <v>7971.6216971917847</v>
      </c>
      <c r="BM65" s="342">
        <v>8514.2066297329966</v>
      </c>
      <c r="BN65" s="342">
        <v>8613.0891929501649</v>
      </c>
      <c r="BO65" s="342">
        <v>9044.66147229325</v>
      </c>
      <c r="BP65" s="342">
        <v>9560.2040106267723</v>
      </c>
      <c r="BQ65" s="342">
        <v>9502.9602994974721</v>
      </c>
      <c r="BR65" s="342">
        <v>8828.4415299937682</v>
      </c>
      <c r="BS65" s="342">
        <v>8215.0591833135823</v>
      </c>
      <c r="BT65" s="342">
        <v>6236.6915276869868</v>
      </c>
      <c r="BU65" s="342">
        <v>4264.4050933454273</v>
      </c>
      <c r="BV65" s="342">
        <v>2916.5150919101402</v>
      </c>
      <c r="BW65" s="342">
        <v>1854.6384077937021</v>
      </c>
      <c r="BX65" s="342">
        <v>939.5878598699212</v>
      </c>
      <c r="BY65" s="342">
        <v>871.19381728818087</v>
      </c>
      <c r="BZ65" s="342">
        <v>781.55927665709396</v>
      </c>
      <c r="CA65" s="342">
        <v>774.16654468809531</v>
      </c>
      <c r="CB65" s="342">
        <v>855.49781022397644</v>
      </c>
      <c r="CC65" s="342">
        <v>853.54740018223811</v>
      </c>
      <c r="CD65" s="342">
        <v>732.65377734748768</v>
      </c>
      <c r="CE65" s="343">
        <v>704.95404175194665</v>
      </c>
    </row>
    <row r="66" spans="1:83" ht="15.5" x14ac:dyDescent="0.35">
      <c r="A66" s="317"/>
      <c r="B66" s="322" t="s">
        <v>283</v>
      </c>
      <c r="C66" s="319"/>
      <c r="D66" s="342">
        <v>0</v>
      </c>
      <c r="E66" s="342">
        <v>0</v>
      </c>
      <c r="F66" s="342">
        <v>0</v>
      </c>
      <c r="G66" s="342">
        <v>0</v>
      </c>
      <c r="H66" s="342">
        <v>0</v>
      </c>
      <c r="I66" s="342">
        <v>0</v>
      </c>
      <c r="J66" s="342">
        <v>0</v>
      </c>
      <c r="K66" s="342">
        <v>0</v>
      </c>
      <c r="L66" s="342">
        <v>0</v>
      </c>
      <c r="M66" s="342">
        <v>0</v>
      </c>
      <c r="N66" s="342">
        <v>0</v>
      </c>
      <c r="O66" s="342">
        <v>0</v>
      </c>
      <c r="P66" s="342">
        <v>0</v>
      </c>
      <c r="Q66" s="342">
        <v>0</v>
      </c>
      <c r="R66" s="342">
        <v>0</v>
      </c>
      <c r="S66" s="342">
        <v>0</v>
      </c>
      <c r="T66" s="342">
        <v>0</v>
      </c>
      <c r="U66" s="342">
        <v>0</v>
      </c>
      <c r="V66" s="342">
        <v>0</v>
      </c>
      <c r="W66" s="342">
        <v>0</v>
      </c>
      <c r="X66" s="342">
        <v>0</v>
      </c>
      <c r="Y66" s="342">
        <v>0</v>
      </c>
      <c r="Z66" s="342">
        <v>0</v>
      </c>
      <c r="AA66" s="342">
        <v>0</v>
      </c>
      <c r="AB66" s="342">
        <v>0</v>
      </c>
      <c r="AC66" s="342">
        <v>0</v>
      </c>
      <c r="AD66" s="342">
        <v>0</v>
      </c>
      <c r="AE66" s="342">
        <v>0</v>
      </c>
      <c r="AF66" s="342">
        <v>56.316311616533817</v>
      </c>
      <c r="AG66" s="342">
        <v>105.64581830531704</v>
      </c>
      <c r="AH66" s="342">
        <v>227.8553978659678</v>
      </c>
      <c r="AI66" s="342">
        <v>333.10679302106672</v>
      </c>
      <c r="AJ66" s="342">
        <v>415.63774272980908</v>
      </c>
      <c r="AK66" s="342">
        <v>496.43240723721829</v>
      </c>
      <c r="AL66" s="342">
        <v>612.35402278183847</v>
      </c>
      <c r="AM66" s="342">
        <v>736.00440875745255</v>
      </c>
      <c r="AN66" s="342">
        <v>794.12417644979371</v>
      </c>
      <c r="AO66" s="342">
        <v>863.25305620034419</v>
      </c>
      <c r="AP66" s="342">
        <v>978.11948499446873</v>
      </c>
      <c r="AQ66" s="342">
        <v>1049.3474248705443</v>
      </c>
      <c r="AR66" s="342">
        <v>1084.8293193438233</v>
      </c>
      <c r="AS66" s="342">
        <v>1117.8943729695523</v>
      </c>
      <c r="AT66" s="342">
        <v>1159.5366121774905</v>
      </c>
      <c r="AU66" s="342">
        <v>1296.9626200902333</v>
      </c>
      <c r="AV66" s="342">
        <v>80.963926888612761</v>
      </c>
      <c r="AW66" s="342">
        <v>0</v>
      </c>
      <c r="AX66" s="342">
        <v>0</v>
      </c>
      <c r="AY66" s="342">
        <v>0</v>
      </c>
      <c r="AZ66" s="342">
        <v>0</v>
      </c>
      <c r="BA66" s="342">
        <v>0</v>
      </c>
      <c r="BB66" s="342">
        <v>0</v>
      </c>
      <c r="BC66" s="342">
        <v>0</v>
      </c>
      <c r="BD66" s="342">
        <v>0</v>
      </c>
      <c r="BE66" s="342">
        <v>0</v>
      </c>
      <c r="BF66" s="342">
        <v>0</v>
      </c>
      <c r="BG66" s="342">
        <v>0</v>
      </c>
      <c r="BH66" s="342">
        <v>0</v>
      </c>
      <c r="BI66" s="342">
        <v>0</v>
      </c>
      <c r="BJ66" s="342">
        <v>0</v>
      </c>
      <c r="BK66" s="342">
        <v>0</v>
      </c>
      <c r="BL66" s="342">
        <v>0</v>
      </c>
      <c r="BM66" s="342">
        <v>0</v>
      </c>
      <c r="BN66" s="342">
        <v>0</v>
      </c>
      <c r="BO66" s="342">
        <v>0</v>
      </c>
      <c r="BP66" s="342">
        <v>0</v>
      </c>
      <c r="BQ66" s="342">
        <v>0</v>
      </c>
      <c r="BR66" s="342">
        <v>0</v>
      </c>
      <c r="BS66" s="342">
        <v>0</v>
      </c>
      <c r="BT66" s="342">
        <v>0</v>
      </c>
      <c r="BU66" s="342">
        <v>0</v>
      </c>
      <c r="BV66" s="342">
        <v>0</v>
      </c>
      <c r="BW66" s="342">
        <v>0</v>
      </c>
      <c r="BX66" s="342">
        <v>0</v>
      </c>
      <c r="BY66" s="342">
        <v>0</v>
      </c>
      <c r="BZ66" s="342">
        <v>0</v>
      </c>
      <c r="CA66" s="342">
        <v>0</v>
      </c>
      <c r="CB66" s="342">
        <v>0</v>
      </c>
      <c r="CC66" s="342">
        <v>0</v>
      </c>
      <c r="CD66" s="342">
        <v>0</v>
      </c>
      <c r="CE66" s="343">
        <v>0</v>
      </c>
    </row>
    <row r="67" spans="1:83" ht="15.5" x14ac:dyDescent="0.35">
      <c r="A67" s="317"/>
      <c r="B67" s="322" t="s">
        <v>289</v>
      </c>
      <c r="C67" s="319"/>
      <c r="D67" s="342">
        <v>0</v>
      </c>
      <c r="E67" s="342">
        <v>0</v>
      </c>
      <c r="F67" s="342">
        <v>0</v>
      </c>
      <c r="G67" s="342">
        <v>0</v>
      </c>
      <c r="H67" s="342">
        <v>0</v>
      </c>
      <c r="I67" s="342">
        <v>0</v>
      </c>
      <c r="J67" s="342">
        <v>0</v>
      </c>
      <c r="K67" s="342">
        <v>0</v>
      </c>
      <c r="L67" s="342">
        <v>0</v>
      </c>
      <c r="M67" s="342">
        <v>0</v>
      </c>
      <c r="N67" s="342">
        <v>0</v>
      </c>
      <c r="O67" s="342">
        <v>0</v>
      </c>
      <c r="P67" s="342">
        <v>0</v>
      </c>
      <c r="Q67" s="342">
        <v>0</v>
      </c>
      <c r="R67" s="342">
        <v>0</v>
      </c>
      <c r="S67" s="342">
        <v>0</v>
      </c>
      <c r="T67" s="342">
        <v>0</v>
      </c>
      <c r="U67" s="342">
        <v>0</v>
      </c>
      <c r="V67" s="342">
        <v>0</v>
      </c>
      <c r="W67" s="342">
        <v>0</v>
      </c>
      <c r="X67" s="342">
        <v>0</v>
      </c>
      <c r="Y67" s="342">
        <v>0</v>
      </c>
      <c r="Z67" s="342">
        <v>0</v>
      </c>
      <c r="AA67" s="342">
        <v>0</v>
      </c>
      <c r="AB67" s="342">
        <v>0</v>
      </c>
      <c r="AC67" s="342">
        <v>0</v>
      </c>
      <c r="AD67" s="342">
        <v>0</v>
      </c>
      <c r="AE67" s="342">
        <v>0</v>
      </c>
      <c r="AF67" s="342">
        <v>0</v>
      </c>
      <c r="AG67" s="342">
        <v>0</v>
      </c>
      <c r="AH67" s="342">
        <v>0</v>
      </c>
      <c r="AI67" s="342">
        <v>0</v>
      </c>
      <c r="AJ67" s="342">
        <v>0</v>
      </c>
      <c r="AK67" s="342">
        <v>0</v>
      </c>
      <c r="AL67" s="342">
        <v>0</v>
      </c>
      <c r="AM67" s="342">
        <v>0</v>
      </c>
      <c r="AN67" s="342">
        <v>0</v>
      </c>
      <c r="AO67" s="342">
        <v>0</v>
      </c>
      <c r="AP67" s="342">
        <v>0</v>
      </c>
      <c r="AQ67" s="342">
        <v>0</v>
      </c>
      <c r="AR67" s="342">
        <v>0</v>
      </c>
      <c r="AS67" s="342">
        <v>0</v>
      </c>
      <c r="AT67" s="342">
        <v>0</v>
      </c>
      <c r="AU67" s="342">
        <v>0</v>
      </c>
      <c r="AV67" s="342">
        <v>0</v>
      </c>
      <c r="AW67" s="342">
        <v>0</v>
      </c>
      <c r="AX67" s="342">
        <v>0</v>
      </c>
      <c r="AY67" s="342">
        <v>0</v>
      </c>
      <c r="AZ67" s="342">
        <v>0</v>
      </c>
      <c r="BA67" s="342">
        <v>0</v>
      </c>
      <c r="BB67" s="342">
        <v>0</v>
      </c>
      <c r="BC67" s="342">
        <v>0</v>
      </c>
      <c r="BD67" s="342">
        <v>0</v>
      </c>
      <c r="BE67" s="342">
        <v>0</v>
      </c>
      <c r="BF67" s="342">
        <v>0</v>
      </c>
      <c r="BG67" s="342">
        <v>0</v>
      </c>
      <c r="BH67" s="342">
        <v>0</v>
      </c>
      <c r="BI67" s="342">
        <v>0</v>
      </c>
      <c r="BJ67" s="342">
        <v>0</v>
      </c>
      <c r="BK67" s="342">
        <v>0</v>
      </c>
      <c r="BL67" s="342">
        <v>0</v>
      </c>
      <c r="BM67" s="342">
        <v>0</v>
      </c>
      <c r="BN67" s="342">
        <v>0</v>
      </c>
      <c r="BO67" s="342">
        <v>0</v>
      </c>
      <c r="BP67" s="342">
        <v>0</v>
      </c>
      <c r="BQ67" s="342">
        <v>183.87609144940626</v>
      </c>
      <c r="BR67" s="342">
        <v>1793.174996092253</v>
      </c>
      <c r="BS67" s="342">
        <v>3566.6749106357042</v>
      </c>
      <c r="BT67" s="342">
        <v>5743.1058207276392</v>
      </c>
      <c r="BU67" s="342">
        <v>9225.2423515986338</v>
      </c>
      <c r="BV67" s="342">
        <v>11151.70231933078</v>
      </c>
      <c r="BW67" s="342">
        <v>12511.099079485199</v>
      </c>
      <c r="BX67" s="342">
        <v>12688.880662246587</v>
      </c>
      <c r="BY67" s="342">
        <v>13983.692118721092</v>
      </c>
      <c r="BZ67" s="342">
        <v>15224.376461502581</v>
      </c>
      <c r="CA67" s="342">
        <v>18079.185409869609</v>
      </c>
      <c r="CB67" s="342">
        <v>20048.766285741061</v>
      </c>
      <c r="CC67" s="342">
        <v>21447.276277748548</v>
      </c>
      <c r="CD67" s="342">
        <v>22890.389091408648</v>
      </c>
      <c r="CE67" s="343">
        <v>24454.467572972128</v>
      </c>
    </row>
    <row r="68" spans="1:83" ht="27" customHeight="1" x14ac:dyDescent="0.35">
      <c r="A68" s="317"/>
      <c r="B68" s="318" t="s">
        <v>459</v>
      </c>
      <c r="C68" s="319"/>
      <c r="D68" s="342">
        <v>0</v>
      </c>
      <c r="E68" s="342">
        <v>0</v>
      </c>
      <c r="F68" s="342">
        <v>0</v>
      </c>
      <c r="G68" s="342">
        <v>0</v>
      </c>
      <c r="H68" s="342">
        <v>0</v>
      </c>
      <c r="I68" s="342">
        <v>0</v>
      </c>
      <c r="J68" s="342">
        <v>0</v>
      </c>
      <c r="K68" s="342">
        <v>0</v>
      </c>
      <c r="L68" s="342">
        <v>0</v>
      </c>
      <c r="M68" s="342">
        <v>0</v>
      </c>
      <c r="N68" s="342">
        <v>0</v>
      </c>
      <c r="O68" s="342">
        <v>0</v>
      </c>
      <c r="P68" s="342">
        <v>0</v>
      </c>
      <c r="Q68" s="342">
        <v>0</v>
      </c>
      <c r="R68" s="342">
        <v>0</v>
      </c>
      <c r="S68" s="342">
        <v>0</v>
      </c>
      <c r="T68" s="342">
        <v>0</v>
      </c>
      <c r="U68" s="342">
        <v>0</v>
      </c>
      <c r="V68" s="342">
        <v>0</v>
      </c>
      <c r="W68" s="342">
        <v>0</v>
      </c>
      <c r="X68" s="342">
        <v>0</v>
      </c>
      <c r="Y68" s="342">
        <v>0</v>
      </c>
      <c r="Z68" s="342">
        <v>0</v>
      </c>
      <c r="AA68" s="342">
        <v>0</v>
      </c>
      <c r="AB68" s="342">
        <v>0</v>
      </c>
      <c r="AC68" s="342">
        <v>0</v>
      </c>
      <c r="AD68" s="342">
        <v>0</v>
      </c>
      <c r="AE68" s="342">
        <v>0</v>
      </c>
      <c r="AF68" s="342">
        <v>0</v>
      </c>
      <c r="AG68" s="342">
        <v>0</v>
      </c>
      <c r="AH68" s="342">
        <v>9934.8418928408373</v>
      </c>
      <c r="AI68" s="342">
        <v>9161.387296236835</v>
      </c>
      <c r="AJ68" s="342">
        <v>8486.4008405855784</v>
      </c>
      <c r="AK68" s="342">
        <v>8713.1629693894338</v>
      </c>
      <c r="AL68" s="342">
        <v>8673.1940065455601</v>
      </c>
      <c r="AM68" s="342">
        <v>8353.8375059636837</v>
      </c>
      <c r="AN68" s="342">
        <v>8982.1363145922132</v>
      </c>
      <c r="AO68" s="342">
        <v>9259.6584047761735</v>
      </c>
      <c r="AP68" s="342">
        <v>9631.9305775989415</v>
      </c>
      <c r="AQ68" s="342">
        <v>9872.8102373732145</v>
      </c>
      <c r="AR68" s="342">
        <v>10453.297072653191</v>
      </c>
      <c r="AS68" s="342">
        <v>10845.085568383072</v>
      </c>
      <c r="AT68" s="342">
        <v>11523.549941000112</v>
      </c>
      <c r="AU68" s="342">
        <v>13539.603631841275</v>
      </c>
      <c r="AV68" s="342">
        <v>15432.77434839239</v>
      </c>
      <c r="AW68" s="342">
        <v>17299.572593032921</v>
      </c>
      <c r="AX68" s="342">
        <v>18990.219541199356</v>
      </c>
      <c r="AY68" s="342">
        <v>21153.251702093232</v>
      </c>
      <c r="AZ68" s="342">
        <v>20563.774842555336</v>
      </c>
      <c r="BA68" s="342">
        <v>20471.994819171061</v>
      </c>
      <c r="BB68" s="342">
        <v>20055.500944461746</v>
      </c>
      <c r="BC68" s="342">
        <v>19273.572751224143</v>
      </c>
      <c r="BD68" s="342">
        <v>19329.534204017702</v>
      </c>
      <c r="BE68" s="342">
        <v>19369.731921764986</v>
      </c>
      <c r="BF68" s="342">
        <v>18656.812519650484</v>
      </c>
      <c r="BG68" s="342">
        <v>18395.233253128852</v>
      </c>
      <c r="BH68" s="342">
        <v>17459.147072658721</v>
      </c>
      <c r="BI68" s="342">
        <v>16936.964602562603</v>
      </c>
      <c r="BJ68" s="342">
        <v>16537.414750121225</v>
      </c>
      <c r="BK68" s="342">
        <v>16997.598289533431</v>
      </c>
      <c r="BL68" s="342">
        <v>16544.245066215284</v>
      </c>
      <c r="BM68" s="342">
        <v>17336.264867614453</v>
      </c>
      <c r="BN68" s="342">
        <v>17531.471315629798</v>
      </c>
      <c r="BO68" s="342">
        <v>17359.803320884232</v>
      </c>
      <c r="BP68" s="342">
        <v>17101.85727534804</v>
      </c>
      <c r="BQ68" s="342">
        <v>16826.638089998483</v>
      </c>
      <c r="BR68" s="342">
        <v>17650.968918265437</v>
      </c>
      <c r="BS68" s="342">
        <v>18487.400417378536</v>
      </c>
      <c r="BT68" s="342">
        <v>18541.610938088972</v>
      </c>
      <c r="BU68" s="342">
        <v>18885.778061918791</v>
      </c>
      <c r="BV68" s="342">
        <v>19033.118040787023</v>
      </c>
      <c r="BW68" s="342">
        <v>19699.939789138949</v>
      </c>
      <c r="BX68" s="342">
        <v>20786.652302075589</v>
      </c>
      <c r="BY68" s="342">
        <v>22661.250828127922</v>
      </c>
      <c r="BZ68" s="342">
        <v>22659.459762466831</v>
      </c>
      <c r="CA68" s="342">
        <v>25949.001149604963</v>
      </c>
      <c r="CB68" s="342">
        <v>27352.255441693953</v>
      </c>
      <c r="CC68" s="342">
        <v>28111.727834829591</v>
      </c>
      <c r="CD68" s="342">
        <v>28568.032529901189</v>
      </c>
      <c r="CE68" s="343">
        <v>29265.676061157705</v>
      </c>
    </row>
    <row r="69" spans="1:83" ht="15.5" x14ac:dyDescent="0.35">
      <c r="A69" s="317"/>
      <c r="B69" s="322" t="s">
        <v>460</v>
      </c>
      <c r="C69" s="319"/>
      <c r="D69" s="342">
        <v>0</v>
      </c>
      <c r="E69" s="342">
        <v>0</v>
      </c>
      <c r="F69" s="342">
        <v>0</v>
      </c>
      <c r="G69" s="342">
        <v>0</v>
      </c>
      <c r="H69" s="342">
        <v>0</v>
      </c>
      <c r="I69" s="342">
        <v>0</v>
      </c>
      <c r="J69" s="342">
        <v>0</v>
      </c>
      <c r="K69" s="342">
        <v>0</v>
      </c>
      <c r="L69" s="342">
        <v>0</v>
      </c>
      <c r="M69" s="342">
        <v>0</v>
      </c>
      <c r="N69" s="342">
        <v>0</v>
      </c>
      <c r="O69" s="342">
        <v>0</v>
      </c>
      <c r="P69" s="342">
        <v>0</v>
      </c>
      <c r="Q69" s="342">
        <v>0</v>
      </c>
      <c r="R69" s="342">
        <v>0</v>
      </c>
      <c r="S69" s="342">
        <v>0</v>
      </c>
      <c r="T69" s="342">
        <v>0</v>
      </c>
      <c r="U69" s="342">
        <v>0</v>
      </c>
      <c r="V69" s="342">
        <v>0</v>
      </c>
      <c r="W69" s="342">
        <v>0</v>
      </c>
      <c r="X69" s="342">
        <v>0</v>
      </c>
      <c r="Y69" s="342">
        <v>0</v>
      </c>
      <c r="Z69" s="342">
        <v>0</v>
      </c>
      <c r="AA69" s="342">
        <v>0</v>
      </c>
      <c r="AB69" s="342">
        <v>0</v>
      </c>
      <c r="AC69" s="342">
        <v>0</v>
      </c>
      <c r="AD69" s="342">
        <v>0</v>
      </c>
      <c r="AE69" s="342">
        <v>0</v>
      </c>
      <c r="AF69" s="342">
        <v>0</v>
      </c>
      <c r="AG69" s="342">
        <v>0</v>
      </c>
      <c r="AH69" s="342">
        <v>0</v>
      </c>
      <c r="AI69" s="342">
        <v>0</v>
      </c>
      <c r="AJ69" s="342">
        <v>0</v>
      </c>
      <c r="AK69" s="342">
        <v>0</v>
      </c>
      <c r="AL69" s="342">
        <v>0</v>
      </c>
      <c r="AM69" s="342">
        <v>0</v>
      </c>
      <c r="AN69" s="342">
        <v>0</v>
      </c>
      <c r="AO69" s="342">
        <v>0</v>
      </c>
      <c r="AP69" s="342">
        <v>0</v>
      </c>
      <c r="AQ69" s="342">
        <v>0</v>
      </c>
      <c r="AR69" s="342">
        <v>0</v>
      </c>
      <c r="AS69" s="342">
        <v>0</v>
      </c>
      <c r="AT69" s="342">
        <v>0</v>
      </c>
      <c r="AU69" s="342">
        <v>0</v>
      </c>
      <c r="AV69" s="342">
        <v>0</v>
      </c>
      <c r="AW69" s="342">
        <v>0</v>
      </c>
      <c r="AX69" s="342">
        <v>0</v>
      </c>
      <c r="AY69" s="342">
        <v>0</v>
      </c>
      <c r="AZ69" s="342">
        <v>0</v>
      </c>
      <c r="BA69" s="342">
        <v>0</v>
      </c>
      <c r="BB69" s="342">
        <v>0</v>
      </c>
      <c r="BC69" s="342">
        <v>0</v>
      </c>
      <c r="BD69" s="342">
        <v>0</v>
      </c>
      <c r="BE69" s="342">
        <v>0</v>
      </c>
      <c r="BF69" s="342">
        <v>0</v>
      </c>
      <c r="BG69" s="342">
        <v>0</v>
      </c>
      <c r="BH69" s="342">
        <v>0</v>
      </c>
      <c r="BI69" s="342">
        <v>0</v>
      </c>
      <c r="BJ69" s="342">
        <v>0</v>
      </c>
      <c r="BK69" s="342">
        <v>0</v>
      </c>
      <c r="BL69" s="342">
        <v>174.81924844772985</v>
      </c>
      <c r="BM69" s="342">
        <v>1719.0372405638577</v>
      </c>
      <c r="BN69" s="342">
        <v>2977.3688648096522</v>
      </c>
      <c r="BO69" s="342">
        <v>4658.9417677301017</v>
      </c>
      <c r="BP69" s="342">
        <v>8735.8329536875699</v>
      </c>
      <c r="BQ69" s="342">
        <v>13174.189932098096</v>
      </c>
      <c r="BR69" s="342">
        <v>16015.603518656586</v>
      </c>
      <c r="BS69" s="342">
        <v>17677.934326194405</v>
      </c>
      <c r="BT69" s="342">
        <v>18000.68110725197</v>
      </c>
      <c r="BU69" s="342">
        <v>18329.142780922215</v>
      </c>
      <c r="BV69" s="342">
        <v>17708.320191329232</v>
      </c>
      <c r="BW69" s="342">
        <v>15834.072613000781</v>
      </c>
      <c r="BX69" s="342">
        <v>14444.963239419114</v>
      </c>
      <c r="BY69" s="342">
        <v>13748.230470001139</v>
      </c>
      <c r="BZ69" s="342">
        <v>12419.428381431951</v>
      </c>
      <c r="CA69" s="342">
        <v>13199.480392776313</v>
      </c>
      <c r="CB69" s="342">
        <v>12375.301202663653</v>
      </c>
      <c r="CC69" s="342">
        <v>11173.194358038669</v>
      </c>
      <c r="CD69" s="342">
        <v>10291.36771041354</v>
      </c>
      <c r="CE69" s="343">
        <v>9757.0996623709179</v>
      </c>
    </row>
    <row r="70" spans="1:83" ht="15.5" x14ac:dyDescent="0.35">
      <c r="A70" s="317"/>
      <c r="B70" s="322" t="s">
        <v>273</v>
      </c>
      <c r="C70" s="319"/>
      <c r="D70" s="342">
        <v>0</v>
      </c>
      <c r="E70" s="342">
        <v>0</v>
      </c>
      <c r="F70" s="342">
        <v>0</v>
      </c>
      <c r="G70" s="342">
        <v>0</v>
      </c>
      <c r="H70" s="342">
        <v>0</v>
      </c>
      <c r="I70" s="342">
        <v>0</v>
      </c>
      <c r="J70" s="342">
        <v>0</v>
      </c>
      <c r="K70" s="342">
        <v>0</v>
      </c>
      <c r="L70" s="342">
        <v>0</v>
      </c>
      <c r="M70" s="342">
        <v>0</v>
      </c>
      <c r="N70" s="342">
        <v>0</v>
      </c>
      <c r="O70" s="342">
        <v>0</v>
      </c>
      <c r="P70" s="342">
        <v>0</v>
      </c>
      <c r="Q70" s="342">
        <v>0</v>
      </c>
      <c r="R70" s="342">
        <v>0</v>
      </c>
      <c r="S70" s="342">
        <v>0</v>
      </c>
      <c r="T70" s="342">
        <v>0</v>
      </c>
      <c r="U70" s="342">
        <v>0</v>
      </c>
      <c r="V70" s="342">
        <v>0</v>
      </c>
      <c r="W70" s="342">
        <v>0</v>
      </c>
      <c r="X70" s="342">
        <v>0</v>
      </c>
      <c r="Y70" s="342">
        <v>0</v>
      </c>
      <c r="Z70" s="342">
        <v>0</v>
      </c>
      <c r="AA70" s="342">
        <v>0</v>
      </c>
      <c r="AB70" s="342">
        <v>0</v>
      </c>
      <c r="AC70" s="342">
        <v>0</v>
      </c>
      <c r="AD70" s="342">
        <v>0</v>
      </c>
      <c r="AE70" s="342">
        <v>0</v>
      </c>
      <c r="AF70" s="342">
        <v>0</v>
      </c>
      <c r="AG70" s="342">
        <v>0</v>
      </c>
      <c r="AH70" s="342">
        <v>0</v>
      </c>
      <c r="AI70" s="342">
        <v>0</v>
      </c>
      <c r="AJ70" s="342">
        <v>0</v>
      </c>
      <c r="AK70" s="342">
        <v>0</v>
      </c>
      <c r="AL70" s="342">
        <v>0</v>
      </c>
      <c r="AM70" s="342">
        <v>0</v>
      </c>
      <c r="AN70" s="342">
        <v>0</v>
      </c>
      <c r="AO70" s="342">
        <v>0</v>
      </c>
      <c r="AP70" s="342">
        <v>0</v>
      </c>
      <c r="AQ70" s="342">
        <v>0</v>
      </c>
      <c r="AR70" s="342">
        <v>0</v>
      </c>
      <c r="AS70" s="342">
        <v>0</v>
      </c>
      <c r="AT70" s="342">
        <v>0</v>
      </c>
      <c r="AU70" s="342">
        <v>0</v>
      </c>
      <c r="AV70" s="342">
        <v>0</v>
      </c>
      <c r="AW70" s="342">
        <v>0</v>
      </c>
      <c r="AX70" s="342">
        <v>0</v>
      </c>
      <c r="AY70" s="342">
        <v>14090.493202107196</v>
      </c>
      <c r="AZ70" s="342">
        <v>13598.640607547533</v>
      </c>
      <c r="BA70" s="342">
        <v>13146.008382994116</v>
      </c>
      <c r="BB70" s="342">
        <v>12636.125777533987</v>
      </c>
      <c r="BC70" s="342">
        <v>11686.387821511782</v>
      </c>
      <c r="BD70" s="342">
        <v>11500.914203918654</v>
      </c>
      <c r="BE70" s="342">
        <v>11240.793442363378</v>
      </c>
      <c r="BF70" s="342">
        <v>11003.909575137839</v>
      </c>
      <c r="BG70" s="342">
        <v>10688.294273176904</v>
      </c>
      <c r="BH70" s="342">
        <v>10278.498185513845</v>
      </c>
      <c r="BI70" s="342">
        <v>9984.5047985190977</v>
      </c>
      <c r="BJ70" s="342">
        <v>9572.1924567219539</v>
      </c>
      <c r="BK70" s="342">
        <v>9480.5805641638381</v>
      </c>
      <c r="BL70" s="342">
        <v>8955.9983479080147</v>
      </c>
      <c r="BM70" s="342">
        <v>8285.0511178175966</v>
      </c>
      <c r="BN70" s="342">
        <v>7412.2924876867419</v>
      </c>
      <c r="BO70" s="342">
        <v>6469.4765253331971</v>
      </c>
      <c r="BP70" s="342">
        <v>4221.0467582518086</v>
      </c>
      <c r="BQ70" s="342">
        <v>1498.0878443928034</v>
      </c>
      <c r="BR70" s="342">
        <v>305.30511535546509</v>
      </c>
      <c r="BS70" s="342">
        <v>78.020356683285442</v>
      </c>
      <c r="BT70" s="342">
        <v>18.290578905830035</v>
      </c>
      <c r="BU70" s="342">
        <v>10.76794630128032</v>
      </c>
      <c r="BV70" s="342">
        <v>0</v>
      </c>
      <c r="BW70" s="342">
        <v>5.5999414716912499</v>
      </c>
      <c r="BX70" s="342">
        <v>5.0544035632462512</v>
      </c>
      <c r="BY70" s="342">
        <v>0</v>
      </c>
      <c r="BZ70" s="342">
        <v>0</v>
      </c>
      <c r="CA70" s="342">
        <v>2.46698197465716</v>
      </c>
      <c r="CB70" s="342">
        <v>2.5825560078637393</v>
      </c>
      <c r="CC70" s="342">
        <v>2.5651639246358924</v>
      </c>
      <c r="CD70" s="342">
        <v>2.5356638039955723</v>
      </c>
      <c r="CE70" s="343">
        <v>2.5166962038843788</v>
      </c>
    </row>
    <row r="71" spans="1:83" ht="15.5" x14ac:dyDescent="0.35">
      <c r="A71" s="317"/>
      <c r="B71" s="322" t="s">
        <v>461</v>
      </c>
      <c r="C71" s="319"/>
      <c r="D71" s="342">
        <v>0</v>
      </c>
      <c r="E71" s="342">
        <v>0</v>
      </c>
      <c r="F71" s="342">
        <v>0</v>
      </c>
      <c r="G71" s="342">
        <v>0</v>
      </c>
      <c r="H71" s="342">
        <v>0</v>
      </c>
      <c r="I71" s="342">
        <v>0</v>
      </c>
      <c r="J71" s="342">
        <v>0</v>
      </c>
      <c r="K71" s="342">
        <v>0</v>
      </c>
      <c r="L71" s="342">
        <v>0</v>
      </c>
      <c r="M71" s="342">
        <v>0</v>
      </c>
      <c r="N71" s="342">
        <v>0</v>
      </c>
      <c r="O71" s="342">
        <v>0</v>
      </c>
      <c r="P71" s="342">
        <v>0</v>
      </c>
      <c r="Q71" s="342">
        <v>0</v>
      </c>
      <c r="R71" s="342">
        <v>0</v>
      </c>
      <c r="S71" s="342">
        <v>0</v>
      </c>
      <c r="T71" s="342">
        <v>0</v>
      </c>
      <c r="U71" s="342">
        <v>0</v>
      </c>
      <c r="V71" s="342">
        <v>0</v>
      </c>
      <c r="W71" s="342">
        <v>0</v>
      </c>
      <c r="X71" s="342">
        <v>0</v>
      </c>
      <c r="Y71" s="342">
        <v>0</v>
      </c>
      <c r="Z71" s="342">
        <v>0</v>
      </c>
      <c r="AA71" s="342">
        <v>0</v>
      </c>
      <c r="AB71" s="342">
        <v>0</v>
      </c>
      <c r="AC71" s="342">
        <v>0</v>
      </c>
      <c r="AD71" s="342">
        <v>0</v>
      </c>
      <c r="AE71" s="342">
        <v>0</v>
      </c>
      <c r="AF71" s="342">
        <v>0</v>
      </c>
      <c r="AG71" s="342">
        <v>0</v>
      </c>
      <c r="AH71" s="342">
        <v>736.43403664907078</v>
      </c>
      <c r="AI71" s="342">
        <v>706.64097089311531</v>
      </c>
      <c r="AJ71" s="342">
        <v>699.48543048641716</v>
      </c>
      <c r="AK71" s="342">
        <v>722.11268462959981</v>
      </c>
      <c r="AL71" s="342">
        <v>885.06098384905908</v>
      </c>
      <c r="AM71" s="342">
        <v>981.31178196224698</v>
      </c>
      <c r="AN71" s="342">
        <v>1074.8279657751298</v>
      </c>
      <c r="AO71" s="342">
        <v>1240.3045125428193</v>
      </c>
      <c r="AP71" s="342">
        <v>1477.3591395465223</v>
      </c>
      <c r="AQ71" s="342">
        <v>1512.336426069817</v>
      </c>
      <c r="AR71" s="342">
        <v>1834.7318958543433</v>
      </c>
      <c r="AS71" s="342">
        <v>1934.7781127386361</v>
      </c>
      <c r="AT71" s="342">
        <v>2140.3023839309558</v>
      </c>
      <c r="AU71" s="342">
        <v>2522.2247914625486</v>
      </c>
      <c r="AV71" s="342">
        <v>3290.5801140454128</v>
      </c>
      <c r="AW71" s="342">
        <v>3953.3558487584069</v>
      </c>
      <c r="AX71" s="342">
        <v>4701.4594340039666</v>
      </c>
      <c r="AY71" s="342">
        <v>5309.5218834107063</v>
      </c>
      <c r="AZ71" s="342">
        <v>5543.3154110761889</v>
      </c>
      <c r="BA71" s="342">
        <v>5796.403690227613</v>
      </c>
      <c r="BB71" s="342">
        <v>5955.3763350607687</v>
      </c>
      <c r="BC71" s="342">
        <v>6103.6008966013915</v>
      </c>
      <c r="BD71" s="342">
        <v>6381.8556825878932</v>
      </c>
      <c r="BE71" s="342">
        <v>6672.9678038615803</v>
      </c>
      <c r="BF71" s="342">
        <v>6358.4235017719302</v>
      </c>
      <c r="BG71" s="342">
        <v>6489.1203073726883</v>
      </c>
      <c r="BH71" s="342">
        <v>5955.4405147413381</v>
      </c>
      <c r="BI71" s="342">
        <v>5793.4176860900025</v>
      </c>
      <c r="BJ71" s="342">
        <v>5845.139575174222</v>
      </c>
      <c r="BK71" s="342">
        <v>6523.5613688373878</v>
      </c>
      <c r="BL71" s="342">
        <v>6434.9300951198111</v>
      </c>
      <c r="BM71" s="342">
        <v>6351.1137379851671</v>
      </c>
      <c r="BN71" s="342">
        <v>6183.5555601558435</v>
      </c>
      <c r="BO71" s="342">
        <v>5298.8842320802041</v>
      </c>
      <c r="BP71" s="342">
        <v>3207.6983720675435</v>
      </c>
      <c r="BQ71" s="342">
        <v>1251.753190187864</v>
      </c>
      <c r="BR71" s="342">
        <v>574.13653948188505</v>
      </c>
      <c r="BS71" s="342">
        <v>288.85391050271426</v>
      </c>
      <c r="BT71" s="342">
        <v>121.04790956468894</v>
      </c>
      <c r="BU71" s="342">
        <v>34.574989490921652</v>
      </c>
      <c r="BV71" s="342">
        <v>3.6923208669762388</v>
      </c>
      <c r="BW71" s="342">
        <v>1.6452298856386653</v>
      </c>
      <c r="BX71" s="342">
        <v>1.2161912221411231</v>
      </c>
      <c r="BY71" s="342">
        <v>0.9170783265083492</v>
      </c>
      <c r="BZ71" s="342">
        <v>0.68097516238354616</v>
      </c>
      <c r="CA71" s="342">
        <v>0.60255185665735755</v>
      </c>
      <c r="CB71" s="342">
        <v>0.46588922923139248</v>
      </c>
      <c r="CC71" s="342">
        <v>8.7036691404644179E-2</v>
      </c>
      <c r="CD71" s="342">
        <v>0</v>
      </c>
      <c r="CE71" s="343">
        <v>0</v>
      </c>
    </row>
    <row r="72" spans="1:83" ht="15.5" x14ac:dyDescent="0.35">
      <c r="A72" s="317"/>
      <c r="B72" s="322" t="s">
        <v>276</v>
      </c>
      <c r="C72" s="319"/>
      <c r="D72" s="342">
        <v>0</v>
      </c>
      <c r="E72" s="342">
        <v>0</v>
      </c>
      <c r="F72" s="342">
        <v>0</v>
      </c>
      <c r="G72" s="342">
        <v>0</v>
      </c>
      <c r="H72" s="342">
        <v>0</v>
      </c>
      <c r="I72" s="342">
        <v>0</v>
      </c>
      <c r="J72" s="342">
        <v>0</v>
      </c>
      <c r="K72" s="342">
        <v>0</v>
      </c>
      <c r="L72" s="342">
        <v>0</v>
      </c>
      <c r="M72" s="342">
        <v>0</v>
      </c>
      <c r="N72" s="342">
        <v>0</v>
      </c>
      <c r="O72" s="342">
        <v>0</v>
      </c>
      <c r="P72" s="342">
        <v>0</v>
      </c>
      <c r="Q72" s="342">
        <v>0</v>
      </c>
      <c r="R72" s="342">
        <v>0</v>
      </c>
      <c r="S72" s="342">
        <v>0</v>
      </c>
      <c r="T72" s="342">
        <v>0</v>
      </c>
      <c r="U72" s="342">
        <v>0</v>
      </c>
      <c r="V72" s="342">
        <v>0</v>
      </c>
      <c r="W72" s="342">
        <v>0</v>
      </c>
      <c r="X72" s="342">
        <v>0</v>
      </c>
      <c r="Y72" s="342">
        <v>0</v>
      </c>
      <c r="Z72" s="342">
        <v>0</v>
      </c>
      <c r="AA72" s="342">
        <v>0</v>
      </c>
      <c r="AB72" s="342">
        <v>0</v>
      </c>
      <c r="AC72" s="342">
        <v>0</v>
      </c>
      <c r="AD72" s="342">
        <v>0</v>
      </c>
      <c r="AE72" s="342">
        <v>0</v>
      </c>
      <c r="AF72" s="342">
        <v>0</v>
      </c>
      <c r="AG72" s="342">
        <v>0</v>
      </c>
      <c r="AH72" s="342">
        <v>4646.3420735306527</v>
      </c>
      <c r="AI72" s="342">
        <v>4702.3852002396034</v>
      </c>
      <c r="AJ72" s="342">
        <v>4559.0199309701511</v>
      </c>
      <c r="AK72" s="342">
        <v>4902.0145206282405</v>
      </c>
      <c r="AL72" s="342">
        <v>5291.333241124029</v>
      </c>
      <c r="AM72" s="342">
        <v>5903.1191638570735</v>
      </c>
      <c r="AN72" s="342">
        <v>6322.8593893249435</v>
      </c>
      <c r="AO72" s="342">
        <v>6449.4692159515516</v>
      </c>
      <c r="AP72" s="342">
        <v>6891.9178341978641</v>
      </c>
      <c r="AQ72" s="342">
        <v>7110.5817414481162</v>
      </c>
      <c r="AR72" s="342">
        <v>7413.8523053954723</v>
      </c>
      <c r="AS72" s="342">
        <v>7713.5105032116953</v>
      </c>
      <c r="AT72" s="342">
        <v>8098.5865980889794</v>
      </c>
      <c r="AU72" s="342">
        <v>9387.2705132920855</v>
      </c>
      <c r="AV72" s="342">
        <v>10320.987358283768</v>
      </c>
      <c r="AW72" s="342">
        <v>11474.721254419968</v>
      </c>
      <c r="AX72" s="342">
        <v>12358.293790481324</v>
      </c>
      <c r="AY72" s="342">
        <v>419.91246222497028</v>
      </c>
      <c r="AZ72" s="342">
        <v>0</v>
      </c>
      <c r="BA72" s="342">
        <v>0</v>
      </c>
      <c r="BB72" s="342">
        <v>0</v>
      </c>
      <c r="BC72" s="342">
        <v>0</v>
      </c>
      <c r="BD72" s="342">
        <v>0</v>
      </c>
      <c r="BE72" s="342">
        <v>0</v>
      </c>
      <c r="BF72" s="342">
        <v>0</v>
      </c>
      <c r="BG72" s="342">
        <v>0</v>
      </c>
      <c r="BH72" s="342">
        <v>0</v>
      </c>
      <c r="BI72" s="342">
        <v>0</v>
      </c>
      <c r="BJ72" s="342">
        <v>0</v>
      </c>
      <c r="BK72" s="342">
        <v>0</v>
      </c>
      <c r="BL72" s="342">
        <v>0</v>
      </c>
      <c r="BM72" s="342">
        <v>0</v>
      </c>
      <c r="BN72" s="342">
        <v>0</v>
      </c>
      <c r="BO72" s="342">
        <v>0</v>
      </c>
      <c r="BP72" s="342">
        <v>0</v>
      </c>
      <c r="BQ72" s="342">
        <v>0</v>
      </c>
      <c r="BR72" s="342">
        <v>0</v>
      </c>
      <c r="BS72" s="342">
        <v>0</v>
      </c>
      <c r="BT72" s="342">
        <v>0</v>
      </c>
      <c r="BU72" s="342">
        <v>0</v>
      </c>
      <c r="BV72" s="342">
        <v>0</v>
      </c>
      <c r="BW72" s="342">
        <v>0</v>
      </c>
      <c r="BX72" s="342">
        <v>0</v>
      </c>
      <c r="BY72" s="342">
        <v>0</v>
      </c>
      <c r="BZ72" s="342">
        <v>0</v>
      </c>
      <c r="CA72" s="342">
        <v>0</v>
      </c>
      <c r="CB72" s="342">
        <v>0</v>
      </c>
      <c r="CC72" s="342">
        <v>0</v>
      </c>
      <c r="CD72" s="342">
        <v>0</v>
      </c>
      <c r="CE72" s="343">
        <v>0</v>
      </c>
    </row>
    <row r="73" spans="1:83" ht="15.5" x14ac:dyDescent="0.35">
      <c r="A73" s="317"/>
      <c r="B73" s="322" t="s">
        <v>293</v>
      </c>
      <c r="C73" s="319"/>
      <c r="D73" s="342">
        <v>0</v>
      </c>
      <c r="E73" s="342">
        <v>0</v>
      </c>
      <c r="F73" s="342">
        <v>0</v>
      </c>
      <c r="G73" s="342">
        <v>0</v>
      </c>
      <c r="H73" s="342">
        <v>0</v>
      </c>
      <c r="I73" s="342">
        <v>0</v>
      </c>
      <c r="J73" s="342">
        <v>0</v>
      </c>
      <c r="K73" s="342">
        <v>0</v>
      </c>
      <c r="L73" s="342">
        <v>0</v>
      </c>
      <c r="M73" s="342">
        <v>0</v>
      </c>
      <c r="N73" s="342">
        <v>0</v>
      </c>
      <c r="O73" s="342">
        <v>0</v>
      </c>
      <c r="P73" s="342">
        <v>0</v>
      </c>
      <c r="Q73" s="342">
        <v>0</v>
      </c>
      <c r="R73" s="342">
        <v>0</v>
      </c>
      <c r="S73" s="342">
        <v>0</v>
      </c>
      <c r="T73" s="342">
        <v>0</v>
      </c>
      <c r="U73" s="342">
        <v>0</v>
      </c>
      <c r="V73" s="342">
        <v>0</v>
      </c>
      <c r="W73" s="342">
        <v>0</v>
      </c>
      <c r="X73" s="342">
        <v>0</v>
      </c>
      <c r="Y73" s="342">
        <v>0</v>
      </c>
      <c r="Z73" s="342">
        <v>0</v>
      </c>
      <c r="AA73" s="342">
        <v>0</v>
      </c>
      <c r="AB73" s="342">
        <v>0</v>
      </c>
      <c r="AC73" s="342">
        <v>0</v>
      </c>
      <c r="AD73" s="342">
        <v>0</v>
      </c>
      <c r="AE73" s="342">
        <v>0</v>
      </c>
      <c r="AF73" s="342">
        <v>0</v>
      </c>
      <c r="AG73" s="342">
        <v>0</v>
      </c>
      <c r="AH73" s="342">
        <v>391.17893052430259</v>
      </c>
      <c r="AI73" s="342">
        <v>408.21762350256398</v>
      </c>
      <c r="AJ73" s="342">
        <v>428.59989977177395</v>
      </c>
      <c r="AK73" s="342">
        <v>460.49598014556699</v>
      </c>
      <c r="AL73" s="342">
        <v>504.28379129050364</v>
      </c>
      <c r="AM73" s="342">
        <v>564.61565378083617</v>
      </c>
      <c r="AN73" s="342">
        <v>688.65954218346315</v>
      </c>
      <c r="AO73" s="342">
        <v>730.0942587634155</v>
      </c>
      <c r="AP73" s="342">
        <v>741.75505274719205</v>
      </c>
      <c r="AQ73" s="342">
        <v>720.30759460382365</v>
      </c>
      <c r="AR73" s="342">
        <v>714.02822187421361</v>
      </c>
      <c r="AS73" s="342">
        <v>716.81878298640959</v>
      </c>
      <c r="AT73" s="342">
        <v>814.68573643311947</v>
      </c>
      <c r="AU73" s="342">
        <v>1069.3139989285114</v>
      </c>
      <c r="AV73" s="342">
        <v>1096.4017084412255</v>
      </c>
      <c r="AW73" s="342">
        <v>1166.2957540075176</v>
      </c>
      <c r="AX73" s="342">
        <v>1278.6552218866832</v>
      </c>
      <c r="AY73" s="342">
        <v>1311.2218960119419</v>
      </c>
      <c r="AZ73" s="342">
        <v>1421.8188239316112</v>
      </c>
      <c r="BA73" s="342">
        <v>1529.5827459493314</v>
      </c>
      <c r="BB73" s="342">
        <v>1463.9988318669898</v>
      </c>
      <c r="BC73" s="342">
        <v>1483.5840331109705</v>
      </c>
      <c r="BD73" s="342">
        <v>1446.7643175111559</v>
      </c>
      <c r="BE73" s="342">
        <v>1455.9706755400264</v>
      </c>
      <c r="BF73" s="342">
        <v>1294.479442740716</v>
      </c>
      <c r="BG73" s="342">
        <v>1217.8186725792598</v>
      </c>
      <c r="BH73" s="342">
        <v>1225.2083724035401</v>
      </c>
      <c r="BI73" s="342">
        <v>1159.0421179535033</v>
      </c>
      <c r="BJ73" s="342">
        <v>1120.08271822505</v>
      </c>
      <c r="BK73" s="342">
        <v>993.45635653220427</v>
      </c>
      <c r="BL73" s="342">
        <v>978.49737473972687</v>
      </c>
      <c r="BM73" s="342">
        <v>981.06277124783003</v>
      </c>
      <c r="BN73" s="342">
        <v>958.25440297756165</v>
      </c>
      <c r="BO73" s="342">
        <v>932.50079574072879</v>
      </c>
      <c r="BP73" s="342">
        <v>937.27919134111653</v>
      </c>
      <c r="BQ73" s="342">
        <v>902.60712331972309</v>
      </c>
      <c r="BR73" s="342">
        <v>745.20595020152155</v>
      </c>
      <c r="BS73" s="342">
        <v>422.88053589247272</v>
      </c>
      <c r="BT73" s="342">
        <v>138.34683410897571</v>
      </c>
      <c r="BU73" s="342">
        <v>17.434786125829831</v>
      </c>
      <c r="BV73" s="342">
        <v>1.4119448965821477</v>
      </c>
      <c r="BW73" s="342">
        <v>0.30997289530692779</v>
      </c>
      <c r="BX73" s="342">
        <v>0.16888415347298341</v>
      </c>
      <c r="BY73" s="342">
        <v>0.14410170618641174</v>
      </c>
      <c r="BZ73" s="342">
        <v>7.4554313776202141E-2</v>
      </c>
      <c r="CA73" s="342">
        <v>1.5260794213034213E-3</v>
      </c>
      <c r="CB73" s="342">
        <v>0</v>
      </c>
      <c r="CC73" s="342">
        <v>0</v>
      </c>
      <c r="CD73" s="342">
        <v>0</v>
      </c>
      <c r="CE73" s="343">
        <v>0</v>
      </c>
    </row>
    <row r="74" spans="1:83" ht="15.5" x14ac:dyDescent="0.35">
      <c r="A74" s="317"/>
      <c r="B74" s="322" t="s">
        <v>294</v>
      </c>
      <c r="C74" s="319"/>
      <c r="D74" s="342">
        <v>0</v>
      </c>
      <c r="E74" s="342">
        <v>0</v>
      </c>
      <c r="F74" s="342">
        <v>0</v>
      </c>
      <c r="G74" s="342">
        <v>0</v>
      </c>
      <c r="H74" s="342">
        <v>0</v>
      </c>
      <c r="I74" s="342">
        <v>0</v>
      </c>
      <c r="J74" s="342">
        <v>0</v>
      </c>
      <c r="K74" s="342">
        <v>0</v>
      </c>
      <c r="L74" s="342">
        <v>0</v>
      </c>
      <c r="M74" s="342">
        <v>0</v>
      </c>
      <c r="N74" s="342">
        <v>0</v>
      </c>
      <c r="O74" s="342">
        <v>0</v>
      </c>
      <c r="P74" s="342">
        <v>0</v>
      </c>
      <c r="Q74" s="342">
        <v>0</v>
      </c>
      <c r="R74" s="342">
        <v>0</v>
      </c>
      <c r="S74" s="342">
        <v>0</v>
      </c>
      <c r="T74" s="342">
        <v>0</v>
      </c>
      <c r="U74" s="342">
        <v>0</v>
      </c>
      <c r="V74" s="342">
        <v>0</v>
      </c>
      <c r="W74" s="342">
        <v>0</v>
      </c>
      <c r="X74" s="342">
        <v>0</v>
      </c>
      <c r="Y74" s="342">
        <v>0</v>
      </c>
      <c r="Z74" s="342">
        <v>0</v>
      </c>
      <c r="AA74" s="342">
        <v>0</v>
      </c>
      <c r="AB74" s="342">
        <v>0</v>
      </c>
      <c r="AC74" s="342">
        <v>0</v>
      </c>
      <c r="AD74" s="342">
        <v>0</v>
      </c>
      <c r="AE74" s="342">
        <v>0</v>
      </c>
      <c r="AF74" s="342">
        <v>0</v>
      </c>
      <c r="AG74" s="342">
        <v>0</v>
      </c>
      <c r="AH74" s="342">
        <v>4160.8868521368122</v>
      </c>
      <c r="AI74" s="342">
        <v>3344.1435016015525</v>
      </c>
      <c r="AJ74" s="342">
        <v>2799.2955793572369</v>
      </c>
      <c r="AK74" s="342">
        <v>2628.539783986027</v>
      </c>
      <c r="AL74" s="342">
        <v>1992.5159902819685</v>
      </c>
      <c r="AM74" s="342">
        <v>904.79090636352589</v>
      </c>
      <c r="AN74" s="342">
        <v>895.78941730867746</v>
      </c>
      <c r="AO74" s="342">
        <v>839.79041751838577</v>
      </c>
      <c r="AP74" s="342">
        <v>520.89855110736312</v>
      </c>
      <c r="AQ74" s="342">
        <v>529.58447525145721</v>
      </c>
      <c r="AR74" s="342">
        <v>490.68464952916401</v>
      </c>
      <c r="AS74" s="342">
        <v>479.97816944633206</v>
      </c>
      <c r="AT74" s="342">
        <v>469.97522254705632</v>
      </c>
      <c r="AU74" s="342">
        <v>560.79432815812936</v>
      </c>
      <c r="AV74" s="342">
        <v>724.80516762198408</v>
      </c>
      <c r="AW74" s="342">
        <v>705.1997358470262</v>
      </c>
      <c r="AX74" s="342">
        <v>651.81109482737997</v>
      </c>
      <c r="AY74" s="342">
        <v>22.102258338412909</v>
      </c>
      <c r="AZ74" s="342">
        <v>0</v>
      </c>
      <c r="BA74" s="342">
        <v>0</v>
      </c>
      <c r="BB74" s="342">
        <v>0</v>
      </c>
      <c r="BC74" s="342">
        <v>0</v>
      </c>
      <c r="BD74" s="342">
        <v>0</v>
      </c>
      <c r="BE74" s="342">
        <v>0</v>
      </c>
      <c r="BF74" s="342">
        <v>0</v>
      </c>
      <c r="BG74" s="342">
        <v>0</v>
      </c>
      <c r="BH74" s="342">
        <v>0</v>
      </c>
      <c r="BI74" s="342">
        <v>0</v>
      </c>
      <c r="BJ74" s="342">
        <v>0</v>
      </c>
      <c r="BK74" s="342">
        <v>0</v>
      </c>
      <c r="BL74" s="342">
        <v>0</v>
      </c>
      <c r="BM74" s="342">
        <v>0</v>
      </c>
      <c r="BN74" s="342">
        <v>0</v>
      </c>
      <c r="BO74" s="342">
        <v>0</v>
      </c>
      <c r="BP74" s="342">
        <v>0</v>
      </c>
      <c r="BQ74" s="342">
        <v>0</v>
      </c>
      <c r="BR74" s="342">
        <v>0</v>
      </c>
      <c r="BS74" s="342">
        <v>0</v>
      </c>
      <c r="BT74" s="342">
        <v>0</v>
      </c>
      <c r="BU74" s="342">
        <v>0</v>
      </c>
      <c r="BV74" s="342">
        <v>0</v>
      </c>
      <c r="BW74" s="342">
        <v>0</v>
      </c>
      <c r="BX74" s="342">
        <v>0</v>
      </c>
      <c r="BY74" s="342">
        <v>0</v>
      </c>
      <c r="BZ74" s="342">
        <v>0</v>
      </c>
      <c r="CA74" s="342">
        <v>0</v>
      </c>
      <c r="CB74" s="342">
        <v>0</v>
      </c>
      <c r="CC74" s="342">
        <v>0</v>
      </c>
      <c r="CD74" s="342">
        <v>0</v>
      </c>
      <c r="CE74" s="343">
        <v>0</v>
      </c>
    </row>
    <row r="75" spans="1:83" ht="17.25" customHeight="1" x14ac:dyDescent="0.35">
      <c r="A75" s="317"/>
      <c r="B75" s="322" t="s">
        <v>493</v>
      </c>
      <c r="C75" s="319"/>
      <c r="D75" s="342">
        <v>0</v>
      </c>
      <c r="E75" s="342">
        <v>0</v>
      </c>
      <c r="F75" s="342">
        <v>0</v>
      </c>
      <c r="G75" s="342">
        <v>0</v>
      </c>
      <c r="H75" s="342">
        <v>0</v>
      </c>
      <c r="I75" s="342">
        <v>0</v>
      </c>
      <c r="J75" s="342">
        <v>0</v>
      </c>
      <c r="K75" s="342">
        <v>0</v>
      </c>
      <c r="L75" s="342">
        <v>0</v>
      </c>
      <c r="M75" s="342">
        <v>0</v>
      </c>
      <c r="N75" s="342">
        <v>0</v>
      </c>
      <c r="O75" s="342">
        <v>0</v>
      </c>
      <c r="P75" s="342">
        <v>0</v>
      </c>
      <c r="Q75" s="342">
        <v>0</v>
      </c>
      <c r="R75" s="342">
        <v>0</v>
      </c>
      <c r="S75" s="342">
        <v>0</v>
      </c>
      <c r="T75" s="342">
        <v>0</v>
      </c>
      <c r="U75" s="342">
        <v>0</v>
      </c>
      <c r="V75" s="342">
        <v>0</v>
      </c>
      <c r="W75" s="342">
        <v>0</v>
      </c>
      <c r="X75" s="342">
        <v>0</v>
      </c>
      <c r="Y75" s="342">
        <v>0</v>
      </c>
      <c r="Z75" s="342">
        <v>0</v>
      </c>
      <c r="AA75" s="342">
        <v>0</v>
      </c>
      <c r="AB75" s="342">
        <v>0</v>
      </c>
      <c r="AC75" s="342">
        <v>0</v>
      </c>
      <c r="AD75" s="342">
        <v>0</v>
      </c>
      <c r="AE75" s="342">
        <v>0</v>
      </c>
      <c r="AF75" s="342">
        <v>0</v>
      </c>
      <c r="AG75" s="342">
        <v>0</v>
      </c>
      <c r="AH75" s="342">
        <v>0</v>
      </c>
      <c r="AI75" s="342">
        <v>0</v>
      </c>
      <c r="AJ75" s="342">
        <v>0</v>
      </c>
      <c r="AK75" s="342">
        <v>0</v>
      </c>
      <c r="AL75" s="342">
        <v>0</v>
      </c>
      <c r="AM75" s="342">
        <v>0</v>
      </c>
      <c r="AN75" s="342">
        <v>0</v>
      </c>
      <c r="AO75" s="342">
        <v>0</v>
      </c>
      <c r="AP75" s="342">
        <v>0</v>
      </c>
      <c r="AQ75" s="342">
        <v>0</v>
      </c>
      <c r="AR75" s="342">
        <v>0</v>
      </c>
      <c r="AS75" s="342">
        <v>0</v>
      </c>
      <c r="AT75" s="342">
        <v>0</v>
      </c>
      <c r="AU75" s="342">
        <v>0</v>
      </c>
      <c r="AV75" s="342">
        <v>0</v>
      </c>
      <c r="AW75" s="342">
        <v>0</v>
      </c>
      <c r="AX75" s="342">
        <v>0</v>
      </c>
      <c r="AY75" s="342">
        <v>0</v>
      </c>
      <c r="AZ75" s="342">
        <v>0</v>
      </c>
      <c r="BA75" s="342">
        <v>0</v>
      </c>
      <c r="BB75" s="342">
        <v>0</v>
      </c>
      <c r="BC75" s="342">
        <v>0</v>
      </c>
      <c r="BD75" s="342">
        <v>0</v>
      </c>
      <c r="BE75" s="342">
        <v>0</v>
      </c>
      <c r="BF75" s="342">
        <v>0</v>
      </c>
      <c r="BG75" s="342">
        <v>0</v>
      </c>
      <c r="BH75" s="342">
        <v>0</v>
      </c>
      <c r="BI75" s="342">
        <v>0</v>
      </c>
      <c r="BJ75" s="342">
        <v>0</v>
      </c>
      <c r="BK75" s="342">
        <v>0</v>
      </c>
      <c r="BL75" s="342">
        <v>0</v>
      </c>
      <c r="BM75" s="342">
        <v>0</v>
      </c>
      <c r="BN75" s="342">
        <v>0</v>
      </c>
      <c r="BO75" s="342">
        <v>0</v>
      </c>
      <c r="BP75" s="342">
        <v>0</v>
      </c>
      <c r="BQ75" s="342">
        <v>0</v>
      </c>
      <c r="BR75" s="342">
        <v>10.717794569981834</v>
      </c>
      <c r="BS75" s="342">
        <v>19.711288105659321</v>
      </c>
      <c r="BT75" s="342">
        <v>263.24450825751001</v>
      </c>
      <c r="BU75" s="342">
        <v>493.85755907854281</v>
      </c>
      <c r="BV75" s="342">
        <v>1319.6935836942318</v>
      </c>
      <c r="BW75" s="342">
        <v>3858.3120318855308</v>
      </c>
      <c r="BX75" s="342">
        <v>6335.2495837176139</v>
      </c>
      <c r="BY75" s="342">
        <v>8911.9591780940846</v>
      </c>
      <c r="BZ75" s="342">
        <v>10239.275851558719</v>
      </c>
      <c r="CA75" s="342">
        <v>12746.449696917913</v>
      </c>
      <c r="CB75" s="342">
        <v>14973.905793793203</v>
      </c>
      <c r="CC75" s="342">
        <v>16935.881276174881</v>
      </c>
      <c r="CD75" s="342">
        <v>18274.129155683655</v>
      </c>
      <c r="CE75" s="343">
        <v>19506.059702582905</v>
      </c>
    </row>
    <row r="76" spans="1:83" ht="27" customHeight="1" x14ac:dyDescent="0.35">
      <c r="A76" s="317"/>
      <c r="B76" s="318" t="s">
        <v>462</v>
      </c>
      <c r="C76" s="319"/>
      <c r="D76" s="342">
        <v>0</v>
      </c>
      <c r="E76" s="342">
        <v>0</v>
      </c>
      <c r="F76" s="342">
        <v>0</v>
      </c>
      <c r="G76" s="342">
        <v>0</v>
      </c>
      <c r="H76" s="342">
        <v>0</v>
      </c>
      <c r="I76" s="342">
        <v>0</v>
      </c>
      <c r="J76" s="342">
        <v>0</v>
      </c>
      <c r="K76" s="342">
        <v>0</v>
      </c>
      <c r="L76" s="342">
        <v>0</v>
      </c>
      <c r="M76" s="342">
        <v>0</v>
      </c>
      <c r="N76" s="342">
        <v>0</v>
      </c>
      <c r="O76" s="342">
        <v>0</v>
      </c>
      <c r="P76" s="342">
        <v>0</v>
      </c>
      <c r="Q76" s="342">
        <v>0</v>
      </c>
      <c r="R76" s="342">
        <v>0</v>
      </c>
      <c r="S76" s="342">
        <v>0</v>
      </c>
      <c r="T76" s="342">
        <v>0</v>
      </c>
      <c r="U76" s="342">
        <v>0</v>
      </c>
      <c r="V76" s="342">
        <v>0</v>
      </c>
      <c r="W76" s="342">
        <v>0</v>
      </c>
      <c r="X76" s="342">
        <v>0</v>
      </c>
      <c r="Y76" s="342">
        <v>0</v>
      </c>
      <c r="Z76" s="342">
        <v>46.27868558324753</v>
      </c>
      <c r="AA76" s="342">
        <v>44.553109270596408</v>
      </c>
      <c r="AB76" s="342">
        <v>41.06427341611041</v>
      </c>
      <c r="AC76" s="342">
        <v>39.040003398421014</v>
      </c>
      <c r="AD76" s="342">
        <v>37.868538206175295</v>
      </c>
      <c r="AE76" s="342">
        <v>34.764019036336492</v>
      </c>
      <c r="AF76" s="342">
        <v>30.514493232411532</v>
      </c>
      <c r="AG76" s="342">
        <v>30.144192546763495</v>
      </c>
      <c r="AH76" s="342">
        <v>972.40681096902802</v>
      </c>
      <c r="AI76" s="342">
        <v>930.66168998538217</v>
      </c>
      <c r="AJ76" s="342">
        <v>891.96378718324695</v>
      </c>
      <c r="AK76" s="342">
        <v>890.08573140700537</v>
      </c>
      <c r="AL76" s="342">
        <v>858.25097117899497</v>
      </c>
      <c r="AM76" s="342">
        <v>903.70242528523011</v>
      </c>
      <c r="AN76" s="342">
        <v>906.62072749388699</v>
      </c>
      <c r="AO76" s="342">
        <v>926.51503057637115</v>
      </c>
      <c r="AP76" s="342">
        <v>871.76706488587547</v>
      </c>
      <c r="AQ76" s="342">
        <v>846.07391864639408</v>
      </c>
      <c r="AR76" s="342">
        <v>777.82920288254741</v>
      </c>
      <c r="AS76" s="342">
        <v>755.82342977061342</v>
      </c>
      <c r="AT76" s="342">
        <v>764.22687703469398</v>
      </c>
      <c r="AU76" s="342">
        <v>818.24214375071915</v>
      </c>
      <c r="AV76" s="342">
        <v>799.83400304484826</v>
      </c>
      <c r="AW76" s="342">
        <v>782.70284423336784</v>
      </c>
      <c r="AX76" s="342">
        <v>806.00384685943118</v>
      </c>
      <c r="AY76" s="342">
        <v>806.59559327304783</v>
      </c>
      <c r="AZ76" s="342">
        <v>814.6688086760729</v>
      </c>
      <c r="BA76" s="342">
        <v>818.10895292305452</v>
      </c>
      <c r="BB76" s="342">
        <v>823.48978958559542</v>
      </c>
      <c r="BC76" s="342">
        <v>801.08261669303442</v>
      </c>
      <c r="BD76" s="342">
        <v>775.91336482436247</v>
      </c>
      <c r="BE76" s="342">
        <v>775.83323392323643</v>
      </c>
      <c r="BF76" s="342">
        <v>748.78702987770021</v>
      </c>
      <c r="BG76" s="342">
        <v>753.58606106784191</v>
      </c>
      <c r="BH76" s="342">
        <v>716.44945981316084</v>
      </c>
      <c r="BI76" s="342">
        <v>686.23705145855581</v>
      </c>
      <c r="BJ76" s="342">
        <v>655.7565232461277</v>
      </c>
      <c r="BK76" s="342">
        <v>602.52395321785605</v>
      </c>
      <c r="BL76" s="342">
        <v>483.58006676309088</v>
      </c>
      <c r="BM76" s="342">
        <v>483.86807504939298</v>
      </c>
      <c r="BN76" s="342">
        <v>538.42166959245003</v>
      </c>
      <c r="BO76" s="342">
        <v>514.9943548487505</v>
      </c>
      <c r="BP76" s="342">
        <v>501.49252739512661</v>
      </c>
      <c r="BQ76" s="342">
        <v>473.00433150114509</v>
      </c>
      <c r="BR76" s="342">
        <v>459.42218386782059</v>
      </c>
      <c r="BS76" s="342">
        <v>429.90760001349656</v>
      </c>
      <c r="BT76" s="342">
        <v>431.33291555858688</v>
      </c>
      <c r="BU76" s="342">
        <v>405.49688508336862</v>
      </c>
      <c r="BV76" s="342">
        <v>388.81932554506949</v>
      </c>
      <c r="BW76" s="342">
        <v>375.82195827355554</v>
      </c>
      <c r="BX76" s="342">
        <v>309.35151594770531</v>
      </c>
      <c r="BY76" s="342">
        <v>295.76405640212067</v>
      </c>
      <c r="BZ76" s="342">
        <v>268.53643783782047</v>
      </c>
      <c r="CA76" s="342">
        <v>267.4974797834393</v>
      </c>
      <c r="CB76" s="342">
        <v>255.00051140835114</v>
      </c>
      <c r="CC76" s="342">
        <v>233.75933895592462</v>
      </c>
      <c r="CD76" s="342">
        <v>217.9546586356318</v>
      </c>
      <c r="CE76" s="343">
        <v>209.72855567705713</v>
      </c>
    </row>
    <row r="77" spans="1:83" ht="15.5" x14ac:dyDescent="0.35">
      <c r="A77" s="317"/>
      <c r="B77" s="322" t="s">
        <v>463</v>
      </c>
      <c r="C77" s="319"/>
      <c r="D77" s="342">
        <v>0</v>
      </c>
      <c r="E77" s="342">
        <v>0</v>
      </c>
      <c r="F77" s="342">
        <v>0</v>
      </c>
      <c r="G77" s="342">
        <v>0</v>
      </c>
      <c r="H77" s="342">
        <v>0</v>
      </c>
      <c r="I77" s="342">
        <v>0</v>
      </c>
      <c r="J77" s="342">
        <v>0</v>
      </c>
      <c r="K77" s="342">
        <v>0</v>
      </c>
      <c r="L77" s="342">
        <v>0</v>
      </c>
      <c r="M77" s="342">
        <v>0</v>
      </c>
      <c r="N77" s="342">
        <v>0</v>
      </c>
      <c r="O77" s="342">
        <v>0</v>
      </c>
      <c r="P77" s="342">
        <v>0</v>
      </c>
      <c r="Q77" s="342">
        <v>0</v>
      </c>
      <c r="R77" s="342">
        <v>0</v>
      </c>
      <c r="S77" s="342">
        <v>0</v>
      </c>
      <c r="T77" s="342">
        <v>0</v>
      </c>
      <c r="U77" s="342">
        <v>0</v>
      </c>
      <c r="V77" s="342">
        <v>0</v>
      </c>
      <c r="W77" s="342">
        <v>0</v>
      </c>
      <c r="X77" s="342">
        <v>0</v>
      </c>
      <c r="Y77" s="342">
        <v>0</v>
      </c>
      <c r="Z77" s="342">
        <v>0</v>
      </c>
      <c r="AA77" s="342">
        <v>0</v>
      </c>
      <c r="AB77" s="342">
        <v>0</v>
      </c>
      <c r="AC77" s="342">
        <v>0</v>
      </c>
      <c r="AD77" s="342">
        <v>0</v>
      </c>
      <c r="AE77" s="342">
        <v>0</v>
      </c>
      <c r="AF77" s="342">
        <v>0</v>
      </c>
      <c r="AG77" s="342">
        <v>0</v>
      </c>
      <c r="AH77" s="342">
        <v>35.325476216007921</v>
      </c>
      <c r="AI77" s="342">
        <v>33.949907597571013</v>
      </c>
      <c r="AJ77" s="342">
        <v>33.191461396951574</v>
      </c>
      <c r="AK77" s="342">
        <v>33.509834002383222</v>
      </c>
      <c r="AL77" s="342">
        <v>33.793074983630383</v>
      </c>
      <c r="AM77" s="342">
        <v>34.030887430193111</v>
      </c>
      <c r="AN77" s="342">
        <v>32.694472321580086</v>
      </c>
      <c r="AO77" s="342">
        <v>32.543071791316414</v>
      </c>
      <c r="AP77" s="342">
        <v>32.675995352205554</v>
      </c>
      <c r="AQ77" s="342">
        <v>28.601233575717099</v>
      </c>
      <c r="AR77" s="342">
        <v>27.699257965646797</v>
      </c>
      <c r="AS77" s="342">
        <v>25.907643069566173</v>
      </c>
      <c r="AT77" s="342">
        <v>24.233748996335873</v>
      </c>
      <c r="AU77" s="342">
        <v>24.241652105183327</v>
      </c>
      <c r="AV77" s="342">
        <v>21.501799148720512</v>
      </c>
      <c r="AW77" s="342">
        <v>21.146165053150575</v>
      </c>
      <c r="AX77" s="342">
        <v>17.058505866551613</v>
      </c>
      <c r="AY77" s="342">
        <v>15.317275664949264</v>
      </c>
      <c r="AZ77" s="342">
        <v>13.775249585262809</v>
      </c>
      <c r="BA77" s="342">
        <v>12.222176691437626</v>
      </c>
      <c r="BB77" s="342">
        <v>10.621365143133511</v>
      </c>
      <c r="BC77" s="342">
        <v>10.336529364153691</v>
      </c>
      <c r="BD77" s="342">
        <v>8.8591699087689566</v>
      </c>
      <c r="BE77" s="342">
        <v>8.6824536680793116</v>
      </c>
      <c r="BF77" s="342">
        <v>7.7829286944043794</v>
      </c>
      <c r="BG77" s="342">
        <v>5.8761421608467765</v>
      </c>
      <c r="BH77" s="342">
        <v>5.0389431135431026</v>
      </c>
      <c r="BI77" s="342">
        <v>9.2957140268279801</v>
      </c>
      <c r="BJ77" s="342">
        <v>8.1717977273262097</v>
      </c>
      <c r="BK77" s="342">
        <v>8.0816070166090999</v>
      </c>
      <c r="BL77" s="342">
        <v>3.0191518561631834</v>
      </c>
      <c r="BM77" s="342">
        <v>2.4965799727862041</v>
      </c>
      <c r="BN77" s="342">
        <v>2.1653909956836457</v>
      </c>
      <c r="BO77" s="342">
        <v>1.8990352761813707</v>
      </c>
      <c r="BP77" s="342">
        <v>1.6649266132373386</v>
      </c>
      <c r="BQ77" s="342">
        <v>1.6579107540736793</v>
      </c>
      <c r="BR77" s="342">
        <v>1.508431048335475</v>
      </c>
      <c r="BS77" s="342">
        <v>1.3394535151502369</v>
      </c>
      <c r="BT77" s="342">
        <v>1.2498956675048254</v>
      </c>
      <c r="BU77" s="342">
        <v>1.1725714809633803</v>
      </c>
      <c r="BV77" s="342">
        <v>1.1176293606165688</v>
      </c>
      <c r="BW77" s="342">
        <v>1.0380580224430223</v>
      </c>
      <c r="BX77" s="342">
        <v>0.76535195053459981</v>
      </c>
      <c r="BY77" s="342">
        <v>0.64815528846445891</v>
      </c>
      <c r="BZ77" s="342">
        <v>0.45066165643587047</v>
      </c>
      <c r="CA77" s="342">
        <v>0.34270973893555962</v>
      </c>
      <c r="CB77" s="342">
        <v>0.25257729094357423</v>
      </c>
      <c r="CC77" s="342">
        <v>0.1826219990095807</v>
      </c>
      <c r="CD77" s="342">
        <v>0.14341693556009372</v>
      </c>
      <c r="CE77" s="343">
        <v>0.1182447938591191</v>
      </c>
    </row>
    <row r="78" spans="1:83" ht="15.5" x14ac:dyDescent="0.35">
      <c r="A78" s="317"/>
      <c r="B78" s="322" t="s">
        <v>464</v>
      </c>
      <c r="C78" s="319"/>
      <c r="D78" s="342">
        <v>0</v>
      </c>
      <c r="E78" s="342">
        <v>0</v>
      </c>
      <c r="F78" s="342">
        <v>0</v>
      </c>
      <c r="G78" s="342">
        <v>0</v>
      </c>
      <c r="H78" s="342">
        <v>0</v>
      </c>
      <c r="I78" s="342">
        <v>0</v>
      </c>
      <c r="J78" s="342">
        <v>0</v>
      </c>
      <c r="K78" s="342">
        <v>0</v>
      </c>
      <c r="L78" s="342">
        <v>0</v>
      </c>
      <c r="M78" s="342">
        <v>0</v>
      </c>
      <c r="N78" s="342">
        <v>0</v>
      </c>
      <c r="O78" s="342">
        <v>0</v>
      </c>
      <c r="P78" s="342">
        <v>0</v>
      </c>
      <c r="Q78" s="342">
        <v>0</v>
      </c>
      <c r="R78" s="342">
        <v>0</v>
      </c>
      <c r="S78" s="342">
        <v>0</v>
      </c>
      <c r="T78" s="342">
        <v>0</v>
      </c>
      <c r="U78" s="342">
        <v>0</v>
      </c>
      <c r="V78" s="342">
        <v>0</v>
      </c>
      <c r="W78" s="342">
        <v>0</v>
      </c>
      <c r="X78" s="342">
        <v>0</v>
      </c>
      <c r="Y78" s="342">
        <v>0</v>
      </c>
      <c r="Z78" s="342">
        <v>0</v>
      </c>
      <c r="AA78" s="342">
        <v>0</v>
      </c>
      <c r="AB78" s="342">
        <v>0</v>
      </c>
      <c r="AC78" s="342">
        <v>0</v>
      </c>
      <c r="AD78" s="342">
        <v>0</v>
      </c>
      <c r="AE78" s="342">
        <v>0</v>
      </c>
      <c r="AF78" s="342">
        <v>0</v>
      </c>
      <c r="AG78" s="342">
        <v>0</v>
      </c>
      <c r="AH78" s="342">
        <v>907.02006855542129</v>
      </c>
      <c r="AI78" s="342">
        <v>871.03117340222684</v>
      </c>
      <c r="AJ78" s="342">
        <v>837.25212561628575</v>
      </c>
      <c r="AK78" s="342">
        <v>837.16061817068953</v>
      </c>
      <c r="AL78" s="342">
        <v>806.41414797606888</v>
      </c>
      <c r="AM78" s="342">
        <v>852.51029500500249</v>
      </c>
      <c r="AN78" s="342">
        <v>857.73871477024977</v>
      </c>
      <c r="AO78" s="342">
        <v>878.6927884263448</v>
      </c>
      <c r="AP78" s="342">
        <v>827.42140960927895</v>
      </c>
      <c r="AQ78" s="342">
        <v>805.82550092240729</v>
      </c>
      <c r="AR78" s="342">
        <v>740.61929765740126</v>
      </c>
      <c r="AS78" s="342">
        <v>719.74328712683962</v>
      </c>
      <c r="AT78" s="342">
        <v>731.02413792083519</v>
      </c>
      <c r="AU78" s="342">
        <v>785.54087134517908</v>
      </c>
      <c r="AV78" s="342">
        <v>770.55239006225293</v>
      </c>
      <c r="AW78" s="342">
        <v>754.73273740824129</v>
      </c>
      <c r="AX78" s="342">
        <v>783.28687797466841</v>
      </c>
      <c r="AY78" s="342">
        <v>785.53338810948662</v>
      </c>
      <c r="AZ78" s="342">
        <v>795.97352754604594</v>
      </c>
      <c r="BA78" s="342">
        <v>801.52030497436522</v>
      </c>
      <c r="BB78" s="342">
        <v>809.6286111554831</v>
      </c>
      <c r="BC78" s="342">
        <v>787.24363385043637</v>
      </c>
      <c r="BD78" s="342">
        <v>763.65466693832218</v>
      </c>
      <c r="BE78" s="342">
        <v>763.81970269211104</v>
      </c>
      <c r="BF78" s="342">
        <v>738.18707076930275</v>
      </c>
      <c r="BG78" s="342">
        <v>745.54136827199636</v>
      </c>
      <c r="BH78" s="342">
        <v>709.58532695579606</v>
      </c>
      <c r="BI78" s="342">
        <v>675.2868014194413</v>
      </c>
      <c r="BJ78" s="342">
        <v>646.00373688227762</v>
      </c>
      <c r="BK78" s="342">
        <v>592.89044211192709</v>
      </c>
      <c r="BL78" s="342">
        <v>479.26341309567505</v>
      </c>
      <c r="BM78" s="342">
        <v>480.22306951903568</v>
      </c>
      <c r="BN78" s="342">
        <v>535.25094110888574</v>
      </c>
      <c r="BO78" s="342">
        <v>512.28208402521761</v>
      </c>
      <c r="BP78" s="342">
        <v>499.32630887924898</v>
      </c>
      <c r="BQ78" s="342">
        <v>471.35405824211915</v>
      </c>
      <c r="BR78" s="342">
        <v>457.91624991567045</v>
      </c>
      <c r="BS78" s="342">
        <v>428.61329081186454</v>
      </c>
      <c r="BT78" s="342">
        <v>430.08301989108202</v>
      </c>
      <c r="BU78" s="342">
        <v>404.3510710144314</v>
      </c>
      <c r="BV78" s="342">
        <v>387.74487826449746</v>
      </c>
      <c r="BW78" s="342">
        <v>374.78354562895572</v>
      </c>
      <c r="BX78" s="342">
        <v>308.59286481053658</v>
      </c>
      <c r="BY78" s="342">
        <v>295.08517222428821</v>
      </c>
      <c r="BZ78" s="342">
        <v>268.09004603554001</v>
      </c>
      <c r="CA78" s="342">
        <v>267.15477004450372</v>
      </c>
      <c r="CB78" s="342">
        <v>254.74793411740754</v>
      </c>
      <c r="CC78" s="342">
        <v>233.57671695691505</v>
      </c>
      <c r="CD78" s="342">
        <v>217.81124170007169</v>
      </c>
      <c r="CE78" s="343">
        <v>209.61031088319803</v>
      </c>
    </row>
    <row r="79" spans="1:83" ht="15.5" x14ac:dyDescent="0.35">
      <c r="A79" s="317"/>
      <c r="B79" s="322" t="s">
        <v>466</v>
      </c>
      <c r="C79" s="319"/>
      <c r="D79" s="342">
        <v>0</v>
      </c>
      <c r="E79" s="342">
        <v>0</v>
      </c>
      <c r="F79" s="342">
        <v>0</v>
      </c>
      <c r="G79" s="342">
        <v>0</v>
      </c>
      <c r="H79" s="342">
        <v>0</v>
      </c>
      <c r="I79" s="342">
        <v>0</v>
      </c>
      <c r="J79" s="342">
        <v>0</v>
      </c>
      <c r="K79" s="342">
        <v>0</v>
      </c>
      <c r="L79" s="342">
        <v>0</v>
      </c>
      <c r="M79" s="342">
        <v>0</v>
      </c>
      <c r="N79" s="342">
        <v>0</v>
      </c>
      <c r="O79" s="342">
        <v>0</v>
      </c>
      <c r="P79" s="342">
        <v>0</v>
      </c>
      <c r="Q79" s="342">
        <v>0</v>
      </c>
      <c r="R79" s="342">
        <v>0</v>
      </c>
      <c r="S79" s="342">
        <v>0</v>
      </c>
      <c r="T79" s="342">
        <v>0</v>
      </c>
      <c r="U79" s="342">
        <v>0</v>
      </c>
      <c r="V79" s="342">
        <v>0</v>
      </c>
      <c r="W79" s="342">
        <v>0</v>
      </c>
      <c r="X79" s="342">
        <v>0</v>
      </c>
      <c r="Y79" s="342">
        <v>0</v>
      </c>
      <c r="Z79" s="342">
        <v>46.27868558324753</v>
      </c>
      <c r="AA79" s="342">
        <v>44.553109270596408</v>
      </c>
      <c r="AB79" s="342">
        <v>41.06427341611041</v>
      </c>
      <c r="AC79" s="342">
        <v>39.040003398421014</v>
      </c>
      <c r="AD79" s="342">
        <v>37.868538206175295</v>
      </c>
      <c r="AE79" s="342">
        <v>34.764019036336492</v>
      </c>
      <c r="AF79" s="342">
        <v>30.514493232411532</v>
      </c>
      <c r="AG79" s="342">
        <v>30.144192546763495</v>
      </c>
      <c r="AH79" s="342">
        <v>30.061266197598933</v>
      </c>
      <c r="AI79" s="342">
        <v>25.680608985584396</v>
      </c>
      <c r="AJ79" s="342">
        <v>21.520200170009549</v>
      </c>
      <c r="AK79" s="342">
        <v>19.415279233932718</v>
      </c>
      <c r="AL79" s="342">
        <v>18.043748219295725</v>
      </c>
      <c r="AM79" s="342">
        <v>17.161242850034636</v>
      </c>
      <c r="AN79" s="342">
        <v>16.187540402057166</v>
      </c>
      <c r="AO79" s="342">
        <v>15.27917035871001</v>
      </c>
      <c r="AP79" s="342">
        <v>11.669659924390967</v>
      </c>
      <c r="AQ79" s="342">
        <v>11.647184148269728</v>
      </c>
      <c r="AR79" s="342">
        <v>9.5106472594993221</v>
      </c>
      <c r="AS79" s="342">
        <v>10.172499574207547</v>
      </c>
      <c r="AT79" s="342">
        <v>8.9689901175229423</v>
      </c>
      <c r="AU79" s="342">
        <v>8.459620300356784</v>
      </c>
      <c r="AV79" s="342">
        <v>7.7798138338746829</v>
      </c>
      <c r="AW79" s="342">
        <v>6.8239417719758881</v>
      </c>
      <c r="AX79" s="342">
        <v>5.6584630182111315</v>
      </c>
      <c r="AY79" s="342">
        <v>5.7449294986119757</v>
      </c>
      <c r="AZ79" s="342">
        <v>4.9200315447641074</v>
      </c>
      <c r="BA79" s="342">
        <v>4.3664712572516917</v>
      </c>
      <c r="BB79" s="342">
        <v>3.239813286978809</v>
      </c>
      <c r="BC79" s="342">
        <v>3.5024534784443802</v>
      </c>
      <c r="BD79" s="342">
        <v>3.3995279772712781</v>
      </c>
      <c r="BE79" s="342">
        <v>3.3310775630459664</v>
      </c>
      <c r="BF79" s="342">
        <v>2.8170304139930704</v>
      </c>
      <c r="BG79" s="342">
        <v>2.1685506349987711</v>
      </c>
      <c r="BH79" s="342">
        <v>1.8251897438216442</v>
      </c>
      <c r="BI79" s="342">
        <v>1.6545360122864878</v>
      </c>
      <c r="BJ79" s="342">
        <v>1.5809886365238457</v>
      </c>
      <c r="BK79" s="342">
        <v>1.5519040893199758</v>
      </c>
      <c r="BL79" s="342">
        <v>1.2975018112526973</v>
      </c>
      <c r="BM79" s="342">
        <v>1.1484255575711524</v>
      </c>
      <c r="BN79" s="342">
        <v>1.0053374878806129</v>
      </c>
      <c r="BO79" s="342">
        <v>0.81323554735151304</v>
      </c>
      <c r="BP79" s="342">
        <v>0.50129190264028389</v>
      </c>
      <c r="BQ79" s="342">
        <v>-7.6374950477116144E-3</v>
      </c>
      <c r="BR79" s="342">
        <v>-2.4970961853188083E-3</v>
      </c>
      <c r="BS79" s="342">
        <v>-4.5144313518183952E-2</v>
      </c>
      <c r="BT79" s="342">
        <v>0</v>
      </c>
      <c r="BU79" s="342">
        <v>-2.6757412026146257E-2</v>
      </c>
      <c r="BV79" s="342">
        <v>-4.3182080044473416E-2</v>
      </c>
      <c r="BW79" s="342">
        <v>3.546221568153982E-4</v>
      </c>
      <c r="BX79" s="342">
        <v>-6.7008133659060181E-3</v>
      </c>
      <c r="BY79" s="342">
        <v>3.0728889368035337E-2</v>
      </c>
      <c r="BZ79" s="342">
        <v>-4.2698541553949157E-3</v>
      </c>
      <c r="CA79" s="342">
        <v>0</v>
      </c>
      <c r="CB79" s="342">
        <v>0</v>
      </c>
      <c r="CC79" s="342">
        <v>0</v>
      </c>
      <c r="CD79" s="342">
        <v>0</v>
      </c>
      <c r="CE79" s="343">
        <v>0</v>
      </c>
    </row>
    <row r="80" spans="1:83" ht="27" customHeight="1" x14ac:dyDescent="0.35">
      <c r="A80" s="317"/>
      <c r="B80" s="318" t="s">
        <v>495</v>
      </c>
      <c r="C80" s="319"/>
      <c r="D80" s="342">
        <v>0</v>
      </c>
      <c r="E80" s="342">
        <v>0</v>
      </c>
      <c r="F80" s="342">
        <v>0</v>
      </c>
      <c r="G80" s="342">
        <v>0</v>
      </c>
      <c r="H80" s="342">
        <v>0</v>
      </c>
      <c r="I80" s="342">
        <v>0</v>
      </c>
      <c r="J80" s="342">
        <v>0</v>
      </c>
      <c r="K80" s="342">
        <v>0</v>
      </c>
      <c r="L80" s="342">
        <v>0</v>
      </c>
      <c r="M80" s="342">
        <v>0</v>
      </c>
      <c r="N80" s="342">
        <v>0</v>
      </c>
      <c r="O80" s="342">
        <v>0</v>
      </c>
      <c r="P80" s="342">
        <v>0</v>
      </c>
      <c r="Q80" s="342">
        <v>0</v>
      </c>
      <c r="R80" s="342">
        <v>0</v>
      </c>
      <c r="S80" s="342">
        <v>0</v>
      </c>
      <c r="T80" s="342">
        <v>0</v>
      </c>
      <c r="U80" s="342">
        <v>0</v>
      </c>
      <c r="V80" s="342">
        <v>0</v>
      </c>
      <c r="W80" s="342">
        <v>0</v>
      </c>
      <c r="X80" s="342">
        <v>0</v>
      </c>
      <c r="Y80" s="342">
        <v>0</v>
      </c>
      <c r="Z80" s="342">
        <v>0</v>
      </c>
      <c r="AA80" s="342">
        <v>0</v>
      </c>
      <c r="AB80" s="342">
        <v>0</v>
      </c>
      <c r="AC80" s="342">
        <v>0</v>
      </c>
      <c r="AD80" s="342">
        <v>0</v>
      </c>
      <c r="AE80" s="342">
        <v>0</v>
      </c>
      <c r="AF80" s="342">
        <v>0</v>
      </c>
      <c r="AG80" s="342">
        <v>0</v>
      </c>
      <c r="AH80" s="342">
        <v>24.049012958079146</v>
      </c>
      <c r="AI80" s="342">
        <v>20.544487188467517</v>
      </c>
      <c r="AJ80" s="342">
        <v>21.520200170009549</v>
      </c>
      <c r="AK80" s="342">
        <v>23.298335080719266</v>
      </c>
      <c r="AL80" s="342">
        <v>28.869997150873161</v>
      </c>
      <c r="AM80" s="342">
        <v>34.322485700069272</v>
      </c>
      <c r="AN80" s="342">
        <v>35.612588884525771</v>
      </c>
      <c r="AO80" s="342">
        <v>39.725842932646025</v>
      </c>
      <c r="AP80" s="342">
        <v>303.41115803416511</v>
      </c>
      <c r="AQ80" s="342">
        <v>506.59460541490512</v>
      </c>
      <c r="AR80" s="342">
        <v>446.36466209684806</v>
      </c>
      <c r="AS80" s="342">
        <v>436.6518096799627</v>
      </c>
      <c r="AT80" s="342">
        <v>455.94558266058721</v>
      </c>
      <c r="AU80" s="342">
        <v>556.89575475379115</v>
      </c>
      <c r="AV80" s="342">
        <v>656.60622948797993</v>
      </c>
      <c r="AW80" s="342">
        <v>816.71880882694461</v>
      </c>
      <c r="AX80" s="342">
        <v>956.88228710070848</v>
      </c>
      <c r="AY80" s="342">
        <v>1083.5339212987585</v>
      </c>
      <c r="AZ80" s="342">
        <v>1242.1566073355696</v>
      </c>
      <c r="BA80" s="342">
        <v>1257.8192143608744</v>
      </c>
      <c r="BB80" s="342">
        <v>1296.5506354015274</v>
      </c>
      <c r="BC80" s="342">
        <v>1370.2774402444963</v>
      </c>
      <c r="BD80" s="342">
        <v>1806.1273677063334</v>
      </c>
      <c r="BE80" s="342">
        <v>2006.8840145291426</v>
      </c>
      <c r="BF80" s="342">
        <v>2155.2276557249088</v>
      </c>
      <c r="BG80" s="342">
        <v>2217.5010150409698</v>
      </c>
      <c r="BH80" s="342">
        <v>2138.2317962954303</v>
      </c>
      <c r="BI80" s="342">
        <v>2116.769039310057</v>
      </c>
      <c r="BJ80" s="342">
        <v>2088.336065655963</v>
      </c>
      <c r="BK80" s="342">
        <v>2163.7411674707619</v>
      </c>
      <c r="BL80" s="342">
        <v>2189.8866058407134</v>
      </c>
      <c r="BM80" s="342">
        <v>2374.2568026607337</v>
      </c>
      <c r="BN80" s="342">
        <v>2554.3201892164261</v>
      </c>
      <c r="BO80" s="342">
        <v>2781.7894760234112</v>
      </c>
      <c r="BP80" s="342">
        <v>3080.1753840411147</v>
      </c>
      <c r="BQ80" s="342">
        <v>3281.5050661924188</v>
      </c>
      <c r="BR80" s="342">
        <v>3571.0487625027467</v>
      </c>
      <c r="BS80" s="342">
        <v>3873.6829511809337</v>
      </c>
      <c r="BT80" s="342">
        <v>3974.5410782430026</v>
      </c>
      <c r="BU80" s="342">
        <v>4231.5882189765543</v>
      </c>
      <c r="BV80" s="342">
        <v>4419.0453158755545</v>
      </c>
      <c r="BW80" s="342">
        <v>4322.1006788267159</v>
      </c>
      <c r="BX80" s="342">
        <v>4212.2861993866863</v>
      </c>
      <c r="BY80" s="342">
        <v>4326.4882422989049</v>
      </c>
      <c r="BZ80" s="342">
        <v>4441.1382760434344</v>
      </c>
      <c r="CA80" s="342">
        <v>5047.7606108167174</v>
      </c>
      <c r="CB80" s="342">
        <v>5478.3346170822215</v>
      </c>
      <c r="CC80" s="342">
        <v>5529.9621399799244</v>
      </c>
      <c r="CD80" s="342">
        <v>5690.9000223083603</v>
      </c>
      <c r="CE80" s="343">
        <v>5905.5444529484357</v>
      </c>
    </row>
    <row r="81" spans="1:83" ht="15.5" x14ac:dyDescent="0.35">
      <c r="A81" s="317"/>
      <c r="B81" s="322" t="s">
        <v>252</v>
      </c>
      <c r="C81" s="319"/>
      <c r="D81" s="342">
        <v>0</v>
      </c>
      <c r="E81" s="342">
        <v>0</v>
      </c>
      <c r="F81" s="342">
        <v>0</v>
      </c>
      <c r="G81" s="342">
        <v>0</v>
      </c>
      <c r="H81" s="342">
        <v>0</v>
      </c>
      <c r="I81" s="342">
        <v>0</v>
      </c>
      <c r="J81" s="342">
        <v>0</v>
      </c>
      <c r="K81" s="342">
        <v>0</v>
      </c>
      <c r="L81" s="342">
        <v>0</v>
      </c>
      <c r="M81" s="342">
        <v>0</v>
      </c>
      <c r="N81" s="342">
        <v>0</v>
      </c>
      <c r="O81" s="342">
        <v>0</v>
      </c>
      <c r="P81" s="342">
        <v>0</v>
      </c>
      <c r="Q81" s="342">
        <v>0</v>
      </c>
      <c r="R81" s="342">
        <v>0</v>
      </c>
      <c r="S81" s="342">
        <v>0</v>
      </c>
      <c r="T81" s="342">
        <v>0</v>
      </c>
      <c r="U81" s="342">
        <v>0</v>
      </c>
      <c r="V81" s="342">
        <v>0</v>
      </c>
      <c r="W81" s="342">
        <v>0</v>
      </c>
      <c r="X81" s="342">
        <v>0</v>
      </c>
      <c r="Y81" s="342">
        <v>0</v>
      </c>
      <c r="Z81" s="342">
        <v>0</v>
      </c>
      <c r="AA81" s="342">
        <v>0</v>
      </c>
      <c r="AB81" s="342">
        <v>0</v>
      </c>
      <c r="AC81" s="342">
        <v>0</v>
      </c>
      <c r="AD81" s="342">
        <v>0</v>
      </c>
      <c r="AE81" s="342">
        <v>0</v>
      </c>
      <c r="AF81" s="342" t="s">
        <v>473</v>
      </c>
      <c r="AG81" s="342" t="s">
        <v>473</v>
      </c>
      <c r="AH81" s="342">
        <v>24.049012958079146</v>
      </c>
      <c r="AI81" s="342">
        <v>20.544487188467517</v>
      </c>
      <c r="AJ81" s="342">
        <v>21.520200170009549</v>
      </c>
      <c r="AK81" s="342">
        <v>23.298335080719266</v>
      </c>
      <c r="AL81" s="342">
        <v>28.869997150873161</v>
      </c>
      <c r="AM81" s="342">
        <v>34.322485700069272</v>
      </c>
      <c r="AN81" s="342">
        <v>35.612588884525771</v>
      </c>
      <c r="AO81" s="342">
        <v>39.725842932646025</v>
      </c>
      <c r="AP81" s="342">
        <v>303.41115803416511</v>
      </c>
      <c r="AQ81" s="342">
        <v>506.59460541490512</v>
      </c>
      <c r="AR81" s="342">
        <v>446.36466209684806</v>
      </c>
      <c r="AS81" s="342">
        <v>436.6518096799627</v>
      </c>
      <c r="AT81" s="342">
        <v>455.94558266058721</v>
      </c>
      <c r="AU81" s="342">
        <v>556.89575475379115</v>
      </c>
      <c r="AV81" s="342">
        <v>656.60622948797993</v>
      </c>
      <c r="AW81" s="342">
        <v>816.71880882694461</v>
      </c>
      <c r="AX81" s="342">
        <v>956.88228710070848</v>
      </c>
      <c r="AY81" s="342">
        <v>1083.5339212987585</v>
      </c>
      <c r="AZ81" s="342">
        <v>1242.1566073355696</v>
      </c>
      <c r="BA81" s="342">
        <v>1257.8192143608744</v>
      </c>
      <c r="BB81" s="342">
        <v>1296.5506354015274</v>
      </c>
      <c r="BC81" s="342">
        <v>1370.2774402444963</v>
      </c>
      <c r="BD81" s="342">
        <v>1376.3410192114429</v>
      </c>
      <c r="BE81" s="342">
        <v>1449.9030084006258</v>
      </c>
      <c r="BF81" s="342">
        <v>1542.4758362757066</v>
      </c>
      <c r="BG81" s="342">
        <v>1617.3231558074262</v>
      </c>
      <c r="BH81" s="342">
        <v>1631.7612878853267</v>
      </c>
      <c r="BI81" s="342">
        <v>1671.8822768928981</v>
      </c>
      <c r="BJ81" s="342">
        <v>1664.8649591843555</v>
      </c>
      <c r="BK81" s="342">
        <v>1759.6780677335619</v>
      </c>
      <c r="BL81" s="342">
        <v>1809.2201851257564</v>
      </c>
      <c r="BM81" s="342">
        <v>1961.5395921130255</v>
      </c>
      <c r="BN81" s="342">
        <v>2036.3642985716147</v>
      </c>
      <c r="BO81" s="342">
        <v>2217.2196810631817</v>
      </c>
      <c r="BP81" s="342">
        <v>2425.3180349468671</v>
      </c>
      <c r="BQ81" s="342">
        <v>2577.3578565011208</v>
      </c>
      <c r="BR81" s="342">
        <v>2839.7719191139004</v>
      </c>
      <c r="BS81" s="342">
        <v>3101.1192560108266</v>
      </c>
      <c r="BT81" s="342">
        <v>3188.2197508641516</v>
      </c>
      <c r="BU81" s="342">
        <v>3332.3277404202663</v>
      </c>
      <c r="BV81" s="342">
        <v>3349.1212531598603</v>
      </c>
      <c r="BW81" s="342">
        <v>3330.5973141974951</v>
      </c>
      <c r="BX81" s="342">
        <v>3239.289573002693</v>
      </c>
      <c r="BY81" s="342">
        <v>3298.6312461298494</v>
      </c>
      <c r="BZ81" s="342">
        <v>3354.8840467176569</v>
      </c>
      <c r="CA81" s="342">
        <v>3840.9793312328361</v>
      </c>
      <c r="CB81" s="342">
        <v>4182.0270212393261</v>
      </c>
      <c r="CC81" s="342">
        <v>4336.5749755528223</v>
      </c>
      <c r="CD81" s="342">
        <v>4506.5088416357949</v>
      </c>
      <c r="CE81" s="343">
        <v>4698.8296414091919</v>
      </c>
    </row>
    <row r="82" spans="1:83" ht="15.5" x14ac:dyDescent="0.35">
      <c r="A82" s="317"/>
      <c r="B82" s="322" t="s">
        <v>496</v>
      </c>
      <c r="C82" s="319"/>
      <c r="D82" s="342">
        <v>0</v>
      </c>
      <c r="E82" s="342">
        <v>0</v>
      </c>
      <c r="F82" s="342">
        <v>0</v>
      </c>
      <c r="G82" s="342">
        <v>0</v>
      </c>
      <c r="H82" s="342">
        <v>0</v>
      </c>
      <c r="I82" s="342">
        <v>0</v>
      </c>
      <c r="J82" s="342">
        <v>0</v>
      </c>
      <c r="K82" s="342">
        <v>0</v>
      </c>
      <c r="L82" s="342">
        <v>0</v>
      </c>
      <c r="M82" s="342">
        <v>0</v>
      </c>
      <c r="N82" s="342">
        <v>0</v>
      </c>
      <c r="O82" s="342">
        <v>0</v>
      </c>
      <c r="P82" s="342">
        <v>0</v>
      </c>
      <c r="Q82" s="342">
        <v>0</v>
      </c>
      <c r="R82" s="342">
        <v>0</v>
      </c>
      <c r="S82" s="342">
        <v>0</v>
      </c>
      <c r="T82" s="342">
        <v>0</v>
      </c>
      <c r="U82" s="342">
        <v>0</v>
      </c>
      <c r="V82" s="342">
        <v>0</v>
      </c>
      <c r="W82" s="342">
        <v>0</v>
      </c>
      <c r="X82" s="342">
        <v>0</v>
      </c>
      <c r="Y82" s="342">
        <v>0</v>
      </c>
      <c r="Z82" s="342">
        <v>0</v>
      </c>
      <c r="AA82" s="342">
        <v>0</v>
      </c>
      <c r="AB82" s="342">
        <v>0</v>
      </c>
      <c r="AC82" s="342">
        <v>0</v>
      </c>
      <c r="AD82" s="342">
        <v>0</v>
      </c>
      <c r="AE82" s="342">
        <v>0</v>
      </c>
      <c r="AF82" s="342">
        <v>0</v>
      </c>
      <c r="AG82" s="342">
        <v>0</v>
      </c>
      <c r="AH82" s="342">
        <v>0</v>
      </c>
      <c r="AI82" s="342">
        <v>0</v>
      </c>
      <c r="AJ82" s="342">
        <v>0</v>
      </c>
      <c r="AK82" s="342">
        <v>0</v>
      </c>
      <c r="AL82" s="342">
        <v>0</v>
      </c>
      <c r="AM82" s="342">
        <v>0</v>
      </c>
      <c r="AN82" s="342">
        <v>0</v>
      </c>
      <c r="AO82" s="342">
        <v>0</v>
      </c>
      <c r="AP82" s="342">
        <v>0</v>
      </c>
      <c r="AQ82" s="342">
        <v>0</v>
      </c>
      <c r="AR82" s="342">
        <v>0</v>
      </c>
      <c r="AS82" s="342">
        <v>0</v>
      </c>
      <c r="AT82" s="342">
        <v>0</v>
      </c>
      <c r="AU82" s="342">
        <v>0</v>
      </c>
      <c r="AV82" s="342">
        <v>0</v>
      </c>
      <c r="AW82" s="342">
        <v>0</v>
      </c>
      <c r="AX82" s="342">
        <v>0</v>
      </c>
      <c r="AY82" s="342">
        <v>0</v>
      </c>
      <c r="AZ82" s="342">
        <v>0</v>
      </c>
      <c r="BA82" s="342">
        <v>0</v>
      </c>
      <c r="BB82" s="342">
        <v>0</v>
      </c>
      <c r="BC82" s="342">
        <v>0</v>
      </c>
      <c r="BD82" s="342">
        <v>429.78634849489066</v>
      </c>
      <c r="BE82" s="342">
        <v>556.98100612851692</v>
      </c>
      <c r="BF82" s="342">
        <v>612.75181944920234</v>
      </c>
      <c r="BG82" s="342">
        <v>600.17785923354359</v>
      </c>
      <c r="BH82" s="342">
        <v>506.47050841010338</v>
      </c>
      <c r="BI82" s="342">
        <v>444.88676241715905</v>
      </c>
      <c r="BJ82" s="342">
        <v>423.47110647160753</v>
      </c>
      <c r="BK82" s="342">
        <v>404.06309973719982</v>
      </c>
      <c r="BL82" s="342">
        <v>380.66642071495716</v>
      </c>
      <c r="BM82" s="342">
        <v>412.71721054770813</v>
      </c>
      <c r="BN82" s="342">
        <v>517.95589064481146</v>
      </c>
      <c r="BO82" s="342">
        <v>564.5697949602295</v>
      </c>
      <c r="BP82" s="342">
        <v>654.85734909424787</v>
      </c>
      <c r="BQ82" s="342">
        <v>704.14720969129758</v>
      </c>
      <c r="BR82" s="342">
        <v>731.2768433888466</v>
      </c>
      <c r="BS82" s="342">
        <v>772.56369517010717</v>
      </c>
      <c r="BT82" s="342">
        <v>786.32132737885161</v>
      </c>
      <c r="BU82" s="342">
        <v>899.26047855628815</v>
      </c>
      <c r="BV82" s="342">
        <v>1069.9240627156939</v>
      </c>
      <c r="BW82" s="342">
        <v>729.15461428401102</v>
      </c>
      <c r="BX82" s="342">
        <v>539.00761785132863</v>
      </c>
      <c r="BY82" s="342">
        <v>434.43229606230489</v>
      </c>
      <c r="BZ82" s="342">
        <v>380.93042032928679</v>
      </c>
      <c r="CA82" s="342">
        <v>386.83321220403786</v>
      </c>
      <c r="CB82" s="342">
        <v>335.58574962269745</v>
      </c>
      <c r="CC82" s="342">
        <v>67.584841957447949</v>
      </c>
      <c r="CD82" s="342">
        <v>0</v>
      </c>
      <c r="CE82" s="343">
        <v>0</v>
      </c>
    </row>
    <row r="83" spans="1:83" ht="15.5" x14ac:dyDescent="0.35">
      <c r="A83" s="317"/>
      <c r="B83" s="322" t="s">
        <v>497</v>
      </c>
      <c r="C83" s="319"/>
      <c r="D83" s="342">
        <v>0</v>
      </c>
      <c r="E83" s="342">
        <v>0</v>
      </c>
      <c r="F83" s="342">
        <v>0</v>
      </c>
      <c r="G83" s="342">
        <v>0</v>
      </c>
      <c r="H83" s="342">
        <v>0</v>
      </c>
      <c r="I83" s="342">
        <v>0</v>
      </c>
      <c r="J83" s="342">
        <v>0</v>
      </c>
      <c r="K83" s="342">
        <v>0</v>
      </c>
      <c r="L83" s="342">
        <v>0</v>
      </c>
      <c r="M83" s="342">
        <v>0</v>
      </c>
      <c r="N83" s="342">
        <v>0</v>
      </c>
      <c r="O83" s="342">
        <v>0</v>
      </c>
      <c r="P83" s="342">
        <v>0</v>
      </c>
      <c r="Q83" s="342">
        <v>0</v>
      </c>
      <c r="R83" s="342">
        <v>0</v>
      </c>
      <c r="S83" s="342">
        <v>0</v>
      </c>
      <c r="T83" s="342">
        <v>0</v>
      </c>
      <c r="U83" s="342">
        <v>0</v>
      </c>
      <c r="V83" s="342">
        <v>0</v>
      </c>
      <c r="W83" s="342">
        <v>0</v>
      </c>
      <c r="X83" s="342">
        <v>0</v>
      </c>
      <c r="Y83" s="342">
        <v>0</v>
      </c>
      <c r="Z83" s="342">
        <v>0</v>
      </c>
      <c r="AA83" s="342">
        <v>0</v>
      </c>
      <c r="AB83" s="342">
        <v>0</v>
      </c>
      <c r="AC83" s="342">
        <v>0</v>
      </c>
      <c r="AD83" s="342">
        <v>0</v>
      </c>
      <c r="AE83" s="342">
        <v>0</v>
      </c>
      <c r="AF83" s="342">
        <v>0</v>
      </c>
      <c r="AG83" s="342">
        <v>0</v>
      </c>
      <c r="AH83" s="342">
        <v>0</v>
      </c>
      <c r="AI83" s="342">
        <v>0</v>
      </c>
      <c r="AJ83" s="342">
        <v>0</v>
      </c>
      <c r="AK83" s="342">
        <v>0</v>
      </c>
      <c r="AL83" s="342">
        <v>0</v>
      </c>
      <c r="AM83" s="342">
        <v>0</v>
      </c>
      <c r="AN83" s="342">
        <v>0</v>
      </c>
      <c r="AO83" s="342">
        <v>0</v>
      </c>
      <c r="AP83" s="342">
        <v>0</v>
      </c>
      <c r="AQ83" s="342">
        <v>0</v>
      </c>
      <c r="AR83" s="342">
        <v>0</v>
      </c>
      <c r="AS83" s="342">
        <v>0</v>
      </c>
      <c r="AT83" s="342">
        <v>0</v>
      </c>
      <c r="AU83" s="342">
        <v>0</v>
      </c>
      <c r="AV83" s="342">
        <v>0</v>
      </c>
      <c r="AW83" s="342">
        <v>0</v>
      </c>
      <c r="AX83" s="342">
        <v>0</v>
      </c>
      <c r="AY83" s="342">
        <v>0</v>
      </c>
      <c r="AZ83" s="342">
        <v>0</v>
      </c>
      <c r="BA83" s="342">
        <v>0</v>
      </c>
      <c r="BB83" s="342">
        <v>0</v>
      </c>
      <c r="BC83" s="342">
        <v>0</v>
      </c>
      <c r="BD83" s="342">
        <v>0</v>
      </c>
      <c r="BE83" s="342">
        <v>0</v>
      </c>
      <c r="BF83" s="342">
        <v>0</v>
      </c>
      <c r="BG83" s="342">
        <v>0</v>
      </c>
      <c r="BH83" s="342">
        <v>0</v>
      </c>
      <c r="BI83" s="342">
        <v>0</v>
      </c>
      <c r="BJ83" s="342">
        <v>0</v>
      </c>
      <c r="BK83" s="342">
        <v>0</v>
      </c>
      <c r="BL83" s="342">
        <v>0</v>
      </c>
      <c r="BM83" s="342">
        <v>0</v>
      </c>
      <c r="BN83" s="342">
        <v>0</v>
      </c>
      <c r="BO83" s="342">
        <v>0</v>
      </c>
      <c r="BP83" s="342">
        <v>0</v>
      </c>
      <c r="BQ83" s="342">
        <v>0</v>
      </c>
      <c r="BR83" s="342">
        <v>0</v>
      </c>
      <c r="BS83" s="342">
        <v>0</v>
      </c>
      <c r="BT83" s="342">
        <v>0</v>
      </c>
      <c r="BU83" s="342">
        <v>0</v>
      </c>
      <c r="BV83" s="342">
        <v>0</v>
      </c>
      <c r="BW83" s="342">
        <v>262.34875034520962</v>
      </c>
      <c r="BX83" s="342">
        <v>433.98900853266457</v>
      </c>
      <c r="BY83" s="342">
        <v>593.42470010675072</v>
      </c>
      <c r="BZ83" s="342">
        <v>705.32380899649002</v>
      </c>
      <c r="CA83" s="342">
        <v>819.94806737984334</v>
      </c>
      <c r="CB83" s="342">
        <v>960.72184622019688</v>
      </c>
      <c r="CC83" s="342">
        <v>1125.8023224696537</v>
      </c>
      <c r="CD83" s="342">
        <v>1184.391180672566</v>
      </c>
      <c r="CE83" s="343">
        <v>1206.7148115392438</v>
      </c>
    </row>
    <row r="84" spans="1:83" ht="27" customHeight="1" x14ac:dyDescent="0.35">
      <c r="A84" s="317"/>
      <c r="B84" s="318" t="s">
        <v>498</v>
      </c>
      <c r="C84" s="319"/>
      <c r="D84" s="342">
        <v>0</v>
      </c>
      <c r="E84" s="342">
        <v>0</v>
      </c>
      <c r="F84" s="342">
        <v>0</v>
      </c>
      <c r="G84" s="342">
        <v>0</v>
      </c>
      <c r="H84" s="342">
        <v>0</v>
      </c>
      <c r="I84" s="342">
        <v>0</v>
      </c>
      <c r="J84" s="342">
        <v>0</v>
      </c>
      <c r="K84" s="342">
        <v>0</v>
      </c>
      <c r="L84" s="342">
        <v>0</v>
      </c>
      <c r="M84" s="342">
        <v>0</v>
      </c>
      <c r="N84" s="342">
        <v>0</v>
      </c>
      <c r="O84" s="342">
        <v>0</v>
      </c>
      <c r="P84" s="342">
        <v>0</v>
      </c>
      <c r="Q84" s="342">
        <v>0</v>
      </c>
      <c r="R84" s="342">
        <v>0</v>
      </c>
      <c r="S84" s="342">
        <v>0</v>
      </c>
      <c r="T84" s="342">
        <v>0</v>
      </c>
      <c r="U84" s="342">
        <v>0</v>
      </c>
      <c r="V84" s="342">
        <v>0</v>
      </c>
      <c r="W84" s="342">
        <v>0</v>
      </c>
      <c r="X84" s="342">
        <v>0</v>
      </c>
      <c r="Y84" s="342">
        <v>0</v>
      </c>
      <c r="Z84" s="342">
        <v>0</v>
      </c>
      <c r="AA84" s="342">
        <v>0</v>
      </c>
      <c r="AB84" s="342">
        <v>0</v>
      </c>
      <c r="AC84" s="342">
        <v>0</v>
      </c>
      <c r="AD84" s="342">
        <v>0</v>
      </c>
      <c r="AE84" s="342">
        <v>0</v>
      </c>
      <c r="AF84" s="342">
        <v>0</v>
      </c>
      <c r="AG84" s="342">
        <v>0</v>
      </c>
      <c r="AH84" s="342">
        <v>309.6140435560169</v>
      </c>
      <c r="AI84" s="342">
        <v>289.74993498399334</v>
      </c>
      <c r="AJ84" s="342">
        <v>312.53966563665887</v>
      </c>
      <c r="AK84" s="342">
        <v>457.37319911876648</v>
      </c>
      <c r="AL84" s="342">
        <v>545.72819876736196</v>
      </c>
      <c r="AM84" s="342">
        <v>613.36022946174444</v>
      </c>
      <c r="AN84" s="342">
        <v>653.32974819290735</v>
      </c>
      <c r="AO84" s="342">
        <v>688.65921653805719</v>
      </c>
      <c r="AP84" s="342">
        <v>708.83226318138338</v>
      </c>
      <c r="AQ84" s="342">
        <v>693.1427007027221</v>
      </c>
      <c r="AR84" s="342">
        <v>565.26190941973084</v>
      </c>
      <c r="AS84" s="342">
        <v>718.84236939700486</v>
      </c>
      <c r="AT84" s="342">
        <v>910.71414975589835</v>
      </c>
      <c r="AU84" s="342">
        <v>1134.1811492715112</v>
      </c>
      <c r="AV84" s="342">
        <v>1447.3837129200233</v>
      </c>
      <c r="AW84" s="342">
        <v>1874.8483283083101</v>
      </c>
      <c r="AX84" s="342">
        <v>2368.4448179203582</v>
      </c>
      <c r="AY84" s="342">
        <v>2663.1621948796051</v>
      </c>
      <c r="AZ84" s="342">
        <v>2896.850178808214</v>
      </c>
      <c r="BA84" s="342">
        <v>3162.5906066539715</v>
      </c>
      <c r="BB84" s="342">
        <v>3426.7697704970269</v>
      </c>
      <c r="BC84" s="342">
        <v>3689.1393039882528</v>
      </c>
      <c r="BD84" s="342">
        <v>3914.8568532119962</v>
      </c>
      <c r="BE84" s="342">
        <v>4216.650403571708</v>
      </c>
      <c r="BF84" s="342">
        <v>4883.9930709932178</v>
      </c>
      <c r="BG84" s="342">
        <v>4715.6561879529136</v>
      </c>
      <c r="BH84" s="342">
        <v>4939.4494504160139</v>
      </c>
      <c r="BI84" s="342">
        <v>5213.8374734312492</v>
      </c>
      <c r="BJ84" s="342">
        <v>5482.6929139019303</v>
      </c>
      <c r="BK84" s="342">
        <v>5691.521195702062</v>
      </c>
      <c r="BL84" s="342">
        <v>6723.6309778415543</v>
      </c>
      <c r="BM84" s="342">
        <v>7578.1547644254942</v>
      </c>
      <c r="BN84" s="342">
        <v>8002.0598728999339</v>
      </c>
      <c r="BO84" s="342">
        <v>8483.0666378636779</v>
      </c>
      <c r="BP84" s="342">
        <v>8892.7869106735725</v>
      </c>
      <c r="BQ84" s="342">
        <v>9015.1845743330632</v>
      </c>
      <c r="BR84" s="342">
        <v>9655.8589606806854</v>
      </c>
      <c r="BS84" s="342">
        <v>10073.636829829267</v>
      </c>
      <c r="BT84" s="342">
        <v>9905.4341560479133</v>
      </c>
      <c r="BU84" s="342">
        <v>9736.0284722098386</v>
      </c>
      <c r="BV84" s="342">
        <v>9523.8520904950856</v>
      </c>
      <c r="BW84" s="342">
        <v>9760.8213506903194</v>
      </c>
      <c r="BX84" s="342">
        <v>9762.5268501379251</v>
      </c>
      <c r="BY84" s="342">
        <v>10899.177608668362</v>
      </c>
      <c r="BZ84" s="342">
        <v>10871.296816793039</v>
      </c>
      <c r="CA84" s="342">
        <v>11464.591540057838</v>
      </c>
      <c r="CB84" s="342">
        <v>12200.563186216856</v>
      </c>
      <c r="CC84" s="342">
        <v>12160.591458225208</v>
      </c>
      <c r="CD84" s="342">
        <v>12568.901634550537</v>
      </c>
      <c r="CE84" s="343">
        <v>12971.661998274489</v>
      </c>
    </row>
    <row r="85" spans="1:83" ht="15.5" x14ac:dyDescent="0.35">
      <c r="A85" s="317"/>
      <c r="B85" s="322" t="s">
        <v>27</v>
      </c>
      <c r="C85" s="319"/>
      <c r="D85" s="342">
        <v>0</v>
      </c>
      <c r="E85" s="342">
        <v>0</v>
      </c>
      <c r="F85" s="342">
        <v>0</v>
      </c>
      <c r="G85" s="342">
        <v>0</v>
      </c>
      <c r="H85" s="342">
        <v>0</v>
      </c>
      <c r="I85" s="342">
        <v>0</v>
      </c>
      <c r="J85" s="342">
        <v>0</v>
      </c>
      <c r="K85" s="342">
        <v>0</v>
      </c>
      <c r="L85" s="342">
        <v>0</v>
      </c>
      <c r="M85" s="342">
        <v>0</v>
      </c>
      <c r="N85" s="342">
        <v>0</v>
      </c>
      <c r="O85" s="342">
        <v>0</v>
      </c>
      <c r="P85" s="342">
        <v>0</v>
      </c>
      <c r="Q85" s="342">
        <v>0</v>
      </c>
      <c r="R85" s="342">
        <v>0</v>
      </c>
      <c r="S85" s="342">
        <v>0</v>
      </c>
      <c r="T85" s="342">
        <v>0</v>
      </c>
      <c r="U85" s="342">
        <v>0</v>
      </c>
      <c r="V85" s="342">
        <v>0</v>
      </c>
      <c r="W85" s="342">
        <v>0</v>
      </c>
      <c r="X85" s="342">
        <v>0</v>
      </c>
      <c r="Y85" s="342">
        <v>0</v>
      </c>
      <c r="Z85" s="342">
        <v>0</v>
      </c>
      <c r="AA85" s="342">
        <v>0</v>
      </c>
      <c r="AB85" s="342">
        <v>0</v>
      </c>
      <c r="AC85" s="342">
        <v>0</v>
      </c>
      <c r="AD85" s="342">
        <v>0</v>
      </c>
      <c r="AE85" s="342">
        <v>0</v>
      </c>
      <c r="AF85" s="342">
        <v>0</v>
      </c>
      <c r="AG85" s="342">
        <v>0</v>
      </c>
      <c r="AH85" s="342">
        <v>309.6140435560169</v>
      </c>
      <c r="AI85" s="342">
        <v>289.74993498399334</v>
      </c>
      <c r="AJ85" s="342">
        <v>312.53966563665887</v>
      </c>
      <c r="AK85" s="342">
        <v>457.37319911876648</v>
      </c>
      <c r="AL85" s="342">
        <v>545.72819876736196</v>
      </c>
      <c r="AM85" s="342">
        <v>613.36022946174444</v>
      </c>
      <c r="AN85" s="342">
        <v>653.32974819290735</v>
      </c>
      <c r="AO85" s="342">
        <v>688.65921653805719</v>
      </c>
      <c r="AP85" s="342">
        <v>708.83226318138338</v>
      </c>
      <c r="AQ85" s="342">
        <v>693.1427007027221</v>
      </c>
      <c r="AR85" s="342">
        <v>565.26190941973084</v>
      </c>
      <c r="AS85" s="342">
        <v>718.84236939700486</v>
      </c>
      <c r="AT85" s="342">
        <v>910.71414975589835</v>
      </c>
      <c r="AU85" s="342">
        <v>1134.1811492715112</v>
      </c>
      <c r="AV85" s="342">
        <v>1447.3837129200233</v>
      </c>
      <c r="AW85" s="342">
        <v>1874.8483283083101</v>
      </c>
      <c r="AX85" s="342">
        <v>2368.4448179203582</v>
      </c>
      <c r="AY85" s="342">
        <v>2663.1621948796051</v>
      </c>
      <c r="AZ85" s="342">
        <v>2896.850178808214</v>
      </c>
      <c r="BA85" s="342">
        <v>3162.5906066539715</v>
      </c>
      <c r="BB85" s="342">
        <v>3426.7697704970269</v>
      </c>
      <c r="BC85" s="342">
        <v>3689.1393039882528</v>
      </c>
      <c r="BD85" s="342">
        <v>3914.8568532119962</v>
      </c>
      <c r="BE85" s="342">
        <v>4216.650403571708</v>
      </c>
      <c r="BF85" s="342">
        <v>4883.9930709932178</v>
      </c>
      <c r="BG85" s="342">
        <v>4715.6561879529136</v>
      </c>
      <c r="BH85" s="342">
        <v>4939.4494504160139</v>
      </c>
      <c r="BI85" s="342">
        <v>5213.8374734312492</v>
      </c>
      <c r="BJ85" s="342">
        <v>5482.6929139019303</v>
      </c>
      <c r="BK85" s="342">
        <v>5691.521195702062</v>
      </c>
      <c r="BL85" s="342">
        <v>6723.6309778415543</v>
      </c>
      <c r="BM85" s="342">
        <v>7578.1547644254942</v>
      </c>
      <c r="BN85" s="342">
        <v>8002.0598728999339</v>
      </c>
      <c r="BO85" s="342">
        <v>8483.0666378636779</v>
      </c>
      <c r="BP85" s="342">
        <v>8892.7869106735725</v>
      </c>
      <c r="BQ85" s="342">
        <v>9015.1845743330632</v>
      </c>
      <c r="BR85" s="342">
        <v>9655.8589606806854</v>
      </c>
      <c r="BS85" s="342">
        <v>10073.636829829267</v>
      </c>
      <c r="BT85" s="342">
        <v>9841.2695251275582</v>
      </c>
      <c r="BU85" s="342">
        <v>9453.4188256860307</v>
      </c>
      <c r="BV85" s="342">
        <v>8815.6815967370567</v>
      </c>
      <c r="BW85" s="342">
        <v>7842.8416226776299</v>
      </c>
      <c r="BX85" s="342">
        <v>7134.8133315742525</v>
      </c>
      <c r="BY85" s="342">
        <v>6740.2720537560781</v>
      </c>
      <c r="BZ85" s="342">
        <v>5919.7520579737666</v>
      </c>
      <c r="CA85" s="342">
        <v>5457.0060548573929</v>
      </c>
      <c r="CB85" s="342">
        <v>5176.0124786567667</v>
      </c>
      <c r="CC85" s="342">
        <v>4039.9663479636229</v>
      </c>
      <c r="CD85" s="342">
        <v>3677.5513795929969</v>
      </c>
      <c r="CE85" s="343">
        <v>3387.280573138436</v>
      </c>
    </row>
    <row r="86" spans="1:83" ht="15.5" x14ac:dyDescent="0.35">
      <c r="A86" s="317"/>
      <c r="B86" s="322" t="s">
        <v>499</v>
      </c>
      <c r="C86" s="319"/>
      <c r="D86" s="342">
        <v>0</v>
      </c>
      <c r="E86" s="342">
        <v>0</v>
      </c>
      <c r="F86" s="342">
        <v>0</v>
      </c>
      <c r="G86" s="342">
        <v>0</v>
      </c>
      <c r="H86" s="342">
        <v>0</v>
      </c>
      <c r="I86" s="342">
        <v>0</v>
      </c>
      <c r="J86" s="342">
        <v>0</v>
      </c>
      <c r="K86" s="342">
        <v>0</v>
      </c>
      <c r="L86" s="342">
        <v>0</v>
      </c>
      <c r="M86" s="342">
        <v>0</v>
      </c>
      <c r="N86" s="342">
        <v>0</v>
      </c>
      <c r="O86" s="342">
        <v>0</v>
      </c>
      <c r="P86" s="342">
        <v>0</v>
      </c>
      <c r="Q86" s="342">
        <v>0</v>
      </c>
      <c r="R86" s="342">
        <v>0</v>
      </c>
      <c r="S86" s="342">
        <v>0</v>
      </c>
      <c r="T86" s="342">
        <v>0</v>
      </c>
      <c r="U86" s="342">
        <v>0</v>
      </c>
      <c r="V86" s="342">
        <v>0</v>
      </c>
      <c r="W86" s="342">
        <v>0</v>
      </c>
      <c r="X86" s="342">
        <v>0</v>
      </c>
      <c r="Y86" s="342">
        <v>0</v>
      </c>
      <c r="Z86" s="342">
        <v>0</v>
      </c>
      <c r="AA86" s="342">
        <v>0</v>
      </c>
      <c r="AB86" s="342">
        <v>0</v>
      </c>
      <c r="AC86" s="342">
        <v>0</v>
      </c>
      <c r="AD86" s="342">
        <v>0</v>
      </c>
      <c r="AE86" s="342">
        <v>0</v>
      </c>
      <c r="AF86" s="342">
        <v>0</v>
      </c>
      <c r="AG86" s="342">
        <v>0</v>
      </c>
      <c r="AH86" s="342">
        <v>0</v>
      </c>
      <c r="AI86" s="342">
        <v>0</v>
      </c>
      <c r="AJ86" s="342">
        <v>0</v>
      </c>
      <c r="AK86" s="342">
        <v>0</v>
      </c>
      <c r="AL86" s="342">
        <v>0</v>
      </c>
      <c r="AM86" s="342">
        <v>0</v>
      </c>
      <c r="AN86" s="342">
        <v>0</v>
      </c>
      <c r="AO86" s="342">
        <v>0</v>
      </c>
      <c r="AP86" s="342">
        <v>0</v>
      </c>
      <c r="AQ86" s="342">
        <v>0</v>
      </c>
      <c r="AR86" s="342">
        <v>0</v>
      </c>
      <c r="AS86" s="342">
        <v>0</v>
      </c>
      <c r="AT86" s="342">
        <v>0</v>
      </c>
      <c r="AU86" s="342">
        <v>0</v>
      </c>
      <c r="AV86" s="342">
        <v>0</v>
      </c>
      <c r="AW86" s="342">
        <v>0</v>
      </c>
      <c r="AX86" s="342">
        <v>0</v>
      </c>
      <c r="AY86" s="342">
        <v>0</v>
      </c>
      <c r="AZ86" s="342">
        <v>0</v>
      </c>
      <c r="BA86" s="342">
        <v>0</v>
      </c>
      <c r="BB86" s="342">
        <v>0</v>
      </c>
      <c r="BC86" s="342">
        <v>0</v>
      </c>
      <c r="BD86" s="342">
        <v>0</v>
      </c>
      <c r="BE86" s="342">
        <v>0</v>
      </c>
      <c r="BF86" s="342">
        <v>0</v>
      </c>
      <c r="BG86" s="342">
        <v>0</v>
      </c>
      <c r="BH86" s="342">
        <v>0</v>
      </c>
      <c r="BI86" s="342">
        <v>0</v>
      </c>
      <c r="BJ86" s="342">
        <v>0</v>
      </c>
      <c r="BK86" s="342">
        <v>0</v>
      </c>
      <c r="BL86" s="342">
        <v>0</v>
      </c>
      <c r="BM86" s="342">
        <v>0</v>
      </c>
      <c r="BN86" s="342">
        <v>0</v>
      </c>
      <c r="BO86" s="342">
        <v>0</v>
      </c>
      <c r="BP86" s="342">
        <v>0</v>
      </c>
      <c r="BQ86" s="342">
        <v>0</v>
      </c>
      <c r="BR86" s="342">
        <v>0</v>
      </c>
      <c r="BS86" s="342">
        <v>0</v>
      </c>
      <c r="BT86" s="342">
        <v>64.164630920354753</v>
      </c>
      <c r="BU86" s="342">
        <v>282.60964652380784</v>
      </c>
      <c r="BV86" s="342">
        <v>708.17049375802844</v>
      </c>
      <c r="BW86" s="342">
        <v>1917.9797280126893</v>
      </c>
      <c r="BX86" s="342">
        <v>2627.7135185636735</v>
      </c>
      <c r="BY86" s="342">
        <v>4158.9055549122841</v>
      </c>
      <c r="BZ86" s="342">
        <v>4951.544758819271</v>
      </c>
      <c r="CA86" s="342">
        <v>6007.5854852004459</v>
      </c>
      <c r="CB86" s="342">
        <v>7024.5507075600899</v>
      </c>
      <c r="CC86" s="342">
        <v>8120.625110261587</v>
      </c>
      <c r="CD86" s="342">
        <v>8891.3502549575405</v>
      </c>
      <c r="CE86" s="343">
        <v>9584.3814251360527</v>
      </c>
    </row>
    <row r="87" spans="1:83" ht="27" customHeight="1" x14ac:dyDescent="0.35">
      <c r="A87" s="317"/>
      <c r="B87" s="325" t="s">
        <v>500</v>
      </c>
      <c r="C87" s="319"/>
      <c r="D87" s="342">
        <v>0</v>
      </c>
      <c r="E87" s="342">
        <v>0</v>
      </c>
      <c r="F87" s="342">
        <v>0</v>
      </c>
      <c r="G87" s="342">
        <v>0</v>
      </c>
      <c r="H87" s="342">
        <v>0</v>
      </c>
      <c r="I87" s="342">
        <v>0</v>
      </c>
      <c r="J87" s="342">
        <v>0</v>
      </c>
      <c r="K87" s="342">
        <v>0</v>
      </c>
      <c r="L87" s="342">
        <v>0</v>
      </c>
      <c r="M87" s="342">
        <v>0</v>
      </c>
      <c r="N87" s="342">
        <v>0</v>
      </c>
      <c r="O87" s="342">
        <v>0</v>
      </c>
      <c r="P87" s="342">
        <v>0</v>
      </c>
      <c r="Q87" s="342">
        <v>0</v>
      </c>
      <c r="R87" s="342">
        <v>0</v>
      </c>
      <c r="S87" s="342">
        <v>0</v>
      </c>
      <c r="T87" s="342">
        <v>0</v>
      </c>
      <c r="U87" s="342">
        <v>0</v>
      </c>
      <c r="V87" s="342">
        <v>0</v>
      </c>
      <c r="W87" s="342">
        <v>0</v>
      </c>
      <c r="X87" s="342">
        <v>0</v>
      </c>
      <c r="Y87" s="342">
        <v>0</v>
      </c>
      <c r="Z87" s="342">
        <v>0</v>
      </c>
      <c r="AA87" s="342">
        <v>0</v>
      </c>
      <c r="AB87" s="342">
        <v>0</v>
      </c>
      <c r="AC87" s="342">
        <v>0</v>
      </c>
      <c r="AD87" s="342">
        <v>0</v>
      </c>
      <c r="AE87" s="342">
        <v>0</v>
      </c>
      <c r="AF87" s="342">
        <v>56.316311616533817</v>
      </c>
      <c r="AG87" s="342">
        <v>105.64581830531704</v>
      </c>
      <c r="AH87" s="342">
        <v>10162.697290706807</v>
      </c>
      <c r="AI87" s="342">
        <v>9494.4940892579016</v>
      </c>
      <c r="AJ87" s="342">
        <v>8902.0385833153869</v>
      </c>
      <c r="AK87" s="342">
        <v>9209.5953766266521</v>
      </c>
      <c r="AL87" s="342">
        <v>9285.5480293273995</v>
      </c>
      <c r="AM87" s="342">
        <v>9089.8419147211353</v>
      </c>
      <c r="AN87" s="342">
        <v>9776.2604910420068</v>
      </c>
      <c r="AO87" s="342">
        <v>10122.911460976518</v>
      </c>
      <c r="AP87" s="342">
        <v>10610.050062593411</v>
      </c>
      <c r="AQ87" s="342">
        <v>10922.157662243759</v>
      </c>
      <c r="AR87" s="342">
        <v>11538.126391997015</v>
      </c>
      <c r="AS87" s="342">
        <v>11962.979941352625</v>
      </c>
      <c r="AT87" s="342">
        <v>12683.086553177602</v>
      </c>
      <c r="AU87" s="342">
        <v>14836.566251931508</v>
      </c>
      <c r="AV87" s="342">
        <v>17988.664942594678</v>
      </c>
      <c r="AW87" s="342">
        <v>20679.09731966853</v>
      </c>
      <c r="AX87" s="342">
        <v>22699.998870626983</v>
      </c>
      <c r="AY87" s="342">
        <v>25508.926780162175</v>
      </c>
      <c r="AZ87" s="342">
        <v>25608.095747858759</v>
      </c>
      <c r="BA87" s="342">
        <v>25954.828048677602</v>
      </c>
      <c r="BB87" s="342">
        <v>25733.995124764671</v>
      </c>
      <c r="BC87" s="342">
        <v>25140.125973816379</v>
      </c>
      <c r="BD87" s="342">
        <v>25431.071269383585</v>
      </c>
      <c r="BE87" s="342">
        <v>25801.610690659625</v>
      </c>
      <c r="BF87" s="342">
        <v>25341.33998642557</v>
      </c>
      <c r="BG87" s="342">
        <v>25371.152018935554</v>
      </c>
      <c r="BH87" s="342">
        <v>24599.838604545461</v>
      </c>
      <c r="BI87" s="342">
        <v>24248.545724823343</v>
      </c>
      <c r="BJ87" s="342">
        <v>24005.743010180566</v>
      </c>
      <c r="BK87" s="342">
        <v>24784.970051586752</v>
      </c>
      <c r="BL87" s="342">
        <v>24515.866763407066</v>
      </c>
      <c r="BM87" s="342">
        <v>25850.471497347447</v>
      </c>
      <c r="BN87" s="342">
        <v>26144.560508579965</v>
      </c>
      <c r="BO87" s="342">
        <v>26404.464793177478</v>
      </c>
      <c r="BP87" s="342">
        <v>26662.061285974811</v>
      </c>
      <c r="BQ87" s="342">
        <v>26519.49456349196</v>
      </c>
      <c r="BR87" s="342">
        <v>28280.126755612182</v>
      </c>
      <c r="BS87" s="342">
        <v>30277.725693464996</v>
      </c>
      <c r="BT87" s="342">
        <v>30530.327521603056</v>
      </c>
      <c r="BU87" s="342">
        <v>32385.240342983216</v>
      </c>
      <c r="BV87" s="342">
        <v>33112.065495240597</v>
      </c>
      <c r="BW87" s="342">
        <v>34077.154672505079</v>
      </c>
      <c r="BX87" s="342">
        <v>34426.609654248343</v>
      </c>
      <c r="BY87" s="342">
        <v>37530.102030367954</v>
      </c>
      <c r="BZ87" s="342">
        <v>38682.311639117201</v>
      </c>
      <c r="CA87" s="342">
        <v>44822.709350069839</v>
      </c>
      <c r="CB87" s="342">
        <v>48279.737998127101</v>
      </c>
      <c r="CC87" s="342">
        <v>50437.831704394695</v>
      </c>
      <c r="CD87" s="342">
        <v>52218.175166433</v>
      </c>
      <c r="CE87" s="343">
        <v>54454.122564320336</v>
      </c>
    </row>
    <row r="88" spans="1:83" ht="27" customHeight="1" x14ac:dyDescent="0.35">
      <c r="A88" s="317"/>
      <c r="B88" s="315" t="s">
        <v>437</v>
      </c>
      <c r="C88" s="319"/>
      <c r="D88" s="312">
        <v>0</v>
      </c>
      <c r="E88" s="312">
        <v>0</v>
      </c>
      <c r="F88" s="312">
        <v>0</v>
      </c>
      <c r="G88" s="312">
        <v>0</v>
      </c>
      <c r="H88" s="312">
        <v>0</v>
      </c>
      <c r="I88" s="312">
        <v>0</v>
      </c>
      <c r="J88" s="312">
        <v>0</v>
      </c>
      <c r="K88" s="312">
        <v>0</v>
      </c>
      <c r="L88" s="312">
        <v>0</v>
      </c>
      <c r="M88" s="312">
        <v>0</v>
      </c>
      <c r="N88" s="312">
        <v>0</v>
      </c>
      <c r="O88" s="312">
        <v>0</v>
      </c>
      <c r="P88" s="312">
        <v>0</v>
      </c>
      <c r="Q88" s="312">
        <v>0</v>
      </c>
      <c r="R88" s="312">
        <v>0</v>
      </c>
      <c r="S88" s="312">
        <v>0</v>
      </c>
      <c r="T88" s="312">
        <v>0</v>
      </c>
      <c r="U88" s="312">
        <v>0</v>
      </c>
      <c r="V88" s="312">
        <v>0</v>
      </c>
      <c r="W88" s="312">
        <v>0</v>
      </c>
      <c r="X88" s="312">
        <v>0</v>
      </c>
      <c r="Y88" s="312">
        <v>0</v>
      </c>
      <c r="Z88" s="312">
        <v>0</v>
      </c>
      <c r="AA88" s="312">
        <v>0</v>
      </c>
      <c r="AB88" s="312">
        <v>0</v>
      </c>
      <c r="AC88" s="312">
        <v>236.57835392741069</v>
      </c>
      <c r="AD88" s="312">
        <v>337.54257977648717</v>
      </c>
      <c r="AE88" s="312">
        <v>428.26536268065752</v>
      </c>
      <c r="AF88" s="312">
        <v>503.84415273836316</v>
      </c>
      <c r="AG88" s="312">
        <v>595.11177538337199</v>
      </c>
      <c r="AH88" s="312">
        <v>1551.8475292930741</v>
      </c>
      <c r="AI88" s="312">
        <v>1570.561302820576</v>
      </c>
      <c r="AJ88" s="312">
        <v>1673.614887408806</v>
      </c>
      <c r="AK88" s="312">
        <v>1874.2126426188729</v>
      </c>
      <c r="AL88" s="312">
        <v>2143.3720742236105</v>
      </c>
      <c r="AM88" s="312">
        <v>2438.5434093493668</v>
      </c>
      <c r="AN88" s="312">
        <v>2685.1669635880353</v>
      </c>
      <c r="AO88" s="312">
        <v>3036.064810445233</v>
      </c>
      <c r="AP88" s="312">
        <v>3533.775606064949</v>
      </c>
      <c r="AQ88" s="312">
        <v>3901.8288846714736</v>
      </c>
      <c r="AR88" s="312">
        <v>4200.14748777159</v>
      </c>
      <c r="AS88" s="312">
        <v>4552.8577048479519</v>
      </c>
      <c r="AT88" s="312">
        <v>5050.7689511687813</v>
      </c>
      <c r="AU88" s="312">
        <v>5936.7439683127004</v>
      </c>
      <c r="AV88" s="312">
        <v>7044.8862504229846</v>
      </c>
      <c r="AW88" s="312">
        <v>7956.0606458481043</v>
      </c>
      <c r="AX88" s="312">
        <v>8523.1826589194206</v>
      </c>
      <c r="AY88" s="312">
        <v>6814.8472859822759</v>
      </c>
      <c r="AZ88" s="312">
        <v>7163.6799785969879</v>
      </c>
      <c r="BA88" s="312">
        <v>7729.7073755152478</v>
      </c>
      <c r="BB88" s="312">
        <v>8170.988636762746</v>
      </c>
      <c r="BC88" s="312">
        <v>8586.1570417478633</v>
      </c>
      <c r="BD88" s="312">
        <v>9071.3312355422077</v>
      </c>
      <c r="BE88" s="312">
        <v>9531.7676561146091</v>
      </c>
      <c r="BF88" s="312">
        <v>9746.9296720085858</v>
      </c>
      <c r="BG88" s="312">
        <v>10160.037655074291</v>
      </c>
      <c r="BH88" s="312">
        <v>10485.027105149806</v>
      </c>
      <c r="BI88" s="312">
        <v>10945.445673610357</v>
      </c>
      <c r="BJ88" s="312">
        <v>11307.993645067931</v>
      </c>
      <c r="BK88" s="312">
        <v>12030.918819809256</v>
      </c>
      <c r="BL88" s="312">
        <v>12477.826775627924</v>
      </c>
      <c r="BM88" s="312">
        <v>13369.180371652388</v>
      </c>
      <c r="BN88" s="312">
        <v>13575.81937194115</v>
      </c>
      <c r="BO88" s="312">
        <v>13690.035095791885</v>
      </c>
      <c r="BP88" s="312">
        <v>14003.370936253179</v>
      </c>
      <c r="BQ88" s="312">
        <v>13781.122581371241</v>
      </c>
      <c r="BR88" s="312">
        <v>14190.39252374926</v>
      </c>
      <c r="BS88" s="312">
        <v>13855.862433668784</v>
      </c>
      <c r="BT88" s="312">
        <v>13520.842181544574</v>
      </c>
      <c r="BU88" s="312">
        <v>13151.891200754726</v>
      </c>
      <c r="BV88" s="312">
        <v>12944.804947690633</v>
      </c>
      <c r="BW88" s="312">
        <v>13123.060167108217</v>
      </c>
      <c r="BX88" s="312">
        <v>11333.659157860528</v>
      </c>
      <c r="BY88" s="312">
        <v>11490.713423961453</v>
      </c>
      <c r="BZ88" s="312">
        <v>11757.318645924368</v>
      </c>
      <c r="CA88" s="312">
        <v>13483.997639409474</v>
      </c>
      <c r="CB88" s="312">
        <v>14738.189368673284</v>
      </c>
      <c r="CC88" s="312">
        <v>15210.79081588979</v>
      </c>
      <c r="CD88" s="312">
        <v>15387.610331552678</v>
      </c>
      <c r="CE88" s="341">
        <v>15466.04280988139</v>
      </c>
    </row>
    <row r="89" spans="1:83" ht="27" customHeight="1" x14ac:dyDescent="0.35">
      <c r="A89" s="317"/>
      <c r="B89" s="318" t="s">
        <v>458</v>
      </c>
      <c r="C89" s="319"/>
      <c r="D89" s="342">
        <v>0</v>
      </c>
      <c r="E89" s="342">
        <v>0</v>
      </c>
      <c r="F89" s="342">
        <v>0</v>
      </c>
      <c r="G89" s="342">
        <v>0</v>
      </c>
      <c r="H89" s="342">
        <v>0</v>
      </c>
      <c r="I89" s="342">
        <v>0</v>
      </c>
      <c r="J89" s="342">
        <v>0</v>
      </c>
      <c r="K89" s="342">
        <v>0</v>
      </c>
      <c r="L89" s="342">
        <v>0</v>
      </c>
      <c r="M89" s="342">
        <v>0</v>
      </c>
      <c r="N89" s="342">
        <v>0</v>
      </c>
      <c r="O89" s="342">
        <v>0</v>
      </c>
      <c r="P89" s="342">
        <v>0</v>
      </c>
      <c r="Q89" s="342">
        <v>0</v>
      </c>
      <c r="R89" s="342">
        <v>0</v>
      </c>
      <c r="S89" s="342">
        <v>0</v>
      </c>
      <c r="T89" s="342">
        <v>0</v>
      </c>
      <c r="U89" s="342">
        <v>0</v>
      </c>
      <c r="V89" s="342">
        <v>0</v>
      </c>
      <c r="W89" s="342">
        <v>0</v>
      </c>
      <c r="X89" s="342">
        <v>0</v>
      </c>
      <c r="Y89" s="342">
        <v>0</v>
      </c>
      <c r="Z89" s="342">
        <v>0</v>
      </c>
      <c r="AA89" s="342">
        <v>0</v>
      </c>
      <c r="AB89" s="342">
        <v>0</v>
      </c>
      <c r="AC89" s="342">
        <v>236.57835392741069</v>
      </c>
      <c r="AD89" s="342">
        <v>337.54257977648717</v>
      </c>
      <c r="AE89" s="342">
        <v>428.26536268065752</v>
      </c>
      <c r="AF89" s="342">
        <v>503.84415273836316</v>
      </c>
      <c r="AG89" s="342">
        <v>595.11177538337199</v>
      </c>
      <c r="AH89" s="342">
        <v>551.89567742610734</v>
      </c>
      <c r="AI89" s="342">
        <v>581.00328797358281</v>
      </c>
      <c r="AJ89" s="342">
        <v>707.1403684929345</v>
      </c>
      <c r="AK89" s="342">
        <v>865.20541702038565</v>
      </c>
      <c r="AL89" s="342">
        <v>1046.132029679414</v>
      </c>
      <c r="AM89" s="342">
        <v>1286.3847368270026</v>
      </c>
      <c r="AN89" s="342">
        <v>1469.2960067843853</v>
      </c>
      <c r="AO89" s="342">
        <v>1711.2754181300895</v>
      </c>
      <c r="AP89" s="342">
        <v>1932.4439540911092</v>
      </c>
      <c r="AQ89" s="342">
        <v>2159.6981440996387</v>
      </c>
      <c r="AR89" s="342">
        <v>2319.8613600716699</v>
      </c>
      <c r="AS89" s="342">
        <v>2521.1847671374599</v>
      </c>
      <c r="AT89" s="342">
        <v>2791.5349197229666</v>
      </c>
      <c r="AU89" s="342">
        <v>3282.1499747563262</v>
      </c>
      <c r="AV89" s="342">
        <v>4173.9431205402871</v>
      </c>
      <c r="AW89" s="342">
        <v>4875.5553894322611</v>
      </c>
      <c r="AX89" s="342">
        <v>5326.3566027914294</v>
      </c>
      <c r="AY89" s="342">
        <v>5918.9472168065877</v>
      </c>
      <c r="AZ89" s="342">
        <v>6399.2780099361153</v>
      </c>
      <c r="BA89" s="342">
        <v>6907.242215603138</v>
      </c>
      <c r="BB89" s="342">
        <v>7335.6999745475878</v>
      </c>
      <c r="BC89" s="342">
        <v>7758.4684060588797</v>
      </c>
      <c r="BD89" s="342">
        <v>8162.4200161350709</v>
      </c>
      <c r="BE89" s="342">
        <v>8609.4272163261612</v>
      </c>
      <c r="BF89" s="342">
        <v>8850.0389896756478</v>
      </c>
      <c r="BG89" s="342">
        <v>9309.8943940659956</v>
      </c>
      <c r="BH89" s="342">
        <v>9692.7403341703739</v>
      </c>
      <c r="BI89" s="342">
        <v>10133.224223481935</v>
      </c>
      <c r="BJ89" s="342">
        <v>10509.554474915114</v>
      </c>
      <c r="BK89" s="342">
        <v>11113.462067822451</v>
      </c>
      <c r="BL89" s="342">
        <v>11483.082434343181</v>
      </c>
      <c r="BM89" s="342">
        <v>12336.618945142101</v>
      </c>
      <c r="BN89" s="342">
        <v>12577.918728894434</v>
      </c>
      <c r="BO89" s="342">
        <v>12703.141603521339</v>
      </c>
      <c r="BP89" s="342">
        <v>13008.693908472953</v>
      </c>
      <c r="BQ89" s="342">
        <v>12806.899735575604</v>
      </c>
      <c r="BR89" s="342">
        <v>13184.850804911999</v>
      </c>
      <c r="BS89" s="342">
        <v>12858.834993679975</v>
      </c>
      <c r="BT89" s="342">
        <v>12610.831559565426</v>
      </c>
      <c r="BU89" s="342">
        <v>12275.307393679739</v>
      </c>
      <c r="BV89" s="342">
        <v>12102.809151332129</v>
      </c>
      <c r="BW89" s="342">
        <v>12318.533039358128</v>
      </c>
      <c r="BX89" s="342">
        <v>10675.649126565164</v>
      </c>
      <c r="BY89" s="342">
        <v>10837.39946231992</v>
      </c>
      <c r="BZ89" s="342">
        <v>11141.426386985802</v>
      </c>
      <c r="CA89" s="342">
        <v>12837.361993865929</v>
      </c>
      <c r="CB89" s="342">
        <v>14087.029941272933</v>
      </c>
      <c r="CC89" s="342">
        <v>14580.147697770979</v>
      </c>
      <c r="CD89" s="342">
        <v>14789.875402514817</v>
      </c>
      <c r="CE89" s="343">
        <v>14905.372005193789</v>
      </c>
    </row>
    <row r="90" spans="1:83" ht="15.5" x14ac:dyDescent="0.35">
      <c r="A90" s="317"/>
      <c r="B90" s="322" t="s">
        <v>249</v>
      </c>
      <c r="C90" s="319"/>
      <c r="D90" s="342">
        <v>0</v>
      </c>
      <c r="E90" s="342">
        <v>0</v>
      </c>
      <c r="F90" s="342">
        <v>0</v>
      </c>
      <c r="G90" s="342">
        <v>0</v>
      </c>
      <c r="H90" s="342">
        <v>0</v>
      </c>
      <c r="I90" s="342">
        <v>0</v>
      </c>
      <c r="J90" s="342">
        <v>0</v>
      </c>
      <c r="K90" s="342">
        <v>0</v>
      </c>
      <c r="L90" s="342">
        <v>0</v>
      </c>
      <c r="M90" s="342">
        <v>0</v>
      </c>
      <c r="N90" s="342">
        <v>0</v>
      </c>
      <c r="O90" s="342">
        <v>0</v>
      </c>
      <c r="P90" s="342">
        <v>0</v>
      </c>
      <c r="Q90" s="342">
        <v>0</v>
      </c>
      <c r="R90" s="342">
        <v>0</v>
      </c>
      <c r="S90" s="342">
        <v>0</v>
      </c>
      <c r="T90" s="342">
        <v>0</v>
      </c>
      <c r="U90" s="342">
        <v>0</v>
      </c>
      <c r="V90" s="342">
        <v>0</v>
      </c>
      <c r="W90" s="342">
        <v>0</v>
      </c>
      <c r="X90" s="342">
        <v>0</v>
      </c>
      <c r="Y90" s="342">
        <v>0</v>
      </c>
      <c r="Z90" s="342">
        <v>0</v>
      </c>
      <c r="AA90" s="342">
        <v>0</v>
      </c>
      <c r="AB90" s="342">
        <v>0</v>
      </c>
      <c r="AC90" s="342">
        <v>236.57835392741069</v>
      </c>
      <c r="AD90" s="342">
        <v>337.54257977648717</v>
      </c>
      <c r="AE90" s="342">
        <v>428.26536268065752</v>
      </c>
      <c r="AF90" s="342">
        <v>503.84415273836316</v>
      </c>
      <c r="AG90" s="342">
        <v>595.11177538337199</v>
      </c>
      <c r="AH90" s="342">
        <v>551.89567742610734</v>
      </c>
      <c r="AI90" s="342">
        <v>568.14213011653317</v>
      </c>
      <c r="AJ90" s="342">
        <v>643.43818130270608</v>
      </c>
      <c r="AK90" s="342">
        <v>750.40673894290489</v>
      </c>
      <c r="AL90" s="342">
        <v>870.11625869562567</v>
      </c>
      <c r="AM90" s="342">
        <v>1043.4163379247668</v>
      </c>
      <c r="AN90" s="342">
        <v>1172.1626969035224</v>
      </c>
      <c r="AO90" s="342">
        <v>1344.4236639428673</v>
      </c>
      <c r="AP90" s="342">
        <v>1470.9478621376727</v>
      </c>
      <c r="AQ90" s="342">
        <v>1623.9683792500623</v>
      </c>
      <c r="AR90" s="342">
        <v>1724.0573968092967</v>
      </c>
      <c r="AS90" s="342">
        <v>1866.1630963381951</v>
      </c>
      <c r="AT90" s="342">
        <v>2073.0440573168339</v>
      </c>
      <c r="AU90" s="342">
        <v>2451.7538393549162</v>
      </c>
      <c r="AV90" s="342">
        <v>3110.0716715812246</v>
      </c>
      <c r="AW90" s="342">
        <v>3493.6188531090961</v>
      </c>
      <c r="AX90" s="342">
        <v>3755.7536400096924</v>
      </c>
      <c r="AY90" s="342">
        <v>4055.7612607893975</v>
      </c>
      <c r="AZ90" s="342">
        <v>4247.153334504048</v>
      </c>
      <c r="BA90" s="342">
        <v>4471.553881943878</v>
      </c>
      <c r="BB90" s="342">
        <v>4670.5855910548862</v>
      </c>
      <c r="BC90" s="342">
        <v>4858.3487414087031</v>
      </c>
      <c r="BD90" s="342">
        <v>5023.0082578609381</v>
      </c>
      <c r="BE90" s="342">
        <v>5203.9089011628439</v>
      </c>
      <c r="BF90" s="342">
        <v>5293.0476818030465</v>
      </c>
      <c r="BG90" s="342">
        <v>5495.1264885964774</v>
      </c>
      <c r="BH90" s="342">
        <v>5667.78655134977</v>
      </c>
      <c r="BI90" s="342">
        <v>5891.8807951461304</v>
      </c>
      <c r="BJ90" s="342">
        <v>6049.0232270792876</v>
      </c>
      <c r="BK90" s="342">
        <v>6329.5514272492792</v>
      </c>
      <c r="BL90" s="342">
        <v>6507.9671476513267</v>
      </c>
      <c r="BM90" s="342">
        <v>6925.8680958727691</v>
      </c>
      <c r="BN90" s="342">
        <v>6974.3220719226802</v>
      </c>
      <c r="BO90" s="342">
        <v>6999.2565977803379</v>
      </c>
      <c r="BP90" s="342">
        <v>7055.5431201920301</v>
      </c>
      <c r="BQ90" s="342">
        <v>6765.9888067489901</v>
      </c>
      <c r="BR90" s="342">
        <v>6769.3451829996047</v>
      </c>
      <c r="BS90" s="342">
        <v>6799.8078197148825</v>
      </c>
      <c r="BT90" s="342">
        <v>6654.7937281618715</v>
      </c>
      <c r="BU90" s="342">
        <v>6601.2101972099626</v>
      </c>
      <c r="BV90" s="342">
        <v>6656.8644128321994</v>
      </c>
      <c r="BW90" s="342">
        <v>6754.4167162596723</v>
      </c>
      <c r="BX90" s="342">
        <v>5742.0205168981784</v>
      </c>
      <c r="BY90" s="342">
        <v>5750.49649532486</v>
      </c>
      <c r="BZ90" s="342">
        <v>5809.1490393108716</v>
      </c>
      <c r="CA90" s="342">
        <v>6685.7537783651778</v>
      </c>
      <c r="CB90" s="342">
        <v>7313.7006240291767</v>
      </c>
      <c r="CC90" s="342">
        <v>7414.1035445142843</v>
      </c>
      <c r="CD90" s="342">
        <v>7405.9439103679424</v>
      </c>
      <c r="CE90" s="343">
        <v>7430.4807471668983</v>
      </c>
    </row>
    <row r="91" spans="1:83" ht="15.5" x14ac:dyDescent="0.35">
      <c r="A91" s="317"/>
      <c r="B91" s="322" t="s">
        <v>259</v>
      </c>
      <c r="C91" s="319"/>
      <c r="D91" s="342">
        <v>0</v>
      </c>
      <c r="E91" s="342">
        <v>0</v>
      </c>
      <c r="F91" s="342">
        <v>0</v>
      </c>
      <c r="G91" s="342">
        <v>0</v>
      </c>
      <c r="H91" s="342">
        <v>0</v>
      </c>
      <c r="I91" s="342">
        <v>0</v>
      </c>
      <c r="J91" s="342">
        <v>0</v>
      </c>
      <c r="K91" s="342">
        <v>0</v>
      </c>
      <c r="L91" s="342">
        <v>0</v>
      </c>
      <c r="M91" s="342">
        <v>0</v>
      </c>
      <c r="N91" s="342">
        <v>0</v>
      </c>
      <c r="O91" s="342">
        <v>0</v>
      </c>
      <c r="P91" s="342">
        <v>0</v>
      </c>
      <c r="Q91" s="342">
        <v>0</v>
      </c>
      <c r="R91" s="342">
        <v>0</v>
      </c>
      <c r="S91" s="342">
        <v>0</v>
      </c>
      <c r="T91" s="342">
        <v>0</v>
      </c>
      <c r="U91" s="342">
        <v>0</v>
      </c>
      <c r="V91" s="342">
        <v>0</v>
      </c>
      <c r="W91" s="342">
        <v>0</v>
      </c>
      <c r="X91" s="342">
        <v>0</v>
      </c>
      <c r="Y91" s="342">
        <v>0</v>
      </c>
      <c r="Z91" s="342">
        <v>0</v>
      </c>
      <c r="AA91" s="342">
        <v>0</v>
      </c>
      <c r="AB91" s="342">
        <v>0</v>
      </c>
      <c r="AC91" s="342">
        <v>0</v>
      </c>
      <c r="AD91" s="342">
        <v>0</v>
      </c>
      <c r="AE91" s="342">
        <v>0</v>
      </c>
      <c r="AF91" s="342">
        <v>0</v>
      </c>
      <c r="AG91" s="342">
        <v>0</v>
      </c>
      <c r="AH91" s="342">
        <v>0</v>
      </c>
      <c r="AI91" s="342">
        <v>0</v>
      </c>
      <c r="AJ91" s="342">
        <v>0</v>
      </c>
      <c r="AK91" s="342">
        <v>0</v>
      </c>
      <c r="AL91" s="342">
        <v>0</v>
      </c>
      <c r="AM91" s="342">
        <v>0</v>
      </c>
      <c r="AN91" s="342">
        <v>0</v>
      </c>
      <c r="AO91" s="342">
        <v>0</v>
      </c>
      <c r="AP91" s="342">
        <v>0</v>
      </c>
      <c r="AQ91" s="342">
        <v>0</v>
      </c>
      <c r="AR91" s="342">
        <v>0</v>
      </c>
      <c r="AS91" s="342">
        <v>0</v>
      </c>
      <c r="AT91" s="342">
        <v>0</v>
      </c>
      <c r="AU91" s="342">
        <v>0</v>
      </c>
      <c r="AV91" s="342">
        <v>1012.0333073243028</v>
      </c>
      <c r="AW91" s="342">
        <v>1381.9365363231659</v>
      </c>
      <c r="AX91" s="342">
        <v>1570.6029627817372</v>
      </c>
      <c r="AY91" s="342">
        <v>1863.1859560171904</v>
      </c>
      <c r="AZ91" s="342">
        <v>2152.1246754320673</v>
      </c>
      <c r="BA91" s="342">
        <v>2435.68833365926</v>
      </c>
      <c r="BB91" s="342">
        <v>2665.114383492702</v>
      </c>
      <c r="BC91" s="342">
        <v>2900.1196646501771</v>
      </c>
      <c r="BD91" s="342">
        <v>3139.4117582741324</v>
      </c>
      <c r="BE91" s="342">
        <v>3405.5183151633169</v>
      </c>
      <c r="BF91" s="342">
        <v>3556.9913078726008</v>
      </c>
      <c r="BG91" s="342">
        <v>3814.7679054695182</v>
      </c>
      <c r="BH91" s="342">
        <v>4024.9537828206026</v>
      </c>
      <c r="BI91" s="342">
        <v>4241.3434283358047</v>
      </c>
      <c r="BJ91" s="342">
        <v>4460.5312478358264</v>
      </c>
      <c r="BK91" s="342">
        <v>4783.9106405731718</v>
      </c>
      <c r="BL91" s="342">
        <v>4975.1152866918555</v>
      </c>
      <c r="BM91" s="342">
        <v>5410.7508492693332</v>
      </c>
      <c r="BN91" s="342">
        <v>5603.596656971753</v>
      </c>
      <c r="BO91" s="342">
        <v>5703.8850057410018</v>
      </c>
      <c r="BP91" s="342">
        <v>5953.1507882809228</v>
      </c>
      <c r="BQ91" s="342">
        <v>6022.1446256010349</v>
      </c>
      <c r="BR91" s="342">
        <v>6255.2141565597349</v>
      </c>
      <c r="BS91" s="342">
        <v>5903.9725644880009</v>
      </c>
      <c r="BT91" s="342">
        <v>5435.6540545410262</v>
      </c>
      <c r="BU91" s="342">
        <v>4587.4537340771067</v>
      </c>
      <c r="BV91" s="342">
        <v>4135.0829038108313</v>
      </c>
      <c r="BW91" s="342">
        <v>3785.7507234976806</v>
      </c>
      <c r="BX91" s="342">
        <v>2896.8044789789715</v>
      </c>
      <c r="BY91" s="342">
        <v>2651.8039176489642</v>
      </c>
      <c r="BZ91" s="342">
        <v>2410.7809556083776</v>
      </c>
      <c r="CA91" s="342">
        <v>2396.4431714660964</v>
      </c>
      <c r="CB91" s="342">
        <v>2296.8955995266806</v>
      </c>
      <c r="CC91" s="342">
        <v>2031.9075370465157</v>
      </c>
      <c r="CD91" s="342">
        <v>1754.3980543742009</v>
      </c>
      <c r="CE91" s="343">
        <v>1548.0433150761726</v>
      </c>
    </row>
    <row r="92" spans="1:83" ht="15.5" x14ac:dyDescent="0.35">
      <c r="A92" s="317"/>
      <c r="B92" s="322" t="s">
        <v>283</v>
      </c>
      <c r="C92" s="319"/>
      <c r="D92" s="342">
        <v>0</v>
      </c>
      <c r="E92" s="342">
        <v>0</v>
      </c>
      <c r="F92" s="342">
        <v>0</v>
      </c>
      <c r="G92" s="342">
        <v>0</v>
      </c>
      <c r="H92" s="342">
        <v>0</v>
      </c>
      <c r="I92" s="342">
        <v>0</v>
      </c>
      <c r="J92" s="342">
        <v>0</v>
      </c>
      <c r="K92" s="342">
        <v>0</v>
      </c>
      <c r="L92" s="342">
        <v>0</v>
      </c>
      <c r="M92" s="342">
        <v>0</v>
      </c>
      <c r="N92" s="342">
        <v>0</v>
      </c>
      <c r="O92" s="342">
        <v>0</v>
      </c>
      <c r="P92" s="342">
        <v>0</v>
      </c>
      <c r="Q92" s="342">
        <v>0</v>
      </c>
      <c r="R92" s="342">
        <v>0</v>
      </c>
      <c r="S92" s="342">
        <v>0</v>
      </c>
      <c r="T92" s="342">
        <v>0</v>
      </c>
      <c r="U92" s="342">
        <v>0</v>
      </c>
      <c r="V92" s="342">
        <v>0</v>
      </c>
      <c r="W92" s="342">
        <v>0</v>
      </c>
      <c r="X92" s="342">
        <v>0</v>
      </c>
      <c r="Y92" s="342">
        <v>0</v>
      </c>
      <c r="Z92" s="342">
        <v>0</v>
      </c>
      <c r="AA92" s="342">
        <v>0</v>
      </c>
      <c r="AB92" s="342">
        <v>0</v>
      </c>
      <c r="AC92" s="342">
        <v>0</v>
      </c>
      <c r="AD92" s="342">
        <v>0</v>
      </c>
      <c r="AE92" s="342">
        <v>0</v>
      </c>
      <c r="AF92" s="342">
        <v>0</v>
      </c>
      <c r="AG92" s="342">
        <v>0</v>
      </c>
      <c r="AH92" s="342">
        <v>0</v>
      </c>
      <c r="AI92" s="342">
        <v>12.861157857049607</v>
      </c>
      <c r="AJ92" s="342">
        <v>63.702187190228358</v>
      </c>
      <c r="AK92" s="342">
        <v>114.79867807748082</v>
      </c>
      <c r="AL92" s="342">
        <v>176.01577098378831</v>
      </c>
      <c r="AM92" s="342">
        <v>242.96839890223586</v>
      </c>
      <c r="AN92" s="342">
        <v>297.13330988086295</v>
      </c>
      <c r="AO92" s="342">
        <v>366.85175418722224</v>
      </c>
      <c r="AP92" s="342">
        <v>461.49609195343629</v>
      </c>
      <c r="AQ92" s="342">
        <v>535.72976484957621</v>
      </c>
      <c r="AR92" s="342">
        <v>595.80396326237303</v>
      </c>
      <c r="AS92" s="342">
        <v>655.02167079926471</v>
      </c>
      <c r="AT92" s="342">
        <v>718.49086240613269</v>
      </c>
      <c r="AU92" s="342">
        <v>830.39613540140977</v>
      </c>
      <c r="AV92" s="342">
        <v>51.838141634759523</v>
      </c>
      <c r="AW92" s="342">
        <v>0</v>
      </c>
      <c r="AX92" s="342">
        <v>0</v>
      </c>
      <c r="AY92" s="342">
        <v>0</v>
      </c>
      <c r="AZ92" s="342">
        <v>0</v>
      </c>
      <c r="BA92" s="342">
        <v>0</v>
      </c>
      <c r="BB92" s="342">
        <v>0</v>
      </c>
      <c r="BC92" s="342">
        <v>0</v>
      </c>
      <c r="BD92" s="342">
        <v>0</v>
      </c>
      <c r="BE92" s="342">
        <v>0</v>
      </c>
      <c r="BF92" s="342">
        <v>0</v>
      </c>
      <c r="BG92" s="342">
        <v>0</v>
      </c>
      <c r="BH92" s="342">
        <v>0</v>
      </c>
      <c r="BI92" s="342">
        <v>0</v>
      </c>
      <c r="BJ92" s="342">
        <v>0</v>
      </c>
      <c r="BK92" s="342">
        <v>0</v>
      </c>
      <c r="BL92" s="342">
        <v>0</v>
      </c>
      <c r="BM92" s="342">
        <v>0</v>
      </c>
      <c r="BN92" s="342">
        <v>0</v>
      </c>
      <c r="BO92" s="342">
        <v>0</v>
      </c>
      <c r="BP92" s="342">
        <v>0</v>
      </c>
      <c r="BQ92" s="342">
        <v>0</v>
      </c>
      <c r="BR92" s="342">
        <v>0</v>
      </c>
      <c r="BS92" s="342">
        <v>0</v>
      </c>
      <c r="BT92" s="342">
        <v>0</v>
      </c>
      <c r="BU92" s="342">
        <v>0</v>
      </c>
      <c r="BV92" s="342">
        <v>0</v>
      </c>
      <c r="BW92" s="342">
        <v>0</v>
      </c>
      <c r="BX92" s="342">
        <v>0</v>
      </c>
      <c r="BY92" s="342">
        <v>0</v>
      </c>
      <c r="BZ92" s="342">
        <v>0</v>
      </c>
      <c r="CA92" s="342">
        <v>0</v>
      </c>
      <c r="CB92" s="342">
        <v>0</v>
      </c>
      <c r="CC92" s="342">
        <v>0</v>
      </c>
      <c r="CD92" s="342">
        <v>0</v>
      </c>
      <c r="CE92" s="343">
        <v>0</v>
      </c>
    </row>
    <row r="93" spans="1:83" ht="15.5" x14ac:dyDescent="0.35">
      <c r="A93" s="326"/>
      <c r="B93" s="322" t="s">
        <v>289</v>
      </c>
      <c r="C93" s="327"/>
      <c r="D93" s="342">
        <v>0</v>
      </c>
      <c r="E93" s="342">
        <v>0</v>
      </c>
      <c r="F93" s="342">
        <v>0</v>
      </c>
      <c r="G93" s="342">
        <v>0</v>
      </c>
      <c r="H93" s="342">
        <v>0</v>
      </c>
      <c r="I93" s="342">
        <v>0</v>
      </c>
      <c r="J93" s="342">
        <v>0</v>
      </c>
      <c r="K93" s="342">
        <v>0</v>
      </c>
      <c r="L93" s="342">
        <v>0</v>
      </c>
      <c r="M93" s="342">
        <v>0</v>
      </c>
      <c r="N93" s="342">
        <v>0</v>
      </c>
      <c r="O93" s="342">
        <v>0</v>
      </c>
      <c r="P93" s="342">
        <v>0</v>
      </c>
      <c r="Q93" s="342">
        <v>0</v>
      </c>
      <c r="R93" s="342">
        <v>0</v>
      </c>
      <c r="S93" s="342">
        <v>0</v>
      </c>
      <c r="T93" s="342">
        <v>0</v>
      </c>
      <c r="U93" s="342">
        <v>0</v>
      </c>
      <c r="V93" s="342">
        <v>0</v>
      </c>
      <c r="W93" s="342">
        <v>0</v>
      </c>
      <c r="X93" s="342">
        <v>0</v>
      </c>
      <c r="Y93" s="342">
        <v>0</v>
      </c>
      <c r="Z93" s="342">
        <v>0</v>
      </c>
      <c r="AA93" s="342">
        <v>0</v>
      </c>
      <c r="AB93" s="342">
        <v>0</v>
      </c>
      <c r="AC93" s="342">
        <v>0</v>
      </c>
      <c r="AD93" s="342">
        <v>0</v>
      </c>
      <c r="AE93" s="342">
        <v>0</v>
      </c>
      <c r="AF93" s="342">
        <v>0</v>
      </c>
      <c r="AG93" s="342">
        <v>0</v>
      </c>
      <c r="AH93" s="342">
        <v>0</v>
      </c>
      <c r="AI93" s="342">
        <v>0</v>
      </c>
      <c r="AJ93" s="342">
        <v>0</v>
      </c>
      <c r="AK93" s="342">
        <v>0</v>
      </c>
      <c r="AL93" s="342">
        <v>0</v>
      </c>
      <c r="AM93" s="342">
        <v>0</v>
      </c>
      <c r="AN93" s="342">
        <v>0</v>
      </c>
      <c r="AO93" s="342">
        <v>0</v>
      </c>
      <c r="AP93" s="342">
        <v>0</v>
      </c>
      <c r="AQ93" s="342">
        <v>0</v>
      </c>
      <c r="AR93" s="342">
        <v>0</v>
      </c>
      <c r="AS93" s="342">
        <v>0</v>
      </c>
      <c r="AT93" s="342">
        <v>0</v>
      </c>
      <c r="AU93" s="342">
        <v>0</v>
      </c>
      <c r="AV93" s="342">
        <v>0</v>
      </c>
      <c r="AW93" s="342">
        <v>0</v>
      </c>
      <c r="AX93" s="342">
        <v>0</v>
      </c>
      <c r="AY93" s="342">
        <v>0</v>
      </c>
      <c r="AZ93" s="342">
        <v>0</v>
      </c>
      <c r="BA93" s="342">
        <v>0</v>
      </c>
      <c r="BB93" s="342">
        <v>0</v>
      </c>
      <c r="BC93" s="342">
        <v>0</v>
      </c>
      <c r="BD93" s="342">
        <v>0</v>
      </c>
      <c r="BE93" s="342">
        <v>0</v>
      </c>
      <c r="BF93" s="342">
        <v>0</v>
      </c>
      <c r="BG93" s="342">
        <v>0</v>
      </c>
      <c r="BH93" s="342">
        <v>0</v>
      </c>
      <c r="BI93" s="342">
        <v>0</v>
      </c>
      <c r="BJ93" s="342">
        <v>0</v>
      </c>
      <c r="BK93" s="342">
        <v>0</v>
      </c>
      <c r="BL93" s="342">
        <v>0</v>
      </c>
      <c r="BM93" s="342">
        <v>0</v>
      </c>
      <c r="BN93" s="342">
        <v>0</v>
      </c>
      <c r="BO93" s="342">
        <v>0</v>
      </c>
      <c r="BP93" s="342">
        <v>0</v>
      </c>
      <c r="BQ93" s="342">
        <v>18.766303225578781</v>
      </c>
      <c r="BR93" s="342">
        <v>160.29146535266025</v>
      </c>
      <c r="BS93" s="342">
        <v>155.05460947709457</v>
      </c>
      <c r="BT93" s="342">
        <v>520.38377686252738</v>
      </c>
      <c r="BU93" s="342">
        <v>1086.6434623926687</v>
      </c>
      <c r="BV93" s="342">
        <v>1310.8618346890978</v>
      </c>
      <c r="BW93" s="342">
        <v>1778.3655996007751</v>
      </c>
      <c r="BX93" s="342">
        <v>2036.8241306880132</v>
      </c>
      <c r="BY93" s="342">
        <v>2435.0990493460949</v>
      </c>
      <c r="BZ93" s="342">
        <v>2921.4963920665518</v>
      </c>
      <c r="CA93" s="342">
        <v>3755.1650440346552</v>
      </c>
      <c r="CB93" s="342">
        <v>4476.4337177170746</v>
      </c>
      <c r="CC93" s="342">
        <v>5134.1366162101795</v>
      </c>
      <c r="CD93" s="342">
        <v>5629.5334377726731</v>
      </c>
      <c r="CE93" s="343">
        <v>5926.8479429507161</v>
      </c>
    </row>
    <row r="94" spans="1:83" ht="27" customHeight="1" x14ac:dyDescent="0.35">
      <c r="A94" s="317"/>
      <c r="B94" s="318" t="s">
        <v>459</v>
      </c>
      <c r="C94" s="319"/>
      <c r="D94" s="342">
        <v>0</v>
      </c>
      <c r="E94" s="342">
        <v>0</v>
      </c>
      <c r="F94" s="342">
        <v>0</v>
      </c>
      <c r="G94" s="342">
        <v>0</v>
      </c>
      <c r="H94" s="342">
        <v>0</v>
      </c>
      <c r="I94" s="342">
        <v>0</v>
      </c>
      <c r="J94" s="342">
        <v>0</v>
      </c>
      <c r="K94" s="342">
        <v>0</v>
      </c>
      <c r="L94" s="342">
        <v>0</v>
      </c>
      <c r="M94" s="342">
        <v>0</v>
      </c>
      <c r="N94" s="342">
        <v>0</v>
      </c>
      <c r="O94" s="342">
        <v>0</v>
      </c>
      <c r="P94" s="342">
        <v>0</v>
      </c>
      <c r="Q94" s="342">
        <v>0</v>
      </c>
      <c r="R94" s="342">
        <v>0</v>
      </c>
      <c r="S94" s="342">
        <v>0</v>
      </c>
      <c r="T94" s="342">
        <v>0</v>
      </c>
      <c r="U94" s="342">
        <v>0</v>
      </c>
      <c r="V94" s="342">
        <v>0</v>
      </c>
      <c r="W94" s="342">
        <v>0</v>
      </c>
      <c r="X94" s="342">
        <v>0</v>
      </c>
      <c r="Y94" s="342">
        <v>0</v>
      </c>
      <c r="Z94" s="342">
        <v>0</v>
      </c>
      <c r="AA94" s="342">
        <v>0</v>
      </c>
      <c r="AB94" s="342">
        <v>0</v>
      </c>
      <c r="AC94" s="342">
        <v>0</v>
      </c>
      <c r="AD94" s="342">
        <v>0</v>
      </c>
      <c r="AE94" s="342">
        <v>0</v>
      </c>
      <c r="AF94" s="342">
        <v>0</v>
      </c>
      <c r="AG94" s="342">
        <v>0</v>
      </c>
      <c r="AH94" s="342">
        <v>451.25859323748909</v>
      </c>
      <c r="AI94" s="342">
        <v>456.42499265406502</v>
      </c>
      <c r="AJ94" s="342">
        <v>442.40913491249012</v>
      </c>
      <c r="AK94" s="342">
        <v>474.01146123483107</v>
      </c>
      <c r="AL94" s="342">
        <v>515.59990782339287</v>
      </c>
      <c r="AM94" s="342">
        <v>586.85870984462929</v>
      </c>
      <c r="AN94" s="342">
        <v>694.75062083609464</v>
      </c>
      <c r="AO94" s="342">
        <v>815.06240917277387</v>
      </c>
      <c r="AP94" s="342">
        <v>999.8041514053557</v>
      </c>
      <c r="AQ94" s="342">
        <v>1170.6287442102357</v>
      </c>
      <c r="AR94" s="342">
        <v>1336.1919878286274</v>
      </c>
      <c r="AS94" s="342">
        <v>1519.767036486747</v>
      </c>
      <c r="AT94" s="342">
        <v>1742.6159123986417</v>
      </c>
      <c r="AU94" s="342">
        <v>2092.1219877093258</v>
      </c>
      <c r="AV94" s="342">
        <v>2299.7448573300612</v>
      </c>
      <c r="AW94" s="342">
        <v>2484.9915422651352</v>
      </c>
      <c r="AX94" s="342">
        <v>2593.8661292875827</v>
      </c>
      <c r="AY94" s="342">
        <v>286.34644260177816</v>
      </c>
      <c r="AZ94" s="342">
        <v>185.85473041470135</v>
      </c>
      <c r="BA94" s="342">
        <v>241.88151887425849</v>
      </c>
      <c r="BB94" s="342">
        <v>251.27578509743049</v>
      </c>
      <c r="BC94" s="342">
        <v>248.26131612558709</v>
      </c>
      <c r="BD94" s="342">
        <v>277.14991787501822</v>
      </c>
      <c r="BE94" s="342">
        <v>275.6250163378939</v>
      </c>
      <c r="BF94" s="342">
        <v>264.84339796096333</v>
      </c>
      <c r="BG94" s="342">
        <v>270.06837787530668</v>
      </c>
      <c r="BH94" s="342">
        <v>191.74983679745174</v>
      </c>
      <c r="BI94" s="342">
        <v>192.57616639980913</v>
      </c>
      <c r="BJ94" s="342">
        <v>197.04573715276899</v>
      </c>
      <c r="BK94" s="342">
        <v>285.90482229834873</v>
      </c>
      <c r="BL94" s="342">
        <v>241.27217142745067</v>
      </c>
      <c r="BM94" s="342">
        <v>248.53545461492749</v>
      </c>
      <c r="BN94" s="342">
        <v>226.77639557586431</v>
      </c>
      <c r="BO94" s="342">
        <v>221.95844205409043</v>
      </c>
      <c r="BP94" s="342">
        <v>205.47870830184172</v>
      </c>
      <c r="BQ94" s="342">
        <v>182.62172767458924</v>
      </c>
      <c r="BR94" s="342">
        <v>172.68548052229693</v>
      </c>
      <c r="BS94" s="342">
        <v>158.79628568557928</v>
      </c>
      <c r="BT94" s="342">
        <v>146.02551169414383</v>
      </c>
      <c r="BU94" s="342">
        <v>125.33365058971087</v>
      </c>
      <c r="BV94" s="342">
        <v>112.54626995776052</v>
      </c>
      <c r="BW94" s="342">
        <v>101.44630146003929</v>
      </c>
      <c r="BX94" s="342">
        <v>77.340452901199271</v>
      </c>
      <c r="BY94" s="342">
        <v>67.459924922007318</v>
      </c>
      <c r="BZ94" s="342">
        <v>58.460782992274027</v>
      </c>
      <c r="CA94" s="342">
        <v>57.207205958165559</v>
      </c>
      <c r="CB94" s="342">
        <v>52.051312095208232</v>
      </c>
      <c r="CC94" s="342">
        <v>44.609886856958894</v>
      </c>
      <c r="CD94" s="342">
        <v>36.779382566284887</v>
      </c>
      <c r="CE94" s="343">
        <v>29.221098657379564</v>
      </c>
    </row>
    <row r="95" spans="1:83" ht="15.5" x14ac:dyDescent="0.35">
      <c r="A95" s="326"/>
      <c r="B95" s="322" t="s">
        <v>276</v>
      </c>
      <c r="C95" s="319"/>
      <c r="D95" s="342">
        <v>0</v>
      </c>
      <c r="E95" s="342">
        <v>0</v>
      </c>
      <c r="F95" s="342">
        <v>0</v>
      </c>
      <c r="G95" s="342">
        <v>0</v>
      </c>
      <c r="H95" s="342">
        <v>0</v>
      </c>
      <c r="I95" s="342">
        <v>0</v>
      </c>
      <c r="J95" s="342">
        <v>0</v>
      </c>
      <c r="K95" s="342">
        <v>0</v>
      </c>
      <c r="L95" s="342">
        <v>0</v>
      </c>
      <c r="M95" s="342">
        <v>0</v>
      </c>
      <c r="N95" s="342">
        <v>0</v>
      </c>
      <c r="O95" s="342">
        <v>0</v>
      </c>
      <c r="P95" s="342">
        <v>0</v>
      </c>
      <c r="Q95" s="342">
        <v>0</v>
      </c>
      <c r="R95" s="342">
        <v>0</v>
      </c>
      <c r="S95" s="342">
        <v>0</v>
      </c>
      <c r="T95" s="342">
        <v>0</v>
      </c>
      <c r="U95" s="342">
        <v>0</v>
      </c>
      <c r="V95" s="342">
        <v>0</v>
      </c>
      <c r="W95" s="342">
        <v>0</v>
      </c>
      <c r="X95" s="342">
        <v>0</v>
      </c>
      <c r="Y95" s="342">
        <v>0</v>
      </c>
      <c r="Z95" s="342">
        <v>0</v>
      </c>
      <c r="AA95" s="342">
        <v>0</v>
      </c>
      <c r="AB95" s="342">
        <v>0</v>
      </c>
      <c r="AC95" s="342">
        <v>0</v>
      </c>
      <c r="AD95" s="342">
        <v>0</v>
      </c>
      <c r="AE95" s="342">
        <v>0</v>
      </c>
      <c r="AF95" s="342">
        <v>0</v>
      </c>
      <c r="AG95" s="342">
        <v>0</v>
      </c>
      <c r="AH95" s="342">
        <v>403.95064766596727</v>
      </c>
      <c r="AI95" s="342">
        <v>408.05598789169085</v>
      </c>
      <c r="AJ95" s="342">
        <v>390.62610813204549</v>
      </c>
      <c r="AK95" s="342">
        <v>417.77198946932464</v>
      </c>
      <c r="AL95" s="342">
        <v>457.40494154358987</v>
      </c>
      <c r="AM95" s="342">
        <v>522.05015919589482</v>
      </c>
      <c r="AN95" s="342">
        <v>611.88291891634708</v>
      </c>
      <c r="AO95" s="342">
        <v>728.68501857041008</v>
      </c>
      <c r="AP95" s="342">
        <v>908.77720403055866</v>
      </c>
      <c r="AQ95" s="342">
        <v>1074.4465875397161</v>
      </c>
      <c r="AR95" s="342">
        <v>1232.8781293479985</v>
      </c>
      <c r="AS95" s="342">
        <v>1409.4857745791774</v>
      </c>
      <c r="AT95" s="342">
        <v>1613.4773367977264</v>
      </c>
      <c r="AU95" s="342">
        <v>1928.1534000808722</v>
      </c>
      <c r="AV95" s="342">
        <v>2110.7026938150216</v>
      </c>
      <c r="AW95" s="342">
        <v>2277.9011368947718</v>
      </c>
      <c r="AX95" s="342">
        <v>2386.1146604355531</v>
      </c>
      <c r="AY95" s="342">
        <v>81.012857634696729</v>
      </c>
      <c r="AZ95" s="342">
        <v>0</v>
      </c>
      <c r="BA95" s="342">
        <v>0</v>
      </c>
      <c r="BB95" s="342">
        <v>0</v>
      </c>
      <c r="BC95" s="342">
        <v>0</v>
      </c>
      <c r="BD95" s="342">
        <v>0</v>
      </c>
      <c r="BE95" s="342">
        <v>0</v>
      </c>
      <c r="BF95" s="342">
        <v>0</v>
      </c>
      <c r="BG95" s="342">
        <v>0</v>
      </c>
      <c r="BH95" s="342">
        <v>0</v>
      </c>
      <c r="BI95" s="342">
        <v>0</v>
      </c>
      <c r="BJ95" s="342">
        <v>0</v>
      </c>
      <c r="BK95" s="342">
        <v>0</v>
      </c>
      <c r="BL95" s="342">
        <v>0</v>
      </c>
      <c r="BM95" s="342">
        <v>0</v>
      </c>
      <c r="BN95" s="342">
        <v>0</v>
      </c>
      <c r="BO95" s="342">
        <v>0</v>
      </c>
      <c r="BP95" s="342">
        <v>0</v>
      </c>
      <c r="BQ95" s="342">
        <v>0</v>
      </c>
      <c r="BR95" s="342">
        <v>0</v>
      </c>
      <c r="BS95" s="342">
        <v>0</v>
      </c>
      <c r="BT95" s="342">
        <v>0</v>
      </c>
      <c r="BU95" s="342">
        <v>0</v>
      </c>
      <c r="BV95" s="342">
        <v>0</v>
      </c>
      <c r="BW95" s="342">
        <v>0</v>
      </c>
      <c r="BX95" s="342">
        <v>0</v>
      </c>
      <c r="BY95" s="342">
        <v>0</v>
      </c>
      <c r="BZ95" s="342">
        <v>0</v>
      </c>
      <c r="CA95" s="342">
        <v>0</v>
      </c>
      <c r="CB95" s="342">
        <v>0</v>
      </c>
      <c r="CC95" s="342">
        <v>0</v>
      </c>
      <c r="CD95" s="342">
        <v>0</v>
      </c>
      <c r="CE95" s="343">
        <v>0</v>
      </c>
    </row>
    <row r="96" spans="1:83" ht="15.5" x14ac:dyDescent="0.35">
      <c r="A96" s="326"/>
      <c r="B96" s="322" t="s">
        <v>293</v>
      </c>
      <c r="C96" s="319"/>
      <c r="D96" s="342">
        <v>0</v>
      </c>
      <c r="E96" s="342">
        <v>0</v>
      </c>
      <c r="F96" s="342">
        <v>0</v>
      </c>
      <c r="G96" s="342">
        <v>0</v>
      </c>
      <c r="H96" s="342">
        <v>0</v>
      </c>
      <c r="I96" s="342">
        <v>0</v>
      </c>
      <c r="J96" s="342">
        <v>0</v>
      </c>
      <c r="K96" s="342">
        <v>0</v>
      </c>
      <c r="L96" s="342">
        <v>0</v>
      </c>
      <c r="M96" s="342">
        <v>0</v>
      </c>
      <c r="N96" s="342">
        <v>0</v>
      </c>
      <c r="O96" s="342">
        <v>0</v>
      </c>
      <c r="P96" s="342">
        <v>0</v>
      </c>
      <c r="Q96" s="342">
        <v>0</v>
      </c>
      <c r="R96" s="342">
        <v>0</v>
      </c>
      <c r="S96" s="342">
        <v>0</v>
      </c>
      <c r="T96" s="342">
        <v>0</v>
      </c>
      <c r="U96" s="342">
        <v>0</v>
      </c>
      <c r="V96" s="342">
        <v>0</v>
      </c>
      <c r="W96" s="342">
        <v>0</v>
      </c>
      <c r="X96" s="342">
        <v>0</v>
      </c>
      <c r="Y96" s="342">
        <v>0</v>
      </c>
      <c r="Z96" s="342">
        <v>0</v>
      </c>
      <c r="AA96" s="342">
        <v>0</v>
      </c>
      <c r="AB96" s="342">
        <v>0</v>
      </c>
      <c r="AC96" s="342">
        <v>0</v>
      </c>
      <c r="AD96" s="342">
        <v>0</v>
      </c>
      <c r="AE96" s="342">
        <v>0</v>
      </c>
      <c r="AF96" s="342">
        <v>0</v>
      </c>
      <c r="AG96" s="342">
        <v>0</v>
      </c>
      <c r="AH96" s="342">
        <v>23.666543002562623</v>
      </c>
      <c r="AI96" s="342">
        <v>28.352729252370779</v>
      </c>
      <c r="AJ96" s="342">
        <v>36.236423900432321</v>
      </c>
      <c r="AK96" s="342">
        <v>44.301279936683727</v>
      </c>
      <c r="AL96" s="342">
        <v>51.463653863804751</v>
      </c>
      <c r="AM96" s="342">
        <v>60.053585960424599</v>
      </c>
      <c r="AN96" s="342">
        <v>75.39236479363511</v>
      </c>
      <c r="AO96" s="342">
        <v>82.757604319957096</v>
      </c>
      <c r="AP96" s="342">
        <v>89.708216865664326</v>
      </c>
      <c r="AQ96" s="342">
        <v>93.589030643519109</v>
      </c>
      <c r="AR96" s="342">
        <v>99.9081567422718</v>
      </c>
      <c r="AS96" s="342">
        <v>105.90768210904783</v>
      </c>
      <c r="AT96" s="342">
        <v>125.03735374443471</v>
      </c>
      <c r="AU96" s="342">
        <v>160.55719337956384</v>
      </c>
      <c r="AV96" s="342">
        <v>185.11541257542197</v>
      </c>
      <c r="AW96" s="342">
        <v>202.07093768981673</v>
      </c>
      <c r="AX96" s="342">
        <v>205.42357208478893</v>
      </c>
      <c r="AY96" s="342">
        <v>205.25464833015852</v>
      </c>
      <c r="AZ96" s="342">
        <v>185.85473041470135</v>
      </c>
      <c r="BA96" s="342">
        <v>241.88151887425849</v>
      </c>
      <c r="BB96" s="342">
        <v>251.27578509743049</v>
      </c>
      <c r="BC96" s="342">
        <v>248.26131612558709</v>
      </c>
      <c r="BD96" s="342">
        <v>277.14991787501822</v>
      </c>
      <c r="BE96" s="342">
        <v>275.6250163378939</v>
      </c>
      <c r="BF96" s="342">
        <v>264.84339796096333</v>
      </c>
      <c r="BG96" s="342">
        <v>270.06837787530668</v>
      </c>
      <c r="BH96" s="342">
        <v>191.74983679745174</v>
      </c>
      <c r="BI96" s="342">
        <v>192.57616639980913</v>
      </c>
      <c r="BJ96" s="342">
        <v>197.04573715276899</v>
      </c>
      <c r="BK96" s="342">
        <v>285.90482229834873</v>
      </c>
      <c r="BL96" s="342">
        <v>241.27217142745067</v>
      </c>
      <c r="BM96" s="342">
        <v>248.53545461492749</v>
      </c>
      <c r="BN96" s="342">
        <v>226.77639557586431</v>
      </c>
      <c r="BO96" s="342">
        <v>221.95844205409043</v>
      </c>
      <c r="BP96" s="342">
        <v>205.47870830184172</v>
      </c>
      <c r="BQ96" s="342">
        <v>182.62172767458924</v>
      </c>
      <c r="BR96" s="342">
        <v>172.68548052229693</v>
      </c>
      <c r="BS96" s="342">
        <v>158.79628568557928</v>
      </c>
      <c r="BT96" s="342">
        <v>146.02551169414383</v>
      </c>
      <c r="BU96" s="342">
        <v>125.33365058971087</v>
      </c>
      <c r="BV96" s="342">
        <v>112.54626995776052</v>
      </c>
      <c r="BW96" s="342">
        <v>101.44630146003929</v>
      </c>
      <c r="BX96" s="342">
        <v>77.340452901199271</v>
      </c>
      <c r="BY96" s="342">
        <v>67.459924922007318</v>
      </c>
      <c r="BZ96" s="342">
        <v>58.460782992274027</v>
      </c>
      <c r="CA96" s="342">
        <v>57.207205958165559</v>
      </c>
      <c r="CB96" s="342">
        <v>52.051312095208232</v>
      </c>
      <c r="CC96" s="342">
        <v>44.609886856958894</v>
      </c>
      <c r="CD96" s="342">
        <v>36.779382566284887</v>
      </c>
      <c r="CE96" s="343">
        <v>29.221098657379564</v>
      </c>
    </row>
    <row r="97" spans="1:83" ht="15.5" x14ac:dyDescent="0.35">
      <c r="A97" s="326"/>
      <c r="B97" s="322" t="s">
        <v>294</v>
      </c>
      <c r="C97" s="319"/>
      <c r="D97" s="342">
        <v>0</v>
      </c>
      <c r="E97" s="342">
        <v>0</v>
      </c>
      <c r="F97" s="342">
        <v>0</v>
      </c>
      <c r="G97" s="342">
        <v>0</v>
      </c>
      <c r="H97" s="342">
        <v>0</v>
      </c>
      <c r="I97" s="342">
        <v>0</v>
      </c>
      <c r="J97" s="342">
        <v>0</v>
      </c>
      <c r="K97" s="342">
        <v>0</v>
      </c>
      <c r="L97" s="342">
        <v>0</v>
      </c>
      <c r="M97" s="342">
        <v>0</v>
      </c>
      <c r="N97" s="342">
        <v>0</v>
      </c>
      <c r="O97" s="342">
        <v>0</v>
      </c>
      <c r="P97" s="342">
        <v>0</v>
      </c>
      <c r="Q97" s="342">
        <v>0</v>
      </c>
      <c r="R97" s="342">
        <v>0</v>
      </c>
      <c r="S97" s="342">
        <v>0</v>
      </c>
      <c r="T97" s="342">
        <v>0</v>
      </c>
      <c r="U97" s="342">
        <v>0</v>
      </c>
      <c r="V97" s="342">
        <v>0</v>
      </c>
      <c r="W97" s="342">
        <v>0</v>
      </c>
      <c r="X97" s="342">
        <v>0</v>
      </c>
      <c r="Y97" s="342">
        <v>0</v>
      </c>
      <c r="Z97" s="342">
        <v>0</v>
      </c>
      <c r="AA97" s="342">
        <v>0</v>
      </c>
      <c r="AB97" s="342">
        <v>0</v>
      </c>
      <c r="AC97" s="342">
        <v>0</v>
      </c>
      <c r="AD97" s="342">
        <v>0</v>
      </c>
      <c r="AE97" s="342">
        <v>0</v>
      </c>
      <c r="AF97" s="342">
        <v>0</v>
      </c>
      <c r="AG97" s="342">
        <v>0</v>
      </c>
      <c r="AH97" s="342">
        <v>23.641402568959162</v>
      </c>
      <c r="AI97" s="342">
        <v>20.016275510003432</v>
      </c>
      <c r="AJ97" s="342">
        <v>15.546602880012387</v>
      </c>
      <c r="AK97" s="342">
        <v>11.938191828822735</v>
      </c>
      <c r="AL97" s="342">
        <v>6.7313124159983184</v>
      </c>
      <c r="AM97" s="342">
        <v>4.7549646883098777</v>
      </c>
      <c r="AN97" s="342">
        <v>7.4753371261125166</v>
      </c>
      <c r="AO97" s="342">
        <v>3.6197862824068348</v>
      </c>
      <c r="AP97" s="342">
        <v>1.3187305091325652</v>
      </c>
      <c r="AQ97" s="342">
        <v>2.5931260270005945</v>
      </c>
      <c r="AR97" s="342">
        <v>3.4057017383570054</v>
      </c>
      <c r="AS97" s="342">
        <v>4.3735797985216101</v>
      </c>
      <c r="AT97" s="342">
        <v>4.1012218564805218</v>
      </c>
      <c r="AU97" s="342">
        <v>3.411394248889557</v>
      </c>
      <c r="AV97" s="342">
        <v>3.9267509396176536</v>
      </c>
      <c r="AW97" s="342">
        <v>5.0194676805469989</v>
      </c>
      <c r="AX97" s="342">
        <v>2.3278967672406425</v>
      </c>
      <c r="AY97" s="342">
        <v>7.8936636922903244E-2</v>
      </c>
      <c r="AZ97" s="342">
        <v>0</v>
      </c>
      <c r="BA97" s="342">
        <v>0</v>
      </c>
      <c r="BB97" s="342">
        <v>0</v>
      </c>
      <c r="BC97" s="342">
        <v>0</v>
      </c>
      <c r="BD97" s="342">
        <v>0</v>
      </c>
      <c r="BE97" s="342">
        <v>0</v>
      </c>
      <c r="BF97" s="342">
        <v>0</v>
      </c>
      <c r="BG97" s="342">
        <v>0</v>
      </c>
      <c r="BH97" s="342">
        <v>0</v>
      </c>
      <c r="BI97" s="342">
        <v>0</v>
      </c>
      <c r="BJ97" s="342">
        <v>0</v>
      </c>
      <c r="BK97" s="342">
        <v>0</v>
      </c>
      <c r="BL97" s="342">
        <v>0</v>
      </c>
      <c r="BM97" s="342">
        <v>0</v>
      </c>
      <c r="BN97" s="342">
        <v>0</v>
      </c>
      <c r="BO97" s="342">
        <v>0</v>
      </c>
      <c r="BP97" s="342">
        <v>0</v>
      </c>
      <c r="BQ97" s="342">
        <v>0</v>
      </c>
      <c r="BR97" s="342">
        <v>0</v>
      </c>
      <c r="BS97" s="342">
        <v>0</v>
      </c>
      <c r="BT97" s="342">
        <v>0</v>
      </c>
      <c r="BU97" s="342">
        <v>0</v>
      </c>
      <c r="BV97" s="342">
        <v>0</v>
      </c>
      <c r="BW97" s="342">
        <v>0</v>
      </c>
      <c r="BX97" s="342">
        <v>0</v>
      </c>
      <c r="BY97" s="342">
        <v>0</v>
      </c>
      <c r="BZ97" s="342">
        <v>0</v>
      </c>
      <c r="CA97" s="342">
        <v>0</v>
      </c>
      <c r="CB97" s="342">
        <v>0</v>
      </c>
      <c r="CC97" s="342">
        <v>0</v>
      </c>
      <c r="CD97" s="342">
        <v>0</v>
      </c>
      <c r="CE97" s="343">
        <v>0</v>
      </c>
    </row>
    <row r="98" spans="1:83" ht="27" customHeight="1" x14ac:dyDescent="0.35">
      <c r="A98" s="326"/>
      <c r="B98" s="318" t="s">
        <v>462</v>
      </c>
      <c r="C98" s="319"/>
      <c r="D98" s="342">
        <v>0</v>
      </c>
      <c r="E98" s="342">
        <v>0</v>
      </c>
      <c r="F98" s="342">
        <v>0</v>
      </c>
      <c r="G98" s="342">
        <v>0</v>
      </c>
      <c r="H98" s="342">
        <v>0</v>
      </c>
      <c r="I98" s="342">
        <v>0</v>
      </c>
      <c r="J98" s="342">
        <v>0</v>
      </c>
      <c r="K98" s="342">
        <v>0</v>
      </c>
      <c r="L98" s="342">
        <v>0</v>
      </c>
      <c r="M98" s="342">
        <v>0</v>
      </c>
      <c r="N98" s="342">
        <v>0</v>
      </c>
      <c r="O98" s="342">
        <v>0</v>
      </c>
      <c r="P98" s="342">
        <v>0</v>
      </c>
      <c r="Q98" s="342">
        <v>0</v>
      </c>
      <c r="R98" s="342">
        <v>0</v>
      </c>
      <c r="S98" s="342">
        <v>0</v>
      </c>
      <c r="T98" s="342">
        <v>0</v>
      </c>
      <c r="U98" s="342">
        <v>0</v>
      </c>
      <c r="V98" s="342">
        <v>0</v>
      </c>
      <c r="W98" s="342">
        <v>0</v>
      </c>
      <c r="X98" s="342">
        <v>0</v>
      </c>
      <c r="Y98" s="342">
        <v>0</v>
      </c>
      <c r="Z98" s="342">
        <v>0</v>
      </c>
      <c r="AA98" s="342">
        <v>0</v>
      </c>
      <c r="AB98" s="342">
        <v>0</v>
      </c>
      <c r="AC98" s="342">
        <v>0</v>
      </c>
      <c r="AD98" s="342">
        <v>0</v>
      </c>
      <c r="AE98" s="342">
        <v>0</v>
      </c>
      <c r="AF98" s="342">
        <v>0</v>
      </c>
      <c r="AG98" s="342">
        <v>0</v>
      </c>
      <c r="AH98" s="342">
        <v>548.69325862947778</v>
      </c>
      <c r="AI98" s="342">
        <v>533.13302219292825</v>
      </c>
      <c r="AJ98" s="342">
        <v>524.0653840033815</v>
      </c>
      <c r="AK98" s="342">
        <v>534.99576436365612</v>
      </c>
      <c r="AL98" s="342">
        <v>581.64013672080398</v>
      </c>
      <c r="AM98" s="342">
        <v>565.29996267773481</v>
      </c>
      <c r="AN98" s="342">
        <v>521.12033596755509</v>
      </c>
      <c r="AO98" s="342">
        <v>509.72698314236976</v>
      </c>
      <c r="AP98" s="342">
        <v>601.52750056848402</v>
      </c>
      <c r="AQ98" s="342">
        <v>571.50199636159925</v>
      </c>
      <c r="AR98" s="342">
        <v>544.09413987129312</v>
      </c>
      <c r="AS98" s="342">
        <v>511.90590122374471</v>
      </c>
      <c r="AT98" s="342">
        <v>516.61811904717308</v>
      </c>
      <c r="AU98" s="342">
        <v>532.19254976551633</v>
      </c>
      <c r="AV98" s="342">
        <v>536.51619082202922</v>
      </c>
      <c r="AW98" s="342">
        <v>552.67270610558296</v>
      </c>
      <c r="AX98" s="342">
        <v>552.68172267601153</v>
      </c>
      <c r="AY98" s="342">
        <v>551.95748803737104</v>
      </c>
      <c r="AZ98" s="342">
        <v>513.66338757458527</v>
      </c>
      <c r="BA98" s="342">
        <v>515.50217461771751</v>
      </c>
      <c r="BB98" s="342">
        <v>517.06743884513764</v>
      </c>
      <c r="BC98" s="342">
        <v>513.3924765355423</v>
      </c>
      <c r="BD98" s="342">
        <v>534.38824519258753</v>
      </c>
      <c r="BE98" s="342">
        <v>544.70100933599338</v>
      </c>
      <c r="BF98" s="342">
        <v>557.45532063955693</v>
      </c>
      <c r="BG98" s="342">
        <v>522.54398858239165</v>
      </c>
      <c r="BH98" s="342">
        <v>541.273038628574</v>
      </c>
      <c r="BI98" s="342">
        <v>566.15924229380073</v>
      </c>
      <c r="BJ98" s="342">
        <v>544.20683540316725</v>
      </c>
      <c r="BK98" s="342">
        <v>568.47857632101659</v>
      </c>
      <c r="BL98" s="342">
        <v>689.25969705039347</v>
      </c>
      <c r="BM98" s="342">
        <v>717.96037638775999</v>
      </c>
      <c r="BN98" s="342">
        <v>710.1777749981735</v>
      </c>
      <c r="BO98" s="342">
        <v>710.45871502709531</v>
      </c>
      <c r="BP98" s="342">
        <v>731.21872423643242</v>
      </c>
      <c r="BQ98" s="342">
        <v>732.95305305210593</v>
      </c>
      <c r="BR98" s="342">
        <v>776.98096586763165</v>
      </c>
      <c r="BS98" s="342">
        <v>786.35050452211487</v>
      </c>
      <c r="BT98" s="342">
        <v>715.12455686012447</v>
      </c>
      <c r="BU98" s="342">
        <v>704.94706448762054</v>
      </c>
      <c r="BV98" s="342">
        <v>694.73551402024566</v>
      </c>
      <c r="BW98" s="342">
        <v>671.83658348246604</v>
      </c>
      <c r="BX98" s="342">
        <v>551.15523661696989</v>
      </c>
      <c r="BY98" s="342">
        <v>552.92687018680363</v>
      </c>
      <c r="BZ98" s="342">
        <v>524.32110387744171</v>
      </c>
      <c r="CA98" s="342">
        <v>551.14852323883133</v>
      </c>
      <c r="CB98" s="342">
        <v>557.10945502761433</v>
      </c>
      <c r="CC98" s="342">
        <v>542.46861039555915</v>
      </c>
      <c r="CD98" s="342">
        <v>518.97082080735231</v>
      </c>
      <c r="CE98" s="343">
        <v>493.06884592311741</v>
      </c>
    </row>
    <row r="99" spans="1:83" ht="15.5" x14ac:dyDescent="0.35">
      <c r="A99" s="326"/>
      <c r="B99" s="322" t="s">
        <v>463</v>
      </c>
      <c r="C99" s="319"/>
      <c r="D99" s="342">
        <v>0</v>
      </c>
      <c r="E99" s="342">
        <v>0</v>
      </c>
      <c r="F99" s="342">
        <v>0</v>
      </c>
      <c r="G99" s="342">
        <v>0</v>
      </c>
      <c r="H99" s="342">
        <v>0</v>
      </c>
      <c r="I99" s="342">
        <v>0</v>
      </c>
      <c r="J99" s="342">
        <v>0</v>
      </c>
      <c r="K99" s="342">
        <v>0</v>
      </c>
      <c r="L99" s="342">
        <v>0</v>
      </c>
      <c r="M99" s="342">
        <v>0</v>
      </c>
      <c r="N99" s="342">
        <v>0</v>
      </c>
      <c r="O99" s="342">
        <v>0</v>
      </c>
      <c r="P99" s="342">
        <v>0</v>
      </c>
      <c r="Q99" s="342">
        <v>0</v>
      </c>
      <c r="R99" s="342">
        <v>0</v>
      </c>
      <c r="S99" s="342">
        <v>0</v>
      </c>
      <c r="T99" s="342">
        <v>0</v>
      </c>
      <c r="U99" s="342">
        <v>0</v>
      </c>
      <c r="V99" s="342">
        <v>0</v>
      </c>
      <c r="W99" s="342">
        <v>0</v>
      </c>
      <c r="X99" s="342">
        <v>0</v>
      </c>
      <c r="Y99" s="342">
        <v>0</v>
      </c>
      <c r="Z99" s="342">
        <v>0</v>
      </c>
      <c r="AA99" s="342">
        <v>0</v>
      </c>
      <c r="AB99" s="342">
        <v>0</v>
      </c>
      <c r="AC99" s="342">
        <v>0</v>
      </c>
      <c r="AD99" s="342">
        <v>0</v>
      </c>
      <c r="AE99" s="342">
        <v>0</v>
      </c>
      <c r="AF99" s="342">
        <v>0</v>
      </c>
      <c r="AG99" s="342">
        <v>0</v>
      </c>
      <c r="AH99" s="342">
        <v>157.06662744862524</v>
      </c>
      <c r="AI99" s="342">
        <v>150.95047709863664</v>
      </c>
      <c r="AJ99" s="342">
        <v>147.57822003112864</v>
      </c>
      <c r="AK99" s="342">
        <v>148.99379079658434</v>
      </c>
      <c r="AL99" s="342">
        <v>150.25315685318603</v>
      </c>
      <c r="AM99" s="342">
        <v>151.31053535018097</v>
      </c>
      <c r="AN99" s="342">
        <v>145.36847210104875</v>
      </c>
      <c r="AO99" s="342">
        <v>144.69530436971971</v>
      </c>
      <c r="AP99" s="342">
        <v>145.28631849475667</v>
      </c>
      <c r="AQ99" s="342">
        <v>127.16882487694706</v>
      </c>
      <c r="AR99" s="342">
        <v>123.15839721141822</v>
      </c>
      <c r="AS99" s="342">
        <v>115.19239251573109</v>
      </c>
      <c r="AT99" s="342">
        <v>107.74980645741819</v>
      </c>
      <c r="AU99" s="342">
        <v>107.78494581818542</v>
      </c>
      <c r="AV99" s="342">
        <v>104.00025170509734</v>
      </c>
      <c r="AW99" s="342">
        <v>108.48732474798362</v>
      </c>
      <c r="AX99" s="342">
        <v>94.252666032779914</v>
      </c>
      <c r="AY99" s="342">
        <v>91.459300080488106</v>
      </c>
      <c r="AZ99" s="342">
        <v>84.460315316634407</v>
      </c>
      <c r="BA99" s="342">
        <v>84.647154583879242</v>
      </c>
      <c r="BB99" s="342">
        <v>75.459375945486357</v>
      </c>
      <c r="BC99" s="342">
        <v>78.348690703306758</v>
      </c>
      <c r="BD99" s="342">
        <v>74.42926553437735</v>
      </c>
      <c r="BE99" s="342">
        <v>72.92894662654686</v>
      </c>
      <c r="BF99" s="342">
        <v>70.466836627713647</v>
      </c>
      <c r="BG99" s="342">
        <v>66.554335729329495</v>
      </c>
      <c r="BH99" s="342">
        <v>61.96388038154258</v>
      </c>
      <c r="BI99" s="342">
        <v>52.00077648671099</v>
      </c>
      <c r="BJ99" s="342">
        <v>49.092228452132638</v>
      </c>
      <c r="BK99" s="342">
        <v>45.970176879828259</v>
      </c>
      <c r="BL99" s="342">
        <v>47.300045746556542</v>
      </c>
      <c r="BM99" s="342">
        <v>46.186729496544736</v>
      </c>
      <c r="BN99" s="342">
        <v>43.283001678765331</v>
      </c>
      <c r="BO99" s="342">
        <v>41.180897592043657</v>
      </c>
      <c r="BP99" s="342">
        <v>39.282119550535754</v>
      </c>
      <c r="BQ99" s="342">
        <v>36.368370482846295</v>
      </c>
      <c r="BR99" s="342">
        <v>34.394608616365559</v>
      </c>
      <c r="BS99" s="342">
        <v>32.137072274399692</v>
      </c>
      <c r="BT99" s="342">
        <v>29.699021007895062</v>
      </c>
      <c r="BU99" s="342">
        <v>27.278800267518012</v>
      </c>
      <c r="BV99" s="342">
        <v>25.093884468737077</v>
      </c>
      <c r="BW99" s="342">
        <v>22.909562172158925</v>
      </c>
      <c r="BX99" s="342">
        <v>17.295068117293855</v>
      </c>
      <c r="BY99" s="342">
        <v>16.200092125436228</v>
      </c>
      <c r="BZ99" s="342">
        <v>14.400289483858108</v>
      </c>
      <c r="CA99" s="342">
        <v>14.18369436517353</v>
      </c>
      <c r="CB99" s="342">
        <v>13.487461990357504</v>
      </c>
      <c r="CC99" s="342">
        <v>12.478958147484423</v>
      </c>
      <c r="CD99" s="342">
        <v>11.504254793873214</v>
      </c>
      <c r="CE99" s="343">
        <v>10.58007027859567</v>
      </c>
    </row>
    <row r="100" spans="1:83" ht="15.5" x14ac:dyDescent="0.35">
      <c r="A100" s="326"/>
      <c r="B100" s="322" t="s">
        <v>464</v>
      </c>
      <c r="C100" s="319"/>
      <c r="D100" s="342">
        <v>0</v>
      </c>
      <c r="E100" s="342">
        <v>0</v>
      </c>
      <c r="F100" s="342">
        <v>0</v>
      </c>
      <c r="G100" s="342">
        <v>0</v>
      </c>
      <c r="H100" s="342">
        <v>0</v>
      </c>
      <c r="I100" s="342">
        <v>0</v>
      </c>
      <c r="J100" s="342">
        <v>0</v>
      </c>
      <c r="K100" s="342">
        <v>0</v>
      </c>
      <c r="L100" s="342">
        <v>0</v>
      </c>
      <c r="M100" s="342">
        <v>0</v>
      </c>
      <c r="N100" s="342">
        <v>0</v>
      </c>
      <c r="O100" s="342">
        <v>0</v>
      </c>
      <c r="P100" s="342">
        <v>0</v>
      </c>
      <c r="Q100" s="342">
        <v>0</v>
      </c>
      <c r="R100" s="342">
        <v>0</v>
      </c>
      <c r="S100" s="342">
        <v>0</v>
      </c>
      <c r="T100" s="342">
        <v>0</v>
      </c>
      <c r="U100" s="342">
        <v>0</v>
      </c>
      <c r="V100" s="342">
        <v>0</v>
      </c>
      <c r="W100" s="342">
        <v>0</v>
      </c>
      <c r="X100" s="342">
        <v>0</v>
      </c>
      <c r="Y100" s="342">
        <v>0</v>
      </c>
      <c r="Z100" s="342">
        <v>0</v>
      </c>
      <c r="AA100" s="342">
        <v>0</v>
      </c>
      <c r="AB100" s="342">
        <v>0</v>
      </c>
      <c r="AC100" s="342">
        <v>0</v>
      </c>
      <c r="AD100" s="342">
        <v>0</v>
      </c>
      <c r="AE100" s="342">
        <v>0</v>
      </c>
      <c r="AF100" s="342">
        <v>0</v>
      </c>
      <c r="AG100" s="342">
        <v>0</v>
      </c>
      <c r="AH100" s="342">
        <v>391.62663118085254</v>
      </c>
      <c r="AI100" s="342">
        <v>382.18254509429164</v>
      </c>
      <c r="AJ100" s="342">
        <v>376.48716397225286</v>
      </c>
      <c r="AK100" s="342">
        <v>386.0019735670719</v>
      </c>
      <c r="AL100" s="342">
        <v>431.38697986761798</v>
      </c>
      <c r="AM100" s="342">
        <v>413.98942732755381</v>
      </c>
      <c r="AN100" s="342">
        <v>375.75186386650631</v>
      </c>
      <c r="AO100" s="342">
        <v>365.03167877265003</v>
      </c>
      <c r="AP100" s="342">
        <v>456.24118207372732</v>
      </c>
      <c r="AQ100" s="342">
        <v>444.3331714846521</v>
      </c>
      <c r="AR100" s="342">
        <v>420.93574265987485</v>
      </c>
      <c r="AS100" s="342">
        <v>396.71350870801365</v>
      </c>
      <c r="AT100" s="342">
        <v>408.86831258975496</v>
      </c>
      <c r="AU100" s="342">
        <v>424.40760394733087</v>
      </c>
      <c r="AV100" s="342">
        <v>432.51593911693197</v>
      </c>
      <c r="AW100" s="342">
        <v>444.18538135759934</v>
      </c>
      <c r="AX100" s="342">
        <v>451.81380244845451</v>
      </c>
      <c r="AY100" s="342">
        <v>452.86675699140164</v>
      </c>
      <c r="AZ100" s="342">
        <v>419.51565083972486</v>
      </c>
      <c r="BA100" s="342">
        <v>422.04581502377766</v>
      </c>
      <c r="BB100" s="342">
        <v>427.14876219076137</v>
      </c>
      <c r="BC100" s="342">
        <v>416.86372878417268</v>
      </c>
      <c r="BD100" s="342">
        <v>439.7782370157102</v>
      </c>
      <c r="BE100" s="342">
        <v>447.78980823703529</v>
      </c>
      <c r="BF100" s="342">
        <v>454.89538524264492</v>
      </c>
      <c r="BG100" s="342">
        <v>425.24706428028583</v>
      </c>
      <c r="BH100" s="342">
        <v>447.45999990079537</v>
      </c>
      <c r="BI100" s="342">
        <v>444.2842202340567</v>
      </c>
      <c r="BJ100" s="342">
        <v>447.48812760267487</v>
      </c>
      <c r="BK100" s="342">
        <v>483.42966674199778</v>
      </c>
      <c r="BL100" s="342">
        <v>591.01534508879399</v>
      </c>
      <c r="BM100" s="342">
        <v>614.47005815947932</v>
      </c>
      <c r="BN100" s="342">
        <v>603.56902276000858</v>
      </c>
      <c r="BO100" s="342">
        <v>607.39691998994249</v>
      </c>
      <c r="BP100" s="342">
        <v>625.67046107796284</v>
      </c>
      <c r="BQ100" s="342">
        <v>627.56814623498678</v>
      </c>
      <c r="BR100" s="342">
        <v>639.80348750619976</v>
      </c>
      <c r="BS100" s="342">
        <v>642.91993621779648</v>
      </c>
      <c r="BT100" s="342">
        <v>584.15749300104392</v>
      </c>
      <c r="BU100" s="342">
        <v>570.55827542083114</v>
      </c>
      <c r="BV100" s="342">
        <v>568.97702531956963</v>
      </c>
      <c r="BW100" s="342">
        <v>550.99561530244625</v>
      </c>
      <c r="BX100" s="342">
        <v>451.67168645782181</v>
      </c>
      <c r="BY100" s="342">
        <v>451.75008954114202</v>
      </c>
      <c r="BZ100" s="342">
        <v>430.05988757438189</v>
      </c>
      <c r="CA100" s="342">
        <v>455.4013705173607</v>
      </c>
      <c r="CB100" s="342">
        <v>462.01041941987853</v>
      </c>
      <c r="CC100" s="342">
        <v>450.73942553053678</v>
      </c>
      <c r="CD100" s="342">
        <v>430.91941022463169</v>
      </c>
      <c r="CE100" s="343">
        <v>408.7408499130907</v>
      </c>
    </row>
    <row r="101" spans="1:83" ht="15.5" x14ac:dyDescent="0.35">
      <c r="A101" s="326"/>
      <c r="B101" s="322" t="s">
        <v>465</v>
      </c>
      <c r="C101" s="319"/>
      <c r="D101" s="342">
        <v>0</v>
      </c>
      <c r="E101" s="342">
        <v>0</v>
      </c>
      <c r="F101" s="342">
        <v>0</v>
      </c>
      <c r="G101" s="342">
        <v>0</v>
      </c>
      <c r="H101" s="342">
        <v>0</v>
      </c>
      <c r="I101" s="342">
        <v>0</v>
      </c>
      <c r="J101" s="342">
        <v>0</v>
      </c>
      <c r="K101" s="342">
        <v>0</v>
      </c>
      <c r="L101" s="342">
        <v>0</v>
      </c>
      <c r="M101" s="342">
        <v>0</v>
      </c>
      <c r="N101" s="342">
        <v>0</v>
      </c>
      <c r="O101" s="342">
        <v>0</v>
      </c>
      <c r="P101" s="342">
        <v>0</v>
      </c>
      <c r="Q101" s="342">
        <v>0</v>
      </c>
      <c r="R101" s="342">
        <v>0</v>
      </c>
      <c r="S101" s="342">
        <v>0</v>
      </c>
      <c r="T101" s="342">
        <v>0</v>
      </c>
      <c r="U101" s="342">
        <v>0</v>
      </c>
      <c r="V101" s="342">
        <v>0</v>
      </c>
      <c r="W101" s="342">
        <v>0</v>
      </c>
      <c r="X101" s="342">
        <v>0</v>
      </c>
      <c r="Y101" s="342">
        <v>0</v>
      </c>
      <c r="Z101" s="342">
        <v>0</v>
      </c>
      <c r="AA101" s="342">
        <v>0</v>
      </c>
      <c r="AB101" s="342">
        <v>0</v>
      </c>
      <c r="AC101" s="342">
        <v>0</v>
      </c>
      <c r="AD101" s="342">
        <v>0</v>
      </c>
      <c r="AE101" s="342">
        <v>0</v>
      </c>
      <c r="AF101" s="342">
        <v>0</v>
      </c>
      <c r="AG101" s="342">
        <v>0</v>
      </c>
      <c r="AH101" s="342">
        <v>0</v>
      </c>
      <c r="AI101" s="342">
        <v>0</v>
      </c>
      <c r="AJ101" s="342">
        <v>0</v>
      </c>
      <c r="AK101" s="342">
        <v>0</v>
      </c>
      <c r="AL101" s="342">
        <v>0</v>
      </c>
      <c r="AM101" s="342">
        <v>0</v>
      </c>
      <c r="AN101" s="342">
        <v>0</v>
      </c>
      <c r="AO101" s="342">
        <v>0</v>
      </c>
      <c r="AP101" s="342">
        <v>0</v>
      </c>
      <c r="AQ101" s="342">
        <v>0</v>
      </c>
      <c r="AR101" s="342">
        <v>0</v>
      </c>
      <c r="AS101" s="342">
        <v>0</v>
      </c>
      <c r="AT101" s="342">
        <v>0</v>
      </c>
      <c r="AU101" s="342">
        <v>0</v>
      </c>
      <c r="AV101" s="342">
        <v>0</v>
      </c>
      <c r="AW101" s="342">
        <v>0</v>
      </c>
      <c r="AX101" s="342">
        <v>0</v>
      </c>
      <c r="AY101" s="342">
        <v>0</v>
      </c>
      <c r="AZ101" s="342">
        <v>0</v>
      </c>
      <c r="BA101" s="342">
        <v>0</v>
      </c>
      <c r="BB101" s="342">
        <v>0</v>
      </c>
      <c r="BC101" s="342">
        <v>0</v>
      </c>
      <c r="BD101" s="342">
        <v>0</v>
      </c>
      <c r="BE101" s="342">
        <v>0</v>
      </c>
      <c r="BF101" s="342">
        <v>0</v>
      </c>
      <c r="BG101" s="342">
        <v>0</v>
      </c>
      <c r="BH101" s="342">
        <v>0</v>
      </c>
      <c r="BI101" s="342">
        <v>0</v>
      </c>
      <c r="BJ101" s="342">
        <v>0</v>
      </c>
      <c r="BK101" s="342">
        <v>0</v>
      </c>
      <c r="BL101" s="342">
        <v>7.5747531488191058</v>
      </c>
      <c r="BM101" s="342">
        <v>9.5497969711295863</v>
      </c>
      <c r="BN101" s="342">
        <v>12.338014844672951</v>
      </c>
      <c r="BO101" s="342">
        <v>12.470662312990566</v>
      </c>
      <c r="BP101" s="342">
        <v>12.121952338057339</v>
      </c>
      <c r="BQ101" s="342">
        <v>11.634318985219048</v>
      </c>
      <c r="BR101" s="342">
        <v>46.860741528481007</v>
      </c>
      <c r="BS101" s="342">
        <v>54.247552889896568</v>
      </c>
      <c r="BT101" s="342">
        <v>50.104865096547371</v>
      </c>
      <c r="BU101" s="342">
        <v>58.056318822736657</v>
      </c>
      <c r="BV101" s="342">
        <v>48.126922466757463</v>
      </c>
      <c r="BW101" s="342">
        <v>50.168426451858494</v>
      </c>
      <c r="BX101" s="342">
        <v>45.060224317353757</v>
      </c>
      <c r="BY101" s="342">
        <v>45.43868783360756</v>
      </c>
      <c r="BZ101" s="342">
        <v>43.588381538940737</v>
      </c>
      <c r="CA101" s="342">
        <v>43.080980613302692</v>
      </c>
      <c r="CB101" s="342">
        <v>42.676101917864699</v>
      </c>
      <c r="CC101" s="342">
        <v>41.953338227619497</v>
      </c>
      <c r="CD101" s="342">
        <v>41.105056909714691</v>
      </c>
      <c r="CE101" s="343">
        <v>40.12695638731072</v>
      </c>
    </row>
    <row r="102" spans="1:83" ht="15.5" x14ac:dyDescent="0.35">
      <c r="A102" s="344"/>
      <c r="B102" s="322" t="s">
        <v>467</v>
      </c>
      <c r="C102" s="345"/>
      <c r="D102" s="342">
        <v>0</v>
      </c>
      <c r="E102" s="342">
        <v>0</v>
      </c>
      <c r="F102" s="342">
        <v>0</v>
      </c>
      <c r="G102" s="342">
        <v>0</v>
      </c>
      <c r="H102" s="342">
        <v>0</v>
      </c>
      <c r="I102" s="342">
        <v>0</v>
      </c>
      <c r="J102" s="342">
        <v>0</v>
      </c>
      <c r="K102" s="342">
        <v>0</v>
      </c>
      <c r="L102" s="342">
        <v>0</v>
      </c>
      <c r="M102" s="342">
        <v>0</v>
      </c>
      <c r="N102" s="342">
        <v>0</v>
      </c>
      <c r="O102" s="342">
        <v>0</v>
      </c>
      <c r="P102" s="342">
        <v>0</v>
      </c>
      <c r="Q102" s="342">
        <v>0</v>
      </c>
      <c r="R102" s="342">
        <v>0</v>
      </c>
      <c r="S102" s="342">
        <v>0</v>
      </c>
      <c r="T102" s="342">
        <v>0</v>
      </c>
      <c r="U102" s="342">
        <v>0</v>
      </c>
      <c r="V102" s="342">
        <v>0</v>
      </c>
      <c r="W102" s="342">
        <v>0</v>
      </c>
      <c r="X102" s="342">
        <v>0</v>
      </c>
      <c r="Y102" s="342">
        <v>0</v>
      </c>
      <c r="Z102" s="342">
        <v>0</v>
      </c>
      <c r="AA102" s="342">
        <v>0</v>
      </c>
      <c r="AB102" s="342">
        <v>0</v>
      </c>
      <c r="AC102" s="342">
        <v>0</v>
      </c>
      <c r="AD102" s="342">
        <v>0</v>
      </c>
      <c r="AE102" s="342">
        <v>0</v>
      </c>
      <c r="AF102" s="342">
        <v>0</v>
      </c>
      <c r="AG102" s="342">
        <v>0</v>
      </c>
      <c r="AH102" s="342">
        <v>0</v>
      </c>
      <c r="AI102" s="342">
        <v>0</v>
      </c>
      <c r="AJ102" s="342">
        <v>0</v>
      </c>
      <c r="AK102" s="342">
        <v>0</v>
      </c>
      <c r="AL102" s="342">
        <v>0</v>
      </c>
      <c r="AM102" s="342">
        <v>0</v>
      </c>
      <c r="AN102" s="342">
        <v>0</v>
      </c>
      <c r="AO102" s="342">
        <v>0</v>
      </c>
      <c r="AP102" s="342">
        <v>0</v>
      </c>
      <c r="AQ102" s="342">
        <v>0</v>
      </c>
      <c r="AR102" s="342">
        <v>0</v>
      </c>
      <c r="AS102" s="342">
        <v>0</v>
      </c>
      <c r="AT102" s="342">
        <v>0</v>
      </c>
      <c r="AU102" s="342">
        <v>0</v>
      </c>
      <c r="AV102" s="342">
        <v>0</v>
      </c>
      <c r="AW102" s="342">
        <v>0</v>
      </c>
      <c r="AX102" s="342">
        <v>6.6152541947770986</v>
      </c>
      <c r="AY102" s="342">
        <v>7.6314309654812389</v>
      </c>
      <c r="AZ102" s="342">
        <v>9.6874214182260108</v>
      </c>
      <c r="BA102" s="342">
        <v>8.8092050100605821</v>
      </c>
      <c r="BB102" s="342">
        <v>14.459300708889755</v>
      </c>
      <c r="BC102" s="342">
        <v>18.180057048062892</v>
      </c>
      <c r="BD102" s="342">
        <v>20.180742642499943</v>
      </c>
      <c r="BE102" s="342">
        <v>23.982254472411238</v>
      </c>
      <c r="BF102" s="342">
        <v>32.093098769198406</v>
      </c>
      <c r="BG102" s="342">
        <v>30.742588572776292</v>
      </c>
      <c r="BH102" s="342">
        <v>31.84915834623618</v>
      </c>
      <c r="BI102" s="342">
        <v>69.874245573033093</v>
      </c>
      <c r="BJ102" s="342">
        <v>47.626479348359787</v>
      </c>
      <c r="BK102" s="342">
        <v>39.078732699190567</v>
      </c>
      <c r="BL102" s="342">
        <v>43.369553066223702</v>
      </c>
      <c r="BM102" s="342">
        <v>47.75379176060634</v>
      </c>
      <c r="BN102" s="342">
        <v>50.987735714726576</v>
      </c>
      <c r="BO102" s="342">
        <v>49.41023513211865</v>
      </c>
      <c r="BP102" s="342">
        <v>54.144191269876501</v>
      </c>
      <c r="BQ102" s="342">
        <v>57.382217349053839</v>
      </c>
      <c r="BR102" s="342">
        <v>55.922128216585428</v>
      </c>
      <c r="BS102" s="342">
        <v>57.045943140022175</v>
      </c>
      <c r="BT102" s="342">
        <v>51.163177754638106</v>
      </c>
      <c r="BU102" s="342">
        <v>49.053669976534614</v>
      </c>
      <c r="BV102" s="342">
        <v>52.537681765181546</v>
      </c>
      <c r="BW102" s="342">
        <v>47.762979556002385</v>
      </c>
      <c r="BX102" s="342">
        <v>37.128257724500394</v>
      </c>
      <c r="BY102" s="342">
        <v>39.53800068661787</v>
      </c>
      <c r="BZ102" s="342">
        <v>36.272545280260978</v>
      </c>
      <c r="CA102" s="342">
        <v>38.482477742994448</v>
      </c>
      <c r="CB102" s="342">
        <v>38.935471699513599</v>
      </c>
      <c r="CC102" s="342">
        <v>37.296888489918331</v>
      </c>
      <c r="CD102" s="342">
        <v>35.442098879132729</v>
      </c>
      <c r="CE102" s="343">
        <v>33.62096934412039</v>
      </c>
    </row>
    <row r="103" spans="1:83" ht="27" customHeight="1" x14ac:dyDescent="0.35">
      <c r="A103" s="344"/>
      <c r="B103" s="318" t="s">
        <v>495</v>
      </c>
      <c r="C103" s="345"/>
      <c r="D103" s="342">
        <v>0</v>
      </c>
      <c r="E103" s="342">
        <v>0</v>
      </c>
      <c r="F103" s="342">
        <v>0</v>
      </c>
      <c r="G103" s="342">
        <v>0</v>
      </c>
      <c r="H103" s="342">
        <v>0</v>
      </c>
      <c r="I103" s="342">
        <v>0</v>
      </c>
      <c r="J103" s="342">
        <v>0</v>
      </c>
      <c r="K103" s="342">
        <v>0</v>
      </c>
      <c r="L103" s="342">
        <v>0</v>
      </c>
      <c r="M103" s="342">
        <v>0</v>
      </c>
      <c r="N103" s="342">
        <v>0</v>
      </c>
      <c r="O103" s="342">
        <v>0</v>
      </c>
      <c r="P103" s="342">
        <v>0</v>
      </c>
      <c r="Q103" s="342">
        <v>0</v>
      </c>
      <c r="R103" s="342">
        <v>0</v>
      </c>
      <c r="S103" s="342">
        <v>0</v>
      </c>
      <c r="T103" s="342">
        <v>0</v>
      </c>
      <c r="U103" s="342">
        <v>0</v>
      </c>
      <c r="V103" s="342">
        <v>0</v>
      </c>
      <c r="W103" s="342">
        <v>0</v>
      </c>
      <c r="X103" s="342">
        <v>0</v>
      </c>
      <c r="Y103" s="342">
        <v>0</v>
      </c>
      <c r="Z103" s="342">
        <v>0</v>
      </c>
      <c r="AA103" s="342">
        <v>0</v>
      </c>
      <c r="AB103" s="342">
        <v>0</v>
      </c>
      <c r="AC103" s="342">
        <v>0</v>
      </c>
      <c r="AD103" s="342">
        <v>0</v>
      </c>
      <c r="AE103" s="342">
        <v>0</v>
      </c>
      <c r="AF103" s="342">
        <v>0</v>
      </c>
      <c r="AG103" s="342">
        <v>0</v>
      </c>
      <c r="AH103" s="342">
        <v>0</v>
      </c>
      <c r="AI103" s="342">
        <v>0</v>
      </c>
      <c r="AJ103" s="342">
        <v>0</v>
      </c>
      <c r="AK103" s="342">
        <v>0</v>
      </c>
      <c r="AL103" s="342">
        <v>0</v>
      </c>
      <c r="AM103" s="342">
        <v>0</v>
      </c>
      <c r="AN103" s="342">
        <v>0</v>
      </c>
      <c r="AO103" s="342">
        <v>0</v>
      </c>
      <c r="AP103" s="342">
        <v>0</v>
      </c>
      <c r="AQ103" s="342">
        <v>0</v>
      </c>
      <c r="AR103" s="342">
        <v>0</v>
      </c>
      <c r="AS103" s="342">
        <v>0</v>
      </c>
      <c r="AT103" s="342">
        <v>0</v>
      </c>
      <c r="AU103" s="342">
        <v>30.279456081531354</v>
      </c>
      <c r="AV103" s="342">
        <v>34.682081730606519</v>
      </c>
      <c r="AW103" s="342">
        <v>42.841008045125015</v>
      </c>
      <c r="AX103" s="342">
        <v>50.278204164397856</v>
      </c>
      <c r="AY103" s="342">
        <v>57.596138536538575</v>
      </c>
      <c r="AZ103" s="342">
        <v>64.883850671585506</v>
      </c>
      <c r="BA103" s="342">
        <v>65.081466420132074</v>
      </c>
      <c r="BB103" s="342">
        <v>66.945438272590224</v>
      </c>
      <c r="BC103" s="342">
        <v>66.034843027853441</v>
      </c>
      <c r="BD103" s="342">
        <v>97.373056339531075</v>
      </c>
      <c r="BE103" s="342">
        <v>102.01441411456079</v>
      </c>
      <c r="BF103" s="342">
        <v>74.591963732415905</v>
      </c>
      <c r="BG103" s="342">
        <v>57.530894550596813</v>
      </c>
      <c r="BH103" s="342">
        <v>59.263895553404055</v>
      </c>
      <c r="BI103" s="342">
        <v>53.486041434810467</v>
      </c>
      <c r="BJ103" s="342">
        <v>57.186597596880553</v>
      </c>
      <c r="BK103" s="342">
        <v>63.073353367440532</v>
      </c>
      <c r="BL103" s="342">
        <v>64.212472806900053</v>
      </c>
      <c r="BM103" s="342">
        <v>66.065595507598715</v>
      </c>
      <c r="BN103" s="342">
        <v>60.946472472678444</v>
      </c>
      <c r="BO103" s="342">
        <v>54.476335189363617</v>
      </c>
      <c r="BP103" s="342">
        <v>57.979595241950705</v>
      </c>
      <c r="BQ103" s="342">
        <v>58.648065068944625</v>
      </c>
      <c r="BR103" s="342">
        <v>55.875272447331248</v>
      </c>
      <c r="BS103" s="342">
        <v>51.880649781114236</v>
      </c>
      <c r="BT103" s="342">
        <v>48.860553424881751</v>
      </c>
      <c r="BU103" s="342">
        <v>46.303091997656011</v>
      </c>
      <c r="BV103" s="342">
        <v>34.714012380500456</v>
      </c>
      <c r="BW103" s="342">
        <v>31.244242807583326</v>
      </c>
      <c r="BX103" s="342">
        <v>29.514341777196165</v>
      </c>
      <c r="BY103" s="342">
        <v>32.927166532722751</v>
      </c>
      <c r="BZ103" s="342">
        <v>33.1103720688495</v>
      </c>
      <c r="CA103" s="342">
        <v>38.279916346547715</v>
      </c>
      <c r="CB103" s="342">
        <v>41.99866027752897</v>
      </c>
      <c r="CC103" s="342">
        <v>43.564620866290227</v>
      </c>
      <c r="CD103" s="342">
        <v>41.984725664223539</v>
      </c>
      <c r="CE103" s="343">
        <v>38.380860107104468</v>
      </c>
    </row>
    <row r="104" spans="1:83" ht="15.5" x14ac:dyDescent="0.35">
      <c r="A104" s="344"/>
      <c r="B104" s="322" t="s">
        <v>252</v>
      </c>
      <c r="C104" s="345"/>
      <c r="D104" s="342">
        <v>0</v>
      </c>
      <c r="E104" s="342">
        <v>0</v>
      </c>
      <c r="F104" s="342">
        <v>0</v>
      </c>
      <c r="G104" s="342">
        <v>0</v>
      </c>
      <c r="H104" s="342">
        <v>0</v>
      </c>
      <c r="I104" s="342">
        <v>0</v>
      </c>
      <c r="J104" s="342">
        <v>0</v>
      </c>
      <c r="K104" s="342">
        <v>0</v>
      </c>
      <c r="L104" s="342">
        <v>0</v>
      </c>
      <c r="M104" s="342">
        <v>0</v>
      </c>
      <c r="N104" s="342">
        <v>0</v>
      </c>
      <c r="O104" s="342">
        <v>0</v>
      </c>
      <c r="P104" s="342">
        <v>0</v>
      </c>
      <c r="Q104" s="342">
        <v>0</v>
      </c>
      <c r="R104" s="342">
        <v>0</v>
      </c>
      <c r="S104" s="342">
        <v>0</v>
      </c>
      <c r="T104" s="342">
        <v>0</v>
      </c>
      <c r="U104" s="342">
        <v>0</v>
      </c>
      <c r="V104" s="342">
        <v>0</v>
      </c>
      <c r="W104" s="342">
        <v>0</v>
      </c>
      <c r="X104" s="342">
        <v>0</v>
      </c>
      <c r="Y104" s="342">
        <v>0</v>
      </c>
      <c r="Z104" s="342">
        <v>0</v>
      </c>
      <c r="AA104" s="342">
        <v>0</v>
      </c>
      <c r="AB104" s="342">
        <v>0</v>
      </c>
      <c r="AC104" s="342">
        <v>0</v>
      </c>
      <c r="AD104" s="342">
        <v>0</v>
      </c>
      <c r="AE104" s="342">
        <v>0</v>
      </c>
      <c r="AF104" s="342" t="s">
        <v>473</v>
      </c>
      <c r="AG104" s="342" t="s">
        <v>473</v>
      </c>
      <c r="AH104" s="342">
        <v>0</v>
      </c>
      <c r="AI104" s="342">
        <v>0</v>
      </c>
      <c r="AJ104" s="342">
        <v>0</v>
      </c>
      <c r="AK104" s="342">
        <v>0</v>
      </c>
      <c r="AL104" s="342">
        <v>0</v>
      </c>
      <c r="AM104" s="342">
        <v>0</v>
      </c>
      <c r="AN104" s="342">
        <v>0</v>
      </c>
      <c r="AO104" s="342">
        <v>0</v>
      </c>
      <c r="AP104" s="342">
        <v>0</v>
      </c>
      <c r="AQ104" s="342">
        <v>0</v>
      </c>
      <c r="AR104" s="342">
        <v>0</v>
      </c>
      <c r="AS104" s="342">
        <v>0</v>
      </c>
      <c r="AT104" s="342">
        <v>0</v>
      </c>
      <c r="AU104" s="342">
        <v>30.279456081531354</v>
      </c>
      <c r="AV104" s="342">
        <v>34.682081730606519</v>
      </c>
      <c r="AW104" s="342">
        <v>42.841008045125015</v>
      </c>
      <c r="AX104" s="342">
        <v>50.278204164397856</v>
      </c>
      <c r="AY104" s="342">
        <v>57.596138536538575</v>
      </c>
      <c r="AZ104" s="342">
        <v>64.883850671585506</v>
      </c>
      <c r="BA104" s="342">
        <v>65.081466420132074</v>
      </c>
      <c r="BB104" s="342">
        <v>66.945438272590224</v>
      </c>
      <c r="BC104" s="342">
        <v>66.034843027853441</v>
      </c>
      <c r="BD104" s="342">
        <v>97.373056339531075</v>
      </c>
      <c r="BE104" s="342">
        <v>102.01441411456079</v>
      </c>
      <c r="BF104" s="342">
        <v>74.591963732415905</v>
      </c>
      <c r="BG104" s="342">
        <v>57.530894550596813</v>
      </c>
      <c r="BH104" s="342">
        <v>59.263895553404055</v>
      </c>
      <c r="BI104" s="342">
        <v>53.486041434810467</v>
      </c>
      <c r="BJ104" s="342">
        <v>57.186597596880553</v>
      </c>
      <c r="BK104" s="342">
        <v>63.073353367440532</v>
      </c>
      <c r="BL104" s="342">
        <v>64.212472806900053</v>
      </c>
      <c r="BM104" s="342">
        <v>66.065595507598715</v>
      </c>
      <c r="BN104" s="342">
        <v>60.946472472678444</v>
      </c>
      <c r="BO104" s="342">
        <v>54.476335189363617</v>
      </c>
      <c r="BP104" s="342">
        <v>57.979595241950705</v>
      </c>
      <c r="BQ104" s="342">
        <v>58.648065068944625</v>
      </c>
      <c r="BR104" s="342">
        <v>55.875272447331248</v>
      </c>
      <c r="BS104" s="342">
        <v>51.880649781114236</v>
      </c>
      <c r="BT104" s="342">
        <v>48.860553424881751</v>
      </c>
      <c r="BU104" s="342">
        <v>46.303091997656011</v>
      </c>
      <c r="BV104" s="342">
        <v>34.714012380500456</v>
      </c>
      <c r="BW104" s="342">
        <v>31.244242807583326</v>
      </c>
      <c r="BX104" s="342">
        <v>29.514341777196165</v>
      </c>
      <c r="BY104" s="342">
        <v>32.927166532722751</v>
      </c>
      <c r="BZ104" s="342">
        <v>33.1103720688495</v>
      </c>
      <c r="CA104" s="342">
        <v>38.279916346547715</v>
      </c>
      <c r="CB104" s="342">
        <v>41.99866027752897</v>
      </c>
      <c r="CC104" s="342">
        <v>43.564620866290227</v>
      </c>
      <c r="CD104" s="342">
        <v>41.984725664223539</v>
      </c>
      <c r="CE104" s="343">
        <v>38.380860107104468</v>
      </c>
    </row>
    <row r="105" spans="1:83" ht="15.5" x14ac:dyDescent="0.35">
      <c r="A105" s="330"/>
      <c r="B105" s="331"/>
      <c r="C105" s="332"/>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c r="AE105" s="333"/>
      <c r="AF105" s="333"/>
      <c r="AG105" s="333"/>
      <c r="AH105" s="346"/>
      <c r="AI105" s="346"/>
      <c r="AJ105" s="346"/>
      <c r="AK105" s="346"/>
      <c r="AL105" s="346"/>
      <c r="AM105" s="346"/>
      <c r="AN105" s="346"/>
      <c r="AO105" s="346"/>
      <c r="AP105" s="346"/>
      <c r="AQ105" s="346"/>
      <c r="AR105" s="346"/>
      <c r="AS105" s="346"/>
      <c r="AT105" s="346"/>
      <c r="AU105" s="346"/>
      <c r="AV105" s="346"/>
      <c r="AW105" s="346"/>
      <c r="AX105" s="346"/>
      <c r="AY105" s="346"/>
      <c r="AZ105" s="346"/>
      <c r="BA105" s="346"/>
      <c r="BB105" s="346"/>
      <c r="BC105" s="346"/>
      <c r="BD105" s="346"/>
      <c r="BE105" s="346"/>
      <c r="BF105" s="346"/>
      <c r="BG105" s="346"/>
      <c r="BH105" s="346"/>
      <c r="BI105" s="346"/>
      <c r="BJ105" s="346"/>
      <c r="BK105" s="346"/>
      <c r="BL105" s="346"/>
      <c r="BM105" s="346"/>
      <c r="BN105" s="346"/>
      <c r="BO105" s="346"/>
      <c r="BP105" s="346"/>
      <c r="BQ105" s="346"/>
      <c r="BR105" s="346"/>
      <c r="BS105" s="346"/>
      <c r="BT105" s="346"/>
      <c r="BU105" s="346"/>
      <c r="BV105" s="346"/>
      <c r="BW105" s="346"/>
      <c r="BX105" s="346"/>
      <c r="BY105" s="346"/>
      <c r="BZ105" s="346"/>
      <c r="CA105" s="346"/>
      <c r="CB105" s="346"/>
      <c r="CC105" s="346"/>
      <c r="CD105" s="346"/>
      <c r="CE105" s="347"/>
    </row>
    <row r="106" spans="1:83" ht="15.5" x14ac:dyDescent="0.35">
      <c r="A106" s="348"/>
      <c r="B106" s="349"/>
      <c r="C106" s="345"/>
      <c r="D106" s="350"/>
      <c r="E106" s="350"/>
      <c r="F106" s="350"/>
      <c r="G106" s="350"/>
      <c r="H106" s="350"/>
      <c r="I106" s="350"/>
      <c r="J106" s="350"/>
      <c r="K106" s="350"/>
      <c r="L106" s="350"/>
      <c r="M106" s="350"/>
      <c r="N106" s="350"/>
      <c r="O106" s="350"/>
      <c r="P106" s="350"/>
      <c r="Q106" s="350"/>
      <c r="R106" s="350"/>
      <c r="S106" s="350"/>
      <c r="T106" s="350"/>
      <c r="U106" s="350"/>
      <c r="V106" s="350"/>
      <c r="W106" s="350"/>
      <c r="X106" s="350"/>
      <c r="Y106" s="350"/>
      <c r="Z106" s="350"/>
      <c r="AA106" s="350"/>
      <c r="AB106" s="350"/>
      <c r="AC106" s="350"/>
      <c r="AD106" s="350"/>
      <c r="AE106" s="350"/>
      <c r="AF106" s="350"/>
      <c r="AG106" s="350"/>
      <c r="AH106" s="350"/>
      <c r="AI106" s="350"/>
      <c r="AJ106" s="350"/>
      <c r="AK106" s="350"/>
      <c r="AL106" s="350"/>
      <c r="AM106" s="350"/>
      <c r="AN106" s="350"/>
      <c r="AO106" s="350"/>
      <c r="AP106" s="350"/>
      <c r="AQ106" s="350"/>
      <c r="AR106" s="350"/>
      <c r="AS106" s="350"/>
      <c r="AT106" s="350"/>
      <c r="AU106" s="350"/>
      <c r="AV106" s="350"/>
      <c r="AW106" s="350"/>
      <c r="AX106" s="350"/>
      <c r="AY106" s="350"/>
      <c r="AZ106" s="350"/>
      <c r="BA106" s="350"/>
      <c r="BB106" s="350"/>
      <c r="BC106" s="350"/>
      <c r="BD106" s="350"/>
      <c r="BE106" s="350"/>
      <c r="BF106" s="350"/>
      <c r="BG106" s="350"/>
      <c r="BH106" s="350"/>
      <c r="BI106" s="350"/>
      <c r="BJ106" s="350"/>
      <c r="BK106" s="350"/>
      <c r="BL106" s="350"/>
      <c r="BM106" s="350"/>
      <c r="BN106" s="350"/>
      <c r="BO106" s="350"/>
      <c r="BP106" s="350"/>
      <c r="BQ106" s="350"/>
      <c r="BR106" s="350"/>
      <c r="BS106" s="350"/>
      <c r="BT106" s="350"/>
      <c r="BU106" s="350"/>
      <c r="BV106" s="350"/>
      <c r="BW106" s="350"/>
      <c r="BX106" s="350"/>
      <c r="BY106" s="350"/>
      <c r="BZ106" s="350"/>
      <c r="CA106" s="350"/>
      <c r="CB106" s="350"/>
      <c r="CC106" s="350"/>
    </row>
    <row r="107" spans="1:83" ht="15.5" x14ac:dyDescent="0.35">
      <c r="B107" s="318"/>
    </row>
    <row r="145" ht="16.5" customHeight="1" x14ac:dyDescent="0.35"/>
    <row r="146" ht="16.5" customHeight="1" x14ac:dyDescent="0.35"/>
    <row r="147" ht="16.5" customHeight="1" x14ac:dyDescent="0.35"/>
    <row r="148" ht="16.5" customHeight="1" x14ac:dyDescent="0.35"/>
    <row r="149" ht="16.5" customHeight="1" x14ac:dyDescent="0.35"/>
    <row r="150" ht="16.5" customHeight="1" x14ac:dyDescent="0.35"/>
    <row r="151" ht="16.5" customHeight="1" x14ac:dyDescent="0.35"/>
  </sheetData>
  <hyperlinks>
    <hyperlink ref="A1" location="Contents!A1" display="Contents page" xr:uid="{00000000-0004-0000-0F00-000000000000}"/>
    <hyperlink ref="B1" location="Notes!A1" display="Information relating to this table can be found in the 'Notes' tab" xr:uid="{00000000-0004-0000-0F00-000001000000}"/>
    <hyperlink ref="C23" location="Notes!A1" display="See Note 22" xr:uid="{00000000-0004-0000-0F00-000002000000}"/>
    <hyperlink ref="C34" location="Notes!A1" display="See Note 22" xr:uid="{00000000-0004-0000-0F00-000003000000}"/>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9C9C9"/>
  </sheetPr>
  <dimension ref="A1:CF107"/>
  <sheetViews>
    <sheetView zoomScale="70" zoomScaleNormal="70" workbookViewId="0">
      <pane xSplit="3" ySplit="3" topLeftCell="BY4" activePane="bottomRight" state="frozen"/>
      <selection pane="topRight" activeCell="D1" sqref="D1"/>
      <selection pane="bottomLeft" activeCell="A4" sqref="A4"/>
      <selection pane="bottomRight"/>
    </sheetView>
  </sheetViews>
  <sheetFormatPr defaultRowHeight="14.5" x14ac:dyDescent="0.35"/>
  <cols>
    <col min="1" max="1" width="23" style="299" customWidth="1"/>
    <col min="2" max="2" width="77.7265625" style="299" customWidth="1"/>
    <col min="3" max="3" width="11.7265625" style="299" customWidth="1"/>
    <col min="4" max="4" width="9.54296875" style="299" customWidth="1"/>
    <col min="5" max="57" width="9.26953125" style="299" customWidth="1"/>
    <col min="58" max="76" width="9.7265625" style="299" bestFit="1" customWidth="1"/>
    <col min="77" max="80" width="11" style="299" bestFit="1" customWidth="1"/>
    <col min="81" max="81" width="11" style="299" customWidth="1"/>
    <col min="82" max="83" width="10.08984375" style="299" bestFit="1" customWidth="1"/>
    <col min="84" max="84" width="8.7265625" style="299" customWidth="1"/>
    <col min="85" max="16384" width="8.7265625" style="299"/>
  </cols>
  <sheetData>
    <row r="1" spans="1:84" ht="15.5" x14ac:dyDescent="0.35">
      <c r="A1" s="45" t="s">
        <v>46</v>
      </c>
      <c r="B1" s="46" t="s">
        <v>114</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W1" s="297"/>
      <c r="AX1" s="297"/>
      <c r="AY1" s="297"/>
      <c r="AZ1" s="297"/>
      <c r="BA1" s="297"/>
      <c r="BB1" s="297"/>
      <c r="BC1" s="297"/>
      <c r="BD1" s="297"/>
      <c r="BE1" s="297"/>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row>
    <row r="2" spans="1:84" ht="49.5" customHeight="1" x14ac:dyDescent="0.35">
      <c r="A2" s="300" t="s">
        <v>47</v>
      </c>
      <c r="B2" s="301" t="s">
        <v>502</v>
      </c>
      <c r="C2" s="302"/>
      <c r="D2" s="301" t="s">
        <v>171</v>
      </c>
      <c r="E2" s="301" t="s">
        <v>172</v>
      </c>
      <c r="F2" s="301" t="s">
        <v>173</v>
      </c>
      <c r="G2" s="301" t="s">
        <v>174</v>
      </c>
      <c r="H2" s="301" t="s">
        <v>175</v>
      </c>
      <c r="I2" s="301" t="s">
        <v>176</v>
      </c>
      <c r="J2" s="301" t="s">
        <v>177</v>
      </c>
      <c r="K2" s="301" t="s">
        <v>178</v>
      </c>
      <c r="L2" s="301" t="s">
        <v>179</v>
      </c>
      <c r="M2" s="301" t="s">
        <v>180</v>
      </c>
      <c r="N2" s="301" t="s">
        <v>181</v>
      </c>
      <c r="O2" s="301" t="s">
        <v>182</v>
      </c>
      <c r="P2" s="301" t="s">
        <v>183</v>
      </c>
      <c r="Q2" s="301" t="s">
        <v>184</v>
      </c>
      <c r="R2" s="301" t="s">
        <v>185</v>
      </c>
      <c r="S2" s="301" t="s">
        <v>186</v>
      </c>
      <c r="T2" s="301" t="s">
        <v>187</v>
      </c>
      <c r="U2" s="301" t="s">
        <v>188</v>
      </c>
      <c r="V2" s="301" t="s">
        <v>189</v>
      </c>
      <c r="W2" s="301" t="s">
        <v>190</v>
      </c>
      <c r="X2" s="301" t="s">
        <v>191</v>
      </c>
      <c r="Y2" s="301" t="s">
        <v>192</v>
      </c>
      <c r="Z2" s="301" t="s">
        <v>193</v>
      </c>
      <c r="AA2" s="301" t="s">
        <v>194</v>
      </c>
      <c r="AB2" s="301" t="s">
        <v>195</v>
      </c>
      <c r="AC2" s="301" t="s">
        <v>196</v>
      </c>
      <c r="AD2" s="301" t="s">
        <v>197</v>
      </c>
      <c r="AE2" s="301" t="s">
        <v>198</v>
      </c>
      <c r="AF2" s="301" t="s">
        <v>199</v>
      </c>
      <c r="AG2" s="301" t="s">
        <v>200</v>
      </c>
      <c r="AH2" s="301" t="s">
        <v>201</v>
      </c>
      <c r="AI2" s="301" t="s">
        <v>202</v>
      </c>
      <c r="AJ2" s="301" t="s">
        <v>203</v>
      </c>
      <c r="AK2" s="301" t="s">
        <v>204</v>
      </c>
      <c r="AL2" s="301" t="s">
        <v>205</v>
      </c>
      <c r="AM2" s="301" t="s">
        <v>206</v>
      </c>
      <c r="AN2" s="301" t="s">
        <v>207</v>
      </c>
      <c r="AO2" s="301" t="s">
        <v>208</v>
      </c>
      <c r="AP2" s="301" t="s">
        <v>209</v>
      </c>
      <c r="AQ2" s="301" t="s">
        <v>210</v>
      </c>
      <c r="AR2" s="301" t="s">
        <v>211</v>
      </c>
      <c r="AS2" s="301" t="s">
        <v>212</v>
      </c>
      <c r="AT2" s="301" t="s">
        <v>213</v>
      </c>
      <c r="AU2" s="301" t="s">
        <v>214</v>
      </c>
      <c r="AV2" s="301" t="s">
        <v>215</v>
      </c>
      <c r="AW2" s="301" t="s">
        <v>216</v>
      </c>
      <c r="AX2" s="301" t="s">
        <v>217</v>
      </c>
      <c r="AY2" s="301" t="s">
        <v>116</v>
      </c>
      <c r="AZ2" s="301" t="s">
        <v>117</v>
      </c>
      <c r="BA2" s="301" t="s">
        <v>118</v>
      </c>
      <c r="BB2" s="301" t="s">
        <v>119</v>
      </c>
      <c r="BC2" s="301" t="s">
        <v>120</v>
      </c>
      <c r="BD2" s="301" t="s">
        <v>121</v>
      </c>
      <c r="BE2" s="301" t="s">
        <v>122</v>
      </c>
      <c r="BF2" s="301" t="s">
        <v>123</v>
      </c>
      <c r="BG2" s="301" t="s">
        <v>124</v>
      </c>
      <c r="BH2" s="301" t="s">
        <v>125</v>
      </c>
      <c r="BI2" s="301" t="s">
        <v>126</v>
      </c>
      <c r="BJ2" s="301" t="s">
        <v>127</v>
      </c>
      <c r="BK2" s="301" t="s">
        <v>128</v>
      </c>
      <c r="BL2" s="301" t="s">
        <v>129</v>
      </c>
      <c r="BM2" s="301" t="s">
        <v>130</v>
      </c>
      <c r="BN2" s="301" t="s">
        <v>131</v>
      </c>
      <c r="BO2" s="301" t="s">
        <v>132</v>
      </c>
      <c r="BP2" s="301" t="s">
        <v>133</v>
      </c>
      <c r="BQ2" s="301" t="s">
        <v>134</v>
      </c>
      <c r="BR2" s="301" t="s">
        <v>135</v>
      </c>
      <c r="BS2" s="301" t="s">
        <v>136</v>
      </c>
      <c r="BT2" s="301" t="s">
        <v>137</v>
      </c>
      <c r="BU2" s="301" t="s">
        <v>138</v>
      </c>
      <c r="BV2" s="301" t="s">
        <v>139</v>
      </c>
      <c r="BW2" s="301" t="s">
        <v>140</v>
      </c>
      <c r="BX2" s="301" t="s">
        <v>141</v>
      </c>
      <c r="BY2" s="301" t="s">
        <v>142</v>
      </c>
      <c r="BZ2" s="301" t="s">
        <v>143</v>
      </c>
      <c r="CA2" s="301" t="s">
        <v>144</v>
      </c>
      <c r="CB2" s="301" t="s">
        <v>145</v>
      </c>
      <c r="CC2" s="301" t="s">
        <v>146</v>
      </c>
      <c r="CD2" s="301" t="s">
        <v>147</v>
      </c>
      <c r="CE2" s="304" t="s">
        <v>148</v>
      </c>
    </row>
    <row r="3" spans="1:84" ht="24.75" customHeight="1" thickBot="1" x14ac:dyDescent="0.4">
      <c r="A3" s="305">
        <v>2023</v>
      </c>
      <c r="B3" s="351" t="s">
        <v>245</v>
      </c>
      <c r="C3" s="337"/>
      <c r="D3" s="336" t="s">
        <v>150</v>
      </c>
      <c r="E3" s="336" t="s">
        <v>150</v>
      </c>
      <c r="F3" s="336" t="s">
        <v>150</v>
      </c>
      <c r="G3" s="336" t="s">
        <v>150</v>
      </c>
      <c r="H3" s="336" t="s">
        <v>150</v>
      </c>
      <c r="I3" s="336" t="s">
        <v>150</v>
      </c>
      <c r="J3" s="336" t="s">
        <v>150</v>
      </c>
      <c r="K3" s="336" t="s">
        <v>150</v>
      </c>
      <c r="L3" s="336" t="s">
        <v>150</v>
      </c>
      <c r="M3" s="336" t="s">
        <v>150</v>
      </c>
      <c r="N3" s="336" t="s">
        <v>150</v>
      </c>
      <c r="O3" s="336" t="s">
        <v>150</v>
      </c>
      <c r="P3" s="336" t="s">
        <v>150</v>
      </c>
      <c r="Q3" s="336" t="s">
        <v>150</v>
      </c>
      <c r="R3" s="336" t="s">
        <v>150</v>
      </c>
      <c r="S3" s="336" t="s">
        <v>150</v>
      </c>
      <c r="T3" s="336" t="s">
        <v>150</v>
      </c>
      <c r="U3" s="336" t="s">
        <v>150</v>
      </c>
      <c r="V3" s="336" t="s">
        <v>150</v>
      </c>
      <c r="W3" s="336" t="s">
        <v>150</v>
      </c>
      <c r="X3" s="336" t="s">
        <v>150</v>
      </c>
      <c r="Y3" s="336" t="s">
        <v>150</v>
      </c>
      <c r="Z3" s="336" t="s">
        <v>150</v>
      </c>
      <c r="AA3" s="336" t="s">
        <v>150</v>
      </c>
      <c r="AB3" s="336" t="s">
        <v>150</v>
      </c>
      <c r="AC3" s="336" t="s">
        <v>150</v>
      </c>
      <c r="AD3" s="336" t="s">
        <v>150</v>
      </c>
      <c r="AE3" s="336" t="s">
        <v>150</v>
      </c>
      <c r="AF3" s="336" t="s">
        <v>150</v>
      </c>
      <c r="AG3" s="336" t="s">
        <v>150</v>
      </c>
      <c r="AH3" s="336" t="s">
        <v>150</v>
      </c>
      <c r="AI3" s="336" t="s">
        <v>150</v>
      </c>
      <c r="AJ3" s="336" t="s">
        <v>150</v>
      </c>
      <c r="AK3" s="336" t="s">
        <v>150</v>
      </c>
      <c r="AL3" s="336" t="s">
        <v>150</v>
      </c>
      <c r="AM3" s="336" t="s">
        <v>150</v>
      </c>
      <c r="AN3" s="336" t="s">
        <v>150</v>
      </c>
      <c r="AO3" s="336" t="s">
        <v>150</v>
      </c>
      <c r="AP3" s="336" t="s">
        <v>150</v>
      </c>
      <c r="AQ3" s="336" t="s">
        <v>150</v>
      </c>
      <c r="AR3" s="336" t="s">
        <v>150</v>
      </c>
      <c r="AS3" s="336" t="s">
        <v>150</v>
      </c>
      <c r="AT3" s="336" t="s">
        <v>150</v>
      </c>
      <c r="AU3" s="336" t="s">
        <v>150</v>
      </c>
      <c r="AV3" s="336" t="s">
        <v>150</v>
      </c>
      <c r="AW3" s="336" t="s">
        <v>150</v>
      </c>
      <c r="AX3" s="336" t="s">
        <v>150</v>
      </c>
      <c r="AY3" s="336" t="s">
        <v>150</v>
      </c>
      <c r="AZ3" s="336" t="s">
        <v>150</v>
      </c>
      <c r="BA3" s="336" t="s">
        <v>150</v>
      </c>
      <c r="BB3" s="336" t="s">
        <v>150</v>
      </c>
      <c r="BC3" s="336" t="s">
        <v>150</v>
      </c>
      <c r="BD3" s="336" t="s">
        <v>150</v>
      </c>
      <c r="BE3" s="336" t="s">
        <v>150</v>
      </c>
      <c r="BF3" s="336" t="s">
        <v>150</v>
      </c>
      <c r="BG3" s="336" t="s">
        <v>150</v>
      </c>
      <c r="BH3" s="336" t="s">
        <v>150</v>
      </c>
      <c r="BI3" s="336" t="s">
        <v>150</v>
      </c>
      <c r="BJ3" s="336" t="s">
        <v>150</v>
      </c>
      <c r="BK3" s="336" t="s">
        <v>150</v>
      </c>
      <c r="BL3" s="336" t="s">
        <v>150</v>
      </c>
      <c r="BM3" s="336" t="s">
        <v>150</v>
      </c>
      <c r="BN3" s="336" t="s">
        <v>150</v>
      </c>
      <c r="BO3" s="336" t="s">
        <v>150</v>
      </c>
      <c r="BP3" s="336" t="s">
        <v>150</v>
      </c>
      <c r="BQ3" s="336" t="s">
        <v>150</v>
      </c>
      <c r="BR3" s="336" t="s">
        <v>150</v>
      </c>
      <c r="BS3" s="336" t="s">
        <v>150</v>
      </c>
      <c r="BT3" s="336" t="s">
        <v>150</v>
      </c>
      <c r="BU3" s="336" t="s">
        <v>150</v>
      </c>
      <c r="BV3" s="336" t="s">
        <v>150</v>
      </c>
      <c r="BW3" s="336" t="s">
        <v>150</v>
      </c>
      <c r="BX3" s="336" t="s">
        <v>150</v>
      </c>
      <c r="BY3" s="336" t="s">
        <v>150</v>
      </c>
      <c r="BZ3" s="336" t="s">
        <v>151</v>
      </c>
      <c r="CA3" s="336" t="s">
        <v>151</v>
      </c>
      <c r="CB3" s="336" t="s">
        <v>151</v>
      </c>
      <c r="CC3" s="336" t="s">
        <v>151</v>
      </c>
      <c r="CD3" s="336" t="s">
        <v>151</v>
      </c>
      <c r="CE3" s="352" t="s">
        <v>151</v>
      </c>
    </row>
    <row r="4" spans="1:84" ht="15.5" x14ac:dyDescent="0.35">
      <c r="A4" s="353"/>
      <c r="B4" s="354" t="s">
        <v>163</v>
      </c>
      <c r="C4" s="354"/>
      <c r="D4" s="354"/>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5">
        <f t="shared" ref="BF4:CE4" si="0">BF5+BF10+BF36</f>
        <v>26573.982677446009</v>
      </c>
      <c r="BG4" s="355">
        <f t="shared" si="0"/>
        <v>27431.466189850205</v>
      </c>
      <c r="BH4" s="355">
        <f t="shared" si="0"/>
        <v>27934.9468138593</v>
      </c>
      <c r="BI4" s="355">
        <f t="shared" si="0"/>
        <v>28736.277458616638</v>
      </c>
      <c r="BJ4" s="355">
        <f t="shared" si="0"/>
        <v>29685.711438607657</v>
      </c>
      <c r="BK4" s="355">
        <f t="shared" si="0"/>
        <v>31480.353758139165</v>
      </c>
      <c r="BL4" s="355">
        <f t="shared" si="0"/>
        <v>33349.104463241754</v>
      </c>
      <c r="BM4" s="355">
        <f t="shared" si="0"/>
        <v>36035.422038884346</v>
      </c>
      <c r="BN4" s="355">
        <f t="shared" si="0"/>
        <v>37190.327042405777</v>
      </c>
      <c r="BO4" s="355">
        <f t="shared" si="0"/>
        <v>38696.338299189367</v>
      </c>
      <c r="BP4" s="355">
        <f t="shared" si="0"/>
        <v>40335.873885630761</v>
      </c>
      <c r="BQ4" s="355">
        <f t="shared" si="0"/>
        <v>41168.979939770594</v>
      </c>
      <c r="BR4" s="355">
        <f t="shared" si="0"/>
        <v>44212.937640529781</v>
      </c>
      <c r="BS4" s="355">
        <f t="shared" si="0"/>
        <v>46505.960290874631</v>
      </c>
      <c r="BT4" s="355">
        <f t="shared" si="0"/>
        <v>47384.122335058302</v>
      </c>
      <c r="BU4" s="355">
        <f t="shared" si="0"/>
        <v>49383.703955355777</v>
      </c>
      <c r="BV4" s="355">
        <f t="shared" si="0"/>
        <v>50882.700870501183</v>
      </c>
      <c r="BW4" s="355">
        <f t="shared" si="0"/>
        <v>53519.049137578317</v>
      </c>
      <c r="BX4" s="355">
        <f t="shared" si="0"/>
        <v>58062.195940199919</v>
      </c>
      <c r="BY4" s="355">
        <f t="shared" si="0"/>
        <v>62011.772448710464</v>
      </c>
      <c r="BZ4" s="355">
        <f t="shared" si="0"/>
        <v>67232.068388592481</v>
      </c>
      <c r="CA4" s="355">
        <f t="shared" si="0"/>
        <v>78648.153648660809</v>
      </c>
      <c r="CB4" s="355">
        <f t="shared" si="0"/>
        <v>86387.038802748895</v>
      </c>
      <c r="CC4" s="355">
        <f t="shared" si="0"/>
        <v>90267.966951953917</v>
      </c>
      <c r="CD4" s="355">
        <f t="shared" si="0"/>
        <v>94232.676989556232</v>
      </c>
      <c r="CE4" s="356">
        <f t="shared" si="0"/>
        <v>99144.985379356731</v>
      </c>
      <c r="CF4" s="312"/>
    </row>
    <row r="5" spans="1:84" ht="27" customHeight="1" x14ac:dyDescent="0.35">
      <c r="A5" s="317"/>
      <c r="B5" s="315" t="s">
        <v>490</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c r="AD5" s="319"/>
      <c r="AE5" s="319"/>
      <c r="AF5" s="319"/>
      <c r="AG5" s="319"/>
      <c r="AH5" s="319"/>
      <c r="AI5" s="319"/>
      <c r="AJ5" s="319"/>
      <c r="AK5" s="319"/>
      <c r="AL5" s="319"/>
      <c r="AM5" s="319"/>
      <c r="AN5" s="319"/>
      <c r="AO5" s="319"/>
      <c r="AP5" s="319"/>
      <c r="AQ5" s="319"/>
      <c r="AR5" s="319"/>
      <c r="AS5" s="319"/>
      <c r="AT5" s="319"/>
      <c r="AU5" s="319"/>
      <c r="AV5" s="319"/>
      <c r="AW5" s="319"/>
      <c r="AX5" s="319"/>
      <c r="AY5" s="319"/>
      <c r="AZ5" s="319"/>
      <c r="BA5" s="319"/>
      <c r="BB5" s="319"/>
      <c r="BC5" s="319"/>
      <c r="BD5" s="319"/>
      <c r="BE5" s="319"/>
      <c r="BF5" s="312">
        <f t="shared" ref="BF5:CE5" si="1">BF6+BF9</f>
        <v>1558.4727113289464</v>
      </c>
      <c r="BG5" s="312">
        <f t="shared" si="1"/>
        <v>1642.1246457032948</v>
      </c>
      <c r="BH5" s="312">
        <f t="shared" si="1"/>
        <v>1620.6506533843958</v>
      </c>
      <c r="BI5" s="312">
        <f t="shared" si="1"/>
        <v>1512.5744178350553</v>
      </c>
      <c r="BJ5" s="312">
        <f t="shared" si="1"/>
        <v>1448.7986704798586</v>
      </c>
      <c r="BK5" s="312">
        <f t="shared" si="1"/>
        <v>1422.8966527476096</v>
      </c>
      <c r="BL5" s="312">
        <f t="shared" si="1"/>
        <v>1425.9067578409179</v>
      </c>
      <c r="BM5" s="312">
        <f t="shared" si="1"/>
        <v>1391.8087286805528</v>
      </c>
      <c r="BN5" s="312">
        <f t="shared" si="1"/>
        <v>1116.9218850251939</v>
      </c>
      <c r="BO5" s="312">
        <f t="shared" si="1"/>
        <v>1205.3072554748342</v>
      </c>
      <c r="BP5" s="312">
        <f t="shared" si="1"/>
        <v>1276.4214242752109</v>
      </c>
      <c r="BQ5" s="312">
        <f t="shared" si="1"/>
        <v>1345.0133969573189</v>
      </c>
      <c r="BR5" s="312">
        <f t="shared" si="1"/>
        <v>1579.4492598804859</v>
      </c>
      <c r="BS5" s="312">
        <f t="shared" si="1"/>
        <v>1687.7597736974262</v>
      </c>
      <c r="BT5" s="312">
        <f t="shared" si="1"/>
        <v>1745.3916532070889</v>
      </c>
      <c r="BU5" s="312">
        <f t="shared" si="1"/>
        <v>1808.1107948590625</v>
      </c>
      <c r="BV5" s="312">
        <f t="shared" si="1"/>
        <v>1944.9043992645175</v>
      </c>
      <c r="BW5" s="312">
        <f t="shared" si="1"/>
        <v>2115.8948044660492</v>
      </c>
      <c r="BX5" s="312">
        <f t="shared" si="1"/>
        <v>2246.6479233095824</v>
      </c>
      <c r="BY5" s="312">
        <f t="shared" si="1"/>
        <v>2444.3731555471859</v>
      </c>
      <c r="BZ5" s="312">
        <f t="shared" si="1"/>
        <v>2837.2083813659588</v>
      </c>
      <c r="CA5" s="312">
        <f t="shared" si="1"/>
        <v>3561.5970285235062</v>
      </c>
      <c r="CB5" s="312">
        <f t="shared" si="1"/>
        <v>4164.6677106695406</v>
      </c>
      <c r="CC5" s="312">
        <f t="shared" si="1"/>
        <v>4565.3435319829605</v>
      </c>
      <c r="CD5" s="312">
        <f t="shared" si="1"/>
        <v>4898.5436777336035</v>
      </c>
      <c r="CE5" s="341">
        <f t="shared" si="1"/>
        <v>5250.7458496244062</v>
      </c>
      <c r="CF5" s="312"/>
    </row>
    <row r="6" spans="1:84" ht="27" customHeight="1" x14ac:dyDescent="0.35">
      <c r="A6" s="317"/>
      <c r="B6" s="318" t="s">
        <v>458</v>
      </c>
      <c r="C6" s="319"/>
      <c r="D6" s="319"/>
      <c r="E6" s="319"/>
      <c r="F6" s="319"/>
      <c r="G6" s="319"/>
      <c r="H6" s="319"/>
      <c r="I6" s="319"/>
      <c r="J6" s="319"/>
      <c r="K6" s="319"/>
      <c r="L6" s="319"/>
      <c r="M6" s="319"/>
      <c r="N6" s="319"/>
      <c r="O6" s="319"/>
      <c r="P6" s="319"/>
      <c r="Q6" s="319"/>
      <c r="R6" s="319"/>
      <c r="S6" s="319"/>
      <c r="T6" s="319"/>
      <c r="U6" s="319"/>
      <c r="V6" s="319"/>
      <c r="W6" s="319"/>
      <c r="X6" s="319"/>
      <c r="Y6" s="319"/>
      <c r="Z6" s="319"/>
      <c r="AA6" s="319"/>
      <c r="AB6" s="319"/>
      <c r="AC6" s="319"/>
      <c r="AD6" s="319"/>
      <c r="AE6" s="319"/>
      <c r="AF6" s="319"/>
      <c r="AG6" s="319"/>
      <c r="AH6" s="319"/>
      <c r="AI6" s="319"/>
      <c r="AJ6" s="319"/>
      <c r="AK6" s="319"/>
      <c r="AL6" s="319"/>
      <c r="AM6" s="319"/>
      <c r="AN6" s="319"/>
      <c r="AO6" s="319"/>
      <c r="AP6" s="319"/>
      <c r="AQ6" s="319"/>
      <c r="AR6" s="319"/>
      <c r="AS6" s="319"/>
      <c r="AT6" s="319"/>
      <c r="AU6" s="319"/>
      <c r="AV6" s="319"/>
      <c r="AW6" s="319"/>
      <c r="AX6" s="319"/>
      <c r="AY6" s="319"/>
      <c r="AZ6" s="319"/>
      <c r="BA6" s="319"/>
      <c r="BB6" s="319"/>
      <c r="BC6" s="319"/>
      <c r="BD6" s="319"/>
      <c r="BE6" s="319"/>
      <c r="BF6" s="342">
        <f t="shared" ref="BF6:CE6" si="2">SUM(BF7:BF7)</f>
        <v>690.44271132894642</v>
      </c>
      <c r="BG6" s="342">
        <f t="shared" si="2"/>
        <v>719.5016457032948</v>
      </c>
      <c r="BH6" s="342">
        <f t="shared" si="2"/>
        <v>764.0410171291486</v>
      </c>
      <c r="BI6" s="342">
        <f t="shared" si="2"/>
        <v>838.94585151060733</v>
      </c>
      <c r="BJ6" s="342">
        <f t="shared" si="2"/>
        <v>884.09676018630137</v>
      </c>
      <c r="BK6" s="342">
        <f t="shared" si="2"/>
        <v>946.70173394029405</v>
      </c>
      <c r="BL6" s="342">
        <f t="shared" si="2"/>
        <v>1008.8216511390754</v>
      </c>
      <c r="BM6" s="342">
        <f t="shared" si="2"/>
        <v>1089.391707435587</v>
      </c>
      <c r="BN6" s="342">
        <f t="shared" si="2"/>
        <v>1116.9218850251939</v>
      </c>
      <c r="BO6" s="342">
        <f t="shared" si="2"/>
        <v>1205.3072554748342</v>
      </c>
      <c r="BP6" s="342">
        <f t="shared" si="2"/>
        <v>1276.4214242752109</v>
      </c>
      <c r="BQ6" s="342">
        <f t="shared" si="2"/>
        <v>1345.0133969573189</v>
      </c>
      <c r="BR6" s="342">
        <f t="shared" si="2"/>
        <v>1579.4492598804859</v>
      </c>
      <c r="BS6" s="342">
        <f t="shared" si="2"/>
        <v>1687.7597736974262</v>
      </c>
      <c r="BT6" s="342">
        <f t="shared" si="2"/>
        <v>1745.3916532070889</v>
      </c>
      <c r="BU6" s="342">
        <f t="shared" si="2"/>
        <v>1808.1107948590625</v>
      </c>
      <c r="BV6" s="342">
        <f t="shared" si="2"/>
        <v>1944.9043992645175</v>
      </c>
      <c r="BW6" s="342">
        <f t="shared" si="2"/>
        <v>2115.8948044660492</v>
      </c>
      <c r="BX6" s="342">
        <f t="shared" si="2"/>
        <v>2246.6479233095824</v>
      </c>
      <c r="BY6" s="342">
        <f t="shared" si="2"/>
        <v>2444.3731555471859</v>
      </c>
      <c r="BZ6" s="342">
        <f t="shared" si="2"/>
        <v>2837.2083813659588</v>
      </c>
      <c r="CA6" s="342">
        <f t="shared" si="2"/>
        <v>3561.5970285235062</v>
      </c>
      <c r="CB6" s="342">
        <f t="shared" si="2"/>
        <v>4164.6677106695406</v>
      </c>
      <c r="CC6" s="342">
        <f t="shared" si="2"/>
        <v>4565.3435319829605</v>
      </c>
      <c r="CD6" s="342">
        <f t="shared" si="2"/>
        <v>4898.5436777336035</v>
      </c>
      <c r="CE6" s="343">
        <f t="shared" si="2"/>
        <v>5250.7458496244062</v>
      </c>
      <c r="CF6" s="342"/>
    </row>
    <row r="7" spans="1:84" ht="15.5" x14ac:dyDescent="0.35">
      <c r="A7" s="317"/>
      <c r="B7" s="322" t="s">
        <v>259</v>
      </c>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9"/>
      <c r="AZ7" s="319"/>
      <c r="BA7" s="319"/>
      <c r="BB7" s="319"/>
      <c r="BC7" s="319"/>
      <c r="BD7" s="319"/>
      <c r="BE7" s="319"/>
      <c r="BF7" s="342">
        <v>690.44271132894642</v>
      </c>
      <c r="BG7" s="342">
        <v>719.5016457032948</v>
      </c>
      <c r="BH7" s="342">
        <v>764.0410171291486</v>
      </c>
      <c r="BI7" s="342">
        <v>838.94585151060733</v>
      </c>
      <c r="BJ7" s="342">
        <v>884.09676018630137</v>
      </c>
      <c r="BK7" s="342">
        <v>946.70173394029405</v>
      </c>
      <c r="BL7" s="342">
        <v>1008.8216511390754</v>
      </c>
      <c r="BM7" s="342">
        <v>1089.391707435587</v>
      </c>
      <c r="BN7" s="342">
        <v>1116.9218850251939</v>
      </c>
      <c r="BO7" s="342">
        <v>1205.3072554748342</v>
      </c>
      <c r="BP7" s="342">
        <v>1276.4214242752109</v>
      </c>
      <c r="BQ7" s="342">
        <v>1345.0133969573189</v>
      </c>
      <c r="BR7" s="342">
        <v>1579.4492598804859</v>
      </c>
      <c r="BS7" s="342">
        <v>1687.7597736974262</v>
      </c>
      <c r="BT7" s="342">
        <v>1745.3916532070889</v>
      </c>
      <c r="BU7" s="342">
        <v>1808.1107948590625</v>
      </c>
      <c r="BV7" s="342">
        <v>1944.9043992645175</v>
      </c>
      <c r="BW7" s="342">
        <v>2115.8948044660492</v>
      </c>
      <c r="BX7" s="342">
        <v>2246.6479233095824</v>
      </c>
      <c r="BY7" s="342">
        <v>2444.3731555471859</v>
      </c>
      <c r="BZ7" s="342">
        <v>2837.2083813659588</v>
      </c>
      <c r="CA7" s="342">
        <v>3561.5970285235062</v>
      </c>
      <c r="CB7" s="342">
        <v>4164.6677106695406</v>
      </c>
      <c r="CC7" s="342">
        <v>4565.3435319829605</v>
      </c>
      <c r="CD7" s="342">
        <v>4898.5436777336035</v>
      </c>
      <c r="CE7" s="343">
        <v>5250.7458496244062</v>
      </c>
      <c r="CF7" s="342"/>
    </row>
    <row r="8" spans="1:84" ht="15.5" x14ac:dyDescent="0.35">
      <c r="A8" s="317"/>
      <c r="B8" s="322" t="s">
        <v>283</v>
      </c>
      <c r="C8" s="319"/>
      <c r="D8" s="319"/>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c r="AG8" s="319"/>
      <c r="AH8" s="319"/>
      <c r="AI8" s="319"/>
      <c r="AJ8" s="319"/>
      <c r="AK8" s="319"/>
      <c r="AL8" s="319"/>
      <c r="AM8" s="319"/>
      <c r="AN8" s="319"/>
      <c r="AO8" s="319"/>
      <c r="AP8" s="319"/>
      <c r="AQ8" s="319"/>
      <c r="AR8" s="319"/>
      <c r="AS8" s="319"/>
      <c r="AT8" s="319"/>
      <c r="AU8" s="319"/>
      <c r="AV8" s="319"/>
      <c r="AW8" s="319"/>
      <c r="AX8" s="319"/>
      <c r="AY8" s="319"/>
      <c r="AZ8" s="319"/>
      <c r="BA8" s="319"/>
      <c r="BB8" s="319"/>
      <c r="BC8" s="319"/>
      <c r="BD8" s="319"/>
      <c r="BE8" s="319"/>
      <c r="BF8" s="342">
        <f>'Table_4_(i)'!BF8</f>
        <v>0</v>
      </c>
      <c r="BG8" s="342">
        <f>'Table_4_(i)'!BG8</f>
        <v>0</v>
      </c>
      <c r="BH8" s="342">
        <f>'Table_4_(i)'!BH8</f>
        <v>0</v>
      </c>
      <c r="BI8" s="342">
        <f>'Table_4_(i)'!BI8</f>
        <v>0</v>
      </c>
      <c r="BJ8" s="342">
        <f>'Table_4_(i)'!BJ8</f>
        <v>0</v>
      </c>
      <c r="BK8" s="342">
        <f>'Table_4_(i)'!BK8</f>
        <v>0</v>
      </c>
      <c r="BL8" s="342">
        <f>'Table_4_(i)'!BL8</f>
        <v>0</v>
      </c>
      <c r="BM8" s="342">
        <f>'Table_4_(i)'!BM8</f>
        <v>0</v>
      </c>
      <c r="BN8" s="342">
        <f>'Table_4_(i)'!BN8</f>
        <v>0</v>
      </c>
      <c r="BO8" s="342">
        <f>'Table_4_(i)'!BO8</f>
        <v>0</v>
      </c>
      <c r="BP8" s="342">
        <f>'Table_4_(i)'!BP8</f>
        <v>0</v>
      </c>
      <c r="BQ8" s="342">
        <f>'Table_4_(i)'!BQ8</f>
        <v>0</v>
      </c>
      <c r="BR8" s="342">
        <f>'Table_4_(i)'!BR8</f>
        <v>0</v>
      </c>
      <c r="BS8" s="342">
        <f>'Table_4_(i)'!BS8</f>
        <v>0</v>
      </c>
      <c r="BT8" s="342">
        <f>'Table_4_(i)'!BT8</f>
        <v>0</v>
      </c>
      <c r="BU8" s="342">
        <f>'Table_4_(i)'!BU8</f>
        <v>0</v>
      </c>
      <c r="BV8" s="342">
        <f>'Table_4_(i)'!BV8</f>
        <v>0</v>
      </c>
      <c r="BW8" s="342">
        <f>'Table_4_(i)'!BW8</f>
        <v>0</v>
      </c>
      <c r="BX8" s="342">
        <f>'Table_4_(i)'!BX8</f>
        <v>0</v>
      </c>
      <c r="BY8" s="342">
        <f>'Table_4_(i)'!BY8</f>
        <v>0</v>
      </c>
      <c r="BZ8" s="342">
        <f>'Table_4_(i)'!BZ8</f>
        <v>0</v>
      </c>
      <c r="CA8" s="342">
        <f>'Table_4_(i)'!CA8</f>
        <v>0</v>
      </c>
      <c r="CB8" s="342">
        <f>'Table_4_(i)'!CB8</f>
        <v>0</v>
      </c>
      <c r="CC8" s="342">
        <f>'Table_4_(i)'!CC8</f>
        <v>0</v>
      </c>
      <c r="CD8" s="342">
        <f>'Table_4_(i)'!CD8</f>
        <v>0</v>
      </c>
      <c r="CE8" s="343">
        <f>'Table_4_(i)'!CE8</f>
        <v>0</v>
      </c>
      <c r="CF8" s="342"/>
    </row>
    <row r="9" spans="1:84" ht="27" customHeight="1" x14ac:dyDescent="0.35">
      <c r="A9" s="317"/>
      <c r="B9" s="318" t="s">
        <v>491</v>
      </c>
      <c r="C9" s="319"/>
      <c r="D9" s="319"/>
      <c r="E9" s="319"/>
      <c r="F9" s="319"/>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L9" s="319"/>
      <c r="AM9" s="319"/>
      <c r="AN9" s="319"/>
      <c r="AO9" s="319"/>
      <c r="AP9" s="319"/>
      <c r="AQ9" s="319"/>
      <c r="AR9" s="319"/>
      <c r="AS9" s="319"/>
      <c r="AT9" s="319"/>
      <c r="AU9" s="319"/>
      <c r="AV9" s="319"/>
      <c r="AW9" s="319"/>
      <c r="AX9" s="319"/>
      <c r="AY9" s="319"/>
      <c r="AZ9" s="319"/>
      <c r="BA9" s="319"/>
      <c r="BB9" s="319"/>
      <c r="BC9" s="319"/>
      <c r="BD9" s="319"/>
      <c r="BE9" s="319"/>
      <c r="BF9" s="342">
        <f>'Table_4_(i)'!BF9</f>
        <v>868.03</v>
      </c>
      <c r="BG9" s="342">
        <f>'Table_4_(i)'!BG9</f>
        <v>922.62299999999993</v>
      </c>
      <c r="BH9" s="342">
        <f>'Table_4_(i)'!BH9</f>
        <v>856.60963625524721</v>
      </c>
      <c r="BI9" s="342">
        <f>'Table_4_(i)'!BI9</f>
        <v>673.628566324448</v>
      </c>
      <c r="BJ9" s="342">
        <f>'Table_4_(i)'!BJ9</f>
        <v>564.70191029355726</v>
      </c>
      <c r="BK9" s="342">
        <f>'Table_4_(i)'!BK9</f>
        <v>476.19491880731556</v>
      </c>
      <c r="BL9" s="342">
        <f>'Table_4_(i)'!BL9</f>
        <v>417.08510670184251</v>
      </c>
      <c r="BM9" s="342">
        <f>'Table_4_(i)'!BM9</f>
        <v>302.41702124496578</v>
      </c>
      <c r="BN9" s="342">
        <f>'Table_4_(i)'!BN9</f>
        <v>0</v>
      </c>
      <c r="BO9" s="342">
        <f>'Table_4_(i)'!BO9</f>
        <v>0</v>
      </c>
      <c r="BP9" s="342">
        <f>'Table_4_(i)'!BP9</f>
        <v>0</v>
      </c>
      <c r="BQ9" s="342">
        <f>'Table_4_(i)'!BQ9</f>
        <v>0</v>
      </c>
      <c r="BR9" s="342">
        <f>'Table_4_(i)'!BR9</f>
        <v>0</v>
      </c>
      <c r="BS9" s="342">
        <f>'Table_4_(i)'!BS9</f>
        <v>0</v>
      </c>
      <c r="BT9" s="342">
        <f>'Table_4_(i)'!BT9</f>
        <v>0</v>
      </c>
      <c r="BU9" s="342">
        <f>'Table_4_(i)'!BU9</f>
        <v>0</v>
      </c>
      <c r="BV9" s="342">
        <f>'Table_4_(i)'!BV9</f>
        <v>0</v>
      </c>
      <c r="BW9" s="342">
        <f>'Table_4_(i)'!BW9</f>
        <v>0</v>
      </c>
      <c r="BX9" s="342">
        <f>'Table_4_(i)'!BX9</f>
        <v>0</v>
      </c>
      <c r="BY9" s="342">
        <f>'Table_4_(i)'!BY9</f>
        <v>0</v>
      </c>
      <c r="BZ9" s="342">
        <f>'Table_4_(i)'!BZ9</f>
        <v>0</v>
      </c>
      <c r="CA9" s="342">
        <f>'Table_4_(i)'!CA9</f>
        <v>0</v>
      </c>
      <c r="CB9" s="342">
        <f>'Table_4_(i)'!CB9</f>
        <v>0</v>
      </c>
      <c r="CC9" s="342">
        <f>'Table_4_(i)'!CC9</f>
        <v>0</v>
      </c>
      <c r="CD9" s="342">
        <f>'Table_4_(i)'!CD9</f>
        <v>0</v>
      </c>
      <c r="CE9" s="343">
        <f>'Table_4_(i)'!CE9</f>
        <v>0</v>
      </c>
      <c r="CF9" s="342"/>
    </row>
    <row r="10" spans="1:84" ht="27" customHeight="1" x14ac:dyDescent="0.35">
      <c r="A10" s="317"/>
      <c r="B10" s="315" t="s">
        <v>492</v>
      </c>
      <c r="C10" s="319"/>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c r="AU10" s="319"/>
      <c r="AV10" s="319"/>
      <c r="AW10" s="319"/>
      <c r="AX10" s="319"/>
      <c r="AY10" s="319"/>
      <c r="AZ10" s="319"/>
      <c r="BA10" s="319"/>
      <c r="BB10" s="319"/>
      <c r="BC10" s="319"/>
      <c r="BD10" s="319"/>
      <c r="BE10" s="319"/>
      <c r="BF10" s="312">
        <f t="shared" ref="BF10:CE10" si="3">SUM(BF11,BF16,BF24,BF28,BF32)</f>
        <v>19659.053008120678</v>
      </c>
      <c r="BG10" s="312">
        <f t="shared" si="3"/>
        <v>20069.24281792323</v>
      </c>
      <c r="BH10" s="312">
        <f t="shared" si="3"/>
        <v>20231.581868955371</v>
      </c>
      <c r="BI10" s="312">
        <f t="shared" si="3"/>
        <v>20692.431997804415</v>
      </c>
      <c r="BJ10" s="312">
        <f t="shared" si="3"/>
        <v>21282.449134728282</v>
      </c>
      <c r="BK10" s="312">
        <f t="shared" si="3"/>
        <v>22478.324043280911</v>
      </c>
      <c r="BL10" s="312">
        <f t="shared" si="3"/>
        <v>23770.718089927646</v>
      </c>
      <c r="BM10" s="312">
        <f t="shared" si="3"/>
        <v>25785.747139970081</v>
      </c>
      <c r="BN10" s="312">
        <f t="shared" si="3"/>
        <v>26921.397773793102</v>
      </c>
      <c r="BO10" s="312">
        <f t="shared" si="3"/>
        <v>28085.987635239009</v>
      </c>
      <c r="BP10" s="312">
        <f t="shared" si="3"/>
        <v>29265.566740182679</v>
      </c>
      <c r="BQ10" s="312">
        <f t="shared" si="3"/>
        <v>29986.126772390176</v>
      </c>
      <c r="BR10" s="312">
        <f t="shared" si="3"/>
        <v>32387.567833275803</v>
      </c>
      <c r="BS10" s="312">
        <f t="shared" si="3"/>
        <v>34725.429732734134</v>
      </c>
      <c r="BT10" s="312">
        <f t="shared" si="3"/>
        <v>35588.61237656005</v>
      </c>
      <c r="BU10" s="312">
        <f t="shared" si="3"/>
        <v>37634.0368115655</v>
      </c>
      <c r="BV10" s="312">
        <f t="shared" si="3"/>
        <v>38976.462952046139</v>
      </c>
      <c r="BW10" s="312">
        <f t="shared" si="3"/>
        <v>41039.506355353253</v>
      </c>
      <c r="BX10" s="312">
        <f t="shared" si="3"/>
        <v>45280.110152823072</v>
      </c>
      <c r="BY10" s="312">
        <f t="shared" si="3"/>
        <v>48962.377561232512</v>
      </c>
      <c r="BZ10" s="312">
        <f t="shared" si="3"/>
        <v>52927.062570632617</v>
      </c>
      <c r="CA10" s="312">
        <f t="shared" si="3"/>
        <v>61602.55898072783</v>
      </c>
      <c r="CB10" s="312">
        <f t="shared" si="3"/>
        <v>67252.864656683261</v>
      </c>
      <c r="CC10" s="312">
        <f t="shared" si="3"/>
        <v>70104.216231343045</v>
      </c>
      <c r="CD10" s="312">
        <f t="shared" si="3"/>
        <v>73365.47305748763</v>
      </c>
      <c r="CE10" s="341">
        <f t="shared" si="3"/>
        <v>77578.998139435018</v>
      </c>
      <c r="CF10" s="312"/>
    </row>
    <row r="11" spans="1:84" ht="27" customHeight="1" x14ac:dyDescent="0.35">
      <c r="A11" s="317"/>
      <c r="B11" s="318" t="s">
        <v>458</v>
      </c>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19"/>
      <c r="AV11" s="319"/>
      <c r="AW11" s="319"/>
      <c r="AX11" s="319"/>
      <c r="AY11" s="319"/>
      <c r="AZ11" s="319"/>
      <c r="BA11" s="319"/>
      <c r="BB11" s="319"/>
      <c r="BC11" s="319"/>
      <c r="BD11" s="319"/>
      <c r="BE11" s="319"/>
      <c r="BF11" s="342">
        <f t="shared" ref="BF11:CE11" si="4">SUM(BF12:BF15)</f>
        <v>3641.5379099401962</v>
      </c>
      <c r="BG11" s="342">
        <f t="shared" si="4"/>
        <v>3890.11364018431</v>
      </c>
      <c r="BH11" s="342">
        <f t="shared" si="4"/>
        <v>4100.1361486294327</v>
      </c>
      <c r="BI11" s="342">
        <f t="shared" si="4"/>
        <v>4310.5608358417931</v>
      </c>
      <c r="BJ11" s="342">
        <f t="shared" si="4"/>
        <v>4533.4127638656182</v>
      </c>
      <c r="BK11" s="342">
        <f t="shared" si="4"/>
        <v>4839.3143338426762</v>
      </c>
      <c r="BL11" s="342">
        <f t="shared" si="4"/>
        <v>5132.982673631238</v>
      </c>
      <c r="BM11" s="342">
        <f t="shared" si="4"/>
        <v>5557.4345230168747</v>
      </c>
      <c r="BN11" s="342">
        <f t="shared" si="4"/>
        <v>5721.5747131716143</v>
      </c>
      <c r="BO11" s="342">
        <f t="shared" si="4"/>
        <v>6125.1762274429184</v>
      </c>
      <c r="BP11" s="342">
        <f t="shared" si="4"/>
        <v>6597.0119943779046</v>
      </c>
      <c r="BQ11" s="342">
        <f t="shared" si="4"/>
        <v>6831.8506630557558</v>
      </c>
      <c r="BR11" s="342">
        <f t="shared" si="4"/>
        <v>7587.3538921282552</v>
      </c>
      <c r="BS11" s="342">
        <f t="shared" si="4"/>
        <v>8484.8090234002084</v>
      </c>
      <c r="BT11" s="342">
        <f t="shared" si="4"/>
        <v>8797.7111049469349</v>
      </c>
      <c r="BU11" s="342">
        <f t="shared" si="4"/>
        <v>10057.134272566091</v>
      </c>
      <c r="BV11" s="342">
        <f t="shared" si="4"/>
        <v>10672.125937390241</v>
      </c>
      <c r="BW11" s="342">
        <f t="shared" si="4"/>
        <v>11191.720270885869</v>
      </c>
      <c r="BX11" s="342">
        <f t="shared" si="4"/>
        <v>12679.305169741008</v>
      </c>
      <c r="BY11" s="342">
        <f t="shared" si="4"/>
        <v>13722.77632473043</v>
      </c>
      <c r="BZ11" s="342">
        <f t="shared" si="4"/>
        <v>15628.292913679792</v>
      </c>
      <c r="CA11" s="342">
        <f t="shared" si="4"/>
        <v>18873.708200464876</v>
      </c>
      <c r="CB11" s="342">
        <f t="shared" si="4"/>
        <v>21255.941077202075</v>
      </c>
      <c r="CC11" s="342">
        <f t="shared" si="4"/>
        <v>22895.039666792378</v>
      </c>
      <c r="CD11" s="342">
        <f t="shared" si="4"/>
        <v>24543.193165928795</v>
      </c>
      <c r="CE11" s="343">
        <f t="shared" si="4"/>
        <v>26571.475974651083</v>
      </c>
      <c r="CF11" s="342"/>
    </row>
    <row r="12" spans="1:84" ht="15.5" x14ac:dyDescent="0.35">
      <c r="A12" s="317"/>
      <c r="B12" s="322" t="s">
        <v>247</v>
      </c>
      <c r="C12" s="319"/>
      <c r="D12" s="319"/>
      <c r="E12" s="319"/>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c r="AU12" s="319"/>
      <c r="AV12" s="319"/>
      <c r="AW12" s="319"/>
      <c r="AX12" s="319"/>
      <c r="AY12" s="319"/>
      <c r="AZ12" s="319"/>
      <c r="BA12" s="319"/>
      <c r="BB12" s="319"/>
      <c r="BC12" s="319"/>
      <c r="BD12" s="319"/>
      <c r="BE12" s="319"/>
      <c r="BF12" s="342">
        <f>'Table_4_(i)'!BF12</f>
        <v>0</v>
      </c>
      <c r="BG12" s="342">
        <f>'Table_4_(i)'!BG12</f>
        <v>0</v>
      </c>
      <c r="BH12" s="342">
        <f>'Table_4_(i)'!BH12</f>
        <v>0</v>
      </c>
      <c r="BI12" s="342">
        <f>'Table_4_(i)'!BI12</f>
        <v>0</v>
      </c>
      <c r="BJ12" s="342">
        <f>'Table_4_(i)'!BJ12</f>
        <v>0</v>
      </c>
      <c r="BK12" s="342">
        <f>'Table_4_(i)'!BK12</f>
        <v>0</v>
      </c>
      <c r="BL12" s="342">
        <f>'Table_4_(i)'!BL12</f>
        <v>0</v>
      </c>
      <c r="BM12" s="342">
        <f>'Table_4_(i)'!BM12</f>
        <v>0</v>
      </c>
      <c r="BN12" s="342">
        <f>'Table_4_(i)'!BN12</f>
        <v>0</v>
      </c>
      <c r="BO12" s="342">
        <f>'Table_4_(i)'!BO12</f>
        <v>0</v>
      </c>
      <c r="BP12" s="342">
        <f>'Table_4_(i)'!BP12</f>
        <v>0</v>
      </c>
      <c r="BQ12" s="342">
        <f>'Table_4_(i)'!BQ12</f>
        <v>4.7691617500000003</v>
      </c>
      <c r="BR12" s="342">
        <f>'Table_4_(i)'!BR12</f>
        <v>6.040064700000003</v>
      </c>
      <c r="BS12" s="342">
        <f>'Table_4_(i)'!BS12</f>
        <v>6.9357352999999913</v>
      </c>
      <c r="BT12" s="342">
        <f>'Table_4_(i)'!BT12</f>
        <v>7.3484010500000174</v>
      </c>
      <c r="BU12" s="342">
        <f>'Table_4_(i)'!BU12</f>
        <v>8.2211221899999884</v>
      </c>
      <c r="BV12" s="342">
        <f>'Table_4_(i)'!BV12</f>
        <v>9.1482867099999936</v>
      </c>
      <c r="BW12" s="342">
        <f>'Table_4_(i)'!BW12</f>
        <v>10.039949220000004</v>
      </c>
      <c r="BX12" s="342">
        <f>'Table_4_(i)'!BX12</f>
        <v>10.679680190000003</v>
      </c>
      <c r="BY12" s="342">
        <f>'Table_4_(i)'!BY12</f>
        <v>12.88883869999999</v>
      </c>
      <c r="BZ12" s="342">
        <f>'Table_4_(i)'!BZ12</f>
        <v>16.499582554725208</v>
      </c>
      <c r="CA12" s="342">
        <f>'Table_4_(i)'!CA12</f>
        <v>20.356245907171491</v>
      </c>
      <c r="CB12" s="342">
        <f>'Table_4_(i)'!CB12</f>
        <v>23.582876071340813</v>
      </c>
      <c r="CC12" s="342">
        <f>'Table_4_(i)'!CC12</f>
        <v>25.924406409346798</v>
      </c>
      <c r="CD12" s="342">
        <f>'Table_4_(i)'!CD12</f>
        <v>28.123079234321068</v>
      </c>
      <c r="CE12" s="343">
        <f>'Table_4_(i)'!CE12</f>
        <v>30.618566560475749</v>
      </c>
      <c r="CF12" s="342"/>
    </row>
    <row r="13" spans="1:84" ht="15.5" x14ac:dyDescent="0.35">
      <c r="A13" s="317"/>
      <c r="B13" s="322" t="s">
        <v>259</v>
      </c>
      <c r="C13" s="319"/>
      <c r="D13" s="319"/>
      <c r="E13" s="319"/>
      <c r="F13" s="319"/>
      <c r="G13" s="319"/>
      <c r="H13" s="319"/>
      <c r="I13" s="319"/>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c r="AG13" s="319"/>
      <c r="AH13" s="319"/>
      <c r="AI13" s="319"/>
      <c r="AJ13" s="319"/>
      <c r="AK13" s="319"/>
      <c r="AL13" s="319"/>
      <c r="AM13" s="319"/>
      <c r="AN13" s="319"/>
      <c r="AO13" s="319"/>
      <c r="AP13" s="319"/>
      <c r="AQ13" s="319"/>
      <c r="AR13" s="319"/>
      <c r="AS13" s="319"/>
      <c r="AT13" s="319"/>
      <c r="AU13" s="319"/>
      <c r="AV13" s="319"/>
      <c r="AW13" s="319"/>
      <c r="AX13" s="319"/>
      <c r="AY13" s="319"/>
      <c r="AZ13" s="319"/>
      <c r="BA13" s="319"/>
      <c r="BB13" s="319"/>
      <c r="BC13" s="319"/>
      <c r="BD13" s="319"/>
      <c r="BE13" s="319"/>
      <c r="BF13" s="342">
        <v>3641.5379099401962</v>
      </c>
      <c r="BG13" s="342">
        <v>3890.11364018431</v>
      </c>
      <c r="BH13" s="342">
        <v>4100.1361486294327</v>
      </c>
      <c r="BI13" s="342">
        <v>4310.5608358417931</v>
      </c>
      <c r="BJ13" s="342">
        <v>4533.4127638656182</v>
      </c>
      <c r="BK13" s="342">
        <v>4839.3143338426762</v>
      </c>
      <c r="BL13" s="342">
        <v>5132.982673631238</v>
      </c>
      <c r="BM13" s="342">
        <v>5557.4345230168747</v>
      </c>
      <c r="BN13" s="342">
        <v>5721.5747131716143</v>
      </c>
      <c r="BO13" s="342">
        <v>6125.1762274429184</v>
      </c>
      <c r="BP13" s="342">
        <v>6597.0119943779046</v>
      </c>
      <c r="BQ13" s="342">
        <v>6700.412940741121</v>
      </c>
      <c r="BR13" s="342">
        <v>6294.5363299336168</v>
      </c>
      <c r="BS13" s="342">
        <v>5903.5656643476623</v>
      </c>
      <c r="BT13" s="342">
        <v>4564.9075582310525</v>
      </c>
      <c r="BU13" s="342">
        <v>3153.3106247293254</v>
      </c>
      <c r="BV13" s="342">
        <v>2154.972465716899</v>
      </c>
      <c r="BW13" s="342">
        <v>1378.0977133194499</v>
      </c>
      <c r="BX13" s="342">
        <v>873.41337670508699</v>
      </c>
      <c r="BY13" s="342">
        <v>804.04314546726357</v>
      </c>
      <c r="BZ13" s="342">
        <v>762.31356309300384</v>
      </c>
      <c r="CA13" s="342">
        <v>774.16654468809531</v>
      </c>
      <c r="CB13" s="342">
        <v>868.92491711604953</v>
      </c>
      <c r="CC13" s="342">
        <v>875.29833681816115</v>
      </c>
      <c r="CD13" s="342">
        <v>760.319438979236</v>
      </c>
      <c r="CE13" s="343">
        <v>743.66116152868335</v>
      </c>
      <c r="CF13" s="342"/>
    </row>
    <row r="14" spans="1:84" ht="15.5" x14ac:dyDescent="0.35">
      <c r="A14" s="317"/>
      <c r="B14" s="322" t="s">
        <v>283</v>
      </c>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c r="AG14" s="319"/>
      <c r="AH14" s="319"/>
      <c r="AI14" s="319"/>
      <c r="AJ14" s="319"/>
      <c r="AK14" s="319"/>
      <c r="AL14" s="319"/>
      <c r="AM14" s="319"/>
      <c r="AN14" s="319"/>
      <c r="AO14" s="319"/>
      <c r="AP14" s="319"/>
      <c r="AQ14" s="319"/>
      <c r="AR14" s="319"/>
      <c r="AS14" s="319"/>
      <c r="AT14" s="319"/>
      <c r="AU14" s="319"/>
      <c r="AV14" s="319"/>
      <c r="AW14" s="319"/>
      <c r="AX14" s="319"/>
      <c r="AY14" s="319"/>
      <c r="AZ14" s="319"/>
      <c r="BA14" s="319"/>
      <c r="BB14" s="319"/>
      <c r="BC14" s="319"/>
      <c r="BD14" s="319"/>
      <c r="BE14" s="319"/>
      <c r="BF14" s="342">
        <f>'Table_4_(i)'!BF14</f>
        <v>0</v>
      </c>
      <c r="BG14" s="342">
        <f>'Table_4_(i)'!BG14</f>
        <v>0</v>
      </c>
      <c r="BH14" s="342">
        <f>'Table_4_(i)'!BH14</f>
        <v>0</v>
      </c>
      <c r="BI14" s="342">
        <f>'Table_4_(i)'!BI14</f>
        <v>0</v>
      </c>
      <c r="BJ14" s="342">
        <f>'Table_4_(i)'!BJ14</f>
        <v>0</v>
      </c>
      <c r="BK14" s="342">
        <f>'Table_4_(i)'!BK14</f>
        <v>0</v>
      </c>
      <c r="BL14" s="342">
        <f>'Table_4_(i)'!BL14</f>
        <v>0</v>
      </c>
      <c r="BM14" s="342">
        <f>'Table_4_(i)'!BM14</f>
        <v>0</v>
      </c>
      <c r="BN14" s="342">
        <f>'Table_4_(i)'!BN14</f>
        <v>0</v>
      </c>
      <c r="BO14" s="342">
        <f>'Table_4_(i)'!BO14</f>
        <v>0</v>
      </c>
      <c r="BP14" s="342">
        <f>'Table_4_(i)'!BP14</f>
        <v>0</v>
      </c>
      <c r="BQ14" s="342">
        <f>'Table_4_(i)'!BQ14</f>
        <v>0</v>
      </c>
      <c r="BR14" s="342">
        <f>'Table_4_(i)'!BR14</f>
        <v>0</v>
      </c>
      <c r="BS14" s="342">
        <f>'Table_4_(i)'!BS14</f>
        <v>0</v>
      </c>
      <c r="BT14" s="342">
        <f>'Table_4_(i)'!BT14</f>
        <v>0</v>
      </c>
      <c r="BU14" s="342">
        <f>'Table_4_(i)'!BU14</f>
        <v>0</v>
      </c>
      <c r="BV14" s="342">
        <f>'Table_4_(i)'!BV14</f>
        <v>0</v>
      </c>
      <c r="BW14" s="342">
        <f>'Table_4_(i)'!BW14</f>
        <v>0</v>
      </c>
      <c r="BX14" s="342">
        <f>'Table_4_(i)'!BX14</f>
        <v>0</v>
      </c>
      <c r="BY14" s="342">
        <f>'Table_4_(i)'!BY14</f>
        <v>0</v>
      </c>
      <c r="BZ14" s="342">
        <f>'Table_4_(i)'!BZ14</f>
        <v>0</v>
      </c>
      <c r="CA14" s="342">
        <f>'Table_4_(i)'!CA14</f>
        <v>0</v>
      </c>
      <c r="CB14" s="342">
        <f>'Table_4_(i)'!CB14</f>
        <v>0</v>
      </c>
      <c r="CC14" s="342">
        <f>'Table_4_(i)'!CC14</f>
        <v>0</v>
      </c>
      <c r="CD14" s="342">
        <f>'Table_4_(i)'!CD14</f>
        <v>0</v>
      </c>
      <c r="CE14" s="343">
        <f>'Table_4_(i)'!CE14</f>
        <v>0</v>
      </c>
      <c r="CF14" s="342"/>
    </row>
    <row r="15" spans="1:84" ht="15.5" x14ac:dyDescent="0.35">
      <c r="A15" s="317"/>
      <c r="B15" s="322" t="s">
        <v>289</v>
      </c>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c r="AG15" s="319"/>
      <c r="AH15" s="319"/>
      <c r="AI15" s="319"/>
      <c r="AJ15" s="319"/>
      <c r="AK15" s="319"/>
      <c r="AL15" s="319"/>
      <c r="AM15" s="319"/>
      <c r="AN15" s="319"/>
      <c r="AO15" s="319"/>
      <c r="AP15" s="319"/>
      <c r="AQ15" s="319"/>
      <c r="AR15" s="319"/>
      <c r="AS15" s="319"/>
      <c r="AT15" s="319"/>
      <c r="AU15" s="319"/>
      <c r="AV15" s="319"/>
      <c r="AW15" s="319"/>
      <c r="AX15" s="319"/>
      <c r="AY15" s="319"/>
      <c r="AZ15" s="319"/>
      <c r="BA15" s="319"/>
      <c r="BB15" s="319"/>
      <c r="BC15" s="319"/>
      <c r="BD15" s="319"/>
      <c r="BE15" s="319"/>
      <c r="BF15" s="342" t="s">
        <v>473</v>
      </c>
      <c r="BG15" s="342" t="s">
        <v>473</v>
      </c>
      <c r="BH15" s="342" t="s">
        <v>473</v>
      </c>
      <c r="BI15" s="342" t="s">
        <v>473</v>
      </c>
      <c r="BJ15" s="342" t="s">
        <v>473</v>
      </c>
      <c r="BK15" s="342" t="s">
        <v>473</v>
      </c>
      <c r="BL15" s="342" t="s">
        <v>473</v>
      </c>
      <c r="BM15" s="342" t="s">
        <v>473</v>
      </c>
      <c r="BN15" s="342" t="s">
        <v>473</v>
      </c>
      <c r="BO15" s="342" t="s">
        <v>473</v>
      </c>
      <c r="BP15" s="342" t="s">
        <v>473</v>
      </c>
      <c r="BQ15" s="342">
        <v>126.66856056463428</v>
      </c>
      <c r="BR15" s="342">
        <v>1286.7774974946387</v>
      </c>
      <c r="BS15" s="342">
        <v>2574.3076237525456</v>
      </c>
      <c r="BT15" s="342">
        <v>4225.4551456658819</v>
      </c>
      <c r="BU15" s="342">
        <v>6895.6025256467647</v>
      </c>
      <c r="BV15" s="342">
        <v>8508.0051849633419</v>
      </c>
      <c r="BW15" s="342">
        <v>9803.5826083464199</v>
      </c>
      <c r="BX15" s="342">
        <v>11795.212112845922</v>
      </c>
      <c r="BY15" s="342">
        <v>12905.844340563166</v>
      </c>
      <c r="BZ15" s="342">
        <v>14849.479768032063</v>
      </c>
      <c r="CA15" s="342">
        <v>18079.185409869609</v>
      </c>
      <c r="CB15" s="342">
        <v>20363.433284014685</v>
      </c>
      <c r="CC15" s="342">
        <v>21993.816923564871</v>
      </c>
      <c r="CD15" s="342">
        <v>23754.750647715238</v>
      </c>
      <c r="CE15" s="343">
        <v>25797.196246561922</v>
      </c>
      <c r="CF15" s="342"/>
    </row>
    <row r="16" spans="1:84" ht="27" customHeight="1" x14ac:dyDescent="0.35">
      <c r="A16" s="317"/>
      <c r="B16" s="318" t="s">
        <v>459</v>
      </c>
      <c r="C16" s="319"/>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42">
        <f t="shared" ref="BF16:CE16" si="5">SUM(BF17:BF23)</f>
        <v>11370.4311574851</v>
      </c>
      <c r="BG16" s="342">
        <f t="shared" si="5"/>
        <v>11488.217405703705</v>
      </c>
      <c r="BH16" s="342">
        <f t="shared" si="5"/>
        <v>11228.389556992444</v>
      </c>
      <c r="BI16" s="342">
        <f t="shared" si="5"/>
        <v>11194.934432241253</v>
      </c>
      <c r="BJ16" s="342">
        <f t="shared" si="5"/>
        <v>11258.961911558223</v>
      </c>
      <c r="BK16" s="342">
        <f t="shared" si="5"/>
        <v>11857.840907851054</v>
      </c>
      <c r="BL16" s="342">
        <f t="shared" si="5"/>
        <v>11957.509033670729</v>
      </c>
      <c r="BM16" s="342">
        <f t="shared" si="5"/>
        <v>12701.229806252346</v>
      </c>
      <c r="BN16" s="342">
        <f t="shared" si="5"/>
        <v>13061.360113464758</v>
      </c>
      <c r="BO16" s="342">
        <f t="shared" si="5"/>
        <v>13164.078594153672</v>
      </c>
      <c r="BP16" s="342">
        <f t="shared" si="5"/>
        <v>13192.190911788563</v>
      </c>
      <c r="BQ16" s="342">
        <f t="shared" si="5"/>
        <v>13254.320143205419</v>
      </c>
      <c r="BR16" s="342">
        <f t="shared" si="5"/>
        <v>14074.349713267062</v>
      </c>
      <c r="BS16" s="342">
        <f t="shared" si="5"/>
        <v>14887.190782647505</v>
      </c>
      <c r="BT16" s="342">
        <f t="shared" si="5"/>
        <v>15266.567263850438</v>
      </c>
      <c r="BU16" s="342">
        <f t="shared" si="5"/>
        <v>15817.445627620602</v>
      </c>
      <c r="BV16" s="342">
        <f t="shared" si="5"/>
        <v>16227.244997036334</v>
      </c>
      <c r="BW16" s="342">
        <f t="shared" si="5"/>
        <v>17232.688809975265</v>
      </c>
      <c r="BX16" s="342">
        <f t="shared" si="5"/>
        <v>19322.663641124396</v>
      </c>
      <c r="BY16" s="342">
        <f t="shared" si="5"/>
        <v>20914.546263410215</v>
      </c>
      <c r="BZ16" s="342">
        <f t="shared" si="5"/>
        <v>22101.47588954711</v>
      </c>
      <c r="CA16" s="342">
        <f t="shared" si="5"/>
        <v>25949.001149604963</v>
      </c>
      <c r="CB16" s="342">
        <f t="shared" si="5"/>
        <v>27781.551289287952</v>
      </c>
      <c r="CC16" s="342">
        <f t="shared" si="5"/>
        <v>28828.098607830765</v>
      </c>
      <c r="CD16" s="342">
        <f t="shared" si="5"/>
        <v>29646.786978309872</v>
      </c>
      <c r="CE16" s="343">
        <f t="shared" si="5"/>
        <v>30872.575180185668</v>
      </c>
      <c r="CF16" s="342"/>
    </row>
    <row r="17" spans="1:84" ht="15.5" x14ac:dyDescent="0.35">
      <c r="A17" s="317"/>
      <c r="B17" s="322" t="s">
        <v>460</v>
      </c>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c r="AG17" s="319"/>
      <c r="AH17" s="319"/>
      <c r="AI17" s="319"/>
      <c r="AJ17" s="319"/>
      <c r="AK17" s="319"/>
      <c r="AL17" s="319"/>
      <c r="AM17" s="319"/>
      <c r="AN17" s="319"/>
      <c r="AO17" s="319"/>
      <c r="AP17" s="319"/>
      <c r="AQ17" s="319"/>
      <c r="AR17" s="319"/>
      <c r="AS17" s="319"/>
      <c r="AT17" s="319"/>
      <c r="AU17" s="319"/>
      <c r="AV17" s="319"/>
      <c r="AW17" s="319"/>
      <c r="AX17" s="319"/>
      <c r="AY17" s="319"/>
      <c r="AZ17" s="319"/>
      <c r="BA17" s="319"/>
      <c r="BB17" s="319"/>
      <c r="BC17" s="319"/>
      <c r="BD17" s="319"/>
      <c r="BE17" s="319"/>
      <c r="BF17" s="342">
        <f>'Table_4_(i)'!BF17</f>
        <v>0</v>
      </c>
      <c r="BG17" s="342">
        <f>'Table_4_(i)'!BG17</f>
        <v>0</v>
      </c>
      <c r="BH17" s="342">
        <f>'Table_4_(i)'!BH17</f>
        <v>0</v>
      </c>
      <c r="BI17" s="342">
        <f>'Table_4_(i)'!BI17</f>
        <v>0</v>
      </c>
      <c r="BJ17" s="342">
        <f>'Table_4_(i)'!BJ17</f>
        <v>0</v>
      </c>
      <c r="BK17" s="342">
        <f>'Table_4_(i)'!BK17</f>
        <v>0</v>
      </c>
      <c r="BL17" s="342">
        <f>'Table_4_(i)'!BL17</f>
        <v>127.18792894999999</v>
      </c>
      <c r="BM17" s="342">
        <f>'Table_4_(i)'!BM17</f>
        <v>1267.3993002300001</v>
      </c>
      <c r="BN17" s="342">
        <f>'Table_4_(i)'!BN17</f>
        <v>2231.7483618999995</v>
      </c>
      <c r="BO17" s="342">
        <f>'Table_4_(i)'!BO17</f>
        <v>3554.1022156099998</v>
      </c>
      <c r="BP17" s="342">
        <f>'Table_4_(i)'!BP17</f>
        <v>6779.6544881600003</v>
      </c>
      <c r="BQ17" s="342">
        <f>'Table_4_(i)'!BQ17</f>
        <v>10436.707839979998</v>
      </c>
      <c r="BR17" s="342">
        <f>'Table_4_(i)'!BR17</f>
        <v>12827.382151169997</v>
      </c>
      <c r="BS17" s="342">
        <f>'Table_4_(i)'!BS17</f>
        <v>14271.548569180002</v>
      </c>
      <c r="BT17" s="342">
        <f>'Table_4_(i)'!BT17</f>
        <v>14830.444816650004</v>
      </c>
      <c r="BU17" s="342">
        <f>'Table_4_(i)'!BU17</f>
        <v>15352.892355200001</v>
      </c>
      <c r="BV17" s="342">
        <f>'Table_4_(i)'!BV17</f>
        <v>15097.869323739997</v>
      </c>
      <c r="BW17" s="342">
        <f>'Table_4_(i)'!BW17</f>
        <v>13850.988828140005</v>
      </c>
      <c r="BX17" s="342">
        <f>'Table_4_(i)'!BX17</f>
        <v>13427.61508335</v>
      </c>
      <c r="BY17" s="342">
        <f>'Table_4_(i)'!BY17</f>
        <v>12688.531819610009</v>
      </c>
      <c r="BZ17" s="342">
        <f>'Table_4_(i)'!BZ17</f>
        <v>12113.60287542412</v>
      </c>
      <c r="CA17" s="342">
        <f>'Table_4_(i)'!CA17</f>
        <v>13199.480392776313</v>
      </c>
      <c r="CB17" s="342">
        <f>'Table_4_(i)'!CB17</f>
        <v>12569.532549703879</v>
      </c>
      <c r="CC17" s="342">
        <f>'Table_4_(i)'!CC17</f>
        <v>11457.920715884366</v>
      </c>
      <c r="CD17" s="342">
        <f>'Table_4_(i)'!CD17</f>
        <v>10679.978955734623</v>
      </c>
      <c r="CE17" s="343">
        <f>'Table_4_(i)'!CE17</f>
        <v>10292.835615265616</v>
      </c>
      <c r="CF17" s="342"/>
    </row>
    <row r="18" spans="1:84" ht="15.5" x14ac:dyDescent="0.35">
      <c r="A18" s="317"/>
      <c r="B18" s="322" t="s">
        <v>273</v>
      </c>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19"/>
      <c r="AN18" s="319"/>
      <c r="AO18" s="319"/>
      <c r="AP18" s="319"/>
      <c r="AQ18" s="319"/>
      <c r="AR18" s="319"/>
      <c r="AS18" s="319"/>
      <c r="AT18" s="319"/>
      <c r="AU18" s="319"/>
      <c r="AV18" s="319"/>
      <c r="AW18" s="319"/>
      <c r="AX18" s="319"/>
      <c r="AY18" s="319"/>
      <c r="AZ18" s="319"/>
      <c r="BA18" s="319"/>
      <c r="BB18" s="319"/>
      <c r="BC18" s="319"/>
      <c r="BD18" s="319"/>
      <c r="BE18" s="319"/>
      <c r="BF18" s="342">
        <f>'Table_4_(i)'!BF18</f>
        <v>6757.9545089520052</v>
      </c>
      <c r="BG18" s="342">
        <f>'Table_4_(i)'!BG18</f>
        <v>6724.1235550023994</v>
      </c>
      <c r="BH18" s="342">
        <f>'Table_4_(i)'!BH18</f>
        <v>6662.027000000001</v>
      </c>
      <c r="BI18" s="342">
        <f>'Table_4_(i)'!BI18</f>
        <v>6649.9306075200002</v>
      </c>
      <c r="BJ18" s="342">
        <f>'Table_4_(i)'!BJ18</f>
        <v>6566.1693209299992</v>
      </c>
      <c r="BK18" s="342">
        <f>'Table_4_(i)'!BK18</f>
        <v>6657.0001817393668</v>
      </c>
      <c r="BL18" s="342">
        <f>'Table_4_(i)'!BL18</f>
        <v>6515.843602259999</v>
      </c>
      <c r="BM18" s="342">
        <f>'Table_4_(i)'!BM18</f>
        <v>6108.3423565899984</v>
      </c>
      <c r="BN18" s="342">
        <f>'Table_4_(i)'!BN18</f>
        <v>5556.0370140352552</v>
      </c>
      <c r="BO18" s="342">
        <f>'Table_4_(i)'!BO18</f>
        <v>4935.2797263499997</v>
      </c>
      <c r="BP18" s="342">
        <f>'Table_4_(i)'!BP18</f>
        <v>3275.8454461099991</v>
      </c>
      <c r="BQ18" s="342">
        <f>'Table_4_(i)'!BQ18</f>
        <v>1186.7982191800002</v>
      </c>
      <c r="BR18" s="342">
        <f>'Table_4_(i)'!BR18</f>
        <v>244.52811802000031</v>
      </c>
      <c r="BS18" s="342">
        <f>'Table_4_(i)'!BS18</f>
        <v>62.986505620193512</v>
      </c>
      <c r="BT18" s="342">
        <f>'Table_4_(i)'!BT18</f>
        <v>15.069286518175856</v>
      </c>
      <c r="BU18" s="342">
        <f>'Table_4_(i)'!BU18</f>
        <v>9.0194682002369593</v>
      </c>
      <c r="BV18" s="342">
        <f>'Table_4_(i)'!BV18</f>
        <v>0</v>
      </c>
      <c r="BW18" s="342">
        <f>'Table_4_(i)'!BW18</f>
        <v>4.8985961261127366</v>
      </c>
      <c r="BX18" s="342">
        <f>'Table_4_(i)'!BX18</f>
        <v>4.6984256310168773</v>
      </c>
      <c r="BY18" s="342">
        <f>'Table_4_(i)'!BY18</f>
        <v>0</v>
      </c>
      <c r="BZ18" s="342">
        <f>'Table_4_(i)'!BZ18</f>
        <v>0</v>
      </c>
      <c r="CA18" s="342">
        <f>'Table_4_(i)'!CA18</f>
        <v>2.46698197465716</v>
      </c>
      <c r="CB18" s="342">
        <f>'Table_4_(i)'!CB18</f>
        <v>2.6230894319800133</v>
      </c>
      <c r="CC18" s="342">
        <f>'Table_4_(i)'!CC18</f>
        <v>2.6305319615763114</v>
      </c>
      <c r="CD18" s="342">
        <f>'Table_4_(i)'!CD18</f>
        <v>2.6314127361408328</v>
      </c>
      <c r="CE18" s="343">
        <f>'Table_4_(i)'!CE18</f>
        <v>2.6548811856504502</v>
      </c>
      <c r="CF18" s="342"/>
    </row>
    <row r="19" spans="1:84" ht="15.5" x14ac:dyDescent="0.35">
      <c r="A19" s="317"/>
      <c r="B19" s="322" t="s">
        <v>461</v>
      </c>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c r="AH19" s="319"/>
      <c r="AI19" s="319"/>
      <c r="AJ19" s="319"/>
      <c r="AK19" s="319"/>
      <c r="AL19" s="319"/>
      <c r="AM19" s="319"/>
      <c r="AN19" s="319"/>
      <c r="AO19" s="319"/>
      <c r="AP19" s="319"/>
      <c r="AQ19" s="319"/>
      <c r="AR19" s="319"/>
      <c r="AS19" s="319"/>
      <c r="AT19" s="319"/>
      <c r="AU19" s="319"/>
      <c r="AV19" s="319"/>
      <c r="AW19" s="319"/>
      <c r="AX19" s="319"/>
      <c r="AY19" s="319"/>
      <c r="AZ19" s="319"/>
      <c r="BA19" s="319"/>
      <c r="BB19" s="319"/>
      <c r="BC19" s="319"/>
      <c r="BD19" s="319"/>
      <c r="BE19" s="319"/>
      <c r="BF19" s="342">
        <f>'Table_4_(i)'!BF19</f>
        <v>3904.9700000000003</v>
      </c>
      <c r="BG19" s="342">
        <f>'Table_4_(i)'!BG19</f>
        <v>4082.377</v>
      </c>
      <c r="BH19" s="342">
        <f>'Table_4_(i)'!BH19</f>
        <v>3860.0294313441318</v>
      </c>
      <c r="BI19" s="342">
        <f>'Table_4_(i)'!BI19</f>
        <v>3858.5614780406295</v>
      </c>
      <c r="BJ19" s="342">
        <f>'Table_4_(i)'!BJ19</f>
        <v>4009.5491527764661</v>
      </c>
      <c r="BK19" s="342">
        <f>'Table_4_(i)'!BK19</f>
        <v>4580.663486167904</v>
      </c>
      <c r="BL19" s="342">
        <f>'Table_4_(i)'!BL19</f>
        <v>4681.6665727803229</v>
      </c>
      <c r="BM19" s="342">
        <f>'Table_4_(i)'!BM19</f>
        <v>4682.5030413903514</v>
      </c>
      <c r="BN19" s="342">
        <f>'Table_4_(i)'!BN19</f>
        <v>4635.0118573493246</v>
      </c>
      <c r="BO19" s="342">
        <f>'Table_4_(i)'!BO19</f>
        <v>4042.2862376047092</v>
      </c>
      <c r="BP19" s="342">
        <f>'Table_4_(i)'!BP19</f>
        <v>2489.4119175746559</v>
      </c>
      <c r="BQ19" s="342">
        <f>'Table_4_(i)'!BQ19</f>
        <v>991.64976374931302</v>
      </c>
      <c r="BR19" s="342">
        <f>'Table_4_(i)'!BR19</f>
        <v>459.84335153560301</v>
      </c>
      <c r="BS19" s="342">
        <f>'Table_4_(i)'!BS19</f>
        <v>233.19424866448765</v>
      </c>
      <c r="BT19" s="342">
        <f>'Table_4_(i)'!BT19</f>
        <v>99.729245369872473</v>
      </c>
      <c r="BU19" s="342">
        <f>'Table_4_(i)'!BU19</f>
        <v>28.960770188816397</v>
      </c>
      <c r="BV19" s="342">
        <f>'Table_4_(i)'!BV19</f>
        <v>3.1480217970206676</v>
      </c>
      <c r="BW19" s="342">
        <f>'Table_4_(i)'!BW19</f>
        <v>1.4391787459022238</v>
      </c>
      <c r="BX19" s="342">
        <f>'Table_4_(i)'!BX19</f>
        <v>1.1305357672420582</v>
      </c>
      <c r="BY19" s="342">
        <f>'Table_4_(i)'!BY19</f>
        <v>0.84639092662627746</v>
      </c>
      <c r="BZ19" s="342">
        <f>'Table_4_(i)'!BZ19</f>
        <v>0.66420630900168853</v>
      </c>
      <c r="CA19" s="342">
        <f>'Table_4_(i)'!CA19</f>
        <v>0.60255185665735755</v>
      </c>
      <c r="CB19" s="342">
        <f>'Table_4_(i)'!CB19</f>
        <v>0.47320139813001039</v>
      </c>
      <c r="CC19" s="342">
        <f>'Table_4_(i)'!CC19</f>
        <v>8.9254646212237304E-2</v>
      </c>
      <c r="CD19" s="342">
        <f>'Table_4_(i)'!CD19</f>
        <v>0</v>
      </c>
      <c r="CE19" s="343">
        <f>'Table_4_(i)'!CE19</f>
        <v>0</v>
      </c>
      <c r="CF19" s="342"/>
    </row>
    <row r="20" spans="1:84" ht="15.5" x14ac:dyDescent="0.35">
      <c r="A20" s="317"/>
      <c r="B20" s="322" t="s">
        <v>276</v>
      </c>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319"/>
      <c r="AE20" s="319"/>
      <c r="AF20" s="319"/>
      <c r="AG20" s="319"/>
      <c r="AH20" s="319"/>
      <c r="AI20" s="319"/>
      <c r="AJ20" s="319"/>
      <c r="AK20" s="319"/>
      <c r="AL20" s="319"/>
      <c r="AM20" s="319"/>
      <c r="AN20" s="319"/>
      <c r="AO20" s="319"/>
      <c r="AP20" s="319"/>
      <c r="AQ20" s="319"/>
      <c r="AR20" s="319"/>
      <c r="AS20" s="319"/>
      <c r="AT20" s="319"/>
      <c r="AU20" s="319"/>
      <c r="AV20" s="319"/>
      <c r="AW20" s="319"/>
      <c r="AX20" s="319"/>
      <c r="AY20" s="319"/>
      <c r="AZ20" s="319"/>
      <c r="BA20" s="319"/>
      <c r="BB20" s="319"/>
      <c r="BC20" s="319"/>
      <c r="BD20" s="319"/>
      <c r="BE20" s="319"/>
      <c r="BF20" s="342">
        <f>'Table_4_(i)'!BF20</f>
        <v>0</v>
      </c>
      <c r="BG20" s="342">
        <f>'Table_4_(i)'!BG20</f>
        <v>0</v>
      </c>
      <c r="BH20" s="342">
        <f>'Table_4_(i)'!BH20</f>
        <v>0</v>
      </c>
      <c r="BI20" s="342">
        <f>'Table_4_(i)'!BI20</f>
        <v>0</v>
      </c>
      <c r="BJ20" s="342">
        <f>'Table_4_(i)'!BJ20</f>
        <v>0</v>
      </c>
      <c r="BK20" s="342">
        <f>'Table_4_(i)'!BK20</f>
        <v>0</v>
      </c>
      <c r="BL20" s="342">
        <f>'Table_4_(i)'!BL20</f>
        <v>0</v>
      </c>
      <c r="BM20" s="342">
        <f>'Table_4_(i)'!BM20</f>
        <v>0</v>
      </c>
      <c r="BN20" s="342">
        <f>'Table_4_(i)'!BN20</f>
        <v>0</v>
      </c>
      <c r="BO20" s="342">
        <f>'Table_4_(i)'!BO20</f>
        <v>0</v>
      </c>
      <c r="BP20" s="342">
        <f>'Table_4_(i)'!BP20</f>
        <v>0</v>
      </c>
      <c r="BQ20" s="342">
        <f>'Table_4_(i)'!BQ20</f>
        <v>0</v>
      </c>
      <c r="BR20" s="342">
        <f>'Table_4_(i)'!BR20</f>
        <v>0</v>
      </c>
      <c r="BS20" s="342">
        <f>'Table_4_(i)'!BS20</f>
        <v>0</v>
      </c>
      <c r="BT20" s="342">
        <f>'Table_4_(i)'!BT20</f>
        <v>0</v>
      </c>
      <c r="BU20" s="342">
        <f>'Table_4_(i)'!BU20</f>
        <v>0</v>
      </c>
      <c r="BV20" s="342">
        <f>'Table_4_(i)'!BV20</f>
        <v>0</v>
      </c>
      <c r="BW20" s="342">
        <f>'Table_4_(i)'!BW20</f>
        <v>0</v>
      </c>
      <c r="BX20" s="342">
        <f>'Table_4_(i)'!BX20</f>
        <v>0</v>
      </c>
      <c r="BY20" s="342">
        <f>'Table_4_(i)'!BY20</f>
        <v>0</v>
      </c>
      <c r="BZ20" s="342">
        <f>'Table_4_(i)'!BZ20</f>
        <v>0</v>
      </c>
      <c r="CA20" s="342">
        <f>'Table_4_(i)'!CA20</f>
        <v>0</v>
      </c>
      <c r="CB20" s="342">
        <f>'Table_4_(i)'!CB20</f>
        <v>0</v>
      </c>
      <c r="CC20" s="342">
        <f>'Table_4_(i)'!CC20</f>
        <v>0</v>
      </c>
      <c r="CD20" s="342">
        <f>'Table_4_(i)'!CD20</f>
        <v>0</v>
      </c>
      <c r="CE20" s="343">
        <f>'Table_4_(i)'!CE20</f>
        <v>0</v>
      </c>
      <c r="CF20" s="342"/>
    </row>
    <row r="21" spans="1:84" ht="15.5" x14ac:dyDescent="0.35">
      <c r="A21" s="317"/>
      <c r="B21" s="322" t="s">
        <v>293</v>
      </c>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19"/>
      <c r="AN21" s="319"/>
      <c r="AO21" s="319"/>
      <c r="AP21" s="319"/>
      <c r="AQ21" s="319"/>
      <c r="AR21" s="319"/>
      <c r="AS21" s="319"/>
      <c r="AT21" s="319"/>
      <c r="AU21" s="319"/>
      <c r="AV21" s="319"/>
      <c r="AW21" s="319"/>
      <c r="AX21" s="319"/>
      <c r="AY21" s="319"/>
      <c r="AZ21" s="319"/>
      <c r="BA21" s="319"/>
      <c r="BB21" s="319"/>
      <c r="BC21" s="319"/>
      <c r="BD21" s="319"/>
      <c r="BE21" s="319"/>
      <c r="BF21" s="342">
        <v>707.50664853309547</v>
      </c>
      <c r="BG21" s="342">
        <v>681.71685070130559</v>
      </c>
      <c r="BH21" s="342">
        <v>706.33312564831226</v>
      </c>
      <c r="BI21" s="342">
        <v>686.4423466806245</v>
      </c>
      <c r="BJ21" s="342">
        <v>683.24343785175779</v>
      </c>
      <c r="BK21" s="342">
        <v>620.17723994378389</v>
      </c>
      <c r="BL21" s="342">
        <v>632.81092968040753</v>
      </c>
      <c r="BM21" s="342">
        <v>642.98510804199623</v>
      </c>
      <c r="BN21" s="342">
        <v>638.56288018017869</v>
      </c>
      <c r="BO21" s="342">
        <v>632.41041458896257</v>
      </c>
      <c r="BP21" s="342">
        <v>647.27905994390676</v>
      </c>
      <c r="BQ21" s="342">
        <v>639.16432029610939</v>
      </c>
      <c r="BR21" s="342">
        <v>534.01188610760892</v>
      </c>
      <c r="BS21" s="342">
        <v>303.54836660253136</v>
      </c>
      <c r="BT21" s="342">
        <v>104.44139127131821</v>
      </c>
      <c r="BU21" s="342">
        <v>12.907101371209182</v>
      </c>
      <c r="BV21" s="342">
        <v>1.0751210097451098</v>
      </c>
      <c r="BW21" s="342">
        <v>0.27115140967569445</v>
      </c>
      <c r="BX21" s="342">
        <v>0.15698976653150842</v>
      </c>
      <c r="BY21" s="342">
        <v>0.13299450341598953</v>
      </c>
      <c r="BZ21" s="342">
        <v>7.2718431315640389E-2</v>
      </c>
      <c r="CA21" s="342">
        <v>1.5260794213034213E-3</v>
      </c>
      <c r="CB21" s="342">
        <v>0</v>
      </c>
      <c r="CC21" s="342">
        <v>0</v>
      </c>
      <c r="CD21" s="342">
        <v>0</v>
      </c>
      <c r="CE21" s="343">
        <v>0</v>
      </c>
      <c r="CF21" s="342"/>
    </row>
    <row r="22" spans="1:84" ht="15.5" x14ac:dyDescent="0.35">
      <c r="A22" s="317"/>
      <c r="B22" s="322" t="s">
        <v>294</v>
      </c>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c r="AG22" s="319"/>
      <c r="AH22" s="319"/>
      <c r="AI22" s="319"/>
      <c r="AJ22" s="319"/>
      <c r="AK22" s="319"/>
      <c r="AL22" s="319"/>
      <c r="AM22" s="319"/>
      <c r="AN22" s="319"/>
      <c r="AO22" s="319"/>
      <c r="AP22" s="319"/>
      <c r="AQ22" s="319"/>
      <c r="AR22" s="319"/>
      <c r="AS22" s="319"/>
      <c r="AT22" s="319"/>
      <c r="AU22" s="319"/>
      <c r="AV22" s="319"/>
      <c r="AW22" s="319"/>
      <c r="AX22" s="319"/>
      <c r="AY22" s="319"/>
      <c r="AZ22" s="319"/>
      <c r="BA22" s="319"/>
      <c r="BB22" s="319"/>
      <c r="BC22" s="319"/>
      <c r="BD22" s="319"/>
      <c r="BE22" s="319"/>
      <c r="BF22" s="342">
        <f>'Table_4_(i)'!BF22</f>
        <v>0</v>
      </c>
      <c r="BG22" s="342">
        <f>'Table_4_(i)'!BG22</f>
        <v>0</v>
      </c>
      <c r="BH22" s="342">
        <f>'Table_4_(i)'!BH22</f>
        <v>0</v>
      </c>
      <c r="BI22" s="342">
        <f>'Table_4_(i)'!BI22</f>
        <v>0</v>
      </c>
      <c r="BJ22" s="342">
        <f>'Table_4_(i)'!BJ22</f>
        <v>0</v>
      </c>
      <c r="BK22" s="342">
        <f>'Table_4_(i)'!BK22</f>
        <v>0</v>
      </c>
      <c r="BL22" s="342">
        <f>'Table_4_(i)'!BL22</f>
        <v>0</v>
      </c>
      <c r="BM22" s="342">
        <f>'Table_4_(i)'!BM22</f>
        <v>0</v>
      </c>
      <c r="BN22" s="342">
        <f>'Table_4_(i)'!BN22</f>
        <v>0</v>
      </c>
      <c r="BO22" s="342">
        <f>'Table_4_(i)'!BO22</f>
        <v>0</v>
      </c>
      <c r="BP22" s="342">
        <f>'Table_4_(i)'!BP22</f>
        <v>0</v>
      </c>
      <c r="BQ22" s="342">
        <f>'Table_4_(i)'!BQ22</f>
        <v>0</v>
      </c>
      <c r="BR22" s="342">
        <f>'Table_4_(i)'!BR22</f>
        <v>0</v>
      </c>
      <c r="BS22" s="342">
        <f>'Table_4_(i)'!BS22</f>
        <v>0</v>
      </c>
      <c r="BT22" s="342">
        <f>'Table_4_(i)'!BT22</f>
        <v>0</v>
      </c>
      <c r="BU22" s="342">
        <f>'Table_4_(i)'!BU22</f>
        <v>0</v>
      </c>
      <c r="BV22" s="342">
        <f>'Table_4_(i)'!BV22</f>
        <v>0</v>
      </c>
      <c r="BW22" s="342">
        <f>'Table_4_(i)'!BW22</f>
        <v>0</v>
      </c>
      <c r="BX22" s="342">
        <f>'Table_4_(i)'!BX22</f>
        <v>0</v>
      </c>
      <c r="BY22" s="342">
        <f>'Table_4_(i)'!BY22</f>
        <v>0</v>
      </c>
      <c r="BZ22" s="342">
        <f>'Table_4_(i)'!BZ22</f>
        <v>0</v>
      </c>
      <c r="CA22" s="342">
        <f>'Table_4_(i)'!CA22</f>
        <v>0</v>
      </c>
      <c r="CB22" s="342">
        <f>'Table_4_(i)'!CB22</f>
        <v>0</v>
      </c>
      <c r="CC22" s="342">
        <f>'Table_4_(i)'!CC22</f>
        <v>0</v>
      </c>
      <c r="CD22" s="342">
        <f>'Table_4_(i)'!CD22</f>
        <v>0</v>
      </c>
      <c r="CE22" s="343">
        <f>'Table_4_(i)'!CE22</f>
        <v>0</v>
      </c>
      <c r="CF22" s="342"/>
    </row>
    <row r="23" spans="1:84" ht="15.5" x14ac:dyDescent="0.35">
      <c r="A23" s="317"/>
      <c r="B23" s="322" t="s">
        <v>493</v>
      </c>
      <c r="C23" s="324" t="s">
        <v>494</v>
      </c>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c r="AG23" s="319"/>
      <c r="AH23" s="319"/>
      <c r="AI23" s="319"/>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42">
        <f>'Table_4_(i)'!BF23</f>
        <v>0</v>
      </c>
      <c r="BG23" s="342">
        <f>'Table_4_(i)'!BG23</f>
        <v>0</v>
      </c>
      <c r="BH23" s="342">
        <f>'Table_4_(i)'!BH23</f>
        <v>0</v>
      </c>
      <c r="BI23" s="342">
        <f>'Table_4_(i)'!BI23</f>
        <v>0</v>
      </c>
      <c r="BJ23" s="342">
        <f>'Table_4_(i)'!BJ23</f>
        <v>0</v>
      </c>
      <c r="BK23" s="342">
        <f>'Table_4_(i)'!BK23</f>
        <v>0</v>
      </c>
      <c r="BL23" s="342">
        <f>'Table_4_(i)'!BL23</f>
        <v>0</v>
      </c>
      <c r="BM23" s="342">
        <f>'Table_4_(i)'!BM23</f>
        <v>0</v>
      </c>
      <c r="BN23" s="342">
        <f>'Table_4_(i)'!BN23</f>
        <v>0</v>
      </c>
      <c r="BO23" s="342">
        <f>'Table_4_(i)'!BO23</f>
        <v>0</v>
      </c>
      <c r="BP23" s="342">
        <f>'Table_4_(i)'!BP23</f>
        <v>0</v>
      </c>
      <c r="BQ23" s="342">
        <f>'Table_4_(i)'!BQ23</f>
        <v>0</v>
      </c>
      <c r="BR23" s="342">
        <f>'Table_4_(i)'!BR23</f>
        <v>8.5842064338530673</v>
      </c>
      <c r="BS23" s="342">
        <f>'Table_4_(i)'!BS23</f>
        <v>15.913092580289941</v>
      </c>
      <c r="BT23" s="342">
        <f>'Table_4_(i)'!BT23</f>
        <v>216.88252404106768</v>
      </c>
      <c r="BU23" s="342">
        <f>'Table_4_(i)'!BU23</f>
        <v>413.66593266033817</v>
      </c>
      <c r="BV23" s="342">
        <f>'Table_4_(i)'!BV23</f>
        <v>1125.1525304895706</v>
      </c>
      <c r="BW23" s="342">
        <f>'Table_4_(i)'!BW23</f>
        <v>3375.0910555535684</v>
      </c>
      <c r="BX23" s="342">
        <f>'Table_4_(i)'!BX23</f>
        <v>5889.0626066096038</v>
      </c>
      <c r="BY23" s="342">
        <f>'Table_4_(i)'!BY23</f>
        <v>8225.035058370162</v>
      </c>
      <c r="BZ23" s="342">
        <f>'Table_4_(i)'!BZ23</f>
        <v>9987.1360893826713</v>
      </c>
      <c r="CA23" s="342">
        <f>'Table_4_(i)'!CA23</f>
        <v>12746.449696917913</v>
      </c>
      <c r="CB23" s="342">
        <f>'Table_4_(i)'!CB23</f>
        <v>15208.922448753963</v>
      </c>
      <c r="CC23" s="342">
        <f>'Table_4_(i)'!CC23</f>
        <v>17367.45810533861</v>
      </c>
      <c r="CD23" s="342">
        <f>'Table_4_(i)'!CD23</f>
        <v>18964.176609839109</v>
      </c>
      <c r="CE23" s="343">
        <f>'Table_4_(i)'!CE23</f>
        <v>20577.084683734403</v>
      </c>
      <c r="CF23" s="342"/>
    </row>
    <row r="24" spans="1:84" ht="27" customHeight="1" x14ac:dyDescent="0.35">
      <c r="A24" s="317"/>
      <c r="B24" s="318" t="s">
        <v>462</v>
      </c>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c r="AG24" s="319"/>
      <c r="AH24" s="319"/>
      <c r="AI24" s="319"/>
      <c r="AJ24" s="319"/>
      <c r="AK24" s="319"/>
      <c r="AL24" s="319"/>
      <c r="AM24" s="319"/>
      <c r="AN24" s="319"/>
      <c r="AO24" s="319"/>
      <c r="AP24" s="319"/>
      <c r="AQ24" s="319"/>
      <c r="AR24" s="319"/>
      <c r="AS24" s="319"/>
      <c r="AT24" s="319"/>
      <c r="AU24" s="319"/>
      <c r="AV24" s="319"/>
      <c r="AW24" s="319"/>
      <c r="AX24" s="319"/>
      <c r="AY24" s="319"/>
      <c r="AZ24" s="319"/>
      <c r="BA24" s="319"/>
      <c r="BB24" s="319"/>
      <c r="BC24" s="319"/>
      <c r="BD24" s="319"/>
      <c r="BE24" s="319"/>
      <c r="BF24" s="342">
        <f t="shared" ref="BF24:CE24" si="6">SUM(BF25:BF27)</f>
        <v>415.84245179931895</v>
      </c>
      <c r="BG24" s="342">
        <f t="shared" si="6"/>
        <v>428.54858112850775</v>
      </c>
      <c r="BH24" s="342">
        <f t="shared" si="6"/>
        <v>418.35593076559786</v>
      </c>
      <c r="BI24" s="342">
        <f t="shared" si="6"/>
        <v>411.67422738265543</v>
      </c>
      <c r="BJ24" s="342">
        <f t="shared" si="6"/>
        <v>405.09766317347362</v>
      </c>
      <c r="BK24" s="342">
        <f t="shared" si="6"/>
        <v>381.00563936344861</v>
      </c>
      <c r="BL24" s="342">
        <f t="shared" si="6"/>
        <v>316.30963554132484</v>
      </c>
      <c r="BM24" s="342">
        <f t="shared" si="6"/>
        <v>320.49427179381428</v>
      </c>
      <c r="BN24" s="342">
        <f t="shared" si="6"/>
        <v>362.21868245152467</v>
      </c>
      <c r="BO24" s="342">
        <f t="shared" si="6"/>
        <v>352.80378139357754</v>
      </c>
      <c r="BP24" s="342">
        <f t="shared" si="6"/>
        <v>349.77521327677306</v>
      </c>
      <c r="BQ24" s="342">
        <f t="shared" si="6"/>
        <v>336.84616065890049</v>
      </c>
      <c r="BR24" s="342">
        <f t="shared" si="6"/>
        <v>330.93079111935901</v>
      </c>
      <c r="BS24" s="342">
        <f t="shared" si="6"/>
        <v>312.33157550244084</v>
      </c>
      <c r="BT24" s="342">
        <f t="shared" si="6"/>
        <v>319.80368045021964</v>
      </c>
      <c r="BU24" s="342">
        <f t="shared" si="6"/>
        <v>305.67128645341472</v>
      </c>
      <c r="BV24" s="342">
        <f t="shared" si="6"/>
        <v>298.38943772575146</v>
      </c>
      <c r="BW24" s="342">
        <f t="shared" si="6"/>
        <v>295.94221780451949</v>
      </c>
      <c r="BX24" s="342">
        <f t="shared" si="6"/>
        <v>287.56411579235265</v>
      </c>
      <c r="BY24" s="342">
        <f t="shared" si="6"/>
        <v>272.96688464336796</v>
      </c>
      <c r="BZ24" s="342">
        <f t="shared" si="6"/>
        <v>261.92379114740788</v>
      </c>
      <c r="CA24" s="342">
        <f t="shared" si="6"/>
        <v>267.4974797834393</v>
      </c>
      <c r="CB24" s="342">
        <f t="shared" si="6"/>
        <v>259.00276493056276</v>
      </c>
      <c r="CC24" s="342">
        <f t="shared" si="6"/>
        <v>239.71622496905056</v>
      </c>
      <c r="CD24" s="342">
        <f t="shared" si="6"/>
        <v>226.18482139915051</v>
      </c>
      <c r="CE24" s="343">
        <f t="shared" si="6"/>
        <v>221.24418342637688</v>
      </c>
      <c r="CF24" s="342"/>
    </row>
    <row r="25" spans="1:84" ht="15.5" x14ac:dyDescent="0.35">
      <c r="A25" s="317"/>
      <c r="B25" s="322" t="s">
        <v>463</v>
      </c>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c r="AG25" s="319"/>
      <c r="AH25" s="319"/>
      <c r="AI25" s="319"/>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42">
        <f>'Table_4_(i)'!BF25</f>
        <v>4.7798173643700785</v>
      </c>
      <c r="BG25" s="342">
        <f>'Table_4_(i)'!BG25</f>
        <v>3.6967457020200758</v>
      </c>
      <c r="BH25" s="342">
        <f>'Table_4_(i)'!BH25</f>
        <v>3.266</v>
      </c>
      <c r="BI25" s="342">
        <f>'Table_4_(i)'!BI25</f>
        <v>6.1911786786786775</v>
      </c>
      <c r="BJ25" s="342">
        <f>'Table_4_(i)'!BJ25</f>
        <v>5.6055504291845493</v>
      </c>
      <c r="BK25" s="342">
        <f>'Table_4_(i)'!BK25</f>
        <v>5.6746798378225547</v>
      </c>
      <c r="BL25" s="342">
        <f>'Table_4_(i)'!BL25</f>
        <v>2.1965525831999999</v>
      </c>
      <c r="BM25" s="342">
        <f>'Table_4_(i)'!BM25</f>
        <v>1.8406603625641045</v>
      </c>
      <c r="BN25" s="342">
        <f>'Table_4_(i)'!BN25</f>
        <v>1.6231135700409567</v>
      </c>
      <c r="BO25" s="342">
        <f>'Table_4_(i)'!BO25</f>
        <v>1.448690672492809</v>
      </c>
      <c r="BP25" s="342">
        <f>'Table_4_(i)'!BP25</f>
        <v>1.2921065736641424</v>
      </c>
      <c r="BQ25" s="342">
        <f>'Table_4_(i)'!BQ25</f>
        <v>1.3134113182071192</v>
      </c>
      <c r="BR25" s="342">
        <f>'Table_4_(i)'!BR25</f>
        <v>1.2081481339837865</v>
      </c>
      <c r="BS25" s="342">
        <f>'Table_4_(i)'!BS25</f>
        <v>1.0813523540077929</v>
      </c>
      <c r="BT25" s="342">
        <f>'Table_4_(i)'!BT25</f>
        <v>1.0297670745376626</v>
      </c>
      <c r="BU25" s="342">
        <f>'Table_4_(i)'!BU25</f>
        <v>0.98217161277972498</v>
      </c>
      <c r="BV25" s="342">
        <f>'Table_4_(i)'!BV25</f>
        <v>0.95287536348174917</v>
      </c>
      <c r="BW25" s="342">
        <f>'Table_4_(i)'!BW25</f>
        <v>0.90805002750928721</v>
      </c>
      <c r="BX25" s="342">
        <f>'Table_4_(i)'!BX25</f>
        <v>0.71144877454759148</v>
      </c>
      <c r="BY25" s="342">
        <f>'Table_4_(i)'!BY25</f>
        <v>0.59819618384162199</v>
      </c>
      <c r="BZ25" s="342">
        <f>'Table_4_(i)'!BZ25</f>
        <v>0.43956421902692455</v>
      </c>
      <c r="CA25" s="342">
        <f>'Table_4_(i)'!CA25</f>
        <v>0.34270973893555962</v>
      </c>
      <c r="CB25" s="342">
        <f>'Table_4_(i)'!CB25</f>
        <v>0.25654151182582491</v>
      </c>
      <c r="CC25" s="342">
        <f>'Table_4_(i)'!CC25</f>
        <v>0.18727575289358867</v>
      </c>
      <c r="CD25" s="342">
        <f>'Table_4_(i)'!CD25</f>
        <v>0.14883248726288112</v>
      </c>
      <c r="CE25" s="343">
        <f>'Table_4_(i)'!CE25</f>
        <v>0.12473729567882062</v>
      </c>
      <c r="CF25" s="342"/>
    </row>
    <row r="26" spans="1:84" ht="15.5" x14ac:dyDescent="0.35">
      <c r="A26" s="317"/>
      <c r="B26" s="322" t="s">
        <v>464</v>
      </c>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c r="AG26" s="319"/>
      <c r="AH26" s="319"/>
      <c r="AI26" s="319"/>
      <c r="AJ26" s="319"/>
      <c r="AK26" s="319"/>
      <c r="AL26" s="319"/>
      <c r="AM26" s="319"/>
      <c r="AN26" s="319"/>
      <c r="AO26" s="319"/>
      <c r="AP26" s="319"/>
      <c r="AQ26" s="319"/>
      <c r="AR26" s="319"/>
      <c r="AS26" s="319"/>
      <c r="AT26" s="319"/>
      <c r="AU26" s="319"/>
      <c r="AV26" s="319"/>
      <c r="AW26" s="319"/>
      <c r="AX26" s="319"/>
      <c r="AY26" s="319"/>
      <c r="AZ26" s="319"/>
      <c r="BA26" s="319"/>
      <c r="BB26" s="319"/>
      <c r="BC26" s="319"/>
      <c r="BD26" s="319"/>
      <c r="BE26" s="319"/>
      <c r="BF26" s="342">
        <v>409.33257992494885</v>
      </c>
      <c r="BG26" s="342">
        <v>423.48757635648769</v>
      </c>
      <c r="BH26" s="342">
        <v>413.90693076559785</v>
      </c>
      <c r="BI26" s="342">
        <v>404.38108622397675</v>
      </c>
      <c r="BJ26" s="342">
        <v>398.40761312428907</v>
      </c>
      <c r="BK26" s="342">
        <v>374.24125560562607</v>
      </c>
      <c r="BL26" s="342">
        <v>313.16909898812486</v>
      </c>
      <c r="BM26" s="342">
        <v>317.80690857125018</v>
      </c>
      <c r="BN26" s="342">
        <v>359.84199739148369</v>
      </c>
      <c r="BO26" s="342">
        <v>350.7347090110847</v>
      </c>
      <c r="BP26" s="342">
        <v>348.09406699554688</v>
      </c>
      <c r="BQ26" s="342">
        <v>335.53879983069339</v>
      </c>
      <c r="BR26" s="342">
        <v>329.72464298537523</v>
      </c>
      <c r="BS26" s="342">
        <v>311.28666854137936</v>
      </c>
      <c r="BT26" s="342">
        <v>318.77391337568196</v>
      </c>
      <c r="BU26" s="342">
        <v>304.71152743632763</v>
      </c>
      <c r="BV26" s="342">
        <v>297.47337880756749</v>
      </c>
      <c r="BW26" s="342">
        <v>295.03385756828175</v>
      </c>
      <c r="BX26" s="342">
        <v>286.85889589780504</v>
      </c>
      <c r="BY26" s="342">
        <v>272.34032811952636</v>
      </c>
      <c r="BZ26" s="342">
        <v>261.48839163838096</v>
      </c>
      <c r="CA26" s="342">
        <v>267.15477004450372</v>
      </c>
      <c r="CB26" s="342">
        <v>258.74622341873692</v>
      </c>
      <c r="CC26" s="342">
        <v>239.52894921615697</v>
      </c>
      <c r="CD26" s="342">
        <v>226.03598891188761</v>
      </c>
      <c r="CE26" s="343">
        <v>221.11944613069807</v>
      </c>
      <c r="CF26" s="342"/>
    </row>
    <row r="27" spans="1:84" ht="15.5" x14ac:dyDescent="0.35">
      <c r="A27" s="317"/>
      <c r="B27" s="322" t="s">
        <v>466</v>
      </c>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c r="AG27" s="319"/>
      <c r="AH27" s="319"/>
      <c r="AI27" s="319"/>
      <c r="AJ27" s="319"/>
      <c r="AK27" s="319"/>
      <c r="AL27" s="319"/>
      <c r="AM27" s="319"/>
      <c r="AN27" s="319"/>
      <c r="AO27" s="319"/>
      <c r="AP27" s="319"/>
      <c r="AQ27" s="319"/>
      <c r="AR27" s="319"/>
      <c r="AS27" s="319"/>
      <c r="AT27" s="319"/>
      <c r="AU27" s="319"/>
      <c r="AV27" s="319"/>
      <c r="AW27" s="319"/>
      <c r="AX27" s="319"/>
      <c r="AY27" s="319"/>
      <c r="AZ27" s="319"/>
      <c r="BA27" s="319"/>
      <c r="BB27" s="319"/>
      <c r="BC27" s="319"/>
      <c r="BD27" s="319"/>
      <c r="BE27" s="319"/>
      <c r="BF27" s="342">
        <f>'Table_4_(i)'!BF27</f>
        <v>1.73005451</v>
      </c>
      <c r="BG27" s="342">
        <f>'Table_4_(i)'!BG27</f>
        <v>1.3642590700000001</v>
      </c>
      <c r="BH27" s="342">
        <f>'Table_4_(i)'!BH27</f>
        <v>1.1830000000000001</v>
      </c>
      <c r="BI27" s="342">
        <f>'Table_4_(i)'!BI27</f>
        <v>1.1019624799999999</v>
      </c>
      <c r="BJ27" s="342">
        <f>'Table_4_(i)'!BJ27</f>
        <v>1.0844996200000001</v>
      </c>
      <c r="BK27" s="342">
        <f>'Table_4_(i)'!BK27</f>
        <v>1.0897039199999998</v>
      </c>
      <c r="BL27" s="342">
        <f>'Table_4_(i)'!BL27</f>
        <v>0.94398397000000001</v>
      </c>
      <c r="BM27" s="342">
        <f>'Table_4_(i)'!BM27</f>
        <v>0.84670285999999995</v>
      </c>
      <c r="BN27" s="342">
        <f>'Table_4_(i)'!BN27</f>
        <v>0.75357149000000001</v>
      </c>
      <c r="BO27" s="342">
        <f>'Table_4_(i)'!BO27</f>
        <v>0.62038171000000009</v>
      </c>
      <c r="BP27" s="342">
        <f>'Table_4_(i)'!BP27</f>
        <v>0.38903970756204248</v>
      </c>
      <c r="BQ27" s="342">
        <f>'Table_4_(i)'!BQ27</f>
        <v>-6.0504900000000004E-3</v>
      </c>
      <c r="BR27" s="342">
        <f>'Table_4_(i)'!BR27</f>
        <v>-2E-3</v>
      </c>
      <c r="BS27" s="342">
        <f>'Table_4_(i)'!BS27</f>
        <v>-3.6445392946300642E-2</v>
      </c>
      <c r="BT27" s="342">
        <f>'Table_4_(i)'!BT27</f>
        <v>0</v>
      </c>
      <c r="BU27" s="342">
        <f>'Table_4_(i)'!BU27</f>
        <v>-2.2412595692622359E-2</v>
      </c>
      <c r="BV27" s="342">
        <f>'Table_4_(i)'!BV27</f>
        <v>-3.6816445297728866E-2</v>
      </c>
      <c r="BW27" s="342">
        <f>'Table_4_(i)'!BW27</f>
        <v>3.1020872850033782E-4</v>
      </c>
      <c r="BX27" s="342">
        <f>'Table_4_(i)'!BX27</f>
        <v>-6.22888E-3</v>
      </c>
      <c r="BY27" s="342">
        <f>'Table_4_(i)'!BY27</f>
        <v>2.8360339999999998E-2</v>
      </c>
      <c r="BZ27" s="342">
        <f>'Table_4_(i)'!BZ27</f>
        <v>-4.1647100000000012E-3</v>
      </c>
      <c r="CA27" s="342">
        <f>'Table_4_(i)'!CA27</f>
        <v>0</v>
      </c>
      <c r="CB27" s="342">
        <f>'Table_4_(i)'!CB27</f>
        <v>0</v>
      </c>
      <c r="CC27" s="342">
        <f>'Table_4_(i)'!CC27</f>
        <v>0</v>
      </c>
      <c r="CD27" s="342">
        <f>'Table_4_(i)'!CD27</f>
        <v>0</v>
      </c>
      <c r="CE27" s="343">
        <f>'Table_4_(i)'!CE27</f>
        <v>0</v>
      </c>
      <c r="CF27" s="342"/>
    </row>
    <row r="28" spans="1:84" ht="27" customHeight="1" x14ac:dyDescent="0.35">
      <c r="A28" s="317"/>
      <c r="B28" s="318" t="s">
        <v>495</v>
      </c>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c r="AG28" s="319"/>
      <c r="AH28" s="319"/>
      <c r="AI28" s="319"/>
      <c r="AJ28" s="319"/>
      <c r="AK28" s="319"/>
      <c r="AL28" s="319"/>
      <c r="AM28" s="319"/>
      <c r="AN28" s="319"/>
      <c r="AO28" s="319"/>
      <c r="AP28" s="319"/>
      <c r="AQ28" s="319"/>
      <c r="AR28" s="319"/>
      <c r="AS28" s="319"/>
      <c r="AT28" s="319"/>
      <c r="AU28" s="319"/>
      <c r="AV28" s="319"/>
      <c r="AW28" s="319"/>
      <c r="AX28" s="319"/>
      <c r="AY28" s="319"/>
      <c r="AZ28" s="319"/>
      <c r="BA28" s="319"/>
      <c r="BB28" s="319"/>
      <c r="BC28" s="319"/>
      <c r="BD28" s="319"/>
      <c r="BE28" s="319"/>
      <c r="BF28" s="342">
        <f t="shared" ref="BF28:CE28" si="7">SUM(BF29:BF31)</f>
        <v>1231.7800001919002</v>
      </c>
      <c r="BG28" s="342">
        <f t="shared" si="7"/>
        <v>1295.69198591544</v>
      </c>
      <c r="BH28" s="342">
        <f t="shared" si="7"/>
        <v>1283.1872284420381</v>
      </c>
      <c r="BI28" s="342">
        <f t="shared" si="7"/>
        <v>1302.71598181947</v>
      </c>
      <c r="BJ28" s="342">
        <f t="shared" si="7"/>
        <v>1324.0526222691651</v>
      </c>
      <c r="BK28" s="342">
        <f t="shared" si="7"/>
        <v>1403.7351610337264</v>
      </c>
      <c r="BL28" s="342">
        <f t="shared" si="7"/>
        <v>1472.2088448425638</v>
      </c>
      <c r="BM28" s="342">
        <f t="shared" si="7"/>
        <v>1619.4215952071265</v>
      </c>
      <c r="BN28" s="342">
        <f t="shared" si="7"/>
        <v>1778.1349191532652</v>
      </c>
      <c r="BO28" s="342">
        <f t="shared" si="7"/>
        <v>1972.5697760270373</v>
      </c>
      <c r="BP28" s="342">
        <f t="shared" si="7"/>
        <v>2225.1262174606591</v>
      </c>
      <c r="BQ28" s="342">
        <f t="shared" si="7"/>
        <v>2421.2021807312931</v>
      </c>
      <c r="BR28" s="342">
        <f t="shared" si="7"/>
        <v>2661.2634103917562</v>
      </c>
      <c r="BS28" s="342">
        <f t="shared" si="7"/>
        <v>2908.5646154882875</v>
      </c>
      <c r="BT28" s="342">
        <f t="shared" si="7"/>
        <v>3043.6172062502792</v>
      </c>
      <c r="BU28" s="342">
        <f t="shared" si="7"/>
        <v>3298.674451009425</v>
      </c>
      <c r="BV28" s="342">
        <f t="shared" si="7"/>
        <v>3658.7977686329123</v>
      </c>
      <c r="BW28" s="342">
        <f t="shared" si="7"/>
        <v>3780.7940938310398</v>
      </c>
      <c r="BX28" s="342">
        <f t="shared" si="7"/>
        <v>3915.6179748468671</v>
      </c>
      <c r="BY28" s="342">
        <f t="shared" si="7"/>
        <v>3993.0072345938556</v>
      </c>
      <c r="BZ28" s="342">
        <f t="shared" si="7"/>
        <v>4331.7762894199295</v>
      </c>
      <c r="CA28" s="342">
        <f t="shared" si="7"/>
        <v>5047.7606108167174</v>
      </c>
      <c r="CB28" s="342">
        <f t="shared" si="7"/>
        <v>5564.317519218288</v>
      </c>
      <c r="CC28" s="342">
        <f t="shared" si="7"/>
        <v>5670.8820889834315</v>
      </c>
      <c r="CD28" s="342">
        <f t="shared" si="7"/>
        <v>5905.7934948668453</v>
      </c>
      <c r="CE28" s="343">
        <f t="shared" si="7"/>
        <v>6229.801926412998</v>
      </c>
      <c r="CF28" s="342"/>
    </row>
    <row r="29" spans="1:84" ht="15.5" x14ac:dyDescent="0.35">
      <c r="A29" s="317"/>
      <c r="B29" s="322" t="s">
        <v>252</v>
      </c>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42">
        <v>855.46384702472824</v>
      </c>
      <c r="BG29" s="342">
        <v>918.11348954198138</v>
      </c>
      <c r="BH29" s="342">
        <v>954.91746170829458</v>
      </c>
      <c r="BI29" s="342">
        <v>1006.4102402751176</v>
      </c>
      <c r="BJ29" s="342">
        <v>1033.5671352518705</v>
      </c>
      <c r="BK29" s="342">
        <v>1120.013282380829</v>
      </c>
      <c r="BL29" s="342">
        <v>1195.2589431501253</v>
      </c>
      <c r="BM29" s="342">
        <v>1315.1364456489532</v>
      </c>
      <c r="BN29" s="342">
        <v>1389.8903774219823</v>
      </c>
      <c r="BO29" s="342">
        <v>1541.8842557587195</v>
      </c>
      <c r="BP29" s="342">
        <v>1716.9083303480984</v>
      </c>
      <c r="BQ29" s="342">
        <v>1863.3706372540066</v>
      </c>
      <c r="BR29" s="342">
        <v>2075.5616279067667</v>
      </c>
      <c r="BS29" s="342">
        <v>2284.8672934506117</v>
      </c>
      <c r="BT29" s="342">
        <v>2395.78088359308</v>
      </c>
      <c r="BU29" s="342">
        <v>2545.4341335773142</v>
      </c>
      <c r="BV29" s="342">
        <v>2746.5952835481871</v>
      </c>
      <c r="BW29" s="342">
        <v>2913.4681466665279</v>
      </c>
      <c r="BX29" s="342">
        <v>3011.148786525986</v>
      </c>
      <c r="BY29" s="342">
        <v>3044.3763376680536</v>
      </c>
      <c r="BZ29" s="342">
        <v>3272.270815281096</v>
      </c>
      <c r="CA29" s="342">
        <v>3840.9793312328361</v>
      </c>
      <c r="CB29" s="342">
        <v>4247.6642714679592</v>
      </c>
      <c r="CC29" s="342">
        <v>4447.0838558915593</v>
      </c>
      <c r="CD29" s="342">
        <v>4676.6786443556493</v>
      </c>
      <c r="CE29" s="343">
        <v>4956.8296683166254</v>
      </c>
      <c r="CF29" s="342"/>
    </row>
    <row r="30" spans="1:84" ht="15.5" x14ac:dyDescent="0.35">
      <c r="A30" s="317"/>
      <c r="B30" s="322" t="s">
        <v>496</v>
      </c>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c r="AG30" s="319"/>
      <c r="AH30" s="319"/>
      <c r="AI30" s="319"/>
      <c r="AJ30" s="319"/>
      <c r="AK30" s="319"/>
      <c r="AL30" s="319"/>
      <c r="AM30" s="319"/>
      <c r="AN30" s="319"/>
      <c r="AO30" s="319"/>
      <c r="AP30" s="319"/>
      <c r="AQ30" s="319"/>
      <c r="AR30" s="319"/>
      <c r="AS30" s="319"/>
      <c r="AT30" s="319"/>
      <c r="AU30" s="319"/>
      <c r="AV30" s="319"/>
      <c r="AW30" s="319"/>
      <c r="AX30" s="319"/>
      <c r="AY30" s="319"/>
      <c r="AZ30" s="319"/>
      <c r="BA30" s="319"/>
      <c r="BB30" s="319"/>
      <c r="BC30" s="319"/>
      <c r="BD30" s="319"/>
      <c r="BE30" s="319"/>
      <c r="BF30" s="342">
        <f>'Table_4_(i)'!BF30</f>
        <v>376.31615316717199</v>
      </c>
      <c r="BG30" s="342">
        <f>'Table_4_(i)'!BG30</f>
        <v>377.57849637345873</v>
      </c>
      <c r="BH30" s="342">
        <f>'Table_4_(i)'!BH30</f>
        <v>328.26976673374355</v>
      </c>
      <c r="BI30" s="342">
        <f>'Table_4_(i)'!BI30</f>
        <v>296.30574154435226</v>
      </c>
      <c r="BJ30" s="342">
        <f>'Table_4_(i)'!BJ30</f>
        <v>290.48548701729464</v>
      </c>
      <c r="BK30" s="342">
        <f>'Table_4_(i)'!BK30</f>
        <v>283.72187865289749</v>
      </c>
      <c r="BL30" s="342">
        <f>'Table_4_(i)'!BL30</f>
        <v>276.94990169243857</v>
      </c>
      <c r="BM30" s="342">
        <f>'Table_4_(i)'!BM30</f>
        <v>304.28514955817326</v>
      </c>
      <c r="BN30" s="342">
        <f>'Table_4_(i)'!BN30</f>
        <v>388.24454173128282</v>
      </c>
      <c r="BO30" s="342">
        <f>'Table_4_(i)'!BO30</f>
        <v>430.68552026831782</v>
      </c>
      <c r="BP30" s="342">
        <f>'Table_4_(i)'!BP30</f>
        <v>508.21788711256067</v>
      </c>
      <c r="BQ30" s="342">
        <f>'Table_4_(i)'!BQ30</f>
        <v>557.83154347728623</v>
      </c>
      <c r="BR30" s="342">
        <f>'Table_4_(i)'!BR30</f>
        <v>585.70178248498928</v>
      </c>
      <c r="BS30" s="342">
        <f>'Table_4_(i)'!BS30</f>
        <v>623.69732203767592</v>
      </c>
      <c r="BT30" s="342">
        <f>'Table_4_(i)'!BT30</f>
        <v>647.83632265719939</v>
      </c>
      <c r="BU30" s="342">
        <f>'Table_4_(i)'!BU30</f>
        <v>753.24031743211071</v>
      </c>
      <c r="BV30" s="342">
        <f>'Table_4_(i)'!BV30</f>
        <v>912.20248508472514</v>
      </c>
      <c r="BW30" s="342">
        <f>'Table_4_(i)'!BW30</f>
        <v>637.83416075420985</v>
      </c>
      <c r="BX30" s="342">
        <f>'Table_4_(i)'!BX30</f>
        <v>501.04570704273414</v>
      </c>
      <c r="BY30" s="342">
        <f>'Table_4_(i)'!BY30</f>
        <v>400.94672722287692</v>
      </c>
      <c r="BZ30" s="342">
        <f>'Table_4_(i)'!BZ30</f>
        <v>371.55009822644712</v>
      </c>
      <c r="CA30" s="342">
        <f>'Table_4_(i)'!CA30</f>
        <v>386.83321220403786</v>
      </c>
      <c r="CB30" s="342">
        <f>'Table_4_(i)'!CB30</f>
        <v>340.85279493571903</v>
      </c>
      <c r="CC30" s="342">
        <f>'Table_4_(i)'!CC30</f>
        <v>69.307105553648299</v>
      </c>
      <c r="CD30" s="342">
        <f>'Table_4_(i)'!CD30</f>
        <v>0</v>
      </c>
      <c r="CE30" s="343">
        <f>'Table_4_(i)'!CE30</f>
        <v>0</v>
      </c>
      <c r="CF30" s="342"/>
    </row>
    <row r="31" spans="1:84" ht="15.5" x14ac:dyDescent="0.35">
      <c r="A31" s="317"/>
      <c r="B31" s="322" t="s">
        <v>497</v>
      </c>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c r="AE31" s="319"/>
      <c r="AF31" s="319"/>
      <c r="AG31" s="319"/>
      <c r="AH31" s="319"/>
      <c r="AI31" s="319"/>
      <c r="AJ31" s="319"/>
      <c r="AK31" s="319"/>
      <c r="AL31" s="319"/>
      <c r="AM31" s="319"/>
      <c r="AN31" s="319"/>
      <c r="AO31" s="319"/>
      <c r="AP31" s="319"/>
      <c r="AQ31" s="319"/>
      <c r="AR31" s="319"/>
      <c r="AS31" s="319"/>
      <c r="AT31" s="319"/>
      <c r="AU31" s="319"/>
      <c r="AV31" s="319"/>
      <c r="AW31" s="319"/>
      <c r="AX31" s="319"/>
      <c r="AY31" s="319"/>
      <c r="AZ31" s="319"/>
      <c r="BA31" s="319"/>
      <c r="BB31" s="319"/>
      <c r="BC31" s="319"/>
      <c r="BD31" s="319"/>
      <c r="BE31" s="319"/>
      <c r="BF31" s="342">
        <f>'Table_4_(i)'!BF31</f>
        <v>0</v>
      </c>
      <c r="BG31" s="342">
        <f>'Table_4_(i)'!BG31</f>
        <v>0</v>
      </c>
      <c r="BH31" s="342">
        <f>'Table_4_(i)'!BH31</f>
        <v>0</v>
      </c>
      <c r="BI31" s="342">
        <f>'Table_4_(i)'!BI31</f>
        <v>0</v>
      </c>
      <c r="BJ31" s="342">
        <f>'Table_4_(i)'!BJ31</f>
        <v>0</v>
      </c>
      <c r="BK31" s="342">
        <f>'Table_4_(i)'!BK31</f>
        <v>0</v>
      </c>
      <c r="BL31" s="342">
        <f>'Table_4_(i)'!BL31</f>
        <v>0</v>
      </c>
      <c r="BM31" s="342">
        <f>'Table_4_(i)'!BM31</f>
        <v>0</v>
      </c>
      <c r="BN31" s="342">
        <f>'Table_4_(i)'!BN31</f>
        <v>0</v>
      </c>
      <c r="BO31" s="342">
        <f>'Table_4_(i)'!BO31</f>
        <v>0</v>
      </c>
      <c r="BP31" s="342">
        <f>'Table_4_(i)'!BP31</f>
        <v>0</v>
      </c>
      <c r="BQ31" s="342">
        <f>'Table_4_(i)'!BQ31</f>
        <v>0</v>
      </c>
      <c r="BR31" s="342">
        <f>'Table_4_(i)'!BR31</f>
        <v>0</v>
      </c>
      <c r="BS31" s="342">
        <f>'Table_4_(i)'!BS31</f>
        <v>0</v>
      </c>
      <c r="BT31" s="342">
        <f>'Table_4_(i)'!BT31</f>
        <v>0</v>
      </c>
      <c r="BU31" s="342">
        <f>'Table_4_(i)'!BU31</f>
        <v>0</v>
      </c>
      <c r="BV31" s="342">
        <f>'Table_4_(i)'!BV31</f>
        <v>0</v>
      </c>
      <c r="BW31" s="342">
        <f>'Table_4_(i)'!BW31</f>
        <v>229.49178641030215</v>
      </c>
      <c r="BX31" s="342">
        <f>'Table_4_(i)'!BX31</f>
        <v>403.42348127814699</v>
      </c>
      <c r="BY31" s="342">
        <f>'Table_4_(i)'!BY31</f>
        <v>547.68416970292537</v>
      </c>
      <c r="BZ31" s="342">
        <f>'Table_4_(i)'!BZ31</f>
        <v>687.95537591238599</v>
      </c>
      <c r="CA31" s="342">
        <f>'Table_4_(i)'!CA31</f>
        <v>819.94806737984334</v>
      </c>
      <c r="CB31" s="342">
        <f>'Table_4_(i)'!CB31</f>
        <v>975.800452814609</v>
      </c>
      <c r="CC31" s="342">
        <f>'Table_4_(i)'!CC31</f>
        <v>1154.4911275382233</v>
      </c>
      <c r="CD31" s="342">
        <f>'Table_4_(i)'!CD31</f>
        <v>1229.114850511196</v>
      </c>
      <c r="CE31" s="343">
        <f>'Table_4_(i)'!CE31</f>
        <v>1272.9722580963728</v>
      </c>
      <c r="CF31" s="342"/>
    </row>
    <row r="32" spans="1:84" ht="27" customHeight="1" x14ac:dyDescent="0.35">
      <c r="A32" s="317"/>
      <c r="B32" s="318" t="s">
        <v>498</v>
      </c>
      <c r="C32" s="319"/>
      <c r="D32" s="319"/>
      <c r="E32" s="319"/>
      <c r="F32" s="319"/>
      <c r="G32" s="319"/>
      <c r="H32" s="319"/>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c r="AG32" s="319"/>
      <c r="AH32" s="319"/>
      <c r="AI32" s="319"/>
      <c r="AJ32" s="319"/>
      <c r="AK32" s="319"/>
      <c r="AL32" s="319"/>
      <c r="AM32" s="319"/>
      <c r="AN32" s="319"/>
      <c r="AO32" s="319"/>
      <c r="AP32" s="319"/>
      <c r="AQ32" s="319"/>
      <c r="AR32" s="319"/>
      <c r="AS32" s="319"/>
      <c r="AT32" s="319"/>
      <c r="AU32" s="319"/>
      <c r="AV32" s="319"/>
      <c r="AW32" s="319"/>
      <c r="AX32" s="319"/>
      <c r="AY32" s="319"/>
      <c r="AZ32" s="319"/>
      <c r="BA32" s="319"/>
      <c r="BB32" s="319"/>
      <c r="BC32" s="319"/>
      <c r="BD32" s="319"/>
      <c r="BE32" s="319"/>
      <c r="BF32" s="342">
        <f t="shared" ref="BF32:CE32" si="8">SUM(BF33:BF34)</f>
        <v>2999.4614887041653</v>
      </c>
      <c r="BG32" s="342">
        <f t="shared" si="8"/>
        <v>2966.6712049912694</v>
      </c>
      <c r="BH32" s="342">
        <f t="shared" si="8"/>
        <v>3201.5130041258617</v>
      </c>
      <c r="BI32" s="342">
        <f t="shared" si="8"/>
        <v>3472.5465205192463</v>
      </c>
      <c r="BJ32" s="342">
        <f t="shared" si="8"/>
        <v>3760.9241738617989</v>
      </c>
      <c r="BK32" s="342">
        <f t="shared" si="8"/>
        <v>3996.4280011900032</v>
      </c>
      <c r="BL32" s="342">
        <f t="shared" si="8"/>
        <v>4891.7079022417884</v>
      </c>
      <c r="BM32" s="342">
        <f t="shared" si="8"/>
        <v>5587.16694369992</v>
      </c>
      <c r="BN32" s="342">
        <f t="shared" si="8"/>
        <v>5998.1093455519394</v>
      </c>
      <c r="BO32" s="342">
        <f t="shared" si="8"/>
        <v>6471.3592562218046</v>
      </c>
      <c r="BP32" s="342">
        <f t="shared" si="8"/>
        <v>6901.4624032787806</v>
      </c>
      <c r="BQ32" s="342">
        <f t="shared" si="8"/>
        <v>7141.9076247388075</v>
      </c>
      <c r="BR32" s="342">
        <f t="shared" si="8"/>
        <v>7733.6700263693729</v>
      </c>
      <c r="BS32" s="342">
        <f t="shared" si="8"/>
        <v>8132.5337356956888</v>
      </c>
      <c r="BT32" s="342">
        <f t="shared" si="8"/>
        <v>8160.913121062179</v>
      </c>
      <c r="BU32" s="342">
        <f t="shared" si="8"/>
        <v>8155.1111739159687</v>
      </c>
      <c r="BV32" s="342">
        <f t="shared" si="8"/>
        <v>8119.9048112608998</v>
      </c>
      <c r="BW32" s="342">
        <f t="shared" si="8"/>
        <v>8538.3609628565609</v>
      </c>
      <c r="BX32" s="342">
        <f t="shared" si="8"/>
        <v>9074.9592513184471</v>
      </c>
      <c r="BY32" s="342">
        <f t="shared" si="8"/>
        <v>10059.080853854641</v>
      </c>
      <c r="BZ32" s="342">
        <f t="shared" si="8"/>
        <v>10603.59368683838</v>
      </c>
      <c r="CA32" s="342">
        <f t="shared" si="8"/>
        <v>11464.591540057838</v>
      </c>
      <c r="CB32" s="342">
        <f t="shared" si="8"/>
        <v>12392.052006044387</v>
      </c>
      <c r="CC32" s="342">
        <f t="shared" si="8"/>
        <v>12470.479642767426</v>
      </c>
      <c r="CD32" s="342">
        <f t="shared" si="8"/>
        <v>13043.514596982972</v>
      </c>
      <c r="CE32" s="343">
        <f t="shared" si="8"/>
        <v>13683.900874758903</v>
      </c>
      <c r="CF32" s="342"/>
    </row>
    <row r="33" spans="1:84" ht="15.5" x14ac:dyDescent="0.35">
      <c r="A33" s="317"/>
      <c r="B33" s="322" t="s">
        <v>27</v>
      </c>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319"/>
      <c r="AF33" s="319"/>
      <c r="AG33" s="319"/>
      <c r="AH33" s="319"/>
      <c r="AI33" s="319"/>
      <c r="AJ33" s="319"/>
      <c r="AK33" s="319"/>
      <c r="AL33" s="319"/>
      <c r="AM33" s="319"/>
      <c r="AN33" s="319"/>
      <c r="AO33" s="319"/>
      <c r="AP33" s="319"/>
      <c r="AQ33" s="319"/>
      <c r="AR33" s="319"/>
      <c r="AS33" s="319"/>
      <c r="AT33" s="319"/>
      <c r="AU33" s="319"/>
      <c r="AV33" s="319"/>
      <c r="AW33" s="319"/>
      <c r="AX33" s="319"/>
      <c r="AY33" s="319"/>
      <c r="AZ33" s="319"/>
      <c r="BA33" s="319"/>
      <c r="BB33" s="319"/>
      <c r="BC33" s="319"/>
      <c r="BD33" s="319"/>
      <c r="BE33" s="319"/>
      <c r="BF33" s="342">
        <f>'Table_4_(i)'!BF33</f>
        <v>2999.4614887041653</v>
      </c>
      <c r="BG33" s="342">
        <f>'Table_4_(i)'!BG33</f>
        <v>2966.6712049912694</v>
      </c>
      <c r="BH33" s="342">
        <f>'Table_4_(i)'!BH33</f>
        <v>3201.5130041258617</v>
      </c>
      <c r="BI33" s="342">
        <f>'Table_4_(i)'!BI33</f>
        <v>3472.5465205192463</v>
      </c>
      <c r="BJ33" s="342">
        <f>'Table_4_(i)'!BJ33</f>
        <v>3760.9241738617989</v>
      </c>
      <c r="BK33" s="342">
        <f>'Table_4_(i)'!BK33</f>
        <v>3996.4280011900032</v>
      </c>
      <c r="BL33" s="342">
        <f>'Table_4_(i)'!BL33</f>
        <v>4891.7079022417884</v>
      </c>
      <c r="BM33" s="342">
        <f>'Table_4_(i)'!BM33</f>
        <v>5587.16694369992</v>
      </c>
      <c r="BN33" s="342">
        <f>'Table_4_(i)'!BN33</f>
        <v>5998.1093455519394</v>
      </c>
      <c r="BO33" s="342">
        <f>'Table_4_(i)'!BO33</f>
        <v>6471.3592562218046</v>
      </c>
      <c r="BP33" s="342">
        <f>'Table_4_(i)'!BP33</f>
        <v>6901.4624032787806</v>
      </c>
      <c r="BQ33" s="342">
        <f>'Table_4_(i)'!BQ33</f>
        <v>7141.9076247388075</v>
      </c>
      <c r="BR33" s="342">
        <f>'Table_4_(i)'!BR33</f>
        <v>7733.6700263693729</v>
      </c>
      <c r="BS33" s="342">
        <f>'Table_4_(i)'!BS33</f>
        <v>8132.5337356956888</v>
      </c>
      <c r="BT33" s="342">
        <f>'Table_4_(i)'!BT33</f>
        <v>8108.0490092891159</v>
      </c>
      <c r="BU33" s="342">
        <f>'Table_4_(i)'!BU33</f>
        <v>7918.391130132075</v>
      </c>
      <c r="BV33" s="342">
        <f>'Table_4_(i)'!BV33</f>
        <v>7516.1284248974798</v>
      </c>
      <c r="BW33" s="342">
        <f>'Table_4_(i)'!BW33</f>
        <v>6860.5919873947169</v>
      </c>
      <c r="BX33" s="342">
        <f>'Table_4_(i)'!BX33</f>
        <v>6632.3136667107028</v>
      </c>
      <c r="BY33" s="342">
        <f>'Table_4_(i)'!BY33</f>
        <v>6220.7392153868232</v>
      </c>
      <c r="BZ33" s="342">
        <f>'Table_4_(i)'!BZ33</f>
        <v>5773.97955436342</v>
      </c>
      <c r="CA33" s="342">
        <f>'Table_4_(i)'!CA33</f>
        <v>5457.0060548573929</v>
      </c>
      <c r="CB33" s="342">
        <f>'Table_4_(i)'!CB33</f>
        <v>5257.2504105311136</v>
      </c>
      <c r="CC33" s="342">
        <f>'Table_4_(i)'!CC33</f>
        <v>4142.9167547331317</v>
      </c>
      <c r="CD33" s="342">
        <f>'Table_4_(i)'!CD33</f>
        <v>3816.4190074506428</v>
      </c>
      <c r="CE33" s="343">
        <f>'Table_4_(i)'!CE33</f>
        <v>3573.2669879918699</v>
      </c>
      <c r="CF33" s="342"/>
    </row>
    <row r="34" spans="1:84" ht="15.5" x14ac:dyDescent="0.35">
      <c r="A34" s="317"/>
      <c r="B34" s="322" t="s">
        <v>499</v>
      </c>
      <c r="C34" s="324" t="s">
        <v>494</v>
      </c>
      <c r="D34" s="319"/>
      <c r="E34" s="319"/>
      <c r="F34" s="319"/>
      <c r="G34" s="319"/>
      <c r="H34" s="319"/>
      <c r="I34" s="319"/>
      <c r="J34" s="319"/>
      <c r="K34" s="319"/>
      <c r="L34" s="319"/>
      <c r="M34" s="319"/>
      <c r="N34" s="319"/>
      <c r="O34" s="319"/>
      <c r="P34" s="319"/>
      <c r="Q34" s="319"/>
      <c r="R34" s="319"/>
      <c r="S34" s="319"/>
      <c r="T34" s="319"/>
      <c r="U34" s="319"/>
      <c r="V34" s="319"/>
      <c r="W34" s="319"/>
      <c r="X34" s="319"/>
      <c r="Y34" s="319"/>
      <c r="Z34" s="319"/>
      <c r="AA34" s="319"/>
      <c r="AB34" s="319"/>
      <c r="AC34" s="319"/>
      <c r="AD34" s="319"/>
      <c r="AE34" s="319"/>
      <c r="AF34" s="319"/>
      <c r="AG34" s="319"/>
      <c r="AH34" s="319"/>
      <c r="AI34" s="319"/>
      <c r="AJ34" s="319"/>
      <c r="AK34" s="319"/>
      <c r="AL34" s="319"/>
      <c r="AM34" s="319"/>
      <c r="AN34" s="319"/>
      <c r="AO34" s="319"/>
      <c r="AP34" s="319"/>
      <c r="AQ34" s="319"/>
      <c r="AR34" s="319"/>
      <c r="AS34" s="319"/>
      <c r="AT34" s="319"/>
      <c r="AU34" s="319"/>
      <c r="AV34" s="319"/>
      <c r="AW34" s="319"/>
      <c r="AX34" s="319"/>
      <c r="AY34" s="319"/>
      <c r="AZ34" s="319"/>
      <c r="BA34" s="319"/>
      <c r="BB34" s="319"/>
      <c r="BC34" s="319"/>
      <c r="BD34" s="319"/>
      <c r="BE34" s="319"/>
      <c r="BF34" s="342">
        <f>'Table_4_(i)'!BF34</f>
        <v>0</v>
      </c>
      <c r="BG34" s="342">
        <f>'Table_4_(i)'!BG34</f>
        <v>0</v>
      </c>
      <c r="BH34" s="342">
        <f>'Table_4_(i)'!BH34</f>
        <v>0</v>
      </c>
      <c r="BI34" s="342">
        <f>'Table_4_(i)'!BI34</f>
        <v>0</v>
      </c>
      <c r="BJ34" s="342">
        <f>'Table_4_(i)'!BJ34</f>
        <v>0</v>
      </c>
      <c r="BK34" s="342">
        <f>'Table_4_(i)'!BK34</f>
        <v>0</v>
      </c>
      <c r="BL34" s="342">
        <f>'Table_4_(i)'!BL34</f>
        <v>0</v>
      </c>
      <c r="BM34" s="342">
        <f>'Table_4_(i)'!BM34</f>
        <v>0</v>
      </c>
      <c r="BN34" s="342">
        <f>'Table_4_(i)'!BN34</f>
        <v>0</v>
      </c>
      <c r="BO34" s="342">
        <f>'Table_4_(i)'!BO34</f>
        <v>0</v>
      </c>
      <c r="BP34" s="342">
        <f>'Table_4_(i)'!BP34</f>
        <v>0</v>
      </c>
      <c r="BQ34" s="342">
        <f>'Table_4_(i)'!BQ34</f>
        <v>0</v>
      </c>
      <c r="BR34" s="342">
        <f>'Table_4_(i)'!BR34</f>
        <v>0</v>
      </c>
      <c r="BS34" s="342">
        <f>'Table_4_(i)'!BS34</f>
        <v>0</v>
      </c>
      <c r="BT34" s="342">
        <f>'Table_4_(i)'!BT34</f>
        <v>52.864111773063229</v>
      </c>
      <c r="BU34" s="342">
        <f>'Table_4_(i)'!BU34</f>
        <v>236.72004378389357</v>
      </c>
      <c r="BV34" s="342">
        <f>'Table_4_(i)'!BV34</f>
        <v>603.77638636341965</v>
      </c>
      <c r="BW34" s="342">
        <f>'Table_4_(i)'!BW34</f>
        <v>1677.7689754618443</v>
      </c>
      <c r="BX34" s="342">
        <f>'Table_4_(i)'!BX34</f>
        <v>2442.6455846077447</v>
      </c>
      <c r="BY34" s="342">
        <f>'Table_4_(i)'!BY34</f>
        <v>3838.3416384678167</v>
      </c>
      <c r="BZ34" s="342">
        <f>'Table_4_(i)'!BZ34</f>
        <v>4829.6141324749588</v>
      </c>
      <c r="CA34" s="342">
        <f>'Table_4_(i)'!CA34</f>
        <v>6007.5854852004459</v>
      </c>
      <c r="CB34" s="342">
        <f>'Table_4_(i)'!CB34</f>
        <v>7134.8015955132732</v>
      </c>
      <c r="CC34" s="342">
        <f>'Table_4_(i)'!CC34</f>
        <v>8327.5628880342956</v>
      </c>
      <c r="CD34" s="342">
        <f>'Table_4_(i)'!CD34</f>
        <v>9227.0955895323295</v>
      </c>
      <c r="CE34" s="343">
        <f>'Table_4_(i)'!CE34</f>
        <v>10110.633886767033</v>
      </c>
      <c r="CF34" s="342"/>
    </row>
    <row r="35" spans="1:84" ht="27" customHeight="1" x14ac:dyDescent="0.35">
      <c r="A35" s="317"/>
      <c r="B35" s="325" t="s">
        <v>500</v>
      </c>
      <c r="C35" s="319"/>
      <c r="D35" s="319"/>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c r="AE35" s="319"/>
      <c r="AF35" s="319"/>
      <c r="AG35" s="319"/>
      <c r="AH35" s="319"/>
      <c r="AI35" s="319"/>
      <c r="AJ35" s="319"/>
      <c r="AK35" s="319"/>
      <c r="AL35" s="319"/>
      <c r="AM35" s="319"/>
      <c r="AN35" s="319"/>
      <c r="AO35" s="319"/>
      <c r="AP35" s="319"/>
      <c r="AQ35" s="319"/>
      <c r="AR35" s="319"/>
      <c r="AS35" s="319"/>
      <c r="AT35" s="319"/>
      <c r="AU35" s="319"/>
      <c r="AV35" s="319"/>
      <c r="AW35" s="319"/>
      <c r="AX35" s="319"/>
      <c r="AY35" s="319"/>
      <c r="AZ35" s="319"/>
      <c r="BA35" s="319"/>
      <c r="BB35" s="319"/>
      <c r="BC35" s="319"/>
      <c r="BD35" s="319"/>
      <c r="BE35" s="319"/>
      <c r="BF35" s="342">
        <f t="shared" ref="BF35:CE35" si="9">BF11+BF16</f>
        <v>15011.969067425296</v>
      </c>
      <c r="BG35" s="342">
        <f t="shared" si="9"/>
        <v>15378.331045888015</v>
      </c>
      <c r="BH35" s="342">
        <f t="shared" si="9"/>
        <v>15328.525705621876</v>
      </c>
      <c r="BI35" s="342">
        <f t="shared" si="9"/>
        <v>15505.495268083047</v>
      </c>
      <c r="BJ35" s="342">
        <f t="shared" si="9"/>
        <v>15792.374675423842</v>
      </c>
      <c r="BK35" s="342">
        <f t="shared" si="9"/>
        <v>16697.15524169373</v>
      </c>
      <c r="BL35" s="342">
        <f t="shared" si="9"/>
        <v>17090.491707301968</v>
      </c>
      <c r="BM35" s="342">
        <f t="shared" si="9"/>
        <v>18258.664329269221</v>
      </c>
      <c r="BN35" s="342">
        <f t="shared" si="9"/>
        <v>18782.934826636374</v>
      </c>
      <c r="BO35" s="342">
        <f t="shared" si="9"/>
        <v>19289.254821596591</v>
      </c>
      <c r="BP35" s="342">
        <f t="shared" si="9"/>
        <v>19789.202906166465</v>
      </c>
      <c r="BQ35" s="342">
        <f t="shared" si="9"/>
        <v>20086.170806261176</v>
      </c>
      <c r="BR35" s="342">
        <f t="shared" si="9"/>
        <v>21661.703605395316</v>
      </c>
      <c r="BS35" s="342">
        <f t="shared" si="9"/>
        <v>23371.999806047716</v>
      </c>
      <c r="BT35" s="342">
        <f t="shared" si="9"/>
        <v>24064.278368797372</v>
      </c>
      <c r="BU35" s="342">
        <f t="shared" si="9"/>
        <v>25874.579900186691</v>
      </c>
      <c r="BV35" s="342">
        <f t="shared" si="9"/>
        <v>26899.370934426574</v>
      </c>
      <c r="BW35" s="342">
        <f t="shared" si="9"/>
        <v>28424.409080861136</v>
      </c>
      <c r="BX35" s="342">
        <f t="shared" si="9"/>
        <v>32001.968810865405</v>
      </c>
      <c r="BY35" s="342">
        <f t="shared" si="9"/>
        <v>34637.322588140647</v>
      </c>
      <c r="BZ35" s="342">
        <f t="shared" si="9"/>
        <v>37729.7688032269</v>
      </c>
      <c r="CA35" s="342">
        <f t="shared" si="9"/>
        <v>44822.709350069839</v>
      </c>
      <c r="CB35" s="342">
        <f t="shared" si="9"/>
        <v>49037.492366490027</v>
      </c>
      <c r="CC35" s="342">
        <f t="shared" si="9"/>
        <v>51723.138274623139</v>
      </c>
      <c r="CD35" s="342">
        <f t="shared" si="9"/>
        <v>54189.980144238667</v>
      </c>
      <c r="CE35" s="343">
        <f t="shared" si="9"/>
        <v>57444.05115483675</v>
      </c>
      <c r="CF35" s="342"/>
    </row>
    <row r="36" spans="1:84" ht="27" customHeight="1" x14ac:dyDescent="0.35">
      <c r="A36" s="317"/>
      <c r="B36" s="315" t="s">
        <v>437</v>
      </c>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c r="AG36" s="319"/>
      <c r="AH36" s="319"/>
      <c r="AI36" s="319"/>
      <c r="AJ36" s="319"/>
      <c r="AK36" s="319"/>
      <c r="AL36" s="319"/>
      <c r="AM36" s="319"/>
      <c r="AN36" s="319"/>
      <c r="AO36" s="319"/>
      <c r="AP36" s="319"/>
      <c r="AQ36" s="319"/>
      <c r="AR36" s="319"/>
      <c r="AS36" s="319"/>
      <c r="AT36" s="319"/>
      <c r="AU36" s="319"/>
      <c r="AV36" s="319"/>
      <c r="AW36" s="319"/>
      <c r="AX36" s="319"/>
      <c r="AY36" s="319"/>
      <c r="AZ36" s="319"/>
      <c r="BA36" s="319"/>
      <c r="BB36" s="319"/>
      <c r="BC36" s="319"/>
      <c r="BD36" s="319"/>
      <c r="BE36" s="319"/>
      <c r="BF36" s="312">
        <f t="shared" ref="BF36:CE36" si="10">BF37+BF42+BF46+BF51</f>
        <v>5356.4569579963863</v>
      </c>
      <c r="BG36" s="312">
        <f t="shared" si="10"/>
        <v>5720.0987262236813</v>
      </c>
      <c r="BH36" s="312">
        <f t="shared" si="10"/>
        <v>6082.7142915195318</v>
      </c>
      <c r="BI36" s="312">
        <f t="shared" si="10"/>
        <v>6531.2710429771687</v>
      </c>
      <c r="BJ36" s="312">
        <f t="shared" si="10"/>
        <v>6954.4636333995159</v>
      </c>
      <c r="BK36" s="312">
        <f t="shared" si="10"/>
        <v>7579.1330621106472</v>
      </c>
      <c r="BL36" s="312">
        <f t="shared" si="10"/>
        <v>8152.4796154731866</v>
      </c>
      <c r="BM36" s="312">
        <f t="shared" si="10"/>
        <v>8857.8661702337122</v>
      </c>
      <c r="BN36" s="312">
        <f t="shared" si="10"/>
        <v>9152.0073835874846</v>
      </c>
      <c r="BO36" s="312">
        <f t="shared" si="10"/>
        <v>9405.0434084755234</v>
      </c>
      <c r="BP36" s="312">
        <f t="shared" si="10"/>
        <v>9793.8857211728719</v>
      </c>
      <c r="BQ36" s="312">
        <f t="shared" si="10"/>
        <v>9837.8397704230956</v>
      </c>
      <c r="BR36" s="312">
        <f t="shared" si="10"/>
        <v>10245.920547373493</v>
      </c>
      <c r="BS36" s="312">
        <f t="shared" si="10"/>
        <v>10092.770784443066</v>
      </c>
      <c r="BT36" s="312">
        <f t="shared" si="10"/>
        <v>10050.118305291164</v>
      </c>
      <c r="BU36" s="312">
        <f t="shared" si="10"/>
        <v>9941.5563489312135</v>
      </c>
      <c r="BV36" s="312">
        <f t="shared" si="10"/>
        <v>9961.333519190528</v>
      </c>
      <c r="BW36" s="312">
        <f t="shared" si="10"/>
        <v>10363.647977759016</v>
      </c>
      <c r="BX36" s="312">
        <f t="shared" si="10"/>
        <v>10535.437864067266</v>
      </c>
      <c r="BY36" s="312">
        <f t="shared" si="10"/>
        <v>10605.021731930763</v>
      </c>
      <c r="BZ36" s="312">
        <f t="shared" si="10"/>
        <v>11467.797436593914</v>
      </c>
      <c r="CA36" s="312">
        <f t="shared" si="10"/>
        <v>13483.997639409474</v>
      </c>
      <c r="CB36" s="312">
        <f t="shared" si="10"/>
        <v>14969.506435396088</v>
      </c>
      <c r="CC36" s="312">
        <f t="shared" si="10"/>
        <v>15598.407188627918</v>
      </c>
      <c r="CD36" s="312">
        <f t="shared" si="10"/>
        <v>15968.660254334996</v>
      </c>
      <c r="CE36" s="341">
        <f t="shared" si="10"/>
        <v>16315.241390297306</v>
      </c>
      <c r="CF36" s="312"/>
    </row>
    <row r="37" spans="1:84" ht="27" customHeight="1" x14ac:dyDescent="0.35">
      <c r="A37" s="317"/>
      <c r="B37" s="318" t="s">
        <v>458</v>
      </c>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c r="AG37" s="319"/>
      <c r="AH37" s="319"/>
      <c r="AI37" s="319"/>
      <c r="AJ37" s="319"/>
      <c r="AK37" s="319"/>
      <c r="AL37" s="319"/>
      <c r="AM37" s="319"/>
      <c r="AN37" s="319"/>
      <c r="AO37" s="319"/>
      <c r="AP37" s="319"/>
      <c r="AQ37" s="319"/>
      <c r="AR37" s="319"/>
      <c r="AS37" s="319"/>
      <c r="AT37" s="319"/>
      <c r="AU37" s="319"/>
      <c r="AV37" s="319"/>
      <c r="AW37" s="319"/>
      <c r="AX37" s="319"/>
      <c r="AY37" s="319"/>
      <c r="AZ37" s="319"/>
      <c r="BA37" s="319"/>
      <c r="BB37" s="319"/>
      <c r="BC37" s="319"/>
      <c r="BD37" s="319"/>
      <c r="BE37" s="319"/>
      <c r="BF37" s="320">
        <f t="shared" ref="BF37:CE37" si="11">SUM(BF38:BF41)</f>
        <v>4855.6329309828197</v>
      </c>
      <c r="BG37" s="320">
        <f t="shared" si="11"/>
        <v>5233.7092742530958</v>
      </c>
      <c r="BH37" s="320">
        <f t="shared" si="11"/>
        <v>5615.845429510764</v>
      </c>
      <c r="BI37" s="320">
        <f t="shared" si="11"/>
        <v>6037.9923744079751</v>
      </c>
      <c r="BJ37" s="320">
        <f t="shared" si="11"/>
        <v>6456.3601325802465</v>
      </c>
      <c r="BK37" s="320">
        <f t="shared" si="11"/>
        <v>6995.1637433033993</v>
      </c>
      <c r="BL37" s="320">
        <f t="shared" si="11"/>
        <v>7495.7835026654211</v>
      </c>
      <c r="BM37" s="320">
        <f t="shared" si="11"/>
        <v>8167.1069823457065</v>
      </c>
      <c r="BN37" s="320">
        <f t="shared" si="11"/>
        <v>8472.8107523164035</v>
      </c>
      <c r="BO37" s="320">
        <f t="shared" si="11"/>
        <v>8721.1227961175864</v>
      </c>
      <c r="BP37" s="320">
        <f t="shared" si="11"/>
        <v>9091.9339675434076</v>
      </c>
      <c r="BQ37" s="320">
        <f t="shared" si="11"/>
        <v>9135.6268763437165</v>
      </c>
      <c r="BR37" s="320">
        <f t="shared" si="11"/>
        <v>9510.5098917139258</v>
      </c>
      <c r="BS37" s="320">
        <f t="shared" si="11"/>
        <v>9356.8125879858144</v>
      </c>
      <c r="BT37" s="320">
        <f t="shared" si="11"/>
        <v>9364.2917408644407</v>
      </c>
      <c r="BU37" s="320">
        <f t="shared" si="11"/>
        <v>9269.0323322738914</v>
      </c>
      <c r="BV37" s="320">
        <f t="shared" si="11"/>
        <v>9302.5062484764567</v>
      </c>
      <c r="BW37" s="320">
        <f t="shared" si="11"/>
        <v>9716.6297375809863</v>
      </c>
      <c r="BX37" s="320">
        <f t="shared" si="11"/>
        <v>9923.7709961928031</v>
      </c>
      <c r="BY37" s="320">
        <f t="shared" si="11"/>
        <v>10002.064499829359</v>
      </c>
      <c r="BZ37" s="320">
        <f t="shared" si="11"/>
        <v>10867.071379830788</v>
      </c>
      <c r="CA37" s="320">
        <f t="shared" si="11"/>
        <v>12837.361993865929</v>
      </c>
      <c r="CB37" s="320">
        <f t="shared" si="11"/>
        <v>14308.12700844577</v>
      </c>
      <c r="CC37" s="320">
        <f t="shared" si="11"/>
        <v>14951.693400621116</v>
      </c>
      <c r="CD37" s="320">
        <f t="shared" si="11"/>
        <v>15348.35431999623</v>
      </c>
      <c r="CE37" s="321">
        <f t="shared" si="11"/>
        <v>15723.785668144123</v>
      </c>
      <c r="CF37" s="320"/>
    </row>
    <row r="38" spans="1:84" ht="15.5" x14ac:dyDescent="0.35">
      <c r="A38" s="317"/>
      <c r="B38" s="322" t="s">
        <v>249</v>
      </c>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319"/>
      <c r="AE38" s="319"/>
      <c r="AF38" s="319"/>
      <c r="AG38" s="319"/>
      <c r="AH38" s="319"/>
      <c r="AI38" s="319"/>
      <c r="AJ38" s="319"/>
      <c r="AK38" s="319"/>
      <c r="AL38" s="319"/>
      <c r="AM38" s="319"/>
      <c r="AN38" s="319"/>
      <c r="AO38" s="319"/>
      <c r="AP38" s="319"/>
      <c r="AQ38" s="319"/>
      <c r="AR38" s="319"/>
      <c r="AS38" s="319"/>
      <c r="AT38" s="319"/>
      <c r="AU38" s="319"/>
      <c r="AV38" s="319"/>
      <c r="AW38" s="319"/>
      <c r="AX38" s="319"/>
      <c r="AY38" s="319"/>
      <c r="AZ38" s="319"/>
      <c r="BA38" s="319"/>
      <c r="BB38" s="319"/>
      <c r="BC38" s="319"/>
      <c r="BD38" s="319"/>
      <c r="BE38" s="319"/>
      <c r="BF38" s="342">
        <v>2931.2860943293854</v>
      </c>
      <c r="BG38" s="342">
        <v>3118.0907961429875</v>
      </c>
      <c r="BH38" s="342">
        <v>3314.0164950207513</v>
      </c>
      <c r="BI38" s="342">
        <v>3543.3045582901882</v>
      </c>
      <c r="BJ38" s="342">
        <v>3751.8370408277078</v>
      </c>
      <c r="BK38" s="342">
        <v>4023.5712496848496</v>
      </c>
      <c r="BL38" s="342">
        <v>4291.0350373595056</v>
      </c>
      <c r="BM38" s="342">
        <v>4631.2032007254311</v>
      </c>
      <c r="BN38" s="342">
        <v>4746.9887036167529</v>
      </c>
      <c r="BO38" s="342">
        <v>4857.8982708505418</v>
      </c>
      <c r="BP38" s="342">
        <v>4986.0457831921658</v>
      </c>
      <c r="BQ38" s="342">
        <v>4879.3630424463026</v>
      </c>
      <c r="BR38" s="342">
        <v>4937.1180255072168</v>
      </c>
      <c r="BS38" s="342">
        <v>5002.3520273834929</v>
      </c>
      <c r="BT38" s="342">
        <v>4996.2249065084252</v>
      </c>
      <c r="BU38" s="342">
        <v>5037.5952059965084</v>
      </c>
      <c r="BV38" s="342">
        <v>5170.3763290769957</v>
      </c>
      <c r="BW38" s="342">
        <v>5381.4277499781101</v>
      </c>
      <c r="BX38" s="342">
        <v>5337.6142274424847</v>
      </c>
      <c r="BY38" s="342">
        <v>5307.254480399999</v>
      </c>
      <c r="BZ38" s="342">
        <v>5666.1001090494519</v>
      </c>
      <c r="CA38" s="342">
        <v>6685.7537783651778</v>
      </c>
      <c r="CB38" s="342">
        <v>7428.4897431617574</v>
      </c>
      <c r="CC38" s="342">
        <v>7603.0370429637806</v>
      </c>
      <c r="CD38" s="342">
        <v>7685.5989734043133</v>
      </c>
      <c r="CE38" s="343">
        <v>7838.468348123909</v>
      </c>
      <c r="CF38" s="342"/>
    </row>
    <row r="39" spans="1:84" ht="15.5" x14ac:dyDescent="0.35">
      <c r="A39" s="317"/>
      <c r="B39" s="322" t="s">
        <v>259</v>
      </c>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319"/>
      <c r="AE39" s="319"/>
      <c r="AF39" s="319"/>
      <c r="AG39" s="319"/>
      <c r="AH39" s="319"/>
      <c r="AI39" s="319"/>
      <c r="AJ39" s="319"/>
      <c r="AK39" s="319"/>
      <c r="AL39" s="319"/>
      <c r="AM39" s="319"/>
      <c r="AN39" s="319"/>
      <c r="AO39" s="319"/>
      <c r="AP39" s="319"/>
      <c r="AQ39" s="319"/>
      <c r="AR39" s="319"/>
      <c r="AS39" s="319"/>
      <c r="AT39" s="319"/>
      <c r="AU39" s="319"/>
      <c r="AV39" s="319"/>
      <c r="AW39" s="319"/>
      <c r="AX39" s="319"/>
      <c r="AY39" s="319"/>
      <c r="AZ39" s="319"/>
      <c r="BA39" s="319"/>
      <c r="BB39" s="319"/>
      <c r="BC39" s="319"/>
      <c r="BD39" s="319"/>
      <c r="BE39" s="319"/>
      <c r="BF39" s="342">
        <v>1924.3468366534348</v>
      </c>
      <c r="BG39" s="342">
        <v>2115.6184781101083</v>
      </c>
      <c r="BH39" s="342">
        <v>2301.8289344900122</v>
      </c>
      <c r="BI39" s="342">
        <v>2494.687816117787</v>
      </c>
      <c r="BJ39" s="342">
        <v>2704.5230917525382</v>
      </c>
      <c r="BK39" s="342">
        <v>2971.5924936185493</v>
      </c>
      <c r="BL39" s="342">
        <v>3204.7484653059155</v>
      </c>
      <c r="BM39" s="342">
        <v>3535.9037816202754</v>
      </c>
      <c r="BN39" s="342">
        <v>3725.8220486996515</v>
      </c>
      <c r="BO39" s="342">
        <v>3863.2245252670441</v>
      </c>
      <c r="BP39" s="342">
        <v>4105.8881843512418</v>
      </c>
      <c r="BQ39" s="342">
        <v>4243.3361030653859</v>
      </c>
      <c r="BR39" s="342">
        <v>4458.367146864909</v>
      </c>
      <c r="BS39" s="342">
        <v>4242.5472875185933</v>
      </c>
      <c r="BT39" s="342">
        <v>3985.1976384361301</v>
      </c>
      <c r="BU39" s="342">
        <v>3419.2024859100256</v>
      </c>
      <c r="BV39" s="342">
        <v>3132.0297582812182</v>
      </c>
      <c r="BW39" s="342">
        <v>2941.69099765993</v>
      </c>
      <c r="BX39" s="342">
        <v>2692.7846662362344</v>
      </c>
      <c r="BY39" s="342">
        <v>2447.4057560989208</v>
      </c>
      <c r="BZ39" s="342">
        <v>2351.4160409779051</v>
      </c>
      <c r="CA39" s="342">
        <v>2396.4431714660964</v>
      </c>
      <c r="CB39" s="342">
        <v>2332.9455605741587</v>
      </c>
      <c r="CC39" s="342">
        <v>2083.6866088109159</v>
      </c>
      <c r="CD39" s="342">
        <v>1820.6456933551081</v>
      </c>
      <c r="CE39" s="343">
        <v>1633.0421865874507</v>
      </c>
      <c r="CF39" s="342"/>
    </row>
    <row r="40" spans="1:84" ht="15.5" x14ac:dyDescent="0.35">
      <c r="A40" s="317"/>
      <c r="B40" s="322" t="s">
        <v>283</v>
      </c>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319"/>
      <c r="AE40" s="319"/>
      <c r="AF40" s="319"/>
      <c r="AG40" s="319"/>
      <c r="AH40" s="319"/>
      <c r="AI40" s="319"/>
      <c r="AJ40" s="319"/>
      <c r="AK40" s="319"/>
      <c r="AL40" s="319"/>
      <c r="AM40" s="319"/>
      <c r="AN40" s="319"/>
      <c r="AO40" s="319"/>
      <c r="AP40" s="319"/>
      <c r="AQ40" s="319"/>
      <c r="AR40" s="319"/>
      <c r="AS40" s="319"/>
      <c r="AT40" s="319"/>
      <c r="AU40" s="319"/>
      <c r="AV40" s="319"/>
      <c r="AW40" s="319"/>
      <c r="AX40" s="319"/>
      <c r="AY40" s="319"/>
      <c r="AZ40" s="319"/>
      <c r="BA40" s="319"/>
      <c r="BB40" s="319"/>
      <c r="BC40" s="319"/>
      <c r="BD40" s="319"/>
      <c r="BE40" s="319"/>
      <c r="BF40" s="342">
        <f>'Table_4_(i)'!BF40</f>
        <v>0</v>
      </c>
      <c r="BG40" s="342">
        <f>'Table_4_(i)'!BG40</f>
        <v>0</v>
      </c>
      <c r="BH40" s="342">
        <f>'Table_4_(i)'!BH40</f>
        <v>0</v>
      </c>
      <c r="BI40" s="342">
        <f>'Table_4_(i)'!BI40</f>
        <v>0</v>
      </c>
      <c r="BJ40" s="342">
        <f>'Table_4_(i)'!BJ40</f>
        <v>0</v>
      </c>
      <c r="BK40" s="342">
        <f>'Table_4_(i)'!BK40</f>
        <v>0</v>
      </c>
      <c r="BL40" s="342">
        <f>'Table_4_(i)'!BL40</f>
        <v>0</v>
      </c>
      <c r="BM40" s="342">
        <f>'Table_4_(i)'!BM40</f>
        <v>0</v>
      </c>
      <c r="BN40" s="342">
        <f>'Table_4_(i)'!BN40</f>
        <v>0</v>
      </c>
      <c r="BO40" s="342">
        <f>'Table_4_(i)'!BO40</f>
        <v>0</v>
      </c>
      <c r="BP40" s="342">
        <f>'Table_4_(i)'!BP40</f>
        <v>0</v>
      </c>
      <c r="BQ40" s="342">
        <f>'Table_4_(i)'!BQ40</f>
        <v>0</v>
      </c>
      <c r="BR40" s="342">
        <f>'Table_4_(i)'!BR40</f>
        <v>0</v>
      </c>
      <c r="BS40" s="342">
        <f>'Table_4_(i)'!BS40</f>
        <v>0</v>
      </c>
      <c r="BT40" s="342">
        <f>'Table_4_(i)'!BT40</f>
        <v>0</v>
      </c>
      <c r="BU40" s="342">
        <f>'Table_4_(i)'!BU40</f>
        <v>0</v>
      </c>
      <c r="BV40" s="342">
        <f>'Table_4_(i)'!BV40</f>
        <v>0</v>
      </c>
      <c r="BW40" s="342">
        <f>'Table_4_(i)'!BW40</f>
        <v>0</v>
      </c>
      <c r="BX40" s="342">
        <f>'Table_4_(i)'!BX40</f>
        <v>0</v>
      </c>
      <c r="BY40" s="342">
        <f>'Table_4_(i)'!BY40</f>
        <v>0</v>
      </c>
      <c r="BZ40" s="342">
        <f>'Table_4_(i)'!BZ40</f>
        <v>0</v>
      </c>
      <c r="CA40" s="342">
        <f>'Table_4_(i)'!CA40</f>
        <v>0</v>
      </c>
      <c r="CB40" s="342">
        <f>'Table_4_(i)'!CB40</f>
        <v>0</v>
      </c>
      <c r="CC40" s="342">
        <f>'Table_4_(i)'!CC40</f>
        <v>0</v>
      </c>
      <c r="CD40" s="342">
        <f>'Table_4_(i)'!CD40</f>
        <v>0</v>
      </c>
      <c r="CE40" s="343">
        <f>'Table_4_(i)'!CE40</f>
        <v>0</v>
      </c>
      <c r="CF40" s="342"/>
    </row>
    <row r="41" spans="1:84" ht="15.5" x14ac:dyDescent="0.35">
      <c r="A41" s="326"/>
      <c r="B41" s="322" t="s">
        <v>289</v>
      </c>
      <c r="C41" s="327"/>
      <c r="D41" s="327"/>
      <c r="E41" s="327"/>
      <c r="F41" s="327"/>
      <c r="G41" s="327"/>
      <c r="H41" s="327"/>
      <c r="I41" s="327"/>
      <c r="J41" s="327"/>
      <c r="K41" s="327"/>
      <c r="L41" s="327"/>
      <c r="M41" s="327"/>
      <c r="N41" s="327"/>
      <c r="O41" s="327"/>
      <c r="P41" s="327"/>
      <c r="Q41" s="327"/>
      <c r="R41" s="327"/>
      <c r="S41" s="327"/>
      <c r="T41" s="327"/>
      <c r="U41" s="327"/>
      <c r="V41" s="327"/>
      <c r="W41" s="327"/>
      <c r="X41" s="327"/>
      <c r="Y41" s="327"/>
      <c r="Z41" s="327"/>
      <c r="AA41" s="327"/>
      <c r="AB41" s="327"/>
      <c r="AC41" s="327"/>
      <c r="AD41" s="327"/>
      <c r="AE41" s="327"/>
      <c r="AF41" s="327"/>
      <c r="AG41" s="327"/>
      <c r="AH41" s="327"/>
      <c r="AI41" s="327"/>
      <c r="AJ41" s="327"/>
      <c r="AK41" s="327"/>
      <c r="AL41" s="327"/>
      <c r="AM41" s="327"/>
      <c r="AN41" s="327"/>
      <c r="AO41" s="327"/>
      <c r="AP41" s="327"/>
      <c r="AQ41" s="327"/>
      <c r="AR41" s="327"/>
      <c r="AS41" s="327"/>
      <c r="AT41" s="327"/>
      <c r="AU41" s="327"/>
      <c r="AV41" s="327"/>
      <c r="AW41" s="327"/>
      <c r="AX41" s="327"/>
      <c r="AY41" s="327"/>
      <c r="AZ41" s="327"/>
      <c r="BA41" s="327"/>
      <c r="BB41" s="327"/>
      <c r="BC41" s="327"/>
      <c r="BD41" s="327"/>
      <c r="BE41" s="327"/>
      <c r="BF41" s="357" t="s">
        <v>473</v>
      </c>
      <c r="BG41" s="357" t="s">
        <v>473</v>
      </c>
      <c r="BH41" s="357" t="s">
        <v>473</v>
      </c>
      <c r="BI41" s="357" t="s">
        <v>473</v>
      </c>
      <c r="BJ41" s="357" t="s">
        <v>473</v>
      </c>
      <c r="BK41" s="357" t="s">
        <v>473</v>
      </c>
      <c r="BL41" s="357" t="s">
        <v>473</v>
      </c>
      <c r="BM41" s="357" t="s">
        <v>473</v>
      </c>
      <c r="BN41" s="357" t="s">
        <v>473</v>
      </c>
      <c r="BO41" s="357" t="s">
        <v>473</v>
      </c>
      <c r="BP41" s="357" t="s">
        <v>473</v>
      </c>
      <c r="BQ41" s="357">
        <v>12.927730832029241</v>
      </c>
      <c r="BR41" s="357">
        <v>115.02471934180002</v>
      </c>
      <c r="BS41" s="357">
        <v>111.913273083729</v>
      </c>
      <c r="BT41" s="357">
        <v>382.86919591988669</v>
      </c>
      <c r="BU41" s="357">
        <v>812.23464036735754</v>
      </c>
      <c r="BV41" s="357">
        <v>1000.1001611182436</v>
      </c>
      <c r="BW41" s="357">
        <v>1393.5109899429469</v>
      </c>
      <c r="BX41" s="357">
        <v>1893.3721025140837</v>
      </c>
      <c r="BY41" s="357">
        <v>2247.4042633304393</v>
      </c>
      <c r="BZ41" s="357">
        <v>2849.5552298034308</v>
      </c>
      <c r="CA41" s="357">
        <v>3755.1650440346552</v>
      </c>
      <c r="CB41" s="357">
        <v>4546.6917047098541</v>
      </c>
      <c r="CC41" s="357">
        <v>5264.969748846419</v>
      </c>
      <c r="CD41" s="357">
        <v>5842.1096532368083</v>
      </c>
      <c r="CE41" s="358">
        <v>6252.2751334327613</v>
      </c>
      <c r="CF41" s="357"/>
    </row>
    <row r="42" spans="1:84" ht="27" customHeight="1" x14ac:dyDescent="0.35">
      <c r="A42" s="317"/>
      <c r="B42" s="318" t="s">
        <v>459</v>
      </c>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c r="AH42" s="319"/>
      <c r="AI42" s="319"/>
      <c r="AJ42" s="319"/>
      <c r="AK42" s="319"/>
      <c r="AL42" s="319"/>
      <c r="AM42" s="319"/>
      <c r="AN42" s="319"/>
      <c r="AO42" s="319"/>
      <c r="AP42" s="319"/>
      <c r="AQ42" s="319"/>
      <c r="AR42" s="319"/>
      <c r="AS42" s="319"/>
      <c r="AT42" s="319"/>
      <c r="AU42" s="319"/>
      <c r="AV42" s="319"/>
      <c r="AW42" s="319"/>
      <c r="AX42" s="319"/>
      <c r="AY42" s="319"/>
      <c r="AZ42" s="319"/>
      <c r="BA42" s="319"/>
      <c r="BB42" s="319"/>
      <c r="BC42" s="319"/>
      <c r="BD42" s="319"/>
      <c r="BE42" s="319"/>
      <c r="BF42" s="320">
        <f t="shared" ref="BF42:CE42" si="12">SUM(BF44:BF44)</f>
        <v>144.22438516272246</v>
      </c>
      <c r="BG42" s="320">
        <f t="shared" si="12"/>
        <v>150.96826553539856</v>
      </c>
      <c r="BH42" s="320">
        <f t="shared" si="12"/>
        <v>110.37506927375988</v>
      </c>
      <c r="BI42" s="320">
        <f t="shared" si="12"/>
        <v>113.86014075550148</v>
      </c>
      <c r="BJ42" s="320">
        <f t="shared" si="12"/>
        <v>120.27818045885873</v>
      </c>
      <c r="BK42" s="320">
        <f t="shared" si="12"/>
        <v>178.95694254755253</v>
      </c>
      <c r="BL42" s="320">
        <f t="shared" si="12"/>
        <v>156.60547047030221</v>
      </c>
      <c r="BM42" s="320">
        <f t="shared" si="12"/>
        <v>163.5139235896323</v>
      </c>
      <c r="BN42" s="320">
        <f t="shared" si="12"/>
        <v>151.91639982953399</v>
      </c>
      <c r="BO42" s="320">
        <f t="shared" si="12"/>
        <v>151.56049255757216</v>
      </c>
      <c r="BP42" s="320">
        <f t="shared" si="12"/>
        <v>142.82205978500161</v>
      </c>
      <c r="BQ42" s="320">
        <f t="shared" si="12"/>
        <v>129.58325551328193</v>
      </c>
      <c r="BR42" s="320">
        <f t="shared" si="12"/>
        <v>124.00900276048282</v>
      </c>
      <c r="BS42" s="320">
        <f t="shared" si="12"/>
        <v>115.01042357474567</v>
      </c>
      <c r="BT42" s="320">
        <f t="shared" si="12"/>
        <v>108.23632857824337</v>
      </c>
      <c r="BU42" s="320">
        <f t="shared" si="12"/>
        <v>94.62568687113837</v>
      </c>
      <c r="BV42" s="320">
        <f t="shared" si="12"/>
        <v>86.625972806750895</v>
      </c>
      <c r="BW42" s="320">
        <f t="shared" si="12"/>
        <v>80.230419381332581</v>
      </c>
      <c r="BX42" s="320">
        <f t="shared" si="12"/>
        <v>71.893421583468523</v>
      </c>
      <c r="BY42" s="320">
        <f t="shared" si="12"/>
        <v>62.260187286584028</v>
      </c>
      <c r="BZ42" s="320">
        <f t="shared" si="12"/>
        <v>57.021199946168899</v>
      </c>
      <c r="CA42" s="320">
        <f t="shared" si="12"/>
        <v>57.207205958165559</v>
      </c>
      <c r="CB42" s="320">
        <f t="shared" si="12"/>
        <v>52.868261622164987</v>
      </c>
      <c r="CC42" s="320">
        <f t="shared" si="12"/>
        <v>45.746679988956302</v>
      </c>
      <c r="CD42" s="320">
        <f t="shared" si="12"/>
        <v>38.16820493308866</v>
      </c>
      <c r="CE42" s="321">
        <f t="shared" si="12"/>
        <v>30.825550151732465</v>
      </c>
      <c r="CF42" s="320"/>
    </row>
    <row r="43" spans="1:84" ht="15.5" x14ac:dyDescent="0.35">
      <c r="A43" s="326"/>
      <c r="B43" s="322" t="s">
        <v>276</v>
      </c>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c r="AH43" s="319"/>
      <c r="AI43" s="319"/>
      <c r="AJ43" s="319"/>
      <c r="AK43" s="319"/>
      <c r="AL43" s="319"/>
      <c r="AM43" s="319"/>
      <c r="AN43" s="319"/>
      <c r="AO43" s="319"/>
      <c r="AP43" s="319"/>
      <c r="AQ43" s="319"/>
      <c r="AR43" s="319"/>
      <c r="AS43" s="319"/>
      <c r="AT43" s="319"/>
      <c r="AU43" s="319"/>
      <c r="AV43" s="319"/>
      <c r="AW43" s="319"/>
      <c r="AX43" s="319"/>
      <c r="AY43" s="319"/>
      <c r="AZ43" s="319"/>
      <c r="BA43" s="319"/>
      <c r="BB43" s="319"/>
      <c r="BC43" s="319"/>
      <c r="BD43" s="319"/>
      <c r="BE43" s="319"/>
      <c r="BF43" s="342">
        <f>'Table_4_(i)'!BF43</f>
        <v>0</v>
      </c>
      <c r="BG43" s="342">
        <f>'Table_4_(i)'!BG43</f>
        <v>0</v>
      </c>
      <c r="BH43" s="342">
        <f>'Table_4_(i)'!BH43</f>
        <v>0</v>
      </c>
      <c r="BI43" s="342">
        <f>'Table_4_(i)'!BI43</f>
        <v>0</v>
      </c>
      <c r="BJ43" s="342">
        <f>'Table_4_(i)'!BJ43</f>
        <v>0</v>
      </c>
      <c r="BK43" s="342">
        <f>'Table_4_(i)'!BK43</f>
        <v>0</v>
      </c>
      <c r="BL43" s="342">
        <f>'Table_4_(i)'!BL43</f>
        <v>0</v>
      </c>
      <c r="BM43" s="342">
        <f>'Table_4_(i)'!BM43</f>
        <v>0</v>
      </c>
      <c r="BN43" s="342">
        <f>'Table_4_(i)'!BN43</f>
        <v>0</v>
      </c>
      <c r="BO43" s="342">
        <f>'Table_4_(i)'!BO43</f>
        <v>0</v>
      </c>
      <c r="BP43" s="342">
        <f>'Table_4_(i)'!BP43</f>
        <v>0</v>
      </c>
      <c r="BQ43" s="342">
        <f>'Table_4_(i)'!BQ43</f>
        <v>0</v>
      </c>
      <c r="BR43" s="342">
        <f>'Table_4_(i)'!BR43</f>
        <v>0</v>
      </c>
      <c r="BS43" s="342">
        <f>'Table_4_(i)'!BS43</f>
        <v>0</v>
      </c>
      <c r="BT43" s="342">
        <f>'Table_4_(i)'!BT43</f>
        <v>0</v>
      </c>
      <c r="BU43" s="342">
        <f>'Table_4_(i)'!BU43</f>
        <v>0</v>
      </c>
      <c r="BV43" s="342">
        <f>'Table_4_(i)'!BV43</f>
        <v>0</v>
      </c>
      <c r="BW43" s="342">
        <f>'Table_4_(i)'!BW43</f>
        <v>0</v>
      </c>
      <c r="BX43" s="342">
        <f>'Table_4_(i)'!BX43</f>
        <v>0</v>
      </c>
      <c r="BY43" s="342">
        <f>'Table_4_(i)'!BY43</f>
        <v>0</v>
      </c>
      <c r="BZ43" s="342">
        <f>'Table_4_(i)'!BZ43</f>
        <v>0</v>
      </c>
      <c r="CA43" s="342">
        <f>'Table_4_(i)'!CA43</f>
        <v>0</v>
      </c>
      <c r="CB43" s="342">
        <f>'Table_4_(i)'!CB43</f>
        <v>0</v>
      </c>
      <c r="CC43" s="342">
        <f>'Table_4_(i)'!CC43</f>
        <v>0</v>
      </c>
      <c r="CD43" s="342">
        <f>'Table_4_(i)'!CD43</f>
        <v>0</v>
      </c>
      <c r="CE43" s="343">
        <f>'Table_4_(i)'!CE43</f>
        <v>0</v>
      </c>
      <c r="CF43" s="342"/>
    </row>
    <row r="44" spans="1:84" ht="15.5" x14ac:dyDescent="0.35">
      <c r="A44" s="326"/>
      <c r="B44" s="322" t="s">
        <v>293</v>
      </c>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c r="AH44" s="319"/>
      <c r="AI44" s="319"/>
      <c r="AJ44" s="319"/>
      <c r="AK44" s="319"/>
      <c r="AL44" s="319"/>
      <c r="AM44" s="319"/>
      <c r="AN44" s="319"/>
      <c r="AO44" s="319"/>
      <c r="AP44" s="319"/>
      <c r="AQ44" s="319"/>
      <c r="AR44" s="319"/>
      <c r="AS44" s="319"/>
      <c r="AT44" s="319"/>
      <c r="AU44" s="319"/>
      <c r="AV44" s="319"/>
      <c r="AW44" s="319"/>
      <c r="AX44" s="319"/>
      <c r="AY44" s="319"/>
      <c r="AZ44" s="319"/>
      <c r="BA44" s="319"/>
      <c r="BB44" s="319"/>
      <c r="BC44" s="319"/>
      <c r="BD44" s="319"/>
      <c r="BE44" s="319"/>
      <c r="BF44" s="342">
        <v>144.22438516272246</v>
      </c>
      <c r="BG44" s="342">
        <v>150.96826553539856</v>
      </c>
      <c r="BH44" s="342">
        <v>110.37506927375988</v>
      </c>
      <c r="BI44" s="342">
        <v>113.86014075550148</v>
      </c>
      <c r="BJ44" s="342">
        <v>120.27818045885873</v>
      </c>
      <c r="BK44" s="342">
        <v>178.95694254755253</v>
      </c>
      <c r="BL44" s="342">
        <v>156.60547047030221</v>
      </c>
      <c r="BM44" s="342">
        <v>163.5139235896323</v>
      </c>
      <c r="BN44" s="342">
        <v>151.91639982953399</v>
      </c>
      <c r="BO44" s="342">
        <v>151.56049255757216</v>
      </c>
      <c r="BP44" s="342">
        <v>142.82205978500161</v>
      </c>
      <c r="BQ44" s="342">
        <v>129.58325551328193</v>
      </c>
      <c r="BR44" s="342">
        <v>124.00900276048282</v>
      </c>
      <c r="BS44" s="342">
        <v>115.01042357474567</v>
      </c>
      <c r="BT44" s="342">
        <v>108.23632857824337</v>
      </c>
      <c r="BU44" s="342">
        <v>94.62568687113837</v>
      </c>
      <c r="BV44" s="342">
        <v>86.625972806750895</v>
      </c>
      <c r="BW44" s="342">
        <v>80.230419381332581</v>
      </c>
      <c r="BX44" s="342">
        <v>71.893421583468523</v>
      </c>
      <c r="BY44" s="342">
        <v>62.260187286584028</v>
      </c>
      <c r="BZ44" s="342">
        <v>57.021199946168899</v>
      </c>
      <c r="CA44" s="342">
        <v>57.207205958165559</v>
      </c>
      <c r="CB44" s="342">
        <v>52.868261622164987</v>
      </c>
      <c r="CC44" s="342">
        <v>45.746679988956302</v>
      </c>
      <c r="CD44" s="342">
        <v>38.16820493308866</v>
      </c>
      <c r="CE44" s="343">
        <v>30.825550151732465</v>
      </c>
      <c r="CF44" s="342"/>
    </row>
    <row r="45" spans="1:84" ht="15.5" x14ac:dyDescent="0.35">
      <c r="A45" s="326"/>
      <c r="B45" s="322" t="s">
        <v>294</v>
      </c>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c r="AH45" s="319"/>
      <c r="AI45" s="319"/>
      <c r="AJ45" s="319"/>
      <c r="AK45" s="319"/>
      <c r="AL45" s="319"/>
      <c r="AM45" s="319"/>
      <c r="AN45" s="319"/>
      <c r="AO45" s="319"/>
      <c r="AP45" s="319"/>
      <c r="AQ45" s="319"/>
      <c r="AR45" s="319"/>
      <c r="AS45" s="319"/>
      <c r="AT45" s="319"/>
      <c r="AU45" s="319"/>
      <c r="AV45" s="319"/>
      <c r="AW45" s="319"/>
      <c r="AX45" s="319"/>
      <c r="AY45" s="319"/>
      <c r="AZ45" s="319"/>
      <c r="BA45" s="319"/>
      <c r="BB45" s="319"/>
      <c r="BC45" s="319"/>
      <c r="BD45" s="319"/>
      <c r="BE45" s="319"/>
      <c r="BF45" s="342">
        <f>'Table_4_(i)'!BF45</f>
        <v>0</v>
      </c>
      <c r="BG45" s="342">
        <f>'Table_4_(i)'!BG45</f>
        <v>0</v>
      </c>
      <c r="BH45" s="342">
        <f>'Table_4_(i)'!BH45</f>
        <v>0</v>
      </c>
      <c r="BI45" s="342">
        <f>'Table_4_(i)'!BI45</f>
        <v>0</v>
      </c>
      <c r="BJ45" s="342">
        <f>'Table_4_(i)'!BJ45</f>
        <v>0</v>
      </c>
      <c r="BK45" s="342">
        <f>'Table_4_(i)'!BK45</f>
        <v>0</v>
      </c>
      <c r="BL45" s="342">
        <f>'Table_4_(i)'!BL45</f>
        <v>0</v>
      </c>
      <c r="BM45" s="342">
        <f>'Table_4_(i)'!BM45</f>
        <v>0</v>
      </c>
      <c r="BN45" s="342">
        <f>'Table_4_(i)'!BN45</f>
        <v>0</v>
      </c>
      <c r="BO45" s="342">
        <f>'Table_4_(i)'!BO45</f>
        <v>0</v>
      </c>
      <c r="BP45" s="342">
        <f>'Table_4_(i)'!BP45</f>
        <v>0</v>
      </c>
      <c r="BQ45" s="342">
        <f>'Table_4_(i)'!BQ45</f>
        <v>0</v>
      </c>
      <c r="BR45" s="342">
        <f>'Table_4_(i)'!BR45</f>
        <v>0</v>
      </c>
      <c r="BS45" s="342">
        <f>'Table_4_(i)'!BS45</f>
        <v>0</v>
      </c>
      <c r="BT45" s="342">
        <f>'Table_4_(i)'!BT45</f>
        <v>0</v>
      </c>
      <c r="BU45" s="342">
        <f>'Table_4_(i)'!BU45</f>
        <v>0</v>
      </c>
      <c r="BV45" s="342">
        <f>'Table_4_(i)'!BV45</f>
        <v>0</v>
      </c>
      <c r="BW45" s="342">
        <f>'Table_4_(i)'!BW45</f>
        <v>0</v>
      </c>
      <c r="BX45" s="342">
        <f>'Table_4_(i)'!BX45</f>
        <v>0</v>
      </c>
      <c r="BY45" s="342">
        <f>'Table_4_(i)'!BY45</f>
        <v>0</v>
      </c>
      <c r="BZ45" s="342">
        <f>'Table_4_(i)'!BZ45</f>
        <v>0</v>
      </c>
      <c r="CA45" s="342">
        <f>'Table_4_(i)'!CA45</f>
        <v>0</v>
      </c>
      <c r="CB45" s="342">
        <f>'Table_4_(i)'!CB45</f>
        <v>0</v>
      </c>
      <c r="CC45" s="342">
        <f>'Table_4_(i)'!CC45</f>
        <v>0</v>
      </c>
      <c r="CD45" s="342">
        <f>'Table_4_(i)'!CD45</f>
        <v>0</v>
      </c>
      <c r="CE45" s="343">
        <f>'Table_4_(i)'!CE45</f>
        <v>0</v>
      </c>
      <c r="CF45" s="342"/>
    </row>
    <row r="46" spans="1:84" ht="27" customHeight="1" x14ac:dyDescent="0.35">
      <c r="A46" s="326"/>
      <c r="B46" s="318" t="s">
        <v>462</v>
      </c>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c r="AH46" s="319"/>
      <c r="AI46" s="319"/>
      <c r="AJ46" s="319"/>
      <c r="AK46" s="319"/>
      <c r="AL46" s="319"/>
      <c r="AM46" s="319"/>
      <c r="AN46" s="319"/>
      <c r="AO46" s="319"/>
      <c r="AP46" s="319"/>
      <c r="AQ46" s="319"/>
      <c r="AR46" s="319"/>
      <c r="AS46" s="319"/>
      <c r="AT46" s="319"/>
      <c r="AU46" s="319"/>
      <c r="AV46" s="319"/>
      <c r="AW46" s="319"/>
      <c r="AX46" s="319"/>
      <c r="AY46" s="319"/>
      <c r="AZ46" s="319"/>
      <c r="BA46" s="319"/>
      <c r="BB46" s="319"/>
      <c r="BC46" s="319"/>
      <c r="BD46" s="319"/>
      <c r="BE46" s="319"/>
      <c r="BF46" s="342">
        <f t="shared" ref="BF46:CE46" si="13">SUM(BF47:BF50)</f>
        <v>315.23061243010932</v>
      </c>
      <c r="BG46" s="342">
        <f t="shared" si="13"/>
        <v>302.76235127125761</v>
      </c>
      <c r="BH46" s="342">
        <f t="shared" si="13"/>
        <v>321.81217040890067</v>
      </c>
      <c r="BI46" s="342">
        <f t="shared" si="13"/>
        <v>347.22194282936471</v>
      </c>
      <c r="BJ46" s="342">
        <f t="shared" si="13"/>
        <v>342.32322901844071</v>
      </c>
      <c r="BK46" s="342">
        <f t="shared" si="13"/>
        <v>364.86696851086697</v>
      </c>
      <c r="BL46" s="342">
        <f t="shared" si="13"/>
        <v>457.66875636956121</v>
      </c>
      <c r="BM46" s="342">
        <f t="shared" si="13"/>
        <v>482.95083720401652</v>
      </c>
      <c r="BN46" s="342">
        <f t="shared" si="13"/>
        <v>485.68211675892098</v>
      </c>
      <c r="BO46" s="342">
        <f t="shared" si="13"/>
        <v>494.47654684757799</v>
      </c>
      <c r="BP46" s="342">
        <f t="shared" si="13"/>
        <v>518.08532414665729</v>
      </c>
      <c r="BQ46" s="342">
        <f t="shared" si="13"/>
        <v>530.22843218896173</v>
      </c>
      <c r="BR46" s="342">
        <f t="shared" si="13"/>
        <v>570.56296065766492</v>
      </c>
      <c r="BS46" s="342">
        <f t="shared" si="13"/>
        <v>582.72273538416846</v>
      </c>
      <c r="BT46" s="342">
        <f t="shared" si="13"/>
        <v>540.87407792825377</v>
      </c>
      <c r="BU46" s="342">
        <f t="shared" si="13"/>
        <v>542.52921844957166</v>
      </c>
      <c r="BV46" s="342">
        <f t="shared" si="13"/>
        <v>543.73253387336445</v>
      </c>
      <c r="BW46" s="342">
        <f t="shared" si="13"/>
        <v>539.45665536322406</v>
      </c>
      <c r="BX46" s="342">
        <f t="shared" si="13"/>
        <v>512.33777793698096</v>
      </c>
      <c r="BY46" s="342">
        <f t="shared" si="13"/>
        <v>510.30786846287498</v>
      </c>
      <c r="BZ46" s="342">
        <f t="shared" si="13"/>
        <v>511.40981988117983</v>
      </c>
      <c r="CA46" s="342">
        <f t="shared" si="13"/>
        <v>551.14852323883133</v>
      </c>
      <c r="CB46" s="342">
        <f t="shared" si="13"/>
        <v>565.85333270192655</v>
      </c>
      <c r="CC46" s="342">
        <f t="shared" si="13"/>
        <v>556.29233051839219</v>
      </c>
      <c r="CD46" s="342">
        <f t="shared" si="13"/>
        <v>538.5676229656483</v>
      </c>
      <c r="CE46" s="343">
        <f t="shared" si="13"/>
        <v>520.14192267276314</v>
      </c>
      <c r="CF46" s="342"/>
    </row>
    <row r="47" spans="1:84" ht="15.5" x14ac:dyDescent="0.35">
      <c r="A47" s="326"/>
      <c r="B47" s="322" t="s">
        <v>463</v>
      </c>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c r="AH47" s="319"/>
      <c r="AI47" s="319"/>
      <c r="AJ47" s="319"/>
      <c r="AK47" s="319"/>
      <c r="AL47" s="319"/>
      <c r="AM47" s="319"/>
      <c r="AN47" s="319"/>
      <c r="AO47" s="319"/>
      <c r="AP47" s="319"/>
      <c r="AQ47" s="319"/>
      <c r="AR47" s="319"/>
      <c r="AS47" s="319"/>
      <c r="AT47" s="319"/>
      <c r="AU47" s="319"/>
      <c r="AV47" s="319"/>
      <c r="AW47" s="319"/>
      <c r="AX47" s="319"/>
      <c r="AY47" s="319"/>
      <c r="AZ47" s="319"/>
      <c r="BA47" s="319"/>
      <c r="BB47" s="319"/>
      <c r="BC47" s="319"/>
      <c r="BD47" s="319"/>
      <c r="BE47" s="319"/>
      <c r="BF47" s="342">
        <f>'Table_4_(i)'!BF47</f>
        <v>43.276589385629926</v>
      </c>
      <c r="BG47" s="342">
        <f>'Table_4_(i)'!BG47</f>
        <v>41.870065056891917</v>
      </c>
      <c r="BH47" s="342">
        <f>'Table_4_(i)'!BH47</f>
        <v>40.161999999999999</v>
      </c>
      <c r="BI47" s="342">
        <f>'Table_4_(i)'!BI47</f>
        <v>34.633821321321321</v>
      </c>
      <c r="BJ47" s="342">
        <f>'Table_4_(i)'!BJ47</f>
        <v>33.675449570815445</v>
      </c>
      <c r="BK47" s="342">
        <f>'Table_4_(i)'!BK47</f>
        <v>32.278980572177439</v>
      </c>
      <c r="BL47" s="342">
        <f>'Table_4_(i)'!BL47</f>
        <v>34.4126571368</v>
      </c>
      <c r="BM47" s="342">
        <f>'Table_4_(i)'!BM47</f>
        <v>34.052216707435903</v>
      </c>
      <c r="BN47" s="342">
        <f>'Table_4_(i)'!BN47</f>
        <v>32.443668379959036</v>
      </c>
      <c r="BO47" s="342">
        <f>'Table_4_(i)'!BO47</f>
        <v>31.415099537507196</v>
      </c>
      <c r="BP47" s="342">
        <f>'Table_4_(i)'!BP47</f>
        <v>30.485839132581937</v>
      </c>
      <c r="BQ47" s="342">
        <f>'Table_4_(i)'!BQ47</f>
        <v>28.811339391792881</v>
      </c>
      <c r="BR47" s="342">
        <f>'Table_4_(i)'!BR47</f>
        <v>27.547684241065259</v>
      </c>
      <c r="BS47" s="342">
        <f>'Table_4_(i)'!BS47</f>
        <v>25.944535112099693</v>
      </c>
      <c r="BT47" s="342">
        <f>'Table_4_(i)'!BT47</f>
        <v>24.468501471795534</v>
      </c>
      <c r="BU47" s="342">
        <f>'Table_4_(i)'!BU47</f>
        <v>22.849321929125864</v>
      </c>
      <c r="BV47" s="342">
        <f>'Table_4_(i)'!BV47</f>
        <v>21.394699465595245</v>
      </c>
      <c r="BW47" s="342">
        <f>'Table_4_(i)'!BW47</f>
        <v>20.040333113264378</v>
      </c>
      <c r="BX47" s="342">
        <f>'Table_4_(i)'!BX47</f>
        <v>16.076989167102894</v>
      </c>
      <c r="BY47" s="342">
        <f>'Table_4_(i)'!BY47</f>
        <v>14.951406645585138</v>
      </c>
      <c r="BZ47" s="342">
        <f>'Table_4_(i)'!BZ47</f>
        <v>14.045685738596815</v>
      </c>
      <c r="CA47" s="342">
        <f>'Table_4_(i)'!CA47</f>
        <v>14.18369436517353</v>
      </c>
      <c r="CB47" s="342">
        <f>'Table_4_(i)'!CB47</f>
        <v>13.699148790350471</v>
      </c>
      <c r="CC47" s="342">
        <f>'Table_4_(i)'!CC47</f>
        <v>12.796959265981554</v>
      </c>
      <c r="CD47" s="342">
        <f>'Table_4_(i)'!CD47</f>
        <v>11.938665739797763</v>
      </c>
      <c r="CE47" s="343">
        <f>'Table_4_(i)'!CE47</f>
        <v>11.160993322177559</v>
      </c>
      <c r="CF47" s="342"/>
    </row>
    <row r="48" spans="1:84" ht="15.5" x14ac:dyDescent="0.35">
      <c r="A48" s="326"/>
      <c r="B48" s="322" t="s">
        <v>464</v>
      </c>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c r="AH48" s="319"/>
      <c r="AI48" s="319"/>
      <c r="AJ48" s="319"/>
      <c r="AK48" s="319"/>
      <c r="AL48" s="319"/>
      <c r="AM48" s="319"/>
      <c r="AN48" s="319"/>
      <c r="AO48" s="319"/>
      <c r="AP48" s="319"/>
      <c r="AQ48" s="319"/>
      <c r="AR48" s="319"/>
      <c r="AS48" s="319"/>
      <c r="AT48" s="319"/>
      <c r="AU48" s="319"/>
      <c r="AV48" s="319"/>
      <c r="AW48" s="319"/>
      <c r="AX48" s="319"/>
      <c r="AY48" s="319"/>
      <c r="AZ48" s="319"/>
      <c r="BA48" s="319"/>
      <c r="BB48" s="319"/>
      <c r="BC48" s="319"/>
      <c r="BD48" s="319"/>
      <c r="BE48" s="319"/>
      <c r="BF48" s="342">
        <v>252.2443280444794</v>
      </c>
      <c r="BG48" s="342">
        <v>241.55178541221949</v>
      </c>
      <c r="BH48" s="342">
        <v>261.00708140890072</v>
      </c>
      <c r="BI48" s="342">
        <v>266.05012150804339</v>
      </c>
      <c r="BJ48" s="342">
        <v>275.97777944762527</v>
      </c>
      <c r="BK48" s="342">
        <v>305.14798793868954</v>
      </c>
      <c r="BL48" s="342">
        <v>386.19209823276117</v>
      </c>
      <c r="BM48" s="342">
        <v>406.65024649658068</v>
      </c>
      <c r="BN48" s="342">
        <v>405.77132337896194</v>
      </c>
      <c r="BO48" s="342">
        <v>415.85522631007075</v>
      </c>
      <c r="BP48" s="342">
        <v>436.17204125383932</v>
      </c>
      <c r="BQ48" s="342">
        <v>446.74159247716887</v>
      </c>
      <c r="BR48" s="342">
        <v>460.69336158659962</v>
      </c>
      <c r="BS48" s="342">
        <v>466.93000281206884</v>
      </c>
      <c r="BT48" s="342">
        <v>432.97261565645823</v>
      </c>
      <c r="BU48" s="342">
        <v>429.96221862044581</v>
      </c>
      <c r="BV48" s="342">
        <v>436.51258256011005</v>
      </c>
      <c r="BW48" s="342">
        <v>433.74999724995968</v>
      </c>
      <c r="BX48" s="342">
        <v>419.86078117891225</v>
      </c>
      <c r="BY48" s="342">
        <v>416.92968401728984</v>
      </c>
      <c r="BZ48" s="342">
        <v>419.46976388336367</v>
      </c>
      <c r="CA48" s="342">
        <v>455.4013705173607</v>
      </c>
      <c r="CB48" s="342">
        <v>469.2617100867455</v>
      </c>
      <c r="CC48" s="342">
        <v>462.22561209959417</v>
      </c>
      <c r="CD48" s="342">
        <v>447.19131240056623</v>
      </c>
      <c r="CE48" s="343">
        <v>431.18370447976918</v>
      </c>
      <c r="CF48" s="342"/>
    </row>
    <row r="49" spans="1:84" ht="15.5" x14ac:dyDescent="0.35">
      <c r="A49" s="326"/>
      <c r="B49" s="322" t="s">
        <v>465</v>
      </c>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c r="AH49" s="319"/>
      <c r="AI49" s="319"/>
      <c r="AJ49" s="319"/>
      <c r="AK49" s="319"/>
      <c r="AL49" s="319"/>
      <c r="AM49" s="319"/>
      <c r="AN49" s="319"/>
      <c r="AO49" s="319"/>
      <c r="AP49" s="319"/>
      <c r="AQ49" s="319"/>
      <c r="AR49" s="319"/>
      <c r="AS49" s="319"/>
      <c r="AT49" s="319"/>
      <c r="AU49" s="319"/>
      <c r="AV49" s="319"/>
      <c r="AW49" s="319"/>
      <c r="AX49" s="319"/>
      <c r="AY49" s="319"/>
      <c r="AZ49" s="319"/>
      <c r="BA49" s="319"/>
      <c r="BB49" s="319"/>
      <c r="BC49" s="319"/>
      <c r="BD49" s="319"/>
      <c r="BE49" s="319"/>
      <c r="BF49" s="342">
        <f>'Table_4_(i)'!BF49</f>
        <v>0</v>
      </c>
      <c r="BG49" s="342">
        <f>'Table_4_(i)'!BG49</f>
        <v>0</v>
      </c>
      <c r="BH49" s="342">
        <f>'Table_4_(i)'!BH49</f>
        <v>0</v>
      </c>
      <c r="BI49" s="342">
        <f>'Table_4_(i)'!BI49</f>
        <v>0</v>
      </c>
      <c r="BJ49" s="342">
        <f>'Table_4_(i)'!BJ49</f>
        <v>0</v>
      </c>
      <c r="BK49" s="342">
        <f>'Table_4_(i)'!BK49</f>
        <v>0</v>
      </c>
      <c r="BL49" s="342">
        <f>'Table_4_(i)'!BL49</f>
        <v>5.5109329999999996</v>
      </c>
      <c r="BM49" s="342">
        <f>'Table_4_(i)'!BM49</f>
        <v>7.0408049999999998</v>
      </c>
      <c r="BN49" s="342">
        <f>'Table_4_(i)'!BN49</f>
        <v>9.2482140000000008</v>
      </c>
      <c r="BO49" s="342">
        <f>'Table_4_(i)'!BO49</f>
        <v>9.5133209999999995</v>
      </c>
      <c r="BP49" s="342">
        <f>'Table_4_(i)'!BP49</f>
        <v>9.4075343484310903</v>
      </c>
      <c r="BQ49" s="342">
        <f>'Table_4_(i)'!BQ49</f>
        <v>9.2168086836232543</v>
      </c>
      <c r="BR49" s="342">
        <f>'Table_4_(i)'!BR49</f>
        <v>37.532187830000005</v>
      </c>
      <c r="BS49" s="342">
        <f>'Table_4_(i)'!BS49</f>
        <v>43.794516459999997</v>
      </c>
      <c r="BT49" s="342">
        <f>'Table_4_(i)'!BT49</f>
        <v>41.280517799999998</v>
      </c>
      <c r="BU49" s="342">
        <f>'Table_4_(i)'!BU49</f>
        <v>48.629247100000001</v>
      </c>
      <c r="BV49" s="342">
        <f>'Table_4_(i)'!BV49</f>
        <v>41.032349681177138</v>
      </c>
      <c r="BW49" s="342">
        <f>'Table_4_(i)'!BW49</f>
        <v>43.885255000000001</v>
      </c>
      <c r="BX49" s="342">
        <f>'Table_4_(i)'!BX49</f>
        <v>41.886665799999996</v>
      </c>
      <c r="BY49" s="342">
        <f>'Table_4_(i)'!BY49</f>
        <v>41.936323200000004</v>
      </c>
      <c r="BZ49" s="342">
        <f>'Table_4_(i)'!BZ49</f>
        <v>42.515027884424796</v>
      </c>
      <c r="CA49" s="342">
        <f>'Table_4_(i)'!CA49</f>
        <v>43.080980613302692</v>
      </c>
      <c r="CB49" s="342">
        <f>'Table_4_(i)'!CB49</f>
        <v>43.345906767555846</v>
      </c>
      <c r="CC49" s="342">
        <f>'Table_4_(i)'!CC49</f>
        <v>43.022434567505918</v>
      </c>
      <c r="CD49" s="342">
        <f>'Table_4_(i)'!CD49</f>
        <v>42.657220606918379</v>
      </c>
      <c r="CE49" s="343">
        <f>'Table_4_(i)'!CE49</f>
        <v>42.33021903305643</v>
      </c>
      <c r="CF49" s="342"/>
    </row>
    <row r="50" spans="1:84" ht="15.5" x14ac:dyDescent="0.35">
      <c r="A50" s="344"/>
      <c r="B50" s="322" t="s">
        <v>467</v>
      </c>
      <c r="C50" s="345"/>
      <c r="D50" s="345"/>
      <c r="E50" s="345"/>
      <c r="F50" s="345"/>
      <c r="G50" s="345"/>
      <c r="H50" s="345"/>
      <c r="I50" s="345"/>
      <c r="J50" s="345"/>
      <c r="K50" s="345"/>
      <c r="L50" s="345"/>
      <c r="M50" s="345"/>
      <c r="N50" s="345"/>
      <c r="O50" s="345"/>
      <c r="P50" s="345"/>
      <c r="Q50" s="345"/>
      <c r="R50" s="345"/>
      <c r="S50" s="345"/>
      <c r="T50" s="345"/>
      <c r="U50" s="345"/>
      <c r="V50" s="345"/>
      <c r="W50" s="345"/>
      <c r="X50" s="345"/>
      <c r="Y50" s="345"/>
      <c r="Z50" s="345"/>
      <c r="AA50" s="345"/>
      <c r="AB50" s="345"/>
      <c r="AC50" s="345"/>
      <c r="AD50" s="345"/>
      <c r="AE50" s="345"/>
      <c r="AF50" s="345"/>
      <c r="AG50" s="345"/>
      <c r="AH50" s="345"/>
      <c r="AI50" s="345"/>
      <c r="AJ50" s="345"/>
      <c r="AK50" s="345"/>
      <c r="AL50" s="345"/>
      <c r="AM50" s="345"/>
      <c r="AN50" s="345"/>
      <c r="AO50" s="345"/>
      <c r="AP50" s="345"/>
      <c r="AQ50" s="345"/>
      <c r="AR50" s="345"/>
      <c r="AS50" s="345"/>
      <c r="AT50" s="345"/>
      <c r="AU50" s="345"/>
      <c r="AV50" s="345"/>
      <c r="AW50" s="345"/>
      <c r="AX50" s="345"/>
      <c r="AY50" s="345"/>
      <c r="AZ50" s="345"/>
      <c r="BA50" s="345"/>
      <c r="BB50" s="345"/>
      <c r="BC50" s="345"/>
      <c r="BD50" s="345"/>
      <c r="BE50" s="345"/>
      <c r="BF50" s="342">
        <f>'Table_4_(i)'!BF50</f>
        <v>19.709695</v>
      </c>
      <c r="BG50" s="342">
        <f>'Table_4_(i)'!BG50</f>
        <v>19.340500802146213</v>
      </c>
      <c r="BH50" s="342">
        <f>'Table_4_(i)'!BH50</f>
        <v>20.643089</v>
      </c>
      <c r="BI50" s="342">
        <f>'Table_4_(i)'!BI50</f>
        <v>46.53799999999999</v>
      </c>
      <c r="BJ50" s="342">
        <f>'Table_4_(i)'!BJ50</f>
        <v>32.67</v>
      </c>
      <c r="BK50" s="342">
        <f>'Table_4_(i)'!BK50</f>
        <v>27.44</v>
      </c>
      <c r="BL50" s="342">
        <f>'Table_4_(i)'!BL50</f>
        <v>31.553068</v>
      </c>
      <c r="BM50" s="342">
        <f>'Table_4_(i)'!BM50</f>
        <v>35.207568999999999</v>
      </c>
      <c r="BN50" s="342">
        <f>'Table_4_(i)'!BN50</f>
        <v>38.218910999999999</v>
      </c>
      <c r="BO50" s="342">
        <f>'Table_4_(i)'!BO50</f>
        <v>37.692900000000002</v>
      </c>
      <c r="BP50" s="342">
        <f>'Table_4_(i)'!BP50</f>
        <v>42.019909411804896</v>
      </c>
      <c r="BQ50" s="342">
        <f>'Table_4_(i)'!BQ50</f>
        <v>45.458691636376749</v>
      </c>
      <c r="BR50" s="342">
        <f>'Table_4_(i)'!BR50</f>
        <v>44.789727000000006</v>
      </c>
      <c r="BS50" s="342">
        <f>'Table_4_(i)'!BS50</f>
        <v>46.053681000000005</v>
      </c>
      <c r="BT50" s="342">
        <f>'Table_4_(i)'!BT50</f>
        <v>42.152442999999998</v>
      </c>
      <c r="BU50" s="342">
        <f>'Table_4_(i)'!BU50</f>
        <v>41.088430800000005</v>
      </c>
      <c r="BV50" s="342">
        <f>'Table_4_(i)'!BV50</f>
        <v>44.79290216648203</v>
      </c>
      <c r="BW50" s="342">
        <f>'Table_4_(i)'!BW50</f>
        <v>41.78107</v>
      </c>
      <c r="BX50" s="342">
        <f>'Table_4_(i)'!BX50</f>
        <v>34.513341790965747</v>
      </c>
      <c r="BY50" s="342">
        <f>'Table_4_(i)'!BY50</f>
        <v>36.4904546</v>
      </c>
      <c r="BZ50" s="342">
        <f>'Table_4_(i)'!BZ50</f>
        <v>35.379342374794504</v>
      </c>
      <c r="CA50" s="342">
        <f>'Table_4_(i)'!CA50</f>
        <v>38.482477742994448</v>
      </c>
      <c r="CB50" s="342">
        <f>'Table_4_(i)'!CB50</f>
        <v>39.5465670572747</v>
      </c>
      <c r="CC50" s="342">
        <f>'Table_4_(i)'!CC50</f>
        <v>38.247324585310452</v>
      </c>
      <c r="CD50" s="342">
        <f>'Table_4_(i)'!CD50</f>
        <v>36.780424218365916</v>
      </c>
      <c r="CE50" s="343">
        <f>'Table_4_(i)'!CE50</f>
        <v>35.467005837760034</v>
      </c>
      <c r="CF50" s="342"/>
    </row>
    <row r="51" spans="1:84" ht="27" customHeight="1" x14ac:dyDescent="0.35">
      <c r="A51" s="326"/>
      <c r="B51" s="318" t="s">
        <v>495</v>
      </c>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c r="AH51" s="319"/>
      <c r="AI51" s="319"/>
      <c r="AJ51" s="319"/>
      <c r="AK51" s="319"/>
      <c r="AL51" s="319"/>
      <c r="AM51" s="319"/>
      <c r="AN51" s="319"/>
      <c r="AO51" s="319"/>
      <c r="AP51" s="319"/>
      <c r="AQ51" s="319"/>
      <c r="AR51" s="319"/>
      <c r="AS51" s="319"/>
      <c r="AT51" s="319"/>
      <c r="AU51" s="319"/>
      <c r="AV51" s="319"/>
      <c r="AW51" s="319"/>
      <c r="AX51" s="319"/>
      <c r="AY51" s="319"/>
      <c r="AZ51" s="319"/>
      <c r="BA51" s="319"/>
      <c r="BB51" s="319"/>
      <c r="BC51" s="319"/>
      <c r="BD51" s="319"/>
      <c r="BE51" s="319"/>
      <c r="BF51" s="342">
        <f t="shared" ref="BF51:CE51" si="14">SUM(BF52)</f>
        <v>41.369029420734343</v>
      </c>
      <c r="BG51" s="342">
        <f t="shared" si="14"/>
        <v>32.658835163929005</v>
      </c>
      <c r="BH51" s="342">
        <f t="shared" si="14"/>
        <v>34.68162232610775</v>
      </c>
      <c r="BI51" s="342">
        <f t="shared" si="14"/>
        <v>32.19658498432711</v>
      </c>
      <c r="BJ51" s="342">
        <f t="shared" si="14"/>
        <v>35.502091341970718</v>
      </c>
      <c r="BK51" s="342">
        <f t="shared" si="14"/>
        <v>40.145407748827644</v>
      </c>
      <c r="BL51" s="342">
        <f t="shared" si="14"/>
        <v>42.421885967902078</v>
      </c>
      <c r="BM51" s="342">
        <f t="shared" si="14"/>
        <v>44.29442709435682</v>
      </c>
      <c r="BN51" s="342">
        <f t="shared" si="14"/>
        <v>41.598114682627084</v>
      </c>
      <c r="BO51" s="342">
        <f t="shared" si="14"/>
        <v>37.883572952788036</v>
      </c>
      <c r="BP51" s="342">
        <f t="shared" si="14"/>
        <v>41.044369697806232</v>
      </c>
      <c r="BQ51" s="342">
        <f t="shared" si="14"/>
        <v>42.401206377134791</v>
      </c>
      <c r="BR51" s="342">
        <f t="shared" si="14"/>
        <v>40.838692241419196</v>
      </c>
      <c r="BS51" s="342">
        <f t="shared" si="14"/>
        <v>38.225037498338537</v>
      </c>
      <c r="BT51" s="342">
        <f t="shared" si="14"/>
        <v>36.71615792022547</v>
      </c>
      <c r="BU51" s="342">
        <f t="shared" si="14"/>
        <v>35.369111336611731</v>
      </c>
      <c r="BV51" s="342">
        <f t="shared" si="14"/>
        <v>28.468764033956255</v>
      </c>
      <c r="BW51" s="342">
        <f t="shared" si="14"/>
        <v>27.33116543347186</v>
      </c>
      <c r="BX51" s="342">
        <f t="shared" si="14"/>
        <v>27.435668354013981</v>
      </c>
      <c r="BY51" s="342">
        <f t="shared" si="14"/>
        <v>30.389176351945153</v>
      </c>
      <c r="BZ51" s="342">
        <f t="shared" si="14"/>
        <v>32.295036935776658</v>
      </c>
      <c r="CA51" s="342">
        <f t="shared" si="14"/>
        <v>38.279916346547715</v>
      </c>
      <c r="CB51" s="342">
        <f t="shared" si="14"/>
        <v>42.657832626225698</v>
      </c>
      <c r="CC51" s="342">
        <f t="shared" si="14"/>
        <v>44.67477749945246</v>
      </c>
      <c r="CD51" s="342">
        <f t="shared" si="14"/>
        <v>43.570106440029313</v>
      </c>
      <c r="CE51" s="343">
        <f t="shared" si="14"/>
        <v>40.488249328688092</v>
      </c>
      <c r="CF51" s="342"/>
    </row>
    <row r="52" spans="1:84" ht="15.5" x14ac:dyDescent="0.35">
      <c r="A52" s="326"/>
      <c r="B52" s="322" t="s">
        <v>252</v>
      </c>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c r="AG52" s="319"/>
      <c r="AH52" s="319"/>
      <c r="AI52" s="319"/>
      <c r="AJ52" s="319"/>
      <c r="AK52" s="319"/>
      <c r="AL52" s="319"/>
      <c r="AM52" s="319"/>
      <c r="AN52" s="319"/>
      <c r="AO52" s="319"/>
      <c r="AP52" s="319"/>
      <c r="AQ52" s="319"/>
      <c r="AR52" s="319"/>
      <c r="AS52" s="319"/>
      <c r="AT52" s="319"/>
      <c r="AU52" s="319"/>
      <c r="AV52" s="319"/>
      <c r="AW52" s="319"/>
      <c r="AX52" s="319"/>
      <c r="AY52" s="319"/>
      <c r="AZ52" s="319"/>
      <c r="BA52" s="319"/>
      <c r="BB52" s="319"/>
      <c r="BC52" s="319"/>
      <c r="BD52" s="319"/>
      <c r="BE52" s="319"/>
      <c r="BF52" s="342">
        <v>41.369029420734343</v>
      </c>
      <c r="BG52" s="342">
        <v>32.658835163929005</v>
      </c>
      <c r="BH52" s="342">
        <v>34.68162232610775</v>
      </c>
      <c r="BI52" s="342">
        <v>32.19658498432711</v>
      </c>
      <c r="BJ52" s="342">
        <v>35.502091341970718</v>
      </c>
      <c r="BK52" s="342">
        <v>40.145407748827644</v>
      </c>
      <c r="BL52" s="342">
        <v>42.421885967902078</v>
      </c>
      <c r="BM52" s="342">
        <v>44.29442709435682</v>
      </c>
      <c r="BN52" s="342">
        <v>41.598114682627084</v>
      </c>
      <c r="BO52" s="342">
        <v>37.883572952788036</v>
      </c>
      <c r="BP52" s="342">
        <v>41.044369697806232</v>
      </c>
      <c r="BQ52" s="342">
        <v>42.401206377134791</v>
      </c>
      <c r="BR52" s="342">
        <v>40.838692241419196</v>
      </c>
      <c r="BS52" s="342">
        <v>38.225037498338537</v>
      </c>
      <c r="BT52" s="342">
        <v>36.71615792022547</v>
      </c>
      <c r="BU52" s="342">
        <v>35.369111336611731</v>
      </c>
      <c r="BV52" s="342">
        <v>28.468764033956255</v>
      </c>
      <c r="BW52" s="342">
        <v>27.33116543347186</v>
      </c>
      <c r="BX52" s="342">
        <v>27.435668354013981</v>
      </c>
      <c r="BY52" s="342">
        <v>30.389176351945153</v>
      </c>
      <c r="BZ52" s="342">
        <v>32.295036935776658</v>
      </c>
      <c r="CA52" s="342">
        <v>38.279916346547715</v>
      </c>
      <c r="CB52" s="342">
        <v>42.657832626225698</v>
      </c>
      <c r="CC52" s="342">
        <v>44.67477749945246</v>
      </c>
      <c r="CD52" s="342">
        <v>43.570106440029313</v>
      </c>
      <c r="CE52" s="343">
        <v>40.488249328688092</v>
      </c>
      <c r="CF52" s="342"/>
    </row>
    <row r="53" spans="1:84" ht="15.5" x14ac:dyDescent="0.35">
      <c r="A53" s="330"/>
      <c r="B53" s="331"/>
      <c r="C53" s="332"/>
      <c r="D53" s="332"/>
      <c r="E53" s="332"/>
      <c r="F53" s="332"/>
      <c r="G53" s="332"/>
      <c r="H53" s="332"/>
      <c r="I53" s="332"/>
      <c r="J53" s="332"/>
      <c r="K53" s="332"/>
      <c r="L53" s="332"/>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7"/>
    </row>
    <row r="54" spans="1:84" ht="53.65" customHeight="1" x14ac:dyDescent="0.35">
      <c r="A54" s="335" t="s">
        <v>47</v>
      </c>
      <c r="B54" s="336" t="s">
        <v>503</v>
      </c>
      <c r="C54" s="337"/>
      <c r="D54" s="337"/>
      <c r="E54" s="337"/>
      <c r="F54" s="337"/>
      <c r="G54" s="337"/>
      <c r="H54" s="337"/>
      <c r="I54" s="337"/>
      <c r="J54" s="337"/>
      <c r="K54" s="337"/>
      <c r="L54" s="337"/>
      <c r="M54" s="337"/>
      <c r="N54" s="337"/>
      <c r="O54" s="337"/>
      <c r="P54" s="337"/>
      <c r="Q54" s="337"/>
      <c r="R54" s="337"/>
      <c r="S54" s="337"/>
      <c r="T54" s="337"/>
      <c r="U54" s="337"/>
      <c r="V54" s="337"/>
      <c r="W54" s="337"/>
      <c r="X54" s="337"/>
      <c r="Y54" s="337"/>
      <c r="Z54" s="337"/>
      <c r="AA54" s="337"/>
      <c r="AB54" s="337"/>
      <c r="AC54" s="337"/>
      <c r="AD54" s="337"/>
      <c r="AE54" s="337"/>
      <c r="AF54" s="337"/>
      <c r="AG54" s="337"/>
      <c r="AH54" s="337"/>
      <c r="AI54" s="337"/>
      <c r="AJ54" s="337"/>
      <c r="AK54" s="337"/>
      <c r="AL54" s="337"/>
      <c r="AM54" s="337"/>
      <c r="AN54" s="337"/>
      <c r="AO54" s="337"/>
      <c r="AP54" s="337"/>
      <c r="AQ54" s="337"/>
      <c r="AR54" s="337"/>
      <c r="AS54" s="337"/>
      <c r="AT54" s="337"/>
      <c r="AU54" s="337"/>
      <c r="AV54" s="337"/>
      <c r="AW54" s="337"/>
      <c r="AX54" s="337"/>
      <c r="AY54" s="337"/>
      <c r="AZ54" s="337"/>
      <c r="BA54" s="337"/>
      <c r="BB54" s="337"/>
      <c r="BC54" s="337"/>
      <c r="BD54" s="337"/>
      <c r="BE54" s="337"/>
      <c r="BF54" s="338" t="s">
        <v>123</v>
      </c>
      <c r="BG54" s="338" t="s">
        <v>124</v>
      </c>
      <c r="BH54" s="338" t="s">
        <v>125</v>
      </c>
      <c r="BI54" s="338" t="s">
        <v>126</v>
      </c>
      <c r="BJ54" s="338" t="s">
        <v>127</v>
      </c>
      <c r="BK54" s="338" t="s">
        <v>128</v>
      </c>
      <c r="BL54" s="338" t="s">
        <v>129</v>
      </c>
      <c r="BM54" s="338" t="s">
        <v>130</v>
      </c>
      <c r="BN54" s="338" t="s">
        <v>131</v>
      </c>
      <c r="BO54" s="338" t="s">
        <v>132</v>
      </c>
      <c r="BP54" s="338" t="s">
        <v>133</v>
      </c>
      <c r="BQ54" s="338" t="s">
        <v>134</v>
      </c>
      <c r="BR54" s="338" t="s">
        <v>135</v>
      </c>
      <c r="BS54" s="338" t="s">
        <v>136</v>
      </c>
      <c r="BT54" s="338" t="s">
        <v>137</v>
      </c>
      <c r="BU54" s="338" t="s">
        <v>138</v>
      </c>
      <c r="BV54" s="338" t="s">
        <v>139</v>
      </c>
      <c r="BW54" s="338" t="s">
        <v>140</v>
      </c>
      <c r="BX54" s="338" t="s">
        <v>141</v>
      </c>
      <c r="BY54" s="338" t="s">
        <v>142</v>
      </c>
      <c r="BZ54" s="338" t="s">
        <v>143</v>
      </c>
      <c r="CA54" s="338" t="s">
        <v>144</v>
      </c>
      <c r="CB54" s="338" t="s">
        <v>145</v>
      </c>
      <c r="CC54" s="338" t="s">
        <v>146</v>
      </c>
      <c r="CD54" s="338" t="s">
        <v>147</v>
      </c>
      <c r="CE54" s="339" t="s">
        <v>148</v>
      </c>
    </row>
    <row r="55" spans="1:84" ht="24.75" customHeight="1" x14ac:dyDescent="0.35">
      <c r="A55" s="335">
        <v>2023</v>
      </c>
      <c r="B55" s="306" t="s">
        <v>331</v>
      </c>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c r="AJ55" s="307"/>
      <c r="AK55" s="307"/>
      <c r="AL55" s="307"/>
      <c r="AM55" s="307"/>
      <c r="AN55" s="307"/>
      <c r="AO55" s="307"/>
      <c r="AP55" s="307"/>
      <c r="AQ55" s="307"/>
      <c r="AR55" s="307"/>
      <c r="AS55" s="307"/>
      <c r="AT55" s="307"/>
      <c r="AU55" s="307"/>
      <c r="AV55" s="307"/>
      <c r="AW55" s="307"/>
      <c r="AX55" s="307"/>
      <c r="AY55" s="307"/>
      <c r="AZ55" s="307"/>
      <c r="BA55" s="307"/>
      <c r="BB55" s="307"/>
      <c r="BC55" s="307"/>
      <c r="BD55" s="307"/>
      <c r="BE55" s="307"/>
      <c r="BF55" s="308" t="s">
        <v>150</v>
      </c>
      <c r="BG55" s="308" t="s">
        <v>150</v>
      </c>
      <c r="BH55" s="308" t="s">
        <v>150</v>
      </c>
      <c r="BI55" s="308" t="s">
        <v>150</v>
      </c>
      <c r="BJ55" s="308" t="s">
        <v>150</v>
      </c>
      <c r="BK55" s="308" t="s">
        <v>150</v>
      </c>
      <c r="BL55" s="308" t="s">
        <v>150</v>
      </c>
      <c r="BM55" s="308" t="s">
        <v>150</v>
      </c>
      <c r="BN55" s="308" t="s">
        <v>150</v>
      </c>
      <c r="BO55" s="308" t="s">
        <v>150</v>
      </c>
      <c r="BP55" s="308" t="s">
        <v>150</v>
      </c>
      <c r="BQ55" s="308" t="s">
        <v>150</v>
      </c>
      <c r="BR55" s="308" t="s">
        <v>150</v>
      </c>
      <c r="BS55" s="308" t="s">
        <v>150</v>
      </c>
      <c r="BT55" s="308" t="s">
        <v>150</v>
      </c>
      <c r="BU55" s="308" t="s">
        <v>150</v>
      </c>
      <c r="BV55" s="308" t="s">
        <v>150</v>
      </c>
      <c r="BW55" s="308" t="s">
        <v>150</v>
      </c>
      <c r="BX55" s="308" t="s">
        <v>150</v>
      </c>
      <c r="BY55" s="308" t="s">
        <v>150</v>
      </c>
      <c r="BZ55" s="308" t="s">
        <v>151</v>
      </c>
      <c r="CA55" s="308" t="s">
        <v>151</v>
      </c>
      <c r="CB55" s="308" t="s">
        <v>151</v>
      </c>
      <c r="CC55" s="308" t="s">
        <v>151</v>
      </c>
      <c r="CD55" s="308" t="s">
        <v>151</v>
      </c>
      <c r="CE55" s="340" t="s">
        <v>151</v>
      </c>
    </row>
    <row r="56" spans="1:84" ht="15.5" x14ac:dyDescent="0.35">
      <c r="A56" s="310"/>
      <c r="B56" s="311" t="s">
        <v>163</v>
      </c>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1"/>
      <c r="AD56" s="311"/>
      <c r="AE56" s="311"/>
      <c r="AF56" s="311"/>
      <c r="AG56" s="311"/>
      <c r="AH56" s="311"/>
      <c r="AI56" s="311"/>
      <c r="AJ56" s="311"/>
      <c r="AK56" s="311"/>
      <c r="AL56" s="311"/>
      <c r="AM56" s="311"/>
      <c r="AN56" s="311"/>
      <c r="AO56" s="311"/>
      <c r="AP56" s="311"/>
      <c r="AQ56" s="311"/>
      <c r="AR56" s="311"/>
      <c r="AS56" s="311"/>
      <c r="AT56" s="311"/>
      <c r="AU56" s="311"/>
      <c r="AV56" s="311"/>
      <c r="AW56" s="311"/>
      <c r="AX56" s="311"/>
      <c r="AY56" s="311"/>
      <c r="AZ56" s="311"/>
      <c r="BA56" s="311"/>
      <c r="BB56" s="311"/>
      <c r="BC56" s="311"/>
      <c r="BD56" s="311"/>
      <c r="BE56" s="311"/>
      <c r="BF56" s="312">
        <v>43270.149576553173</v>
      </c>
      <c r="BG56" s="312">
        <v>43603.538897452214</v>
      </c>
      <c r="BH56" s="312">
        <v>43099.390041301027</v>
      </c>
      <c r="BI56" s="312">
        <v>43145.93897456261</v>
      </c>
      <c r="BJ56" s="312">
        <v>43275.96947573356</v>
      </c>
      <c r="BK56" s="312">
        <v>44832.810852415438</v>
      </c>
      <c r="BL56" s="312">
        <v>45838.197278616484</v>
      </c>
      <c r="BM56" s="312">
        <v>48876.650360337218</v>
      </c>
      <c r="BN56" s="312">
        <v>49615.504910185293</v>
      </c>
      <c r="BO56" s="312">
        <v>50725.605461902771</v>
      </c>
      <c r="BP56" s="312">
        <v>51974.249856132672</v>
      </c>
      <c r="BQ56" s="312">
        <v>51967.341555698244</v>
      </c>
      <c r="BR56" s="312">
        <v>55201.978961952642</v>
      </c>
      <c r="BS56" s="312">
        <v>57606.174117229915</v>
      </c>
      <c r="BT56" s="312">
        <v>57513.209229085624</v>
      </c>
      <c r="BU56" s="312">
        <v>58957.03167240227</v>
      </c>
      <c r="BV56" s="312">
        <v>59680.418467899224</v>
      </c>
      <c r="BW56" s="312">
        <v>61181.51712760923</v>
      </c>
      <c r="BX56" s="312">
        <v>62461.299400525575</v>
      </c>
      <c r="BY56" s="312">
        <v>67190.763407357095</v>
      </c>
      <c r="BZ56" s="312">
        <v>68929.439645215796</v>
      </c>
      <c r="CA56" s="312">
        <v>78648.153648660809</v>
      </c>
      <c r="CB56" s="312">
        <v>85052.138650565481</v>
      </c>
      <c r="CC56" s="312">
        <v>88024.831386812963</v>
      </c>
      <c r="CD56" s="312">
        <v>90803.84270939244</v>
      </c>
      <c r="CE56" s="341">
        <v>93984.548041936971</v>
      </c>
    </row>
    <row r="57" spans="1:84" ht="27" customHeight="1" x14ac:dyDescent="0.35">
      <c r="A57" s="317"/>
      <c r="B57" s="315" t="s">
        <v>490</v>
      </c>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c r="AH57" s="319"/>
      <c r="AI57" s="319"/>
      <c r="AJ57" s="319"/>
      <c r="AK57" s="319"/>
      <c r="AL57" s="319"/>
      <c r="AM57" s="319"/>
      <c r="AN57" s="319"/>
      <c r="AO57" s="319"/>
      <c r="AP57" s="319"/>
      <c r="AQ57" s="319"/>
      <c r="AR57" s="319"/>
      <c r="AS57" s="319"/>
      <c r="AT57" s="319"/>
      <c r="AU57" s="319"/>
      <c r="AV57" s="319"/>
      <c r="AW57" s="319"/>
      <c r="AX57" s="319"/>
      <c r="AY57" s="319"/>
      <c r="AZ57" s="319"/>
      <c r="BA57" s="319"/>
      <c r="BB57" s="319"/>
      <c r="BC57" s="319"/>
      <c r="BD57" s="319"/>
      <c r="BE57" s="319"/>
      <c r="BF57" s="312">
        <v>2537.6454914081783</v>
      </c>
      <c r="BG57" s="312">
        <v>2610.2303598296853</v>
      </c>
      <c r="BH57" s="312">
        <v>2500.418386200377</v>
      </c>
      <c r="BI57" s="312">
        <v>2271.0472370814014</v>
      </c>
      <c r="BJ57" s="312">
        <v>2112.0655022816072</v>
      </c>
      <c r="BK57" s="312">
        <v>2026.421208137639</v>
      </c>
      <c r="BL57" s="312">
        <v>1959.9025616674955</v>
      </c>
      <c r="BM57" s="312">
        <v>1887.7799884452506</v>
      </c>
      <c r="BN57" s="312">
        <v>1490.0821713015007</v>
      </c>
      <c r="BO57" s="312">
        <v>1579.9929137705021</v>
      </c>
      <c r="BP57" s="312">
        <v>1644.7157241493126</v>
      </c>
      <c r="BQ57" s="312">
        <v>1697.8018571003834</v>
      </c>
      <c r="BR57" s="312">
        <v>1972.0183608760883</v>
      </c>
      <c r="BS57" s="312">
        <v>2090.6004904224715</v>
      </c>
      <c r="BT57" s="312">
        <v>2118.4960360303662</v>
      </c>
      <c r="BU57" s="312">
        <v>2158.623935865327</v>
      </c>
      <c r="BV57" s="312">
        <v>2281.1821393596015</v>
      </c>
      <c r="BW57" s="312">
        <v>2418.8332249117502</v>
      </c>
      <c r="BX57" s="312">
        <v>2416.8660229443894</v>
      </c>
      <c r="BY57" s="312">
        <v>2648.5180456583003</v>
      </c>
      <c r="BZ57" s="312">
        <v>2908.8378294999457</v>
      </c>
      <c r="CA57" s="312">
        <v>3561.5970285235062</v>
      </c>
      <c r="CB57" s="312">
        <v>4100.3129690576634</v>
      </c>
      <c r="CC57" s="312">
        <v>4451.8959293674288</v>
      </c>
      <c r="CD57" s="312">
        <v>4720.300895912239</v>
      </c>
      <c r="CE57" s="341">
        <v>4977.4476608352697</v>
      </c>
    </row>
    <row r="58" spans="1:84" ht="27" customHeight="1" x14ac:dyDescent="0.35">
      <c r="A58" s="317"/>
      <c r="B58" s="318" t="s">
        <v>458</v>
      </c>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c r="AH58" s="319"/>
      <c r="AI58" s="319"/>
      <c r="AJ58" s="319"/>
      <c r="AK58" s="319"/>
      <c r="AL58" s="319"/>
      <c r="AM58" s="319"/>
      <c r="AN58" s="319"/>
      <c r="AO58" s="319"/>
      <c r="AP58" s="319"/>
      <c r="AQ58" s="319"/>
      <c r="AR58" s="319"/>
      <c r="AS58" s="319"/>
      <c r="AT58" s="319"/>
      <c r="AU58" s="319"/>
      <c r="AV58" s="319"/>
      <c r="AW58" s="319"/>
      <c r="AX58" s="319"/>
      <c r="AY58" s="319"/>
      <c r="AZ58" s="319"/>
      <c r="BA58" s="319"/>
      <c r="BB58" s="319"/>
      <c r="BC58" s="319"/>
      <c r="BD58" s="319"/>
      <c r="BE58" s="319"/>
      <c r="BF58" s="342">
        <v>1124.2409448321255</v>
      </c>
      <c r="BG58" s="342">
        <v>1143.6799541838786</v>
      </c>
      <c r="BH58" s="342">
        <v>1178.7995167567026</v>
      </c>
      <c r="BI58" s="342">
        <v>1259.6310209061314</v>
      </c>
      <c r="BJ58" s="342">
        <v>1288.8404068247528</v>
      </c>
      <c r="BK58" s="342">
        <v>1348.2472305580532</v>
      </c>
      <c r="BL58" s="342">
        <v>1386.620918556368</v>
      </c>
      <c r="BM58" s="342">
        <v>1477.5966140295118</v>
      </c>
      <c r="BN58" s="342">
        <v>1490.0821713015007</v>
      </c>
      <c r="BO58" s="342">
        <v>1579.9929137705021</v>
      </c>
      <c r="BP58" s="342">
        <v>1644.7157241493126</v>
      </c>
      <c r="BQ58" s="342">
        <v>1697.8018571003834</v>
      </c>
      <c r="BR58" s="342">
        <v>1972.0183608760883</v>
      </c>
      <c r="BS58" s="342">
        <v>2090.6004904224715</v>
      </c>
      <c r="BT58" s="342">
        <v>2118.4960360303662</v>
      </c>
      <c r="BU58" s="342">
        <v>2158.623935865327</v>
      </c>
      <c r="BV58" s="342">
        <v>2281.1821393596015</v>
      </c>
      <c r="BW58" s="342">
        <v>2418.8332249117502</v>
      </c>
      <c r="BX58" s="342">
        <v>2416.8660229443894</v>
      </c>
      <c r="BY58" s="342">
        <v>2648.5180456583003</v>
      </c>
      <c r="BZ58" s="342">
        <v>2908.8378294999457</v>
      </c>
      <c r="CA58" s="342">
        <v>3561.5970285235062</v>
      </c>
      <c r="CB58" s="342">
        <v>4100.3129690576634</v>
      </c>
      <c r="CC58" s="342">
        <v>4451.8959293674288</v>
      </c>
      <c r="CD58" s="342">
        <v>4720.300895912239</v>
      </c>
      <c r="CE58" s="343">
        <v>4977.4476608352697</v>
      </c>
    </row>
    <row r="59" spans="1:84" ht="15.5" x14ac:dyDescent="0.35">
      <c r="A59" s="317"/>
      <c r="B59" s="322" t="s">
        <v>259</v>
      </c>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c r="AH59" s="319"/>
      <c r="AI59" s="319"/>
      <c r="AJ59" s="319"/>
      <c r="AK59" s="319"/>
      <c r="AL59" s="319"/>
      <c r="AM59" s="319"/>
      <c r="AN59" s="319"/>
      <c r="AO59" s="319"/>
      <c r="AP59" s="319"/>
      <c r="AQ59" s="319"/>
      <c r="AR59" s="319"/>
      <c r="AS59" s="319"/>
      <c r="AT59" s="319"/>
      <c r="AU59" s="319"/>
      <c r="AV59" s="319"/>
      <c r="AW59" s="319"/>
      <c r="AX59" s="319"/>
      <c r="AY59" s="319"/>
      <c r="AZ59" s="319"/>
      <c r="BA59" s="319"/>
      <c r="BB59" s="319"/>
      <c r="BC59" s="319"/>
      <c r="BD59" s="319"/>
      <c r="BE59" s="319"/>
      <c r="BF59" s="342">
        <v>1124.2409448321255</v>
      </c>
      <c r="BG59" s="342">
        <v>1143.6799541838786</v>
      </c>
      <c r="BH59" s="342">
        <v>1178.7995167567026</v>
      </c>
      <c r="BI59" s="342">
        <v>1259.6310209061314</v>
      </c>
      <c r="BJ59" s="342">
        <v>1288.8404068247528</v>
      </c>
      <c r="BK59" s="342">
        <v>1348.2472305580532</v>
      </c>
      <c r="BL59" s="342">
        <v>1386.620918556368</v>
      </c>
      <c r="BM59" s="342">
        <v>1477.5966140295118</v>
      </c>
      <c r="BN59" s="342">
        <v>1490.0821713015007</v>
      </c>
      <c r="BO59" s="342">
        <v>1579.9929137705021</v>
      </c>
      <c r="BP59" s="342">
        <v>1644.7157241493126</v>
      </c>
      <c r="BQ59" s="342">
        <v>1697.8018571003834</v>
      </c>
      <c r="BR59" s="342">
        <v>1972.0183608760883</v>
      </c>
      <c r="BS59" s="342">
        <v>2090.6004904224715</v>
      </c>
      <c r="BT59" s="342">
        <v>2118.4960360303662</v>
      </c>
      <c r="BU59" s="342">
        <v>2158.623935865327</v>
      </c>
      <c r="BV59" s="342">
        <v>2281.1821393596015</v>
      </c>
      <c r="BW59" s="342">
        <v>2418.8332249117502</v>
      </c>
      <c r="BX59" s="342">
        <v>2416.8660229443894</v>
      </c>
      <c r="BY59" s="342">
        <v>2648.5180456583003</v>
      </c>
      <c r="BZ59" s="342">
        <v>2908.8378294999457</v>
      </c>
      <c r="CA59" s="342">
        <v>3561.5970285235062</v>
      </c>
      <c r="CB59" s="342">
        <v>4100.3129690576634</v>
      </c>
      <c r="CC59" s="342">
        <v>4451.8959293674288</v>
      </c>
      <c r="CD59" s="342">
        <v>4720.300895912239</v>
      </c>
      <c r="CE59" s="343">
        <v>4977.4476608352697</v>
      </c>
    </row>
    <row r="60" spans="1:84" ht="15.5" x14ac:dyDescent="0.35">
      <c r="A60" s="317"/>
      <c r="B60" s="322" t="s">
        <v>283</v>
      </c>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c r="AH60" s="319"/>
      <c r="AI60" s="319"/>
      <c r="AJ60" s="319"/>
      <c r="AK60" s="319"/>
      <c r="AL60" s="319"/>
      <c r="AM60" s="319"/>
      <c r="AN60" s="319"/>
      <c r="AO60" s="319"/>
      <c r="AP60" s="319"/>
      <c r="AQ60" s="319"/>
      <c r="AR60" s="319"/>
      <c r="AS60" s="319"/>
      <c r="AT60" s="319"/>
      <c r="AU60" s="319"/>
      <c r="AV60" s="319"/>
      <c r="AW60" s="319"/>
      <c r="AX60" s="319"/>
      <c r="AY60" s="319"/>
      <c r="AZ60" s="319"/>
      <c r="BA60" s="319"/>
      <c r="BB60" s="319"/>
      <c r="BC60" s="319"/>
      <c r="BD60" s="319"/>
      <c r="BE60" s="319"/>
      <c r="BF60" s="342">
        <v>0</v>
      </c>
      <c r="BG60" s="342">
        <v>0</v>
      </c>
      <c r="BH60" s="342">
        <v>0</v>
      </c>
      <c r="BI60" s="342">
        <v>0</v>
      </c>
      <c r="BJ60" s="342">
        <v>0</v>
      </c>
      <c r="BK60" s="342">
        <v>0</v>
      </c>
      <c r="BL60" s="342">
        <v>0</v>
      </c>
      <c r="BM60" s="342">
        <v>0</v>
      </c>
      <c r="BN60" s="342">
        <v>0</v>
      </c>
      <c r="BO60" s="342">
        <v>0</v>
      </c>
      <c r="BP60" s="342">
        <v>0</v>
      </c>
      <c r="BQ60" s="342">
        <v>0</v>
      </c>
      <c r="BR60" s="342">
        <v>0</v>
      </c>
      <c r="BS60" s="342">
        <v>0</v>
      </c>
      <c r="BT60" s="342">
        <v>0</v>
      </c>
      <c r="BU60" s="342">
        <v>0</v>
      </c>
      <c r="BV60" s="342">
        <v>0</v>
      </c>
      <c r="BW60" s="342">
        <v>0</v>
      </c>
      <c r="BX60" s="342">
        <v>0</v>
      </c>
      <c r="BY60" s="342">
        <v>0</v>
      </c>
      <c r="BZ60" s="342">
        <v>0</v>
      </c>
      <c r="CA60" s="342">
        <v>0</v>
      </c>
      <c r="CB60" s="342">
        <v>0</v>
      </c>
      <c r="CC60" s="342">
        <v>0</v>
      </c>
      <c r="CD60" s="342">
        <v>0</v>
      </c>
      <c r="CE60" s="343">
        <v>0</v>
      </c>
    </row>
    <row r="61" spans="1:84" ht="27" customHeight="1" x14ac:dyDescent="0.35">
      <c r="A61" s="317"/>
      <c r="B61" s="318" t="s">
        <v>491</v>
      </c>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c r="AH61" s="319"/>
      <c r="AI61" s="319"/>
      <c r="AJ61" s="319"/>
      <c r="AK61" s="319"/>
      <c r="AL61" s="319"/>
      <c r="AM61" s="319"/>
      <c r="AN61" s="319"/>
      <c r="AO61" s="319"/>
      <c r="AP61" s="319"/>
      <c r="AQ61" s="319"/>
      <c r="AR61" s="319"/>
      <c r="AS61" s="319"/>
      <c r="AT61" s="319"/>
      <c r="AU61" s="319"/>
      <c r="AV61" s="319"/>
      <c r="AW61" s="319"/>
      <c r="AX61" s="319"/>
      <c r="AY61" s="319"/>
      <c r="AZ61" s="319"/>
      <c r="BA61" s="319"/>
      <c r="BB61" s="319"/>
      <c r="BC61" s="319"/>
      <c r="BD61" s="319"/>
      <c r="BE61" s="319"/>
      <c r="BF61" s="342">
        <v>1413.4045465760526</v>
      </c>
      <c r="BG61" s="342">
        <v>1466.5504056458067</v>
      </c>
      <c r="BH61" s="342">
        <v>1321.6188694436742</v>
      </c>
      <c r="BI61" s="342">
        <v>1011.4162161752697</v>
      </c>
      <c r="BJ61" s="342">
        <v>823.22509545685421</v>
      </c>
      <c r="BK61" s="342">
        <v>678.17397757958599</v>
      </c>
      <c r="BL61" s="342">
        <v>573.28164311112732</v>
      </c>
      <c r="BM61" s="342">
        <v>410.1833744157388</v>
      </c>
      <c r="BN61" s="342">
        <v>0</v>
      </c>
      <c r="BO61" s="342">
        <v>0</v>
      </c>
      <c r="BP61" s="342">
        <v>0</v>
      </c>
      <c r="BQ61" s="342">
        <v>0</v>
      </c>
      <c r="BR61" s="342">
        <v>0</v>
      </c>
      <c r="BS61" s="342">
        <v>0</v>
      </c>
      <c r="BT61" s="342">
        <v>0</v>
      </c>
      <c r="BU61" s="342">
        <v>0</v>
      </c>
      <c r="BV61" s="342">
        <v>0</v>
      </c>
      <c r="BW61" s="342">
        <v>0</v>
      </c>
      <c r="BX61" s="342">
        <v>0</v>
      </c>
      <c r="BY61" s="342">
        <v>0</v>
      </c>
      <c r="BZ61" s="342">
        <v>0</v>
      </c>
      <c r="CA61" s="342">
        <v>0</v>
      </c>
      <c r="CB61" s="342">
        <v>0</v>
      </c>
      <c r="CC61" s="342">
        <v>0</v>
      </c>
      <c r="CD61" s="342">
        <v>0</v>
      </c>
      <c r="CE61" s="343">
        <v>0</v>
      </c>
    </row>
    <row r="62" spans="1:84" ht="27" customHeight="1" x14ac:dyDescent="0.35">
      <c r="A62" s="317"/>
      <c r="B62" s="315" t="s">
        <v>492</v>
      </c>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c r="AH62" s="319"/>
      <c r="AI62" s="319"/>
      <c r="AJ62" s="319"/>
      <c r="AK62" s="319"/>
      <c r="AL62" s="319"/>
      <c r="AM62" s="319"/>
      <c r="AN62" s="319"/>
      <c r="AO62" s="319"/>
      <c r="AP62" s="319"/>
      <c r="AQ62" s="319"/>
      <c r="AR62" s="319"/>
      <c r="AS62" s="319"/>
      <c r="AT62" s="319"/>
      <c r="AU62" s="319"/>
      <c r="AV62" s="319"/>
      <c r="AW62" s="319"/>
      <c r="AX62" s="319"/>
      <c r="AY62" s="319"/>
      <c r="AZ62" s="319"/>
      <c r="BA62" s="319"/>
      <c r="BB62" s="319"/>
      <c r="BC62" s="319"/>
      <c r="BD62" s="319"/>
      <c r="BE62" s="319"/>
      <c r="BF62" s="312">
        <v>32010.638921531961</v>
      </c>
      <c r="BG62" s="312">
        <v>31900.956507294432</v>
      </c>
      <c r="BH62" s="312">
        <v>31214.265197384004</v>
      </c>
      <c r="BI62" s="312">
        <v>31068.547744163345</v>
      </c>
      <c r="BJ62" s="312">
        <v>31025.654245413349</v>
      </c>
      <c r="BK62" s="312">
        <v>32012.551633132771</v>
      </c>
      <c r="BL62" s="312">
        <v>32672.747373515653</v>
      </c>
      <c r="BM62" s="312">
        <v>34974.502196211892</v>
      </c>
      <c r="BN62" s="312">
        <v>35915.756855583641</v>
      </c>
      <c r="BO62" s="312">
        <v>36816.887344166578</v>
      </c>
      <c r="BP62" s="312">
        <v>37709.753909098799</v>
      </c>
      <c r="BQ62" s="312">
        <v>37851.297122081451</v>
      </c>
      <c r="BR62" s="312">
        <v>40437.43604411358</v>
      </c>
      <c r="BS62" s="312">
        <v>43013.823152298872</v>
      </c>
      <c r="BT62" s="312">
        <v>43196.227109846412</v>
      </c>
      <c r="BU62" s="312">
        <v>44929.620958882879</v>
      </c>
      <c r="BV62" s="312">
        <v>45715.568937600154</v>
      </c>
      <c r="BW62" s="312">
        <v>46915.244225175833</v>
      </c>
      <c r="BX62" s="312">
        <v>48710.774219720661</v>
      </c>
      <c r="BY62" s="312">
        <v>53051.531937737338</v>
      </c>
      <c r="BZ62" s="312">
        <v>54263.283169791495</v>
      </c>
      <c r="CA62" s="312">
        <v>61602.55898072783</v>
      </c>
      <c r="CB62" s="312">
        <v>66213.636312834526</v>
      </c>
      <c r="CC62" s="312">
        <v>68362.144641555744</v>
      </c>
      <c r="CD62" s="312">
        <v>70695.931481927531</v>
      </c>
      <c r="CE62" s="341">
        <v>73541.057571220314</v>
      </c>
    </row>
    <row r="63" spans="1:84" ht="27" customHeight="1" x14ac:dyDescent="0.35">
      <c r="A63" s="317"/>
      <c r="B63" s="318" t="s">
        <v>458</v>
      </c>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c r="AH63" s="319"/>
      <c r="AI63" s="319"/>
      <c r="AJ63" s="319"/>
      <c r="AK63" s="319"/>
      <c r="AL63" s="319"/>
      <c r="AM63" s="319"/>
      <c r="AN63" s="319"/>
      <c r="AO63" s="319"/>
      <c r="AP63" s="319"/>
      <c r="AQ63" s="319"/>
      <c r="AR63" s="319"/>
      <c r="AS63" s="319"/>
      <c r="AT63" s="319"/>
      <c r="AU63" s="319"/>
      <c r="AV63" s="319"/>
      <c r="AW63" s="319"/>
      <c r="AX63" s="319"/>
      <c r="AY63" s="319"/>
      <c r="AZ63" s="319"/>
      <c r="BA63" s="319"/>
      <c r="BB63" s="319"/>
      <c r="BC63" s="319"/>
      <c r="BD63" s="319"/>
      <c r="BE63" s="319"/>
      <c r="BF63" s="342">
        <v>5929.4796705626868</v>
      </c>
      <c r="BG63" s="342">
        <v>6183.5091223832333</v>
      </c>
      <c r="BH63" s="342">
        <v>6325.8887969153147</v>
      </c>
      <c r="BI63" s="342">
        <v>6472.0698440222677</v>
      </c>
      <c r="BJ63" s="342">
        <v>6608.8304063616933</v>
      </c>
      <c r="BK63" s="342">
        <v>6891.919508002894</v>
      </c>
      <c r="BL63" s="342">
        <v>7055.2620890005619</v>
      </c>
      <c r="BM63" s="342">
        <v>7537.8271909472778</v>
      </c>
      <c r="BN63" s="342">
        <v>7633.1358407165708</v>
      </c>
      <c r="BO63" s="342">
        <v>8029.2680484552275</v>
      </c>
      <c r="BP63" s="342">
        <v>8500.4914154555336</v>
      </c>
      <c r="BQ63" s="342">
        <v>8623.8016434691472</v>
      </c>
      <c r="BR63" s="342">
        <v>9473.1762303486394</v>
      </c>
      <c r="BS63" s="342">
        <v>10509.994480198777</v>
      </c>
      <c r="BT63" s="342">
        <v>10678.357529511484</v>
      </c>
      <c r="BU63" s="342">
        <v>12006.770176196471</v>
      </c>
      <c r="BV63" s="342">
        <v>12517.357195848424</v>
      </c>
      <c r="BW63" s="342">
        <v>12794.06933558234</v>
      </c>
      <c r="BX63" s="342">
        <v>13639.957352172754</v>
      </c>
      <c r="BY63" s="342">
        <v>14868.85120224003</v>
      </c>
      <c r="BZ63" s="342">
        <v>16022.851876650369</v>
      </c>
      <c r="CA63" s="342">
        <v>18873.708200464876</v>
      </c>
      <c r="CB63" s="342">
        <v>20927.482556433148</v>
      </c>
      <c r="CC63" s="342">
        <v>22326.103869565104</v>
      </c>
      <c r="CD63" s="342">
        <v>23650.142636531811</v>
      </c>
      <c r="CE63" s="343">
        <v>25188.446503162635</v>
      </c>
    </row>
    <row r="64" spans="1:84" ht="15.5" x14ac:dyDescent="0.35">
      <c r="A64" s="317"/>
      <c r="B64" s="322" t="s">
        <v>247</v>
      </c>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c r="AH64" s="319"/>
      <c r="AI64" s="319"/>
      <c r="AJ64" s="319"/>
      <c r="AK64" s="319"/>
      <c r="AL64" s="319"/>
      <c r="AM64" s="319"/>
      <c r="AN64" s="319"/>
      <c r="AO64" s="319"/>
      <c r="AP64" s="319"/>
      <c r="AQ64" s="319"/>
      <c r="AR64" s="319"/>
      <c r="AS64" s="319"/>
      <c r="AT64" s="319"/>
      <c r="AU64" s="319"/>
      <c r="AV64" s="319"/>
      <c r="AW64" s="319"/>
      <c r="AX64" s="319"/>
      <c r="AY64" s="319"/>
      <c r="AZ64" s="319"/>
      <c r="BA64" s="319"/>
      <c r="BB64" s="319"/>
      <c r="BC64" s="319"/>
      <c r="BD64" s="319"/>
      <c r="BE64" s="319"/>
      <c r="BF64" s="342">
        <v>0</v>
      </c>
      <c r="BG64" s="342">
        <v>0</v>
      </c>
      <c r="BH64" s="342">
        <v>0</v>
      </c>
      <c r="BI64" s="342">
        <v>0</v>
      </c>
      <c r="BJ64" s="342">
        <v>0</v>
      </c>
      <c r="BK64" s="342">
        <v>0</v>
      </c>
      <c r="BL64" s="342">
        <v>0</v>
      </c>
      <c r="BM64" s="342">
        <v>0</v>
      </c>
      <c r="BN64" s="342">
        <v>0</v>
      </c>
      <c r="BO64" s="342">
        <v>0</v>
      </c>
      <c r="BP64" s="342">
        <v>0</v>
      </c>
      <c r="BQ64" s="342">
        <v>6.0200825465971608</v>
      </c>
      <c r="BR64" s="342">
        <v>7.5413112607244006</v>
      </c>
      <c r="BS64" s="342">
        <v>8.591182137168234</v>
      </c>
      <c r="BT64" s="342">
        <v>8.9192350994584171</v>
      </c>
      <c r="BU64" s="342">
        <v>9.8148361203666337</v>
      </c>
      <c r="BV64" s="342">
        <v>10.730043212655881</v>
      </c>
      <c r="BW64" s="342">
        <v>11.477396087227117</v>
      </c>
      <c r="BX64" s="342">
        <v>11.488830056246668</v>
      </c>
      <c r="BY64" s="342">
        <v>13.965266230755772</v>
      </c>
      <c r="BZ64" s="342">
        <v>16.9161384906932</v>
      </c>
      <c r="CA64" s="342">
        <v>20.356245907171491</v>
      </c>
      <c r="CB64" s="342">
        <v>23.21846046811083</v>
      </c>
      <c r="CC64" s="342">
        <v>25.280191634321167</v>
      </c>
      <c r="CD64" s="342">
        <v>27.099767775673982</v>
      </c>
      <c r="CE64" s="343">
        <v>29.024888438557845</v>
      </c>
    </row>
    <row r="65" spans="1:83" ht="15.5" x14ac:dyDescent="0.35">
      <c r="A65" s="317"/>
      <c r="B65" s="322" t="s">
        <v>259</v>
      </c>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c r="AH65" s="319"/>
      <c r="AI65" s="319"/>
      <c r="AJ65" s="319"/>
      <c r="AK65" s="319"/>
      <c r="AL65" s="319"/>
      <c r="AM65" s="319"/>
      <c r="AN65" s="319"/>
      <c r="AO65" s="319"/>
      <c r="AP65" s="319"/>
      <c r="AQ65" s="319"/>
      <c r="AR65" s="319"/>
      <c r="AS65" s="319"/>
      <c r="AT65" s="319"/>
      <c r="AU65" s="319"/>
      <c r="AV65" s="319"/>
      <c r="AW65" s="319"/>
      <c r="AX65" s="319"/>
      <c r="AY65" s="319"/>
      <c r="AZ65" s="319"/>
      <c r="BA65" s="319"/>
      <c r="BB65" s="319"/>
      <c r="BC65" s="319"/>
      <c r="BD65" s="319"/>
      <c r="BE65" s="319"/>
      <c r="BF65" s="342">
        <v>5929.4796705626868</v>
      </c>
      <c r="BG65" s="342">
        <v>6183.5091223832333</v>
      </c>
      <c r="BH65" s="342">
        <v>6325.8887969153147</v>
      </c>
      <c r="BI65" s="342">
        <v>6472.0698440222677</v>
      </c>
      <c r="BJ65" s="342">
        <v>6608.8304063616933</v>
      </c>
      <c r="BK65" s="342">
        <v>6891.919508002894</v>
      </c>
      <c r="BL65" s="342">
        <v>7055.2620890005619</v>
      </c>
      <c r="BM65" s="342">
        <v>7537.8271909472778</v>
      </c>
      <c r="BN65" s="342">
        <v>7633.1358407165708</v>
      </c>
      <c r="BO65" s="342">
        <v>8029.2680484552275</v>
      </c>
      <c r="BP65" s="342">
        <v>8500.4914154555336</v>
      </c>
      <c r="BQ65" s="342">
        <v>8457.8886424955872</v>
      </c>
      <c r="BR65" s="342">
        <v>7859.031328913944</v>
      </c>
      <c r="BS65" s="342">
        <v>7312.6504526698727</v>
      </c>
      <c r="BT65" s="342">
        <v>5540.7269475523963</v>
      </c>
      <c r="BU65" s="342">
        <v>3764.598834934638</v>
      </c>
      <c r="BV65" s="342">
        <v>2527.5713816391676</v>
      </c>
      <c r="BW65" s="342">
        <v>1575.4037153057718</v>
      </c>
      <c r="BX65" s="342">
        <v>939.5878598699212</v>
      </c>
      <c r="BY65" s="342">
        <v>871.19381728818087</v>
      </c>
      <c r="BZ65" s="342">
        <v>781.55927665709396</v>
      </c>
      <c r="CA65" s="342">
        <v>774.16654468809531</v>
      </c>
      <c r="CB65" s="342">
        <v>855.49781022397644</v>
      </c>
      <c r="CC65" s="342">
        <v>853.54740018223811</v>
      </c>
      <c r="CD65" s="342">
        <v>732.65377734748768</v>
      </c>
      <c r="CE65" s="343">
        <v>704.95404175194665</v>
      </c>
    </row>
    <row r="66" spans="1:83" ht="15.5" x14ac:dyDescent="0.35">
      <c r="A66" s="317"/>
      <c r="B66" s="322" t="s">
        <v>283</v>
      </c>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c r="AH66" s="319"/>
      <c r="AI66" s="319"/>
      <c r="AJ66" s="319"/>
      <c r="AK66" s="319"/>
      <c r="AL66" s="319"/>
      <c r="AM66" s="319"/>
      <c r="AN66" s="319"/>
      <c r="AO66" s="319"/>
      <c r="AP66" s="319"/>
      <c r="AQ66" s="319"/>
      <c r="AR66" s="319"/>
      <c r="AS66" s="319"/>
      <c r="AT66" s="319"/>
      <c r="AU66" s="319"/>
      <c r="AV66" s="319"/>
      <c r="AW66" s="319"/>
      <c r="AX66" s="319"/>
      <c r="AY66" s="319"/>
      <c r="AZ66" s="319"/>
      <c r="BA66" s="319"/>
      <c r="BB66" s="319"/>
      <c r="BC66" s="319"/>
      <c r="BD66" s="319"/>
      <c r="BE66" s="319"/>
      <c r="BF66" s="342">
        <v>0</v>
      </c>
      <c r="BG66" s="342">
        <v>0</v>
      </c>
      <c r="BH66" s="342">
        <v>0</v>
      </c>
      <c r="BI66" s="342">
        <v>0</v>
      </c>
      <c r="BJ66" s="342">
        <v>0</v>
      </c>
      <c r="BK66" s="342">
        <v>0</v>
      </c>
      <c r="BL66" s="342">
        <v>0</v>
      </c>
      <c r="BM66" s="342">
        <v>0</v>
      </c>
      <c r="BN66" s="342">
        <v>0</v>
      </c>
      <c r="BO66" s="342">
        <v>0</v>
      </c>
      <c r="BP66" s="342">
        <v>0</v>
      </c>
      <c r="BQ66" s="342">
        <v>0</v>
      </c>
      <c r="BR66" s="342">
        <v>0</v>
      </c>
      <c r="BS66" s="342">
        <v>0</v>
      </c>
      <c r="BT66" s="342">
        <v>0</v>
      </c>
      <c r="BU66" s="342">
        <v>0</v>
      </c>
      <c r="BV66" s="342">
        <v>0</v>
      </c>
      <c r="BW66" s="342">
        <v>0</v>
      </c>
      <c r="BX66" s="342">
        <v>0</v>
      </c>
      <c r="BY66" s="342">
        <v>0</v>
      </c>
      <c r="BZ66" s="342">
        <v>0</v>
      </c>
      <c r="CA66" s="342">
        <v>0</v>
      </c>
      <c r="CB66" s="342">
        <v>0</v>
      </c>
      <c r="CC66" s="342">
        <v>0</v>
      </c>
      <c r="CD66" s="342">
        <v>0</v>
      </c>
      <c r="CE66" s="343">
        <v>0</v>
      </c>
    </row>
    <row r="67" spans="1:83" ht="15.5" x14ac:dyDescent="0.35">
      <c r="A67" s="317"/>
      <c r="B67" s="322" t="s">
        <v>289</v>
      </c>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c r="AH67" s="319"/>
      <c r="AI67" s="319"/>
      <c r="AJ67" s="319"/>
      <c r="AK67" s="319"/>
      <c r="AL67" s="319"/>
      <c r="AM67" s="319"/>
      <c r="AN67" s="319"/>
      <c r="AO67" s="319"/>
      <c r="AP67" s="319"/>
      <c r="AQ67" s="319"/>
      <c r="AR67" s="319"/>
      <c r="AS67" s="319"/>
      <c r="AT67" s="319"/>
      <c r="AU67" s="319"/>
      <c r="AV67" s="319"/>
      <c r="AW67" s="319"/>
      <c r="AX67" s="319"/>
      <c r="AY67" s="319"/>
      <c r="AZ67" s="319"/>
      <c r="BA67" s="319"/>
      <c r="BB67" s="319"/>
      <c r="BC67" s="319"/>
      <c r="BD67" s="319"/>
      <c r="BE67" s="319"/>
      <c r="BF67" s="342" t="s">
        <v>473</v>
      </c>
      <c r="BG67" s="342" t="s">
        <v>473</v>
      </c>
      <c r="BH67" s="342" t="s">
        <v>473</v>
      </c>
      <c r="BI67" s="342" t="s">
        <v>473</v>
      </c>
      <c r="BJ67" s="342" t="s">
        <v>473</v>
      </c>
      <c r="BK67" s="342" t="s">
        <v>473</v>
      </c>
      <c r="BL67" s="342" t="s">
        <v>473</v>
      </c>
      <c r="BM67" s="342" t="s">
        <v>473</v>
      </c>
      <c r="BN67" s="342" t="s">
        <v>473</v>
      </c>
      <c r="BO67" s="342" t="s">
        <v>473</v>
      </c>
      <c r="BP67" s="342" t="s">
        <v>473</v>
      </c>
      <c r="BQ67" s="342">
        <v>159.89291842696258</v>
      </c>
      <c r="BR67" s="342">
        <v>1606.6035901739726</v>
      </c>
      <c r="BS67" s="342">
        <v>3188.7528453917353</v>
      </c>
      <c r="BT67" s="342">
        <v>5128.7113468596299</v>
      </c>
      <c r="BU67" s="342">
        <v>8232.3565051414644</v>
      </c>
      <c r="BV67" s="342">
        <v>9979.0557709966015</v>
      </c>
      <c r="BW67" s="342">
        <v>11207.188224189342</v>
      </c>
      <c r="BX67" s="342">
        <v>12688.880662246587</v>
      </c>
      <c r="BY67" s="342">
        <v>13983.692118721092</v>
      </c>
      <c r="BZ67" s="342">
        <v>15224.376461502581</v>
      </c>
      <c r="CA67" s="342">
        <v>18079.185409869609</v>
      </c>
      <c r="CB67" s="342">
        <v>20048.766285741061</v>
      </c>
      <c r="CC67" s="342">
        <v>21447.276277748548</v>
      </c>
      <c r="CD67" s="342">
        <v>22890.389091408648</v>
      </c>
      <c r="CE67" s="343">
        <v>24454.467572972128</v>
      </c>
    </row>
    <row r="68" spans="1:83" ht="27" customHeight="1" x14ac:dyDescent="0.35">
      <c r="A68" s="317"/>
      <c r="B68" s="318" t="s">
        <v>459</v>
      </c>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c r="AH68" s="319"/>
      <c r="AI68" s="319"/>
      <c r="AJ68" s="319"/>
      <c r="AK68" s="319"/>
      <c r="AL68" s="319"/>
      <c r="AM68" s="319"/>
      <c r="AN68" s="319"/>
      <c r="AO68" s="319"/>
      <c r="AP68" s="319"/>
      <c r="AQ68" s="319"/>
      <c r="AR68" s="319"/>
      <c r="AS68" s="319"/>
      <c r="AT68" s="319"/>
      <c r="AU68" s="319"/>
      <c r="AV68" s="319"/>
      <c r="AW68" s="319"/>
      <c r="AX68" s="319"/>
      <c r="AY68" s="319"/>
      <c r="AZ68" s="319"/>
      <c r="BA68" s="319"/>
      <c r="BB68" s="319"/>
      <c r="BC68" s="319"/>
      <c r="BD68" s="319"/>
      <c r="BE68" s="319"/>
      <c r="BF68" s="342">
        <v>18514.35905961712</v>
      </c>
      <c r="BG68" s="342">
        <v>18261.033917951303</v>
      </c>
      <c r="BH68" s="342">
        <v>17323.703684747816</v>
      </c>
      <c r="BI68" s="342">
        <v>16808.577886725456</v>
      </c>
      <c r="BJ68" s="342">
        <v>16413.367522644541</v>
      </c>
      <c r="BK68" s="342">
        <v>16887.368630737557</v>
      </c>
      <c r="BL68" s="342">
        <v>16435.543528623966</v>
      </c>
      <c r="BM68" s="342">
        <v>17227.31504897089</v>
      </c>
      <c r="BN68" s="342">
        <v>17425.12175556787</v>
      </c>
      <c r="BO68" s="342">
        <v>17256.306058563361</v>
      </c>
      <c r="BP68" s="342">
        <v>16998.620844145356</v>
      </c>
      <c r="BQ68" s="342">
        <v>16730.844023296573</v>
      </c>
      <c r="BR68" s="342">
        <v>17572.502489921022</v>
      </c>
      <c r="BS68" s="342">
        <v>18440.520289823777</v>
      </c>
      <c r="BT68" s="342">
        <v>18530.031453301988</v>
      </c>
      <c r="BU68" s="342">
        <v>18883.752496312936</v>
      </c>
      <c r="BV68" s="342">
        <v>19032.96710740649</v>
      </c>
      <c r="BW68" s="342">
        <v>19699.939789138949</v>
      </c>
      <c r="BX68" s="342">
        <v>20786.652302075589</v>
      </c>
      <c r="BY68" s="342">
        <v>22661.250828127922</v>
      </c>
      <c r="BZ68" s="342">
        <v>22659.459762466831</v>
      </c>
      <c r="CA68" s="342">
        <v>25949.001149604963</v>
      </c>
      <c r="CB68" s="342">
        <v>27352.255441693953</v>
      </c>
      <c r="CC68" s="342">
        <v>28111.727834829591</v>
      </c>
      <c r="CD68" s="342">
        <v>28568.032529901189</v>
      </c>
      <c r="CE68" s="343">
        <v>29265.676061157705</v>
      </c>
    </row>
    <row r="69" spans="1:83" ht="15.5" x14ac:dyDescent="0.35">
      <c r="A69" s="317"/>
      <c r="B69" s="322" t="s">
        <v>460</v>
      </c>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c r="AH69" s="319"/>
      <c r="AI69" s="319"/>
      <c r="AJ69" s="319"/>
      <c r="AK69" s="319"/>
      <c r="AL69" s="319"/>
      <c r="AM69" s="319"/>
      <c r="AN69" s="319"/>
      <c r="AO69" s="319"/>
      <c r="AP69" s="319"/>
      <c r="AQ69" s="319"/>
      <c r="AR69" s="319"/>
      <c r="AS69" s="319"/>
      <c r="AT69" s="319"/>
      <c r="AU69" s="319"/>
      <c r="AV69" s="319"/>
      <c r="AW69" s="319"/>
      <c r="AX69" s="319"/>
      <c r="AY69" s="319"/>
      <c r="AZ69" s="319"/>
      <c r="BA69" s="319"/>
      <c r="BB69" s="319"/>
      <c r="BC69" s="319"/>
      <c r="BD69" s="319"/>
      <c r="BE69" s="319"/>
      <c r="BF69" s="342">
        <v>0</v>
      </c>
      <c r="BG69" s="342">
        <v>0</v>
      </c>
      <c r="BH69" s="342">
        <v>0</v>
      </c>
      <c r="BI69" s="342">
        <v>0</v>
      </c>
      <c r="BJ69" s="342">
        <v>0</v>
      </c>
      <c r="BK69" s="342">
        <v>0</v>
      </c>
      <c r="BL69" s="342">
        <v>174.81924844772985</v>
      </c>
      <c r="BM69" s="342">
        <v>1719.0372405638577</v>
      </c>
      <c r="BN69" s="342">
        <v>2977.3688648096522</v>
      </c>
      <c r="BO69" s="342">
        <v>4658.9417677301017</v>
      </c>
      <c r="BP69" s="342">
        <v>8735.8329536875699</v>
      </c>
      <c r="BQ69" s="342">
        <v>13174.189932098096</v>
      </c>
      <c r="BR69" s="342">
        <v>16015.603518656586</v>
      </c>
      <c r="BS69" s="342">
        <v>17677.934326194405</v>
      </c>
      <c r="BT69" s="342">
        <v>18000.68110725197</v>
      </c>
      <c r="BU69" s="342">
        <v>18329.142780922215</v>
      </c>
      <c r="BV69" s="342">
        <v>17708.320191329232</v>
      </c>
      <c r="BW69" s="342">
        <v>15834.072613000781</v>
      </c>
      <c r="BX69" s="342">
        <v>14444.963239419114</v>
      </c>
      <c r="BY69" s="342">
        <v>13748.230470001139</v>
      </c>
      <c r="BZ69" s="342">
        <v>12419.428381431951</v>
      </c>
      <c r="CA69" s="342">
        <v>13199.480392776313</v>
      </c>
      <c r="CB69" s="342">
        <v>12375.301202663653</v>
      </c>
      <c r="CC69" s="342">
        <v>11173.194358038669</v>
      </c>
      <c r="CD69" s="342">
        <v>10291.36771041354</v>
      </c>
      <c r="CE69" s="343">
        <v>9757.0996623709179</v>
      </c>
    </row>
    <row r="70" spans="1:83" ht="15.5" x14ac:dyDescent="0.35">
      <c r="A70" s="317"/>
      <c r="B70" s="322" t="s">
        <v>273</v>
      </c>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c r="AH70" s="319"/>
      <c r="AI70" s="319"/>
      <c r="AJ70" s="319"/>
      <c r="AK70" s="319"/>
      <c r="AL70" s="319"/>
      <c r="AM70" s="319"/>
      <c r="AN70" s="319"/>
      <c r="AO70" s="319"/>
      <c r="AP70" s="319"/>
      <c r="AQ70" s="319"/>
      <c r="AR70" s="319"/>
      <c r="AS70" s="319"/>
      <c r="AT70" s="319"/>
      <c r="AU70" s="319"/>
      <c r="AV70" s="319"/>
      <c r="AW70" s="319"/>
      <c r="AX70" s="319"/>
      <c r="AY70" s="319"/>
      <c r="AZ70" s="319"/>
      <c r="BA70" s="319"/>
      <c r="BB70" s="319"/>
      <c r="BC70" s="319"/>
      <c r="BD70" s="319"/>
      <c r="BE70" s="319"/>
      <c r="BF70" s="342">
        <v>11003.909575137839</v>
      </c>
      <c r="BG70" s="342">
        <v>10688.294273176904</v>
      </c>
      <c r="BH70" s="342">
        <v>10278.498185513845</v>
      </c>
      <c r="BI70" s="342">
        <v>9984.5047985190977</v>
      </c>
      <c r="BJ70" s="342">
        <v>9572.1924567219539</v>
      </c>
      <c r="BK70" s="342">
        <v>9480.5805641638381</v>
      </c>
      <c r="BL70" s="342">
        <v>8955.9983479080147</v>
      </c>
      <c r="BM70" s="342">
        <v>8285.0511178175966</v>
      </c>
      <c r="BN70" s="342">
        <v>7412.2924876867419</v>
      </c>
      <c r="BO70" s="342">
        <v>6469.4765253331971</v>
      </c>
      <c r="BP70" s="342">
        <v>4221.0467582518086</v>
      </c>
      <c r="BQ70" s="342">
        <v>1498.0878443928034</v>
      </c>
      <c r="BR70" s="342">
        <v>305.30511535546509</v>
      </c>
      <c r="BS70" s="342">
        <v>78.020356683285442</v>
      </c>
      <c r="BT70" s="342">
        <v>18.290578905830035</v>
      </c>
      <c r="BU70" s="342">
        <v>10.76794630128032</v>
      </c>
      <c r="BV70" s="342">
        <v>0</v>
      </c>
      <c r="BW70" s="342">
        <v>5.5999414716912499</v>
      </c>
      <c r="BX70" s="342">
        <v>5.0544035632462512</v>
      </c>
      <c r="BY70" s="342">
        <v>0</v>
      </c>
      <c r="BZ70" s="342">
        <v>0</v>
      </c>
      <c r="CA70" s="342">
        <v>2.46698197465716</v>
      </c>
      <c r="CB70" s="342">
        <v>2.5825560078637393</v>
      </c>
      <c r="CC70" s="342">
        <v>2.5651639246358924</v>
      </c>
      <c r="CD70" s="342">
        <v>2.5356638039955723</v>
      </c>
      <c r="CE70" s="343">
        <v>2.5166962038843788</v>
      </c>
    </row>
    <row r="71" spans="1:83" ht="15.5" x14ac:dyDescent="0.35">
      <c r="A71" s="317"/>
      <c r="B71" s="322" t="s">
        <v>461</v>
      </c>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c r="AH71" s="319"/>
      <c r="AI71" s="319"/>
      <c r="AJ71" s="319"/>
      <c r="AK71" s="319"/>
      <c r="AL71" s="319"/>
      <c r="AM71" s="319"/>
      <c r="AN71" s="319"/>
      <c r="AO71" s="319"/>
      <c r="AP71" s="319"/>
      <c r="AQ71" s="319"/>
      <c r="AR71" s="319"/>
      <c r="AS71" s="319"/>
      <c r="AT71" s="319"/>
      <c r="AU71" s="319"/>
      <c r="AV71" s="319"/>
      <c r="AW71" s="319"/>
      <c r="AX71" s="319"/>
      <c r="AY71" s="319"/>
      <c r="AZ71" s="319"/>
      <c r="BA71" s="319"/>
      <c r="BB71" s="319"/>
      <c r="BC71" s="319"/>
      <c r="BD71" s="319"/>
      <c r="BE71" s="319"/>
      <c r="BF71" s="342">
        <v>6358.4235017719302</v>
      </c>
      <c r="BG71" s="342">
        <v>6489.1203073726883</v>
      </c>
      <c r="BH71" s="342">
        <v>5955.4405147413381</v>
      </c>
      <c r="BI71" s="342">
        <v>5793.4176860900025</v>
      </c>
      <c r="BJ71" s="342">
        <v>5845.139575174222</v>
      </c>
      <c r="BK71" s="342">
        <v>6523.5613688373878</v>
      </c>
      <c r="BL71" s="342">
        <v>6434.9300951198111</v>
      </c>
      <c r="BM71" s="342">
        <v>6351.1137379851671</v>
      </c>
      <c r="BN71" s="342">
        <v>6183.5555601558435</v>
      </c>
      <c r="BO71" s="342">
        <v>5298.8842320802041</v>
      </c>
      <c r="BP71" s="342">
        <v>3207.6983720675435</v>
      </c>
      <c r="BQ71" s="342">
        <v>1251.753190187864</v>
      </c>
      <c r="BR71" s="342">
        <v>574.13653948188505</v>
      </c>
      <c r="BS71" s="342">
        <v>288.85391050271426</v>
      </c>
      <c r="BT71" s="342">
        <v>121.04790956468894</v>
      </c>
      <c r="BU71" s="342">
        <v>34.574989490921652</v>
      </c>
      <c r="BV71" s="342">
        <v>3.6923208669762388</v>
      </c>
      <c r="BW71" s="342">
        <v>1.6452298856386653</v>
      </c>
      <c r="BX71" s="342">
        <v>1.2161912221411231</v>
      </c>
      <c r="BY71" s="342">
        <v>0.9170783265083492</v>
      </c>
      <c r="BZ71" s="342">
        <v>0.68097516238354616</v>
      </c>
      <c r="CA71" s="342">
        <v>0.60255185665735755</v>
      </c>
      <c r="CB71" s="342">
        <v>0.46588922923139248</v>
      </c>
      <c r="CC71" s="342">
        <v>8.7036691404644179E-2</v>
      </c>
      <c r="CD71" s="342">
        <v>0</v>
      </c>
      <c r="CE71" s="343">
        <v>0</v>
      </c>
    </row>
    <row r="72" spans="1:83" ht="15.5" x14ac:dyDescent="0.35">
      <c r="A72" s="317"/>
      <c r="B72" s="322" t="s">
        <v>276</v>
      </c>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c r="AH72" s="319"/>
      <c r="AI72" s="319"/>
      <c r="AJ72" s="319"/>
      <c r="AK72" s="319"/>
      <c r="AL72" s="319"/>
      <c r="AM72" s="319"/>
      <c r="AN72" s="319"/>
      <c r="AO72" s="319"/>
      <c r="AP72" s="319"/>
      <c r="AQ72" s="319"/>
      <c r="AR72" s="319"/>
      <c r="AS72" s="319"/>
      <c r="AT72" s="319"/>
      <c r="AU72" s="319"/>
      <c r="AV72" s="319"/>
      <c r="AW72" s="319"/>
      <c r="AX72" s="319"/>
      <c r="AY72" s="319"/>
      <c r="AZ72" s="319"/>
      <c r="BA72" s="319"/>
      <c r="BB72" s="319"/>
      <c r="BC72" s="319"/>
      <c r="BD72" s="319"/>
      <c r="BE72" s="319"/>
      <c r="BF72" s="342">
        <v>0</v>
      </c>
      <c r="BG72" s="342">
        <v>0</v>
      </c>
      <c r="BH72" s="342">
        <v>0</v>
      </c>
      <c r="BI72" s="342">
        <v>0</v>
      </c>
      <c r="BJ72" s="342">
        <v>0</v>
      </c>
      <c r="BK72" s="342">
        <v>0</v>
      </c>
      <c r="BL72" s="342">
        <v>0</v>
      </c>
      <c r="BM72" s="342">
        <v>0</v>
      </c>
      <c r="BN72" s="342">
        <v>0</v>
      </c>
      <c r="BO72" s="342">
        <v>0</v>
      </c>
      <c r="BP72" s="342">
        <v>0</v>
      </c>
      <c r="BQ72" s="342">
        <v>0</v>
      </c>
      <c r="BR72" s="342">
        <v>0</v>
      </c>
      <c r="BS72" s="342">
        <v>0</v>
      </c>
      <c r="BT72" s="342">
        <v>0</v>
      </c>
      <c r="BU72" s="342">
        <v>0</v>
      </c>
      <c r="BV72" s="342">
        <v>0</v>
      </c>
      <c r="BW72" s="342">
        <v>0</v>
      </c>
      <c r="BX72" s="342">
        <v>0</v>
      </c>
      <c r="BY72" s="342">
        <v>0</v>
      </c>
      <c r="BZ72" s="342">
        <v>0</v>
      </c>
      <c r="CA72" s="342">
        <v>0</v>
      </c>
      <c r="CB72" s="342">
        <v>0</v>
      </c>
      <c r="CC72" s="342">
        <v>0</v>
      </c>
      <c r="CD72" s="342">
        <v>0</v>
      </c>
      <c r="CE72" s="343">
        <v>0</v>
      </c>
    </row>
    <row r="73" spans="1:83" ht="15.5" x14ac:dyDescent="0.35">
      <c r="A73" s="317"/>
      <c r="B73" s="322" t="s">
        <v>293</v>
      </c>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c r="AH73" s="319"/>
      <c r="AI73" s="319"/>
      <c r="AJ73" s="319"/>
      <c r="AK73" s="319"/>
      <c r="AL73" s="319"/>
      <c r="AM73" s="319"/>
      <c r="AN73" s="319"/>
      <c r="AO73" s="319"/>
      <c r="AP73" s="319"/>
      <c r="AQ73" s="319"/>
      <c r="AR73" s="319"/>
      <c r="AS73" s="319"/>
      <c r="AT73" s="319"/>
      <c r="AU73" s="319"/>
      <c r="AV73" s="319"/>
      <c r="AW73" s="319"/>
      <c r="AX73" s="319"/>
      <c r="AY73" s="319"/>
      <c r="AZ73" s="319"/>
      <c r="BA73" s="319"/>
      <c r="BB73" s="319"/>
      <c r="BC73" s="319"/>
      <c r="BD73" s="319"/>
      <c r="BE73" s="319"/>
      <c r="BF73" s="342">
        <v>1152.0259827073517</v>
      </c>
      <c r="BG73" s="342">
        <v>1083.6193374017141</v>
      </c>
      <c r="BH73" s="342">
        <v>1089.7649844926325</v>
      </c>
      <c r="BI73" s="342">
        <v>1030.6554021163583</v>
      </c>
      <c r="BJ73" s="342">
        <v>996.03549074836508</v>
      </c>
      <c r="BK73" s="342">
        <v>883.22669773633027</v>
      </c>
      <c r="BL73" s="342">
        <v>869.7958371484126</v>
      </c>
      <c r="BM73" s="342">
        <v>872.11295260426687</v>
      </c>
      <c r="BN73" s="342">
        <v>851.90484291563314</v>
      </c>
      <c r="BO73" s="342">
        <v>829.00353341985567</v>
      </c>
      <c r="BP73" s="342">
        <v>834.04276013843469</v>
      </c>
      <c r="BQ73" s="342">
        <v>806.81305661781028</v>
      </c>
      <c r="BR73" s="342">
        <v>666.73952185710607</v>
      </c>
      <c r="BS73" s="342">
        <v>376.00040833770936</v>
      </c>
      <c r="BT73" s="342">
        <v>126.76734932198741</v>
      </c>
      <c r="BU73" s="342">
        <v>15.409220519975966</v>
      </c>
      <c r="BV73" s="342">
        <v>1.2610115160458564</v>
      </c>
      <c r="BW73" s="342">
        <v>0.30997289530692779</v>
      </c>
      <c r="BX73" s="342">
        <v>0.16888415347298341</v>
      </c>
      <c r="BY73" s="342">
        <v>0.14410170618641174</v>
      </c>
      <c r="BZ73" s="342">
        <v>7.4554313776202141E-2</v>
      </c>
      <c r="CA73" s="342">
        <v>1.5260794213034213E-3</v>
      </c>
      <c r="CB73" s="342">
        <v>0</v>
      </c>
      <c r="CC73" s="342">
        <v>0</v>
      </c>
      <c r="CD73" s="342">
        <v>0</v>
      </c>
      <c r="CE73" s="343">
        <v>0</v>
      </c>
    </row>
    <row r="74" spans="1:83" ht="15.5" x14ac:dyDescent="0.35">
      <c r="A74" s="317"/>
      <c r="B74" s="322" t="s">
        <v>294</v>
      </c>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c r="AH74" s="319"/>
      <c r="AI74" s="319"/>
      <c r="AJ74" s="319"/>
      <c r="AK74" s="319"/>
      <c r="AL74" s="319"/>
      <c r="AM74" s="319"/>
      <c r="AN74" s="319"/>
      <c r="AO74" s="319"/>
      <c r="AP74" s="319"/>
      <c r="AQ74" s="319"/>
      <c r="AR74" s="319"/>
      <c r="AS74" s="319"/>
      <c r="AT74" s="319"/>
      <c r="AU74" s="319"/>
      <c r="AV74" s="319"/>
      <c r="AW74" s="319"/>
      <c r="AX74" s="319"/>
      <c r="AY74" s="319"/>
      <c r="AZ74" s="319"/>
      <c r="BA74" s="319"/>
      <c r="BB74" s="319"/>
      <c r="BC74" s="319"/>
      <c r="BD74" s="319"/>
      <c r="BE74" s="319"/>
      <c r="BF74" s="342">
        <v>0</v>
      </c>
      <c r="BG74" s="342">
        <v>0</v>
      </c>
      <c r="BH74" s="342">
        <v>0</v>
      </c>
      <c r="BI74" s="342">
        <v>0</v>
      </c>
      <c r="BJ74" s="342">
        <v>0</v>
      </c>
      <c r="BK74" s="342">
        <v>0</v>
      </c>
      <c r="BL74" s="342">
        <v>0</v>
      </c>
      <c r="BM74" s="342">
        <v>0</v>
      </c>
      <c r="BN74" s="342">
        <v>0</v>
      </c>
      <c r="BO74" s="342">
        <v>0</v>
      </c>
      <c r="BP74" s="342">
        <v>0</v>
      </c>
      <c r="BQ74" s="342">
        <v>0</v>
      </c>
      <c r="BR74" s="342">
        <v>0</v>
      </c>
      <c r="BS74" s="342">
        <v>0</v>
      </c>
      <c r="BT74" s="342">
        <v>0</v>
      </c>
      <c r="BU74" s="342">
        <v>0</v>
      </c>
      <c r="BV74" s="342">
        <v>0</v>
      </c>
      <c r="BW74" s="342">
        <v>0</v>
      </c>
      <c r="BX74" s="342">
        <v>0</v>
      </c>
      <c r="BY74" s="342">
        <v>0</v>
      </c>
      <c r="BZ74" s="342">
        <v>0</v>
      </c>
      <c r="CA74" s="342">
        <v>0</v>
      </c>
      <c r="CB74" s="342">
        <v>0</v>
      </c>
      <c r="CC74" s="342">
        <v>0</v>
      </c>
      <c r="CD74" s="342">
        <v>0</v>
      </c>
      <c r="CE74" s="343">
        <v>0</v>
      </c>
    </row>
    <row r="75" spans="1:83" ht="15.5" x14ac:dyDescent="0.35">
      <c r="A75" s="317"/>
      <c r="B75" s="322" t="s">
        <v>493</v>
      </c>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c r="AH75" s="319"/>
      <c r="AI75" s="319"/>
      <c r="AJ75" s="319"/>
      <c r="AK75" s="319"/>
      <c r="AL75" s="319"/>
      <c r="AM75" s="319"/>
      <c r="AN75" s="319"/>
      <c r="AO75" s="319"/>
      <c r="AP75" s="319"/>
      <c r="AQ75" s="319"/>
      <c r="AR75" s="319"/>
      <c r="AS75" s="319"/>
      <c r="AT75" s="319"/>
      <c r="AU75" s="319"/>
      <c r="AV75" s="319"/>
      <c r="AW75" s="319"/>
      <c r="AX75" s="319"/>
      <c r="AY75" s="319"/>
      <c r="AZ75" s="319"/>
      <c r="BA75" s="319"/>
      <c r="BB75" s="319"/>
      <c r="BC75" s="319"/>
      <c r="BD75" s="319"/>
      <c r="BE75" s="319"/>
      <c r="BF75" s="342">
        <v>0</v>
      </c>
      <c r="BG75" s="342">
        <v>0</v>
      </c>
      <c r="BH75" s="342">
        <v>0</v>
      </c>
      <c r="BI75" s="342">
        <v>0</v>
      </c>
      <c r="BJ75" s="342">
        <v>0</v>
      </c>
      <c r="BK75" s="342">
        <v>0</v>
      </c>
      <c r="BL75" s="342">
        <v>0</v>
      </c>
      <c r="BM75" s="342">
        <v>0</v>
      </c>
      <c r="BN75" s="342">
        <v>0</v>
      </c>
      <c r="BO75" s="342">
        <v>0</v>
      </c>
      <c r="BP75" s="342">
        <v>0</v>
      </c>
      <c r="BQ75" s="342">
        <v>0</v>
      </c>
      <c r="BR75" s="342">
        <v>10.717794569981834</v>
      </c>
      <c r="BS75" s="342">
        <v>19.711288105659321</v>
      </c>
      <c r="BT75" s="342">
        <v>263.24450825751001</v>
      </c>
      <c r="BU75" s="342">
        <v>493.85755907854281</v>
      </c>
      <c r="BV75" s="342">
        <v>1319.6935836942318</v>
      </c>
      <c r="BW75" s="342">
        <v>3858.3120318855308</v>
      </c>
      <c r="BX75" s="342">
        <v>6335.2495837176139</v>
      </c>
      <c r="BY75" s="342">
        <v>8911.9591780940846</v>
      </c>
      <c r="BZ75" s="342">
        <v>10239.275851558719</v>
      </c>
      <c r="CA75" s="342">
        <v>12746.449696917913</v>
      </c>
      <c r="CB75" s="342">
        <v>14973.905793793203</v>
      </c>
      <c r="CC75" s="342">
        <v>16935.881276174881</v>
      </c>
      <c r="CD75" s="342">
        <v>18274.129155683655</v>
      </c>
      <c r="CE75" s="343">
        <v>19506.059702582905</v>
      </c>
    </row>
    <row r="76" spans="1:83" ht="27" customHeight="1" x14ac:dyDescent="0.35">
      <c r="A76" s="317"/>
      <c r="B76" s="318" t="s">
        <v>462</v>
      </c>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c r="AH76" s="319"/>
      <c r="AI76" s="319"/>
      <c r="AJ76" s="319"/>
      <c r="AK76" s="319"/>
      <c r="AL76" s="319"/>
      <c r="AM76" s="319"/>
      <c r="AN76" s="319"/>
      <c r="AO76" s="319"/>
      <c r="AP76" s="319"/>
      <c r="AQ76" s="319"/>
      <c r="AR76" s="319"/>
      <c r="AS76" s="319"/>
      <c r="AT76" s="319"/>
      <c r="AU76" s="319"/>
      <c r="AV76" s="319"/>
      <c r="AW76" s="319"/>
      <c r="AX76" s="319"/>
      <c r="AY76" s="319"/>
      <c r="AZ76" s="319"/>
      <c r="BA76" s="319"/>
      <c r="BB76" s="319"/>
      <c r="BC76" s="319"/>
      <c r="BD76" s="319"/>
      <c r="BE76" s="319"/>
      <c r="BF76" s="342">
        <v>677.11209524151286</v>
      </c>
      <c r="BG76" s="342">
        <v>681.19708211582417</v>
      </c>
      <c r="BH76" s="342">
        <v>645.4598090450778</v>
      </c>
      <c r="BI76" s="342">
        <v>618.1061940827783</v>
      </c>
      <c r="BJ76" s="342">
        <v>590.55327484543159</v>
      </c>
      <c r="BK76" s="342">
        <v>542.60996857027726</v>
      </c>
      <c r="BL76" s="342">
        <v>434.76620162474745</v>
      </c>
      <c r="BM76" s="342">
        <v>434.70245604599899</v>
      </c>
      <c r="BN76" s="342">
        <v>483.23486903577157</v>
      </c>
      <c r="BO76" s="342">
        <v>462.477490300753</v>
      </c>
      <c r="BP76" s="342">
        <v>450.69816461334403</v>
      </c>
      <c r="BQ76" s="342">
        <v>425.19876635991847</v>
      </c>
      <c r="BR76" s="342">
        <v>413.18300805434342</v>
      </c>
      <c r="BS76" s="342">
        <v>386.88002587558162</v>
      </c>
      <c r="BT76" s="342">
        <v>388.16664907089898</v>
      </c>
      <c r="BU76" s="342">
        <v>364.92750185506185</v>
      </c>
      <c r="BV76" s="342">
        <v>349.98154982370534</v>
      </c>
      <c r="BW76" s="342">
        <v>338.31307093751474</v>
      </c>
      <c r="BX76" s="342">
        <v>309.35151594770531</v>
      </c>
      <c r="BY76" s="342">
        <v>295.76405640212067</v>
      </c>
      <c r="BZ76" s="342">
        <v>268.53643783782047</v>
      </c>
      <c r="CA76" s="342">
        <v>267.4974797834393</v>
      </c>
      <c r="CB76" s="342">
        <v>255.00051140835114</v>
      </c>
      <c r="CC76" s="342">
        <v>233.75933895592462</v>
      </c>
      <c r="CD76" s="342">
        <v>217.9546586356318</v>
      </c>
      <c r="CE76" s="343">
        <v>209.72855567705713</v>
      </c>
    </row>
    <row r="77" spans="1:83" ht="15.5" x14ac:dyDescent="0.35">
      <c r="A77" s="317"/>
      <c r="B77" s="322" t="s">
        <v>463</v>
      </c>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c r="AH77" s="319"/>
      <c r="AI77" s="319"/>
      <c r="AJ77" s="319"/>
      <c r="AK77" s="319"/>
      <c r="AL77" s="319"/>
      <c r="AM77" s="319"/>
      <c r="AN77" s="319"/>
      <c r="AO77" s="319"/>
      <c r="AP77" s="319"/>
      <c r="AQ77" s="319"/>
      <c r="AR77" s="319"/>
      <c r="AS77" s="319"/>
      <c r="AT77" s="319"/>
      <c r="AU77" s="319"/>
      <c r="AV77" s="319"/>
      <c r="AW77" s="319"/>
      <c r="AX77" s="319"/>
      <c r="AY77" s="319"/>
      <c r="AZ77" s="319"/>
      <c r="BA77" s="319"/>
      <c r="BB77" s="319"/>
      <c r="BC77" s="319"/>
      <c r="BD77" s="319"/>
      <c r="BE77" s="319"/>
      <c r="BF77" s="342">
        <v>7.7829286944043794</v>
      </c>
      <c r="BG77" s="342">
        <v>5.8761421608467765</v>
      </c>
      <c r="BH77" s="342">
        <v>5.0389431135431026</v>
      </c>
      <c r="BI77" s="342">
        <v>9.2957140268279801</v>
      </c>
      <c r="BJ77" s="342">
        <v>8.1717977273262097</v>
      </c>
      <c r="BK77" s="342">
        <v>8.0816070166090999</v>
      </c>
      <c r="BL77" s="342">
        <v>3.0191518561631834</v>
      </c>
      <c r="BM77" s="342">
        <v>2.4965799727862041</v>
      </c>
      <c r="BN77" s="342">
        <v>2.1653909956836457</v>
      </c>
      <c r="BO77" s="342">
        <v>1.8990352761813707</v>
      </c>
      <c r="BP77" s="342">
        <v>1.6649266132373386</v>
      </c>
      <c r="BQ77" s="342">
        <v>1.6579107540736793</v>
      </c>
      <c r="BR77" s="342">
        <v>1.508431048335475</v>
      </c>
      <c r="BS77" s="342">
        <v>1.3394535151502369</v>
      </c>
      <c r="BT77" s="342">
        <v>1.2498956675048254</v>
      </c>
      <c r="BU77" s="342">
        <v>1.1725714809633803</v>
      </c>
      <c r="BV77" s="342">
        <v>1.1176293606165688</v>
      </c>
      <c r="BW77" s="342">
        <v>1.0380580224430223</v>
      </c>
      <c r="BX77" s="342">
        <v>0.76535195053459981</v>
      </c>
      <c r="BY77" s="342">
        <v>0.64815528846445891</v>
      </c>
      <c r="BZ77" s="342">
        <v>0.45066165643587047</v>
      </c>
      <c r="CA77" s="342">
        <v>0.34270973893555962</v>
      </c>
      <c r="CB77" s="342">
        <v>0.25257729094357423</v>
      </c>
      <c r="CC77" s="342">
        <v>0.1826219990095807</v>
      </c>
      <c r="CD77" s="342">
        <v>0.14341693556009372</v>
      </c>
      <c r="CE77" s="343">
        <v>0.1182447938591191</v>
      </c>
    </row>
    <row r="78" spans="1:83" ht="15.5" x14ac:dyDescent="0.35">
      <c r="A78" s="317"/>
      <c r="B78" s="322" t="s">
        <v>464</v>
      </c>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c r="AH78" s="319"/>
      <c r="AI78" s="319"/>
      <c r="AJ78" s="319"/>
      <c r="AK78" s="319"/>
      <c r="AL78" s="319"/>
      <c r="AM78" s="319"/>
      <c r="AN78" s="319"/>
      <c r="AO78" s="319"/>
      <c r="AP78" s="319"/>
      <c r="AQ78" s="319"/>
      <c r="AR78" s="319"/>
      <c r="AS78" s="319"/>
      <c r="AT78" s="319"/>
      <c r="AU78" s="319"/>
      <c r="AV78" s="319"/>
      <c r="AW78" s="319"/>
      <c r="AX78" s="319"/>
      <c r="AY78" s="319"/>
      <c r="AZ78" s="319"/>
      <c r="BA78" s="319"/>
      <c r="BB78" s="319"/>
      <c r="BC78" s="319"/>
      <c r="BD78" s="319"/>
      <c r="BE78" s="319"/>
      <c r="BF78" s="342">
        <v>666.5121361331154</v>
      </c>
      <c r="BG78" s="342">
        <v>673.15238931997862</v>
      </c>
      <c r="BH78" s="342">
        <v>638.59567618771314</v>
      </c>
      <c r="BI78" s="342">
        <v>607.15594404366379</v>
      </c>
      <c r="BJ78" s="342">
        <v>580.80048848158151</v>
      </c>
      <c r="BK78" s="342">
        <v>532.97645746434819</v>
      </c>
      <c r="BL78" s="342">
        <v>430.44954795733156</v>
      </c>
      <c r="BM78" s="342">
        <v>431.05745051564162</v>
      </c>
      <c r="BN78" s="342">
        <v>480.06414055220728</v>
      </c>
      <c r="BO78" s="342">
        <v>459.76521947722006</v>
      </c>
      <c r="BP78" s="342">
        <v>448.5319460974664</v>
      </c>
      <c r="BQ78" s="342">
        <v>423.54849310089253</v>
      </c>
      <c r="BR78" s="342">
        <v>411.67707410219327</v>
      </c>
      <c r="BS78" s="342">
        <v>385.58571667394955</v>
      </c>
      <c r="BT78" s="342">
        <v>386.91675340339413</v>
      </c>
      <c r="BU78" s="342">
        <v>363.78168778612462</v>
      </c>
      <c r="BV78" s="342">
        <v>348.90710254313325</v>
      </c>
      <c r="BW78" s="342">
        <v>337.27465829291498</v>
      </c>
      <c r="BX78" s="342">
        <v>308.59286481053658</v>
      </c>
      <c r="BY78" s="342">
        <v>295.08517222428821</v>
      </c>
      <c r="BZ78" s="342">
        <v>268.09004603554001</v>
      </c>
      <c r="CA78" s="342">
        <v>267.15477004450372</v>
      </c>
      <c r="CB78" s="342">
        <v>254.74793411740754</v>
      </c>
      <c r="CC78" s="342">
        <v>233.57671695691505</v>
      </c>
      <c r="CD78" s="342">
        <v>217.81124170007169</v>
      </c>
      <c r="CE78" s="343">
        <v>209.61031088319803</v>
      </c>
    </row>
    <row r="79" spans="1:83" ht="15.5" x14ac:dyDescent="0.35">
      <c r="A79" s="317"/>
      <c r="B79" s="322" t="s">
        <v>466</v>
      </c>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c r="AH79" s="319"/>
      <c r="AI79" s="319"/>
      <c r="AJ79" s="319"/>
      <c r="AK79" s="319"/>
      <c r="AL79" s="319"/>
      <c r="AM79" s="319"/>
      <c r="AN79" s="319"/>
      <c r="AO79" s="319"/>
      <c r="AP79" s="319"/>
      <c r="AQ79" s="319"/>
      <c r="AR79" s="319"/>
      <c r="AS79" s="319"/>
      <c r="AT79" s="319"/>
      <c r="AU79" s="319"/>
      <c r="AV79" s="319"/>
      <c r="AW79" s="319"/>
      <c r="AX79" s="319"/>
      <c r="AY79" s="319"/>
      <c r="AZ79" s="319"/>
      <c r="BA79" s="319"/>
      <c r="BB79" s="319"/>
      <c r="BC79" s="319"/>
      <c r="BD79" s="319"/>
      <c r="BE79" s="319"/>
      <c r="BF79" s="342">
        <v>2.8170304139930704</v>
      </c>
      <c r="BG79" s="342">
        <v>2.1685506349987711</v>
      </c>
      <c r="BH79" s="342">
        <v>1.8251897438216442</v>
      </c>
      <c r="BI79" s="342">
        <v>1.6545360122864878</v>
      </c>
      <c r="BJ79" s="342">
        <v>1.5809886365238457</v>
      </c>
      <c r="BK79" s="342">
        <v>1.5519040893199758</v>
      </c>
      <c r="BL79" s="342">
        <v>1.2975018112526973</v>
      </c>
      <c r="BM79" s="342">
        <v>1.1484255575711524</v>
      </c>
      <c r="BN79" s="342">
        <v>1.0053374878806129</v>
      </c>
      <c r="BO79" s="342">
        <v>0.81323554735151304</v>
      </c>
      <c r="BP79" s="342">
        <v>0.50129190264028389</v>
      </c>
      <c r="BQ79" s="342">
        <v>-7.6374950477116144E-3</v>
      </c>
      <c r="BR79" s="342">
        <v>-2.4970961853188083E-3</v>
      </c>
      <c r="BS79" s="342">
        <v>-4.5144313518183952E-2</v>
      </c>
      <c r="BT79" s="342">
        <v>0</v>
      </c>
      <c r="BU79" s="342">
        <v>-2.6757412026146257E-2</v>
      </c>
      <c r="BV79" s="342">
        <v>-4.3182080044473416E-2</v>
      </c>
      <c r="BW79" s="342">
        <v>3.546221568153982E-4</v>
      </c>
      <c r="BX79" s="342">
        <v>-6.7008133659060181E-3</v>
      </c>
      <c r="BY79" s="342">
        <v>3.0728889368035337E-2</v>
      </c>
      <c r="BZ79" s="342">
        <v>-4.2698541553949157E-3</v>
      </c>
      <c r="CA79" s="342">
        <v>0</v>
      </c>
      <c r="CB79" s="342">
        <v>0</v>
      </c>
      <c r="CC79" s="342">
        <v>0</v>
      </c>
      <c r="CD79" s="342">
        <v>0</v>
      </c>
      <c r="CE79" s="343">
        <v>0</v>
      </c>
    </row>
    <row r="80" spans="1:83" ht="27" customHeight="1" x14ac:dyDescent="0.35">
      <c r="A80" s="317"/>
      <c r="B80" s="318" t="s">
        <v>495</v>
      </c>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c r="AH80" s="319"/>
      <c r="AI80" s="319"/>
      <c r="AJ80" s="319"/>
      <c r="AK80" s="319"/>
      <c r="AL80" s="319"/>
      <c r="AM80" s="319"/>
      <c r="AN80" s="319"/>
      <c r="AO80" s="319"/>
      <c r="AP80" s="319"/>
      <c r="AQ80" s="319"/>
      <c r="AR80" s="319"/>
      <c r="AS80" s="319"/>
      <c r="AT80" s="319"/>
      <c r="AU80" s="319"/>
      <c r="AV80" s="319"/>
      <c r="AW80" s="319"/>
      <c r="AX80" s="319"/>
      <c r="AY80" s="319"/>
      <c r="AZ80" s="319"/>
      <c r="BA80" s="319"/>
      <c r="BB80" s="319"/>
      <c r="BC80" s="319"/>
      <c r="BD80" s="319"/>
      <c r="BE80" s="319"/>
      <c r="BF80" s="342">
        <v>2005.6950251174299</v>
      </c>
      <c r="BG80" s="342">
        <v>2059.5601968911565</v>
      </c>
      <c r="BH80" s="342">
        <v>1979.763456259788</v>
      </c>
      <c r="BI80" s="342">
        <v>1955.9563459015983</v>
      </c>
      <c r="BJ80" s="342">
        <v>1930.2101276597493</v>
      </c>
      <c r="BK80" s="342">
        <v>1999.1323301199789</v>
      </c>
      <c r="BL80" s="342">
        <v>2023.5445764248177</v>
      </c>
      <c r="BM80" s="342">
        <v>2196.5027358222333</v>
      </c>
      <c r="BN80" s="342">
        <v>2372.2045173634956</v>
      </c>
      <c r="BO80" s="342">
        <v>2585.7691089835625</v>
      </c>
      <c r="BP80" s="342">
        <v>2867.1565742109919</v>
      </c>
      <c r="BQ80" s="342">
        <v>3056.268114622751</v>
      </c>
      <c r="BR80" s="342">
        <v>3322.7153551088886</v>
      </c>
      <c r="BS80" s="342">
        <v>3602.7915265714655</v>
      </c>
      <c r="BT80" s="342">
        <v>3694.2373219141314</v>
      </c>
      <c r="BU80" s="342">
        <v>3938.1423123085733</v>
      </c>
      <c r="BV80" s="342">
        <v>4291.4109940264525</v>
      </c>
      <c r="BW80" s="342">
        <v>4322.1006788267159</v>
      </c>
      <c r="BX80" s="342">
        <v>4212.2861993866863</v>
      </c>
      <c r="BY80" s="342">
        <v>4326.4882422989049</v>
      </c>
      <c r="BZ80" s="342">
        <v>4441.1382760434344</v>
      </c>
      <c r="CA80" s="342">
        <v>5047.7606108167174</v>
      </c>
      <c r="CB80" s="342">
        <v>5478.3346170822215</v>
      </c>
      <c r="CC80" s="342">
        <v>5529.9621399799244</v>
      </c>
      <c r="CD80" s="342">
        <v>5690.9000223083603</v>
      </c>
      <c r="CE80" s="343">
        <v>5905.5444529484357</v>
      </c>
    </row>
    <row r="81" spans="1:83" ht="15.5" x14ac:dyDescent="0.35">
      <c r="A81" s="317"/>
      <c r="B81" s="322" t="s">
        <v>252</v>
      </c>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c r="AH81" s="319"/>
      <c r="AI81" s="319"/>
      <c r="AJ81" s="319"/>
      <c r="AK81" s="319"/>
      <c r="AL81" s="319"/>
      <c r="AM81" s="319"/>
      <c r="AN81" s="319"/>
      <c r="AO81" s="319"/>
      <c r="AP81" s="319"/>
      <c r="AQ81" s="319"/>
      <c r="AR81" s="319"/>
      <c r="AS81" s="319"/>
      <c r="AT81" s="319"/>
      <c r="AU81" s="319"/>
      <c r="AV81" s="319"/>
      <c r="AW81" s="319"/>
      <c r="AX81" s="319"/>
      <c r="AY81" s="319"/>
      <c r="AZ81" s="319"/>
      <c r="BA81" s="319"/>
      <c r="BB81" s="319"/>
      <c r="BC81" s="319"/>
      <c r="BD81" s="319"/>
      <c r="BE81" s="319"/>
      <c r="BF81" s="342">
        <v>1392.9432056682276</v>
      </c>
      <c r="BG81" s="342">
        <v>1459.3823376576131</v>
      </c>
      <c r="BH81" s="342">
        <v>1473.2929478496847</v>
      </c>
      <c r="BI81" s="342">
        <v>1511.0695834844391</v>
      </c>
      <c r="BJ81" s="342">
        <v>1506.7390211881418</v>
      </c>
      <c r="BK81" s="342">
        <v>1595.0692303827791</v>
      </c>
      <c r="BL81" s="342">
        <v>1642.8781557098607</v>
      </c>
      <c r="BM81" s="342">
        <v>1783.7855252745251</v>
      </c>
      <c r="BN81" s="342">
        <v>1854.2486267186841</v>
      </c>
      <c r="BO81" s="342">
        <v>2021.1993140233333</v>
      </c>
      <c r="BP81" s="342">
        <v>2212.2992251167439</v>
      </c>
      <c r="BQ81" s="342">
        <v>2352.1209049314534</v>
      </c>
      <c r="BR81" s="342">
        <v>2591.4385117200418</v>
      </c>
      <c r="BS81" s="342">
        <v>2830.2278314013583</v>
      </c>
      <c r="BT81" s="342">
        <v>2907.9159945352803</v>
      </c>
      <c r="BU81" s="342">
        <v>3038.8818337522853</v>
      </c>
      <c r="BV81" s="342">
        <v>3221.4869313107588</v>
      </c>
      <c r="BW81" s="342">
        <v>3330.5973141974951</v>
      </c>
      <c r="BX81" s="342">
        <v>3239.289573002693</v>
      </c>
      <c r="BY81" s="342">
        <v>3298.6312461298494</v>
      </c>
      <c r="BZ81" s="342">
        <v>3354.8840467176569</v>
      </c>
      <c r="CA81" s="342">
        <v>3840.9793312328361</v>
      </c>
      <c r="CB81" s="342">
        <v>4182.0270212393261</v>
      </c>
      <c r="CC81" s="342">
        <v>4336.5749755528223</v>
      </c>
      <c r="CD81" s="342">
        <v>4506.5088416357949</v>
      </c>
      <c r="CE81" s="343">
        <v>4698.8296414091919</v>
      </c>
    </row>
    <row r="82" spans="1:83" ht="15.5" x14ac:dyDescent="0.35">
      <c r="A82" s="317"/>
      <c r="B82" s="322" t="s">
        <v>496</v>
      </c>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c r="AH82" s="319"/>
      <c r="AI82" s="319"/>
      <c r="AJ82" s="319"/>
      <c r="AK82" s="319"/>
      <c r="AL82" s="319"/>
      <c r="AM82" s="319"/>
      <c r="AN82" s="319"/>
      <c r="AO82" s="319"/>
      <c r="AP82" s="319"/>
      <c r="AQ82" s="319"/>
      <c r="AR82" s="319"/>
      <c r="AS82" s="319"/>
      <c r="AT82" s="319"/>
      <c r="AU82" s="319"/>
      <c r="AV82" s="319"/>
      <c r="AW82" s="319"/>
      <c r="AX82" s="319"/>
      <c r="AY82" s="319"/>
      <c r="AZ82" s="319"/>
      <c r="BA82" s="319"/>
      <c r="BB82" s="319"/>
      <c r="BC82" s="319"/>
      <c r="BD82" s="319"/>
      <c r="BE82" s="319"/>
      <c r="BF82" s="342">
        <v>612.75181944920234</v>
      </c>
      <c r="BG82" s="342">
        <v>600.17785923354359</v>
      </c>
      <c r="BH82" s="342">
        <v>506.47050841010338</v>
      </c>
      <c r="BI82" s="342">
        <v>444.88676241715905</v>
      </c>
      <c r="BJ82" s="342">
        <v>423.47110647160753</v>
      </c>
      <c r="BK82" s="342">
        <v>404.06309973719982</v>
      </c>
      <c r="BL82" s="342">
        <v>380.66642071495716</v>
      </c>
      <c r="BM82" s="342">
        <v>412.71721054770813</v>
      </c>
      <c r="BN82" s="342">
        <v>517.95589064481146</v>
      </c>
      <c r="BO82" s="342">
        <v>564.5697949602295</v>
      </c>
      <c r="BP82" s="342">
        <v>654.85734909424787</v>
      </c>
      <c r="BQ82" s="342">
        <v>704.14720969129758</v>
      </c>
      <c r="BR82" s="342">
        <v>731.2768433888466</v>
      </c>
      <c r="BS82" s="342">
        <v>772.56369517010717</v>
      </c>
      <c r="BT82" s="342">
        <v>786.32132737885161</v>
      </c>
      <c r="BU82" s="342">
        <v>899.26047855628815</v>
      </c>
      <c r="BV82" s="342">
        <v>1069.9240627156939</v>
      </c>
      <c r="BW82" s="342">
        <v>729.15461428401102</v>
      </c>
      <c r="BX82" s="342">
        <v>539.00761785132863</v>
      </c>
      <c r="BY82" s="342">
        <v>434.43229606230489</v>
      </c>
      <c r="BZ82" s="342">
        <v>380.93042032928679</v>
      </c>
      <c r="CA82" s="342">
        <v>386.83321220403786</v>
      </c>
      <c r="CB82" s="342">
        <v>335.58574962269745</v>
      </c>
      <c r="CC82" s="342">
        <v>67.584841957447949</v>
      </c>
      <c r="CD82" s="342">
        <v>0</v>
      </c>
      <c r="CE82" s="343">
        <v>0</v>
      </c>
    </row>
    <row r="83" spans="1:83" ht="15.5" x14ac:dyDescent="0.35">
      <c r="A83" s="317"/>
      <c r="B83" s="322" t="s">
        <v>497</v>
      </c>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c r="AH83" s="319"/>
      <c r="AI83" s="319"/>
      <c r="AJ83" s="319"/>
      <c r="AK83" s="319"/>
      <c r="AL83" s="319"/>
      <c r="AM83" s="319"/>
      <c r="AN83" s="319"/>
      <c r="AO83" s="319"/>
      <c r="AP83" s="319"/>
      <c r="AQ83" s="319"/>
      <c r="AR83" s="319"/>
      <c r="AS83" s="319"/>
      <c r="AT83" s="319"/>
      <c r="AU83" s="319"/>
      <c r="AV83" s="319"/>
      <c r="AW83" s="319"/>
      <c r="AX83" s="319"/>
      <c r="AY83" s="319"/>
      <c r="AZ83" s="319"/>
      <c r="BA83" s="319"/>
      <c r="BB83" s="319"/>
      <c r="BC83" s="319"/>
      <c r="BD83" s="319"/>
      <c r="BE83" s="319"/>
      <c r="BF83" s="342">
        <v>0</v>
      </c>
      <c r="BG83" s="342">
        <v>0</v>
      </c>
      <c r="BH83" s="342">
        <v>0</v>
      </c>
      <c r="BI83" s="342">
        <v>0</v>
      </c>
      <c r="BJ83" s="342">
        <v>0</v>
      </c>
      <c r="BK83" s="342">
        <v>0</v>
      </c>
      <c r="BL83" s="342">
        <v>0</v>
      </c>
      <c r="BM83" s="342">
        <v>0</v>
      </c>
      <c r="BN83" s="342">
        <v>0</v>
      </c>
      <c r="BO83" s="342">
        <v>0</v>
      </c>
      <c r="BP83" s="342">
        <v>0</v>
      </c>
      <c r="BQ83" s="342">
        <v>0</v>
      </c>
      <c r="BR83" s="342">
        <v>0</v>
      </c>
      <c r="BS83" s="342">
        <v>0</v>
      </c>
      <c r="BT83" s="342">
        <v>0</v>
      </c>
      <c r="BU83" s="342">
        <v>0</v>
      </c>
      <c r="BV83" s="342">
        <v>0</v>
      </c>
      <c r="BW83" s="342">
        <v>262.34875034520962</v>
      </c>
      <c r="BX83" s="342">
        <v>433.98900853266457</v>
      </c>
      <c r="BY83" s="342">
        <v>593.42470010675072</v>
      </c>
      <c r="BZ83" s="342">
        <v>705.32380899649002</v>
      </c>
      <c r="CA83" s="342">
        <v>819.94806737984334</v>
      </c>
      <c r="CB83" s="342">
        <v>960.72184622019688</v>
      </c>
      <c r="CC83" s="342">
        <v>1125.8023224696537</v>
      </c>
      <c r="CD83" s="342">
        <v>1184.391180672566</v>
      </c>
      <c r="CE83" s="343">
        <v>1206.7148115392438</v>
      </c>
    </row>
    <row r="84" spans="1:83" ht="27" customHeight="1" x14ac:dyDescent="0.35">
      <c r="A84" s="317"/>
      <c r="B84" s="318" t="s">
        <v>498</v>
      </c>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c r="AH84" s="319"/>
      <c r="AI84" s="319"/>
      <c r="AJ84" s="319"/>
      <c r="AK84" s="319"/>
      <c r="AL84" s="319"/>
      <c r="AM84" s="319"/>
      <c r="AN84" s="319"/>
      <c r="AO84" s="319"/>
      <c r="AP84" s="319"/>
      <c r="AQ84" s="319"/>
      <c r="AR84" s="319"/>
      <c r="AS84" s="319"/>
      <c r="AT84" s="319"/>
      <c r="AU84" s="319"/>
      <c r="AV84" s="319"/>
      <c r="AW84" s="319"/>
      <c r="AX84" s="319"/>
      <c r="AY84" s="319"/>
      <c r="AZ84" s="319"/>
      <c r="BA84" s="319"/>
      <c r="BB84" s="319"/>
      <c r="BC84" s="319"/>
      <c r="BD84" s="319"/>
      <c r="BE84" s="319"/>
      <c r="BF84" s="342">
        <v>4883.9930709932178</v>
      </c>
      <c r="BG84" s="342">
        <v>4715.6561879529136</v>
      </c>
      <c r="BH84" s="342">
        <v>4939.4494504160139</v>
      </c>
      <c r="BI84" s="342">
        <v>5213.8374734312492</v>
      </c>
      <c r="BJ84" s="342">
        <v>5482.6929139019303</v>
      </c>
      <c r="BK84" s="342">
        <v>5691.521195702062</v>
      </c>
      <c r="BL84" s="342">
        <v>6723.6309778415543</v>
      </c>
      <c r="BM84" s="342">
        <v>7578.1547644254942</v>
      </c>
      <c r="BN84" s="342">
        <v>8002.0598728999339</v>
      </c>
      <c r="BO84" s="342">
        <v>8483.0666378636779</v>
      </c>
      <c r="BP84" s="342">
        <v>8892.7869106735725</v>
      </c>
      <c r="BQ84" s="342">
        <v>9015.1845743330632</v>
      </c>
      <c r="BR84" s="342">
        <v>9655.8589606806854</v>
      </c>
      <c r="BS84" s="342">
        <v>10073.636829829267</v>
      </c>
      <c r="BT84" s="342">
        <v>9905.4341560479133</v>
      </c>
      <c r="BU84" s="342">
        <v>9736.0284722098386</v>
      </c>
      <c r="BV84" s="342">
        <v>9523.8520904950856</v>
      </c>
      <c r="BW84" s="342">
        <v>9760.8213506903194</v>
      </c>
      <c r="BX84" s="342">
        <v>9762.5268501379251</v>
      </c>
      <c r="BY84" s="342">
        <v>10899.177608668362</v>
      </c>
      <c r="BZ84" s="342">
        <v>10871.296816793039</v>
      </c>
      <c r="CA84" s="342">
        <v>11464.591540057838</v>
      </c>
      <c r="CB84" s="342">
        <v>12200.563186216856</v>
      </c>
      <c r="CC84" s="342">
        <v>12160.591458225208</v>
      </c>
      <c r="CD84" s="342">
        <v>12568.901634550537</v>
      </c>
      <c r="CE84" s="343">
        <v>12971.661998274489</v>
      </c>
    </row>
    <row r="85" spans="1:83" ht="16.5" customHeight="1" x14ac:dyDescent="0.35">
      <c r="A85" s="317"/>
      <c r="B85" s="322" t="s">
        <v>27</v>
      </c>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c r="AH85" s="319"/>
      <c r="AI85" s="319"/>
      <c r="AJ85" s="319"/>
      <c r="AK85" s="319"/>
      <c r="AL85" s="319"/>
      <c r="AM85" s="319"/>
      <c r="AN85" s="319"/>
      <c r="AO85" s="319"/>
      <c r="AP85" s="319"/>
      <c r="AQ85" s="319"/>
      <c r="AR85" s="319"/>
      <c r="AS85" s="319"/>
      <c r="AT85" s="319"/>
      <c r="AU85" s="319"/>
      <c r="AV85" s="319"/>
      <c r="AW85" s="319"/>
      <c r="AX85" s="319"/>
      <c r="AY85" s="319"/>
      <c r="AZ85" s="319"/>
      <c r="BA85" s="319"/>
      <c r="BB85" s="319"/>
      <c r="BC85" s="319"/>
      <c r="BD85" s="319"/>
      <c r="BE85" s="319"/>
      <c r="BF85" s="342">
        <v>4883.9930709932178</v>
      </c>
      <c r="BG85" s="342">
        <v>4715.6561879529136</v>
      </c>
      <c r="BH85" s="342">
        <v>4939.4494504160139</v>
      </c>
      <c r="BI85" s="342">
        <v>5213.8374734312492</v>
      </c>
      <c r="BJ85" s="342">
        <v>5482.6929139019303</v>
      </c>
      <c r="BK85" s="342">
        <v>5691.521195702062</v>
      </c>
      <c r="BL85" s="342">
        <v>6723.6309778415543</v>
      </c>
      <c r="BM85" s="342">
        <v>7578.1547644254942</v>
      </c>
      <c r="BN85" s="342">
        <v>8002.0598728999339</v>
      </c>
      <c r="BO85" s="342">
        <v>8483.0666378636779</v>
      </c>
      <c r="BP85" s="342">
        <v>8892.7869106735725</v>
      </c>
      <c r="BQ85" s="342">
        <v>9015.1845743330632</v>
      </c>
      <c r="BR85" s="342">
        <v>9655.8589606806854</v>
      </c>
      <c r="BS85" s="342">
        <v>10073.636829829267</v>
      </c>
      <c r="BT85" s="342">
        <v>9841.2695251275582</v>
      </c>
      <c r="BU85" s="342">
        <v>9453.4188256860307</v>
      </c>
      <c r="BV85" s="342">
        <v>8815.6815967370567</v>
      </c>
      <c r="BW85" s="342">
        <v>7842.8416226776299</v>
      </c>
      <c r="BX85" s="342">
        <v>7134.8133315742525</v>
      </c>
      <c r="BY85" s="342">
        <v>6740.2720537560781</v>
      </c>
      <c r="BZ85" s="342">
        <v>5919.7520579737666</v>
      </c>
      <c r="CA85" s="342">
        <v>5457.0060548573929</v>
      </c>
      <c r="CB85" s="342">
        <v>5176.0124786567667</v>
      </c>
      <c r="CC85" s="342">
        <v>4039.9663479636229</v>
      </c>
      <c r="CD85" s="342">
        <v>3677.5513795929969</v>
      </c>
      <c r="CE85" s="343">
        <v>3387.280573138436</v>
      </c>
    </row>
    <row r="86" spans="1:83" ht="15.5" x14ac:dyDescent="0.35">
      <c r="A86" s="317"/>
      <c r="B86" s="322" t="s">
        <v>499</v>
      </c>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c r="AH86" s="319"/>
      <c r="AI86" s="319"/>
      <c r="AJ86" s="319"/>
      <c r="AK86" s="319"/>
      <c r="AL86" s="319"/>
      <c r="AM86" s="319"/>
      <c r="AN86" s="319"/>
      <c r="AO86" s="319"/>
      <c r="AP86" s="319"/>
      <c r="AQ86" s="319"/>
      <c r="AR86" s="319"/>
      <c r="AS86" s="319"/>
      <c r="AT86" s="319"/>
      <c r="AU86" s="319"/>
      <c r="AV86" s="319"/>
      <c r="AW86" s="319"/>
      <c r="AX86" s="319"/>
      <c r="AY86" s="319"/>
      <c r="AZ86" s="319"/>
      <c r="BA86" s="319"/>
      <c r="BB86" s="319"/>
      <c r="BC86" s="319"/>
      <c r="BD86" s="319"/>
      <c r="BE86" s="319"/>
      <c r="BF86" s="342">
        <v>0</v>
      </c>
      <c r="BG86" s="342">
        <v>0</v>
      </c>
      <c r="BH86" s="342">
        <v>0</v>
      </c>
      <c r="BI86" s="342">
        <v>0</v>
      </c>
      <c r="BJ86" s="342">
        <v>0</v>
      </c>
      <c r="BK86" s="342">
        <v>0</v>
      </c>
      <c r="BL86" s="342">
        <v>0</v>
      </c>
      <c r="BM86" s="342">
        <v>0</v>
      </c>
      <c r="BN86" s="342">
        <v>0</v>
      </c>
      <c r="BO86" s="342">
        <v>0</v>
      </c>
      <c r="BP86" s="342">
        <v>0</v>
      </c>
      <c r="BQ86" s="342">
        <v>0</v>
      </c>
      <c r="BR86" s="342">
        <v>0</v>
      </c>
      <c r="BS86" s="342">
        <v>0</v>
      </c>
      <c r="BT86" s="342">
        <v>64.164630920354753</v>
      </c>
      <c r="BU86" s="342">
        <v>282.60964652380784</v>
      </c>
      <c r="BV86" s="342">
        <v>708.17049375802844</v>
      </c>
      <c r="BW86" s="342">
        <v>1917.9797280126893</v>
      </c>
      <c r="BX86" s="342">
        <v>2627.7135185636735</v>
      </c>
      <c r="BY86" s="342">
        <v>4158.9055549122841</v>
      </c>
      <c r="BZ86" s="342">
        <v>4951.544758819271</v>
      </c>
      <c r="CA86" s="342">
        <v>6007.5854852004459</v>
      </c>
      <c r="CB86" s="342">
        <v>7024.5507075600899</v>
      </c>
      <c r="CC86" s="342">
        <v>8120.625110261587</v>
      </c>
      <c r="CD86" s="342">
        <v>8891.3502549575405</v>
      </c>
      <c r="CE86" s="343">
        <v>9584.3814251360527</v>
      </c>
    </row>
    <row r="87" spans="1:83" ht="27" customHeight="1" x14ac:dyDescent="0.35">
      <c r="A87" s="317"/>
      <c r="B87" s="325" t="s">
        <v>500</v>
      </c>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c r="AH87" s="319"/>
      <c r="AI87" s="319"/>
      <c r="AJ87" s="319"/>
      <c r="AK87" s="319"/>
      <c r="AL87" s="319"/>
      <c r="AM87" s="319"/>
      <c r="AN87" s="319"/>
      <c r="AO87" s="319"/>
      <c r="AP87" s="319"/>
      <c r="AQ87" s="319"/>
      <c r="AR87" s="319"/>
      <c r="AS87" s="319"/>
      <c r="AT87" s="319"/>
      <c r="AU87" s="319"/>
      <c r="AV87" s="319"/>
      <c r="AW87" s="319"/>
      <c r="AX87" s="319"/>
      <c r="AY87" s="319"/>
      <c r="AZ87" s="319"/>
      <c r="BA87" s="319"/>
      <c r="BB87" s="319"/>
      <c r="BC87" s="319"/>
      <c r="BD87" s="319"/>
      <c r="BE87" s="319"/>
      <c r="BF87" s="342">
        <v>24443.838730179807</v>
      </c>
      <c r="BG87" s="342">
        <v>24444.543040334538</v>
      </c>
      <c r="BH87" s="342">
        <v>23649.592481663127</v>
      </c>
      <c r="BI87" s="342">
        <v>23280.647730747725</v>
      </c>
      <c r="BJ87" s="342">
        <v>23022.197929006234</v>
      </c>
      <c r="BK87" s="342">
        <v>23779.288138740449</v>
      </c>
      <c r="BL87" s="342">
        <v>23490.80561762453</v>
      </c>
      <c r="BM87" s="342">
        <v>24765.142239918165</v>
      </c>
      <c r="BN87" s="342">
        <v>25058.257596284442</v>
      </c>
      <c r="BO87" s="342">
        <v>25285.574107018587</v>
      </c>
      <c r="BP87" s="342">
        <v>25499.11225960089</v>
      </c>
      <c r="BQ87" s="342">
        <v>25354.645666765718</v>
      </c>
      <c r="BR87" s="342">
        <v>27045.678720269661</v>
      </c>
      <c r="BS87" s="342">
        <v>28950.514770022553</v>
      </c>
      <c r="BT87" s="342">
        <v>29208.388982813471</v>
      </c>
      <c r="BU87" s="342">
        <v>30890.522672509403</v>
      </c>
      <c r="BV87" s="342">
        <v>31550.324303254911</v>
      </c>
      <c r="BW87" s="342">
        <v>32494.009124721291</v>
      </c>
      <c r="BX87" s="342">
        <v>34426.609654248343</v>
      </c>
      <c r="BY87" s="342">
        <v>37530.102030367954</v>
      </c>
      <c r="BZ87" s="342">
        <v>38682.311639117201</v>
      </c>
      <c r="CA87" s="342">
        <v>44822.709350069839</v>
      </c>
      <c r="CB87" s="342">
        <v>48279.737998127101</v>
      </c>
      <c r="CC87" s="342">
        <v>50437.831704394695</v>
      </c>
      <c r="CD87" s="342">
        <v>52218.175166433</v>
      </c>
      <c r="CE87" s="343">
        <v>54454.122564320336</v>
      </c>
    </row>
    <row r="88" spans="1:83" ht="27" customHeight="1" x14ac:dyDescent="0.35">
      <c r="A88" s="317"/>
      <c r="B88" s="315" t="s">
        <v>437</v>
      </c>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c r="AH88" s="319"/>
      <c r="AI88" s="319"/>
      <c r="AJ88" s="319"/>
      <c r="AK88" s="319"/>
      <c r="AL88" s="319"/>
      <c r="AM88" s="319"/>
      <c r="AN88" s="319"/>
      <c r="AO88" s="319"/>
      <c r="AP88" s="319"/>
      <c r="AQ88" s="319"/>
      <c r="AR88" s="319"/>
      <c r="AS88" s="319"/>
      <c r="AT88" s="319"/>
      <c r="AU88" s="319"/>
      <c r="AV88" s="319"/>
      <c r="AW88" s="319"/>
      <c r="AX88" s="319"/>
      <c r="AY88" s="319"/>
      <c r="AZ88" s="319"/>
      <c r="BA88" s="319"/>
      <c r="BB88" s="319"/>
      <c r="BC88" s="319"/>
      <c r="BD88" s="319"/>
      <c r="BE88" s="319"/>
      <c r="BF88" s="312">
        <v>8721.8651636130362</v>
      </c>
      <c r="BG88" s="312">
        <v>9092.3520303281002</v>
      </c>
      <c r="BH88" s="312">
        <v>9384.706457716642</v>
      </c>
      <c r="BI88" s="312">
        <v>9806.3439933178634</v>
      </c>
      <c r="BJ88" s="312">
        <v>10138.249728038605</v>
      </c>
      <c r="BK88" s="312">
        <v>10793.838011145031</v>
      </c>
      <c r="BL88" s="312">
        <v>11205.547343433334</v>
      </c>
      <c r="BM88" s="312">
        <v>12014.368175680072</v>
      </c>
      <c r="BN88" s="312">
        <v>12209.665883300153</v>
      </c>
      <c r="BO88" s="312">
        <v>12328.725203965687</v>
      </c>
      <c r="BP88" s="312">
        <v>12619.780222884563</v>
      </c>
      <c r="BQ88" s="312">
        <v>12418.242576516406</v>
      </c>
      <c r="BR88" s="312">
        <v>12792.524556962973</v>
      </c>
      <c r="BS88" s="312">
        <v>12501.750474508564</v>
      </c>
      <c r="BT88" s="312">
        <v>12198.486083208845</v>
      </c>
      <c r="BU88" s="312">
        <v>11868.786777654066</v>
      </c>
      <c r="BV88" s="312">
        <v>11683.667390939469</v>
      </c>
      <c r="BW88" s="312">
        <v>11847.439677521646</v>
      </c>
      <c r="BX88" s="312">
        <v>11333.659157860528</v>
      </c>
      <c r="BY88" s="312">
        <v>11490.713423961453</v>
      </c>
      <c r="BZ88" s="312">
        <v>11757.318645924368</v>
      </c>
      <c r="CA88" s="312">
        <v>13483.997639409474</v>
      </c>
      <c r="CB88" s="312">
        <v>14738.189368673284</v>
      </c>
      <c r="CC88" s="312">
        <v>15210.79081588979</v>
      </c>
      <c r="CD88" s="312">
        <v>15387.610331552678</v>
      </c>
      <c r="CE88" s="341">
        <v>15466.04280988139</v>
      </c>
    </row>
    <row r="89" spans="1:83" ht="27" customHeight="1" x14ac:dyDescent="0.35">
      <c r="A89" s="317"/>
      <c r="B89" s="318" t="s">
        <v>458</v>
      </c>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c r="AH89" s="319"/>
      <c r="AI89" s="319"/>
      <c r="AJ89" s="319"/>
      <c r="AK89" s="319"/>
      <c r="AL89" s="319"/>
      <c r="AM89" s="319"/>
      <c r="AN89" s="319"/>
      <c r="AO89" s="319"/>
      <c r="AP89" s="319"/>
      <c r="AQ89" s="319"/>
      <c r="AR89" s="319"/>
      <c r="AS89" s="319"/>
      <c r="AT89" s="319"/>
      <c r="AU89" s="319"/>
      <c r="AV89" s="319"/>
      <c r="AW89" s="319"/>
      <c r="AX89" s="319"/>
      <c r="AY89" s="319"/>
      <c r="AZ89" s="319"/>
      <c r="BA89" s="319"/>
      <c r="BB89" s="319"/>
      <c r="BC89" s="319"/>
      <c r="BD89" s="319"/>
      <c r="BE89" s="319"/>
      <c r="BF89" s="320">
        <v>7906.3784214318875</v>
      </c>
      <c r="BG89" s="320">
        <v>8319.2143044213062</v>
      </c>
      <c r="BH89" s="320">
        <v>8664.3985467715156</v>
      </c>
      <c r="BI89" s="320">
        <v>9065.713222258888</v>
      </c>
      <c r="BJ89" s="320">
        <v>9412.1121065168827</v>
      </c>
      <c r="BK89" s="320">
        <v>9962.1768991116187</v>
      </c>
      <c r="BL89" s="320">
        <v>10302.921427221345</v>
      </c>
      <c r="BM89" s="320">
        <v>11077.45684234918</v>
      </c>
      <c r="BN89" s="320">
        <v>11303.551673672817</v>
      </c>
      <c r="BO89" s="320">
        <v>11432.198848383912</v>
      </c>
      <c r="BP89" s="320">
        <v>11715.289695828322</v>
      </c>
      <c r="BQ89" s="320">
        <v>11531.843706181855</v>
      </c>
      <c r="BR89" s="320">
        <v>11874.328985517819</v>
      </c>
      <c r="BS89" s="320">
        <v>11590.131066093987</v>
      </c>
      <c r="BT89" s="320">
        <v>11366.05351400717</v>
      </c>
      <c r="BU89" s="320">
        <v>11065.889939734383</v>
      </c>
      <c r="BV89" s="320">
        <v>10910.927608231223</v>
      </c>
      <c r="BW89" s="320">
        <v>11107.786074155723</v>
      </c>
      <c r="BX89" s="320">
        <v>10675.649126565164</v>
      </c>
      <c r="BY89" s="320">
        <v>10837.39946231992</v>
      </c>
      <c r="BZ89" s="320">
        <v>11141.426386985802</v>
      </c>
      <c r="CA89" s="320">
        <v>12837.361993865929</v>
      </c>
      <c r="CB89" s="320">
        <v>14087.029941272933</v>
      </c>
      <c r="CC89" s="320">
        <v>14580.147697770979</v>
      </c>
      <c r="CD89" s="320">
        <v>14789.875402514817</v>
      </c>
      <c r="CE89" s="321">
        <v>14905.372005193789</v>
      </c>
    </row>
    <row r="90" spans="1:83" ht="15.5" x14ac:dyDescent="0.35">
      <c r="A90" s="317"/>
      <c r="B90" s="322" t="s">
        <v>249</v>
      </c>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c r="AH90" s="319"/>
      <c r="AI90" s="319"/>
      <c r="AJ90" s="319"/>
      <c r="AK90" s="319"/>
      <c r="AL90" s="319"/>
      <c r="AM90" s="319"/>
      <c r="AN90" s="319"/>
      <c r="AO90" s="319"/>
      <c r="AP90" s="319"/>
      <c r="AQ90" s="319"/>
      <c r="AR90" s="319"/>
      <c r="AS90" s="319"/>
      <c r="AT90" s="319"/>
      <c r="AU90" s="319"/>
      <c r="AV90" s="319"/>
      <c r="AW90" s="319"/>
      <c r="AX90" s="319"/>
      <c r="AY90" s="319"/>
      <c r="AZ90" s="319"/>
      <c r="BA90" s="319"/>
      <c r="BB90" s="319"/>
      <c r="BC90" s="319"/>
      <c r="BD90" s="319"/>
      <c r="BE90" s="319"/>
      <c r="BF90" s="342">
        <v>4772.9837598243303</v>
      </c>
      <c r="BG90" s="342">
        <v>4956.3443811003572</v>
      </c>
      <c r="BH90" s="342">
        <v>5113.025289575341</v>
      </c>
      <c r="BI90" s="342">
        <v>5320.0767726592512</v>
      </c>
      <c r="BJ90" s="342">
        <v>5469.4456487111147</v>
      </c>
      <c r="BK90" s="342">
        <v>5730.177309132011</v>
      </c>
      <c r="BL90" s="342">
        <v>5898.0087692831739</v>
      </c>
      <c r="BM90" s="342">
        <v>6281.5331910162786</v>
      </c>
      <c r="BN90" s="342">
        <v>6332.9435383651698</v>
      </c>
      <c r="BO90" s="342">
        <v>6368.0400237349177</v>
      </c>
      <c r="BP90" s="342">
        <v>6424.7024885226156</v>
      </c>
      <c r="BQ90" s="342">
        <v>6159.1889372052028</v>
      </c>
      <c r="BR90" s="342">
        <v>6164.2292939813997</v>
      </c>
      <c r="BS90" s="342">
        <v>6196.3318267760906</v>
      </c>
      <c r="BT90" s="342">
        <v>6064.2450306816318</v>
      </c>
      <c r="BU90" s="342">
        <v>6014.1633033677599</v>
      </c>
      <c r="BV90" s="342">
        <v>6064.3444171951714</v>
      </c>
      <c r="BW90" s="342">
        <v>6151.9014138294779</v>
      </c>
      <c r="BX90" s="342">
        <v>5742.0205168981784</v>
      </c>
      <c r="BY90" s="342">
        <v>5750.49649532486</v>
      </c>
      <c r="BZ90" s="342">
        <v>5809.1490393108716</v>
      </c>
      <c r="CA90" s="342">
        <v>6685.7537783651778</v>
      </c>
      <c r="CB90" s="342">
        <v>7313.7006240291767</v>
      </c>
      <c r="CC90" s="342">
        <v>7414.1035445142843</v>
      </c>
      <c r="CD90" s="342">
        <v>7405.9439103679424</v>
      </c>
      <c r="CE90" s="343">
        <v>7430.4807471668983</v>
      </c>
    </row>
    <row r="91" spans="1:83" ht="15.5" x14ac:dyDescent="0.35">
      <c r="A91" s="317"/>
      <c r="B91" s="322" t="s">
        <v>259</v>
      </c>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c r="AH91" s="319"/>
      <c r="AI91" s="319"/>
      <c r="AJ91" s="319"/>
      <c r="AK91" s="319"/>
      <c r="AL91" s="319"/>
      <c r="AM91" s="319"/>
      <c r="AN91" s="319"/>
      <c r="AO91" s="319"/>
      <c r="AP91" s="319"/>
      <c r="AQ91" s="319"/>
      <c r="AR91" s="319"/>
      <c r="AS91" s="319"/>
      <c r="AT91" s="319"/>
      <c r="AU91" s="319"/>
      <c r="AV91" s="319"/>
      <c r="AW91" s="319"/>
      <c r="AX91" s="319"/>
      <c r="AY91" s="319"/>
      <c r="AZ91" s="319"/>
      <c r="BA91" s="319"/>
      <c r="BB91" s="319"/>
      <c r="BC91" s="319"/>
      <c r="BD91" s="319"/>
      <c r="BE91" s="319"/>
      <c r="BF91" s="342">
        <v>3133.3946616075586</v>
      </c>
      <c r="BG91" s="342">
        <v>3362.8699233209491</v>
      </c>
      <c r="BH91" s="342">
        <v>3551.3732571961741</v>
      </c>
      <c r="BI91" s="342">
        <v>3745.6364495996372</v>
      </c>
      <c r="BJ91" s="342">
        <v>3942.6664578057675</v>
      </c>
      <c r="BK91" s="342">
        <v>4231.9995899796077</v>
      </c>
      <c r="BL91" s="342">
        <v>4404.9126579381718</v>
      </c>
      <c r="BM91" s="342">
        <v>4795.9236513329024</v>
      </c>
      <c r="BN91" s="342">
        <v>4970.6081353076479</v>
      </c>
      <c r="BO91" s="342">
        <v>5064.1588246489946</v>
      </c>
      <c r="BP91" s="342">
        <v>5290.5872073057053</v>
      </c>
      <c r="BQ91" s="342">
        <v>5356.3361765638456</v>
      </c>
      <c r="BR91" s="342">
        <v>5566.485797593532</v>
      </c>
      <c r="BS91" s="342">
        <v>5255.1740941759017</v>
      </c>
      <c r="BT91" s="342">
        <v>4837.0950922742895</v>
      </c>
      <c r="BU91" s="342">
        <v>4082.0354309266327</v>
      </c>
      <c r="BV91" s="342">
        <v>3673.5637737442148</v>
      </c>
      <c r="BW91" s="342">
        <v>3362.8609076145608</v>
      </c>
      <c r="BX91" s="342">
        <v>2896.8044789789715</v>
      </c>
      <c r="BY91" s="342">
        <v>2651.8039176489642</v>
      </c>
      <c r="BZ91" s="342">
        <v>2410.7809556083776</v>
      </c>
      <c r="CA91" s="342">
        <v>2396.4431714660964</v>
      </c>
      <c r="CB91" s="342">
        <v>2296.8955995266806</v>
      </c>
      <c r="CC91" s="342">
        <v>2031.9075370465157</v>
      </c>
      <c r="CD91" s="342">
        <v>1754.3980543742009</v>
      </c>
      <c r="CE91" s="343">
        <v>1548.0433150761726</v>
      </c>
    </row>
    <row r="92" spans="1:83" ht="15.5" x14ac:dyDescent="0.35">
      <c r="A92" s="317"/>
      <c r="B92" s="322" t="s">
        <v>283</v>
      </c>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c r="AH92" s="319"/>
      <c r="AI92" s="319"/>
      <c r="AJ92" s="319"/>
      <c r="AK92" s="319"/>
      <c r="AL92" s="319"/>
      <c r="AM92" s="319"/>
      <c r="AN92" s="319"/>
      <c r="AO92" s="319"/>
      <c r="AP92" s="319"/>
      <c r="AQ92" s="319"/>
      <c r="AR92" s="319"/>
      <c r="AS92" s="319"/>
      <c r="AT92" s="319"/>
      <c r="AU92" s="319"/>
      <c r="AV92" s="319"/>
      <c r="AW92" s="319"/>
      <c r="AX92" s="319"/>
      <c r="AY92" s="319"/>
      <c r="AZ92" s="319"/>
      <c r="BA92" s="319"/>
      <c r="BB92" s="319"/>
      <c r="BC92" s="319"/>
      <c r="BD92" s="319"/>
      <c r="BE92" s="319"/>
      <c r="BF92" s="342">
        <v>0</v>
      </c>
      <c r="BG92" s="342">
        <v>0</v>
      </c>
      <c r="BH92" s="342">
        <v>0</v>
      </c>
      <c r="BI92" s="342">
        <v>0</v>
      </c>
      <c r="BJ92" s="342">
        <v>0</v>
      </c>
      <c r="BK92" s="342">
        <v>0</v>
      </c>
      <c r="BL92" s="342">
        <v>0</v>
      </c>
      <c r="BM92" s="342">
        <v>0</v>
      </c>
      <c r="BN92" s="342">
        <v>0</v>
      </c>
      <c r="BO92" s="342">
        <v>0</v>
      </c>
      <c r="BP92" s="342">
        <v>0</v>
      </c>
      <c r="BQ92" s="342">
        <v>0</v>
      </c>
      <c r="BR92" s="342">
        <v>0</v>
      </c>
      <c r="BS92" s="342">
        <v>0</v>
      </c>
      <c r="BT92" s="342">
        <v>0</v>
      </c>
      <c r="BU92" s="342">
        <v>0</v>
      </c>
      <c r="BV92" s="342">
        <v>0</v>
      </c>
      <c r="BW92" s="342">
        <v>0</v>
      </c>
      <c r="BX92" s="342">
        <v>0</v>
      </c>
      <c r="BY92" s="342">
        <v>0</v>
      </c>
      <c r="BZ92" s="342">
        <v>0</v>
      </c>
      <c r="CA92" s="342">
        <v>0</v>
      </c>
      <c r="CB92" s="342">
        <v>0</v>
      </c>
      <c r="CC92" s="342">
        <v>0</v>
      </c>
      <c r="CD92" s="342">
        <v>0</v>
      </c>
      <c r="CE92" s="343">
        <v>0</v>
      </c>
    </row>
    <row r="93" spans="1:83" ht="15.5" x14ac:dyDescent="0.35">
      <c r="A93" s="326"/>
      <c r="B93" s="322" t="s">
        <v>289</v>
      </c>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c r="AE93" s="327"/>
      <c r="AF93" s="327"/>
      <c r="AG93" s="327"/>
      <c r="AH93" s="327"/>
      <c r="AI93" s="327"/>
      <c r="AJ93" s="327"/>
      <c r="AK93" s="327"/>
      <c r="AL93" s="327"/>
      <c r="AM93" s="327"/>
      <c r="AN93" s="327"/>
      <c r="AO93" s="327"/>
      <c r="AP93" s="327"/>
      <c r="AQ93" s="327"/>
      <c r="AR93" s="327"/>
      <c r="AS93" s="327"/>
      <c r="AT93" s="327"/>
      <c r="AU93" s="327"/>
      <c r="AV93" s="327"/>
      <c r="AW93" s="327"/>
      <c r="AX93" s="327"/>
      <c r="AY93" s="327"/>
      <c r="AZ93" s="327"/>
      <c r="BA93" s="327"/>
      <c r="BB93" s="327"/>
      <c r="BC93" s="327"/>
      <c r="BD93" s="327"/>
      <c r="BE93" s="327"/>
      <c r="BF93" s="357" t="s">
        <v>473</v>
      </c>
      <c r="BG93" s="357" t="s">
        <v>473</v>
      </c>
      <c r="BH93" s="357" t="s">
        <v>473</v>
      </c>
      <c r="BI93" s="357" t="s">
        <v>473</v>
      </c>
      <c r="BJ93" s="357" t="s">
        <v>473</v>
      </c>
      <c r="BK93" s="357" t="s">
        <v>473</v>
      </c>
      <c r="BL93" s="357" t="s">
        <v>473</v>
      </c>
      <c r="BM93" s="357" t="s">
        <v>473</v>
      </c>
      <c r="BN93" s="357" t="s">
        <v>473</v>
      </c>
      <c r="BO93" s="357" t="s">
        <v>473</v>
      </c>
      <c r="BP93" s="357" t="s">
        <v>473</v>
      </c>
      <c r="BQ93" s="357">
        <v>16.318592412808229</v>
      </c>
      <c r="BR93" s="357">
        <v>143.6138939428877</v>
      </c>
      <c r="BS93" s="357">
        <v>138.62514514199586</v>
      </c>
      <c r="BT93" s="357">
        <v>464.71339105125003</v>
      </c>
      <c r="BU93" s="357">
        <v>969.69120543999043</v>
      </c>
      <c r="BV93" s="357">
        <v>1173.0194172918384</v>
      </c>
      <c r="BW93" s="357">
        <v>1593.0237527116853</v>
      </c>
      <c r="BX93" s="357">
        <v>2036.8241306880132</v>
      </c>
      <c r="BY93" s="357">
        <v>2435.0990493460949</v>
      </c>
      <c r="BZ93" s="357">
        <v>2921.4963920665518</v>
      </c>
      <c r="CA93" s="357">
        <v>3755.1650440346552</v>
      </c>
      <c r="CB93" s="357">
        <v>4476.4337177170746</v>
      </c>
      <c r="CC93" s="357">
        <v>5134.1366162101795</v>
      </c>
      <c r="CD93" s="357">
        <v>5629.5334377726731</v>
      </c>
      <c r="CE93" s="358">
        <v>5926.8479429507161</v>
      </c>
    </row>
    <row r="94" spans="1:83" ht="27" customHeight="1" x14ac:dyDescent="0.35">
      <c r="A94" s="317"/>
      <c r="B94" s="318" t="s">
        <v>459</v>
      </c>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c r="AH94" s="319"/>
      <c r="AI94" s="319"/>
      <c r="AJ94" s="319"/>
      <c r="AK94" s="319"/>
      <c r="AL94" s="319"/>
      <c r="AM94" s="319"/>
      <c r="AN94" s="319"/>
      <c r="AO94" s="319"/>
      <c r="AP94" s="319"/>
      <c r="AQ94" s="319"/>
      <c r="AR94" s="319"/>
      <c r="AS94" s="319"/>
      <c r="AT94" s="319"/>
      <c r="AU94" s="319"/>
      <c r="AV94" s="319"/>
      <c r="AW94" s="319"/>
      <c r="AX94" s="319"/>
      <c r="AY94" s="319"/>
      <c r="AZ94" s="319"/>
      <c r="BA94" s="319"/>
      <c r="BB94" s="319"/>
      <c r="BC94" s="319"/>
      <c r="BD94" s="319"/>
      <c r="BE94" s="319"/>
      <c r="BF94" s="320">
        <v>234.83912044068489</v>
      </c>
      <c r="BG94" s="320">
        <v>239.97079095208187</v>
      </c>
      <c r="BH94" s="320">
        <v>170.2920071107946</v>
      </c>
      <c r="BI94" s="320">
        <v>170.95473454231006</v>
      </c>
      <c r="BJ94" s="320">
        <v>175.34209604169351</v>
      </c>
      <c r="BK94" s="320">
        <v>254.86189950729624</v>
      </c>
      <c r="BL94" s="320">
        <v>215.25352976841114</v>
      </c>
      <c r="BM94" s="320">
        <v>221.78213602475643</v>
      </c>
      <c r="BN94" s="320">
        <v>202.67121805854208</v>
      </c>
      <c r="BO94" s="320">
        <v>198.67507074301417</v>
      </c>
      <c r="BP94" s="320">
        <v>184.03145153816996</v>
      </c>
      <c r="BQ94" s="320">
        <v>163.57211932406125</v>
      </c>
      <c r="BR94" s="320">
        <v>154.8312038691956</v>
      </c>
      <c r="BS94" s="320">
        <v>142.46153491519618</v>
      </c>
      <c r="BT94" s="320">
        <v>131.37351300274773</v>
      </c>
      <c r="BU94" s="320">
        <v>112.96944479757853</v>
      </c>
      <c r="BV94" s="320">
        <v>101.60377139675271</v>
      </c>
      <c r="BW94" s="320">
        <v>91.717226980546101</v>
      </c>
      <c r="BX94" s="320">
        <v>77.340452901199271</v>
      </c>
      <c r="BY94" s="320">
        <v>67.459924922007318</v>
      </c>
      <c r="BZ94" s="320">
        <v>58.460782992274027</v>
      </c>
      <c r="CA94" s="320">
        <v>57.207205958165559</v>
      </c>
      <c r="CB94" s="320">
        <v>52.051312095208232</v>
      </c>
      <c r="CC94" s="320">
        <v>44.609886856958894</v>
      </c>
      <c r="CD94" s="320">
        <v>36.779382566284887</v>
      </c>
      <c r="CE94" s="321">
        <v>29.221098657379564</v>
      </c>
    </row>
    <row r="95" spans="1:83" ht="15.5" x14ac:dyDescent="0.35">
      <c r="A95" s="326"/>
      <c r="B95" s="322" t="s">
        <v>276</v>
      </c>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c r="AH95" s="319"/>
      <c r="AI95" s="319"/>
      <c r="AJ95" s="319"/>
      <c r="AK95" s="319"/>
      <c r="AL95" s="319"/>
      <c r="AM95" s="319"/>
      <c r="AN95" s="319"/>
      <c r="AO95" s="319"/>
      <c r="AP95" s="319"/>
      <c r="AQ95" s="319"/>
      <c r="AR95" s="319"/>
      <c r="AS95" s="319"/>
      <c r="AT95" s="319"/>
      <c r="AU95" s="319"/>
      <c r="AV95" s="319"/>
      <c r="AW95" s="319"/>
      <c r="AX95" s="319"/>
      <c r="AY95" s="319"/>
      <c r="AZ95" s="319"/>
      <c r="BA95" s="319"/>
      <c r="BB95" s="319"/>
      <c r="BC95" s="319"/>
      <c r="BD95" s="319"/>
      <c r="BE95" s="319"/>
      <c r="BF95" s="320">
        <v>0</v>
      </c>
      <c r="BG95" s="320">
        <v>0</v>
      </c>
      <c r="BH95" s="320">
        <v>0</v>
      </c>
      <c r="BI95" s="320">
        <v>0</v>
      </c>
      <c r="BJ95" s="320">
        <v>0</v>
      </c>
      <c r="BK95" s="320">
        <v>0</v>
      </c>
      <c r="BL95" s="320">
        <v>0</v>
      </c>
      <c r="BM95" s="320">
        <v>0</v>
      </c>
      <c r="BN95" s="320">
        <v>0</v>
      </c>
      <c r="BO95" s="320">
        <v>0</v>
      </c>
      <c r="BP95" s="320">
        <v>0</v>
      </c>
      <c r="BQ95" s="320">
        <v>0</v>
      </c>
      <c r="BR95" s="320">
        <v>0</v>
      </c>
      <c r="BS95" s="320">
        <v>0</v>
      </c>
      <c r="BT95" s="320">
        <v>0</v>
      </c>
      <c r="BU95" s="320">
        <v>0</v>
      </c>
      <c r="BV95" s="320">
        <v>0</v>
      </c>
      <c r="BW95" s="320">
        <v>0</v>
      </c>
      <c r="BX95" s="320">
        <v>0</v>
      </c>
      <c r="BY95" s="320">
        <v>0</v>
      </c>
      <c r="BZ95" s="320">
        <v>0</v>
      </c>
      <c r="CA95" s="320">
        <v>0</v>
      </c>
      <c r="CB95" s="320">
        <v>0</v>
      </c>
      <c r="CC95" s="320">
        <v>0</v>
      </c>
      <c r="CD95" s="320">
        <v>0</v>
      </c>
      <c r="CE95" s="321">
        <v>0</v>
      </c>
    </row>
    <row r="96" spans="1:83" ht="15.5" x14ac:dyDescent="0.35">
      <c r="A96" s="326"/>
      <c r="B96" s="322" t="s">
        <v>293</v>
      </c>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c r="AH96" s="319"/>
      <c r="AI96" s="319"/>
      <c r="AJ96" s="319"/>
      <c r="AK96" s="319"/>
      <c r="AL96" s="319"/>
      <c r="AM96" s="319"/>
      <c r="AN96" s="319"/>
      <c r="AO96" s="319"/>
      <c r="AP96" s="319"/>
      <c r="AQ96" s="319"/>
      <c r="AR96" s="319"/>
      <c r="AS96" s="319"/>
      <c r="AT96" s="319"/>
      <c r="AU96" s="319"/>
      <c r="AV96" s="319"/>
      <c r="AW96" s="319"/>
      <c r="AX96" s="319"/>
      <c r="AY96" s="319"/>
      <c r="AZ96" s="319"/>
      <c r="BA96" s="319"/>
      <c r="BB96" s="319"/>
      <c r="BC96" s="319"/>
      <c r="BD96" s="319"/>
      <c r="BE96" s="319"/>
      <c r="BF96" s="320">
        <v>234.83912044068489</v>
      </c>
      <c r="BG96" s="320">
        <v>239.97079095208187</v>
      </c>
      <c r="BH96" s="320">
        <v>170.2920071107946</v>
      </c>
      <c r="BI96" s="320">
        <v>170.95473454231006</v>
      </c>
      <c r="BJ96" s="320">
        <v>175.34209604169351</v>
      </c>
      <c r="BK96" s="320">
        <v>254.86189950729624</v>
      </c>
      <c r="BL96" s="320">
        <v>215.25352976841114</v>
      </c>
      <c r="BM96" s="320">
        <v>221.78213602475643</v>
      </c>
      <c r="BN96" s="320">
        <v>202.67121805854208</v>
      </c>
      <c r="BO96" s="320">
        <v>198.67507074301417</v>
      </c>
      <c r="BP96" s="320">
        <v>184.03145153816996</v>
      </c>
      <c r="BQ96" s="320">
        <v>163.57211932406125</v>
      </c>
      <c r="BR96" s="320">
        <v>154.8312038691956</v>
      </c>
      <c r="BS96" s="320">
        <v>142.46153491519618</v>
      </c>
      <c r="BT96" s="320">
        <v>131.37351300274773</v>
      </c>
      <c r="BU96" s="320">
        <v>112.96944479757853</v>
      </c>
      <c r="BV96" s="320">
        <v>101.60377139675271</v>
      </c>
      <c r="BW96" s="320">
        <v>91.717226980546101</v>
      </c>
      <c r="BX96" s="320">
        <v>77.340452901199271</v>
      </c>
      <c r="BY96" s="320">
        <v>67.459924922007318</v>
      </c>
      <c r="BZ96" s="320">
        <v>58.460782992274027</v>
      </c>
      <c r="CA96" s="320">
        <v>57.207205958165559</v>
      </c>
      <c r="CB96" s="320">
        <v>52.051312095208232</v>
      </c>
      <c r="CC96" s="320">
        <v>44.609886856958894</v>
      </c>
      <c r="CD96" s="320">
        <v>36.779382566284887</v>
      </c>
      <c r="CE96" s="321">
        <v>29.221098657379564</v>
      </c>
    </row>
    <row r="97" spans="1:83" ht="15.5" x14ac:dyDescent="0.35">
      <c r="A97" s="326"/>
      <c r="B97" s="322" t="s">
        <v>294</v>
      </c>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c r="AH97" s="319"/>
      <c r="AI97" s="319"/>
      <c r="AJ97" s="319"/>
      <c r="AK97" s="319"/>
      <c r="AL97" s="319"/>
      <c r="AM97" s="319"/>
      <c r="AN97" s="319"/>
      <c r="AO97" s="319"/>
      <c r="AP97" s="319"/>
      <c r="AQ97" s="319"/>
      <c r="AR97" s="319"/>
      <c r="AS97" s="319"/>
      <c r="AT97" s="319"/>
      <c r="AU97" s="319"/>
      <c r="AV97" s="319"/>
      <c r="AW97" s="319"/>
      <c r="AX97" s="319"/>
      <c r="AY97" s="319"/>
      <c r="AZ97" s="319"/>
      <c r="BA97" s="319"/>
      <c r="BB97" s="319"/>
      <c r="BC97" s="319"/>
      <c r="BD97" s="319"/>
      <c r="BE97" s="319"/>
      <c r="BF97" s="320">
        <v>0</v>
      </c>
      <c r="BG97" s="320">
        <v>0</v>
      </c>
      <c r="BH97" s="320">
        <v>0</v>
      </c>
      <c r="BI97" s="320">
        <v>0</v>
      </c>
      <c r="BJ97" s="320">
        <v>0</v>
      </c>
      <c r="BK97" s="320">
        <v>0</v>
      </c>
      <c r="BL97" s="320">
        <v>0</v>
      </c>
      <c r="BM97" s="320">
        <v>0</v>
      </c>
      <c r="BN97" s="320">
        <v>0</v>
      </c>
      <c r="BO97" s="320">
        <v>0</v>
      </c>
      <c r="BP97" s="320">
        <v>0</v>
      </c>
      <c r="BQ97" s="320">
        <v>0</v>
      </c>
      <c r="BR97" s="320">
        <v>0</v>
      </c>
      <c r="BS97" s="320">
        <v>0</v>
      </c>
      <c r="BT97" s="320">
        <v>0</v>
      </c>
      <c r="BU97" s="320">
        <v>0</v>
      </c>
      <c r="BV97" s="320">
        <v>0</v>
      </c>
      <c r="BW97" s="320">
        <v>0</v>
      </c>
      <c r="BX97" s="320">
        <v>0</v>
      </c>
      <c r="BY97" s="320">
        <v>0</v>
      </c>
      <c r="BZ97" s="320">
        <v>0</v>
      </c>
      <c r="CA97" s="320">
        <v>0</v>
      </c>
      <c r="CB97" s="320">
        <v>0</v>
      </c>
      <c r="CC97" s="320">
        <v>0</v>
      </c>
      <c r="CD97" s="320">
        <v>0</v>
      </c>
      <c r="CE97" s="321">
        <v>0</v>
      </c>
    </row>
    <row r="98" spans="1:83" ht="27" customHeight="1" x14ac:dyDescent="0.35">
      <c r="A98" s="326"/>
      <c r="B98" s="318" t="s">
        <v>462</v>
      </c>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c r="AH98" s="319"/>
      <c r="AI98" s="319"/>
      <c r="AJ98" s="319"/>
      <c r="AK98" s="319"/>
      <c r="AL98" s="319"/>
      <c r="AM98" s="319"/>
      <c r="AN98" s="319"/>
      <c r="AO98" s="319"/>
      <c r="AP98" s="319"/>
      <c r="AQ98" s="319"/>
      <c r="AR98" s="319"/>
      <c r="AS98" s="319"/>
      <c r="AT98" s="319"/>
      <c r="AU98" s="319"/>
      <c r="AV98" s="319"/>
      <c r="AW98" s="319"/>
      <c r="AX98" s="319"/>
      <c r="AY98" s="319"/>
      <c r="AZ98" s="319"/>
      <c r="BA98" s="319"/>
      <c r="BB98" s="319"/>
      <c r="BC98" s="319"/>
      <c r="BD98" s="319"/>
      <c r="BE98" s="319"/>
      <c r="BF98" s="342">
        <v>513.28684587937062</v>
      </c>
      <c r="BG98" s="342">
        <v>481.25425994272973</v>
      </c>
      <c r="BH98" s="342">
        <v>496.50741577963544</v>
      </c>
      <c r="BI98" s="342">
        <v>521.33463624574949</v>
      </c>
      <c r="BJ98" s="342">
        <v>499.04041007990827</v>
      </c>
      <c r="BK98" s="342">
        <v>519.62604712828545</v>
      </c>
      <c r="BL98" s="342">
        <v>629.06369092610237</v>
      </c>
      <c r="BM98" s="342">
        <v>655.05044413748351</v>
      </c>
      <c r="BN98" s="342">
        <v>647.94707025202365</v>
      </c>
      <c r="BO98" s="342">
        <v>648.19110355151531</v>
      </c>
      <c r="BP98" s="342">
        <v>667.57190287592482</v>
      </c>
      <c r="BQ98" s="342">
        <v>669.30397785949378</v>
      </c>
      <c r="BR98" s="342">
        <v>712.37529627123024</v>
      </c>
      <c r="BS98" s="342">
        <v>721.80914331524241</v>
      </c>
      <c r="BT98" s="342">
        <v>656.49425329675989</v>
      </c>
      <c r="BU98" s="342">
        <v>647.70176704953496</v>
      </c>
      <c r="BV98" s="342">
        <v>637.74494280012368</v>
      </c>
      <c r="BW98" s="342">
        <v>616.69213357779245</v>
      </c>
      <c r="BX98" s="342">
        <v>551.15523661696989</v>
      </c>
      <c r="BY98" s="342">
        <v>552.92687018680363</v>
      </c>
      <c r="BZ98" s="342">
        <v>524.32110387744171</v>
      </c>
      <c r="CA98" s="342">
        <v>551.14852323883133</v>
      </c>
      <c r="CB98" s="342">
        <v>557.10945502761433</v>
      </c>
      <c r="CC98" s="342">
        <v>542.46861039555915</v>
      </c>
      <c r="CD98" s="342">
        <v>518.97082080735231</v>
      </c>
      <c r="CE98" s="343">
        <v>493.06884592311741</v>
      </c>
    </row>
    <row r="99" spans="1:83" ht="15.5" x14ac:dyDescent="0.35">
      <c r="A99" s="326"/>
      <c r="B99" s="322" t="s">
        <v>463</v>
      </c>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c r="AH99" s="319"/>
      <c r="AI99" s="319"/>
      <c r="AJ99" s="319"/>
      <c r="AK99" s="319"/>
      <c r="AL99" s="319"/>
      <c r="AM99" s="319"/>
      <c r="AN99" s="319"/>
      <c r="AO99" s="319"/>
      <c r="AP99" s="319"/>
      <c r="AQ99" s="319"/>
      <c r="AR99" s="319"/>
      <c r="AS99" s="319"/>
      <c r="AT99" s="319"/>
      <c r="AU99" s="319"/>
      <c r="AV99" s="319"/>
      <c r="AW99" s="319"/>
      <c r="AX99" s="319"/>
      <c r="AY99" s="319"/>
      <c r="AZ99" s="319"/>
      <c r="BA99" s="319"/>
      <c r="BB99" s="319"/>
      <c r="BC99" s="319"/>
      <c r="BD99" s="319"/>
      <c r="BE99" s="319"/>
      <c r="BF99" s="342">
        <v>70.466836627713647</v>
      </c>
      <c r="BG99" s="342">
        <v>66.554335729329495</v>
      </c>
      <c r="BH99" s="342">
        <v>61.96388038154258</v>
      </c>
      <c r="BI99" s="342">
        <v>52.00077648671099</v>
      </c>
      <c r="BJ99" s="342">
        <v>49.092228452132638</v>
      </c>
      <c r="BK99" s="342">
        <v>45.970176879828259</v>
      </c>
      <c r="BL99" s="342">
        <v>47.300045746556542</v>
      </c>
      <c r="BM99" s="342">
        <v>46.186729496544736</v>
      </c>
      <c r="BN99" s="342">
        <v>43.283001678765331</v>
      </c>
      <c r="BO99" s="342">
        <v>41.180897592043657</v>
      </c>
      <c r="BP99" s="342">
        <v>39.282119550535754</v>
      </c>
      <c r="BQ99" s="342">
        <v>36.368370482846295</v>
      </c>
      <c r="BR99" s="342">
        <v>34.394608616365559</v>
      </c>
      <c r="BS99" s="342">
        <v>32.137072274399692</v>
      </c>
      <c r="BT99" s="342">
        <v>29.699021007895062</v>
      </c>
      <c r="BU99" s="342">
        <v>27.278800267518012</v>
      </c>
      <c r="BV99" s="342">
        <v>25.093884468737077</v>
      </c>
      <c r="BW99" s="342">
        <v>22.909562172158925</v>
      </c>
      <c r="BX99" s="342">
        <v>17.295068117293855</v>
      </c>
      <c r="BY99" s="342">
        <v>16.200092125436228</v>
      </c>
      <c r="BZ99" s="342">
        <v>14.400289483858108</v>
      </c>
      <c r="CA99" s="342">
        <v>14.18369436517353</v>
      </c>
      <c r="CB99" s="342">
        <v>13.487461990357504</v>
      </c>
      <c r="CC99" s="342">
        <v>12.478958147484423</v>
      </c>
      <c r="CD99" s="342">
        <v>11.504254793873214</v>
      </c>
      <c r="CE99" s="343">
        <v>10.58007027859567</v>
      </c>
    </row>
    <row r="100" spans="1:83" ht="15.5" x14ac:dyDescent="0.35">
      <c r="A100" s="326"/>
      <c r="B100" s="322" t="s">
        <v>464</v>
      </c>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c r="AH100" s="319"/>
      <c r="AI100" s="319"/>
      <c r="AJ100" s="319"/>
      <c r="AK100" s="319"/>
      <c r="AL100" s="319"/>
      <c r="AM100" s="319"/>
      <c r="AN100" s="319"/>
      <c r="AO100" s="319"/>
      <c r="AP100" s="319"/>
      <c r="AQ100" s="319"/>
      <c r="AR100" s="319"/>
      <c r="AS100" s="319"/>
      <c r="AT100" s="319"/>
      <c r="AU100" s="319"/>
      <c r="AV100" s="319"/>
      <c r="AW100" s="319"/>
      <c r="AX100" s="319"/>
      <c r="AY100" s="319"/>
      <c r="AZ100" s="319"/>
      <c r="BA100" s="319"/>
      <c r="BB100" s="319"/>
      <c r="BC100" s="319"/>
      <c r="BD100" s="319"/>
      <c r="BE100" s="319"/>
      <c r="BF100" s="342">
        <v>410.72691048245855</v>
      </c>
      <c r="BG100" s="342">
        <v>383.95733564062391</v>
      </c>
      <c r="BH100" s="342">
        <v>402.69437705185675</v>
      </c>
      <c r="BI100" s="342">
        <v>399.45961418600547</v>
      </c>
      <c r="BJ100" s="342">
        <v>402.32170227941589</v>
      </c>
      <c r="BK100" s="342">
        <v>434.57713754926658</v>
      </c>
      <c r="BL100" s="342">
        <v>530.819338964503</v>
      </c>
      <c r="BM100" s="342">
        <v>551.56012590920295</v>
      </c>
      <c r="BN100" s="342">
        <v>541.33831801385872</v>
      </c>
      <c r="BO100" s="342">
        <v>545.12930851436238</v>
      </c>
      <c r="BP100" s="342">
        <v>562.02363971745524</v>
      </c>
      <c r="BQ100" s="342">
        <v>563.91907104237464</v>
      </c>
      <c r="BR100" s="342">
        <v>575.19781790979823</v>
      </c>
      <c r="BS100" s="342">
        <v>578.37857501092412</v>
      </c>
      <c r="BT100" s="342">
        <v>525.52718943767934</v>
      </c>
      <c r="BU100" s="342">
        <v>513.31297798274579</v>
      </c>
      <c r="BV100" s="342">
        <v>511.9864540994476</v>
      </c>
      <c r="BW100" s="342">
        <v>495.8511653977726</v>
      </c>
      <c r="BX100" s="342">
        <v>451.67168645782181</v>
      </c>
      <c r="BY100" s="342">
        <v>451.75008954114202</v>
      </c>
      <c r="BZ100" s="342">
        <v>430.05988757438189</v>
      </c>
      <c r="CA100" s="342">
        <v>455.4013705173607</v>
      </c>
      <c r="CB100" s="342">
        <v>462.01041941987853</v>
      </c>
      <c r="CC100" s="342">
        <v>450.73942553053678</v>
      </c>
      <c r="CD100" s="342">
        <v>430.91941022463169</v>
      </c>
      <c r="CE100" s="343">
        <v>408.7408499130907</v>
      </c>
    </row>
    <row r="101" spans="1:83" ht="15.5" x14ac:dyDescent="0.35">
      <c r="A101" s="326"/>
      <c r="B101" s="322" t="s">
        <v>465</v>
      </c>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c r="AH101" s="319"/>
      <c r="AI101" s="319"/>
      <c r="AJ101" s="319"/>
      <c r="AK101" s="319"/>
      <c r="AL101" s="319"/>
      <c r="AM101" s="319"/>
      <c r="AN101" s="319"/>
      <c r="AO101" s="319"/>
      <c r="AP101" s="319"/>
      <c r="AQ101" s="319"/>
      <c r="AR101" s="319"/>
      <c r="AS101" s="319"/>
      <c r="AT101" s="319"/>
      <c r="AU101" s="319"/>
      <c r="AV101" s="319"/>
      <c r="AW101" s="319"/>
      <c r="AX101" s="319"/>
      <c r="AY101" s="319"/>
      <c r="AZ101" s="319"/>
      <c r="BA101" s="319"/>
      <c r="BB101" s="319"/>
      <c r="BC101" s="319"/>
      <c r="BD101" s="319"/>
      <c r="BE101" s="319"/>
      <c r="BF101" s="342">
        <v>0</v>
      </c>
      <c r="BG101" s="342">
        <v>0</v>
      </c>
      <c r="BH101" s="342">
        <v>0</v>
      </c>
      <c r="BI101" s="342">
        <v>0</v>
      </c>
      <c r="BJ101" s="342">
        <v>0</v>
      </c>
      <c r="BK101" s="342">
        <v>0</v>
      </c>
      <c r="BL101" s="342">
        <v>7.5747531488191058</v>
      </c>
      <c r="BM101" s="342">
        <v>9.5497969711295863</v>
      </c>
      <c r="BN101" s="342">
        <v>12.338014844672951</v>
      </c>
      <c r="BO101" s="342">
        <v>12.470662312990566</v>
      </c>
      <c r="BP101" s="342">
        <v>12.121952338057339</v>
      </c>
      <c r="BQ101" s="342">
        <v>11.634318985219048</v>
      </c>
      <c r="BR101" s="342">
        <v>46.860741528481007</v>
      </c>
      <c r="BS101" s="342">
        <v>54.247552889896568</v>
      </c>
      <c r="BT101" s="342">
        <v>50.104865096547371</v>
      </c>
      <c r="BU101" s="342">
        <v>58.056318822736657</v>
      </c>
      <c r="BV101" s="342">
        <v>48.126922466757463</v>
      </c>
      <c r="BW101" s="342">
        <v>50.168426451858494</v>
      </c>
      <c r="BX101" s="342">
        <v>45.060224317353757</v>
      </c>
      <c r="BY101" s="342">
        <v>45.43868783360756</v>
      </c>
      <c r="BZ101" s="342">
        <v>43.588381538940737</v>
      </c>
      <c r="CA101" s="342">
        <v>43.080980613302692</v>
      </c>
      <c r="CB101" s="342">
        <v>42.676101917864699</v>
      </c>
      <c r="CC101" s="342">
        <v>41.953338227619497</v>
      </c>
      <c r="CD101" s="342">
        <v>41.105056909714691</v>
      </c>
      <c r="CE101" s="343">
        <v>40.12695638731072</v>
      </c>
    </row>
    <row r="102" spans="1:83" ht="15.5" x14ac:dyDescent="0.35">
      <c r="A102" s="344"/>
      <c r="B102" s="322" t="s">
        <v>467</v>
      </c>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c r="AA102" s="345"/>
      <c r="AB102" s="345"/>
      <c r="AC102" s="345"/>
      <c r="AD102" s="345"/>
      <c r="AE102" s="345"/>
      <c r="AF102" s="345"/>
      <c r="AG102" s="345"/>
      <c r="AH102" s="345"/>
      <c r="AI102" s="345"/>
      <c r="AJ102" s="345"/>
      <c r="AK102" s="345"/>
      <c r="AL102" s="345"/>
      <c r="AM102" s="345"/>
      <c r="AN102" s="345"/>
      <c r="AO102" s="345"/>
      <c r="AP102" s="345"/>
      <c r="AQ102" s="345"/>
      <c r="AR102" s="345"/>
      <c r="AS102" s="345"/>
      <c r="AT102" s="345"/>
      <c r="AU102" s="345"/>
      <c r="AV102" s="345"/>
      <c r="AW102" s="345"/>
      <c r="AX102" s="345"/>
      <c r="AY102" s="345"/>
      <c r="AZ102" s="345"/>
      <c r="BA102" s="345"/>
      <c r="BB102" s="345"/>
      <c r="BC102" s="345"/>
      <c r="BD102" s="345"/>
      <c r="BE102" s="345"/>
      <c r="BF102" s="342">
        <v>32.093098769198406</v>
      </c>
      <c r="BG102" s="342">
        <v>30.742588572776292</v>
      </c>
      <c r="BH102" s="342">
        <v>31.84915834623618</v>
      </c>
      <c r="BI102" s="342">
        <v>69.874245573033093</v>
      </c>
      <c r="BJ102" s="342">
        <v>47.626479348359787</v>
      </c>
      <c r="BK102" s="342">
        <v>39.078732699190567</v>
      </c>
      <c r="BL102" s="342">
        <v>43.369553066223702</v>
      </c>
      <c r="BM102" s="342">
        <v>47.75379176060634</v>
      </c>
      <c r="BN102" s="342">
        <v>50.987735714726576</v>
      </c>
      <c r="BO102" s="342">
        <v>49.41023513211865</v>
      </c>
      <c r="BP102" s="342">
        <v>54.144191269876501</v>
      </c>
      <c r="BQ102" s="342">
        <v>57.382217349053839</v>
      </c>
      <c r="BR102" s="342">
        <v>55.922128216585428</v>
      </c>
      <c r="BS102" s="342">
        <v>57.045943140022175</v>
      </c>
      <c r="BT102" s="342">
        <v>51.163177754638106</v>
      </c>
      <c r="BU102" s="342">
        <v>49.053669976534614</v>
      </c>
      <c r="BV102" s="342">
        <v>52.537681765181546</v>
      </c>
      <c r="BW102" s="342">
        <v>47.762979556002385</v>
      </c>
      <c r="BX102" s="342">
        <v>37.128257724500394</v>
      </c>
      <c r="BY102" s="342">
        <v>39.53800068661787</v>
      </c>
      <c r="BZ102" s="342">
        <v>36.272545280260978</v>
      </c>
      <c r="CA102" s="342">
        <v>38.482477742994448</v>
      </c>
      <c r="CB102" s="342">
        <v>38.935471699513599</v>
      </c>
      <c r="CC102" s="342">
        <v>37.296888489918331</v>
      </c>
      <c r="CD102" s="342">
        <v>35.442098879132729</v>
      </c>
      <c r="CE102" s="343">
        <v>33.62096934412039</v>
      </c>
    </row>
    <row r="103" spans="1:83" ht="27" customHeight="1" x14ac:dyDescent="0.35">
      <c r="A103" s="326"/>
      <c r="B103" s="318" t="s">
        <v>495</v>
      </c>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c r="AH103" s="319"/>
      <c r="AI103" s="319"/>
      <c r="AJ103" s="319"/>
      <c r="AK103" s="319"/>
      <c r="AL103" s="319"/>
      <c r="AM103" s="319"/>
      <c r="AN103" s="319"/>
      <c r="AO103" s="319"/>
      <c r="AP103" s="319"/>
      <c r="AQ103" s="319"/>
      <c r="AR103" s="319"/>
      <c r="AS103" s="319"/>
      <c r="AT103" s="319"/>
      <c r="AU103" s="319"/>
      <c r="AV103" s="319"/>
      <c r="AW103" s="319"/>
      <c r="AX103" s="319"/>
      <c r="AY103" s="319"/>
      <c r="AZ103" s="319"/>
      <c r="BA103" s="319"/>
      <c r="BB103" s="319"/>
      <c r="BC103" s="319"/>
      <c r="BD103" s="319"/>
      <c r="BE103" s="319"/>
      <c r="BF103" s="342">
        <v>67.360775861092819</v>
      </c>
      <c r="BG103" s="342">
        <v>51.912675011981733</v>
      </c>
      <c r="BH103" s="342">
        <v>53.508488054697906</v>
      </c>
      <c r="BI103" s="342">
        <v>48.341400270916303</v>
      </c>
      <c r="BJ103" s="342">
        <v>51.755115400120943</v>
      </c>
      <c r="BK103" s="342">
        <v>57.173165397829784</v>
      </c>
      <c r="BL103" s="342">
        <v>58.308695517476139</v>
      </c>
      <c r="BM103" s="342">
        <v>60.078753168651744</v>
      </c>
      <c r="BN103" s="342">
        <v>55.495921316771089</v>
      </c>
      <c r="BO103" s="342">
        <v>49.660181287245798</v>
      </c>
      <c r="BP103" s="342">
        <v>52.887172642147966</v>
      </c>
      <c r="BQ103" s="342">
        <v>53.522773150995221</v>
      </c>
      <c r="BR103" s="342">
        <v>50.989071304728348</v>
      </c>
      <c r="BS103" s="342">
        <v>47.348730184139576</v>
      </c>
      <c r="BT103" s="342">
        <v>44.564802902167727</v>
      </c>
      <c r="BU103" s="342">
        <v>42.225626072569817</v>
      </c>
      <c r="BV103" s="342">
        <v>33.391068511368765</v>
      </c>
      <c r="BW103" s="342">
        <v>31.244242807583326</v>
      </c>
      <c r="BX103" s="342">
        <v>29.514341777196165</v>
      </c>
      <c r="BY103" s="342">
        <v>32.927166532722751</v>
      </c>
      <c r="BZ103" s="342">
        <v>33.1103720688495</v>
      </c>
      <c r="CA103" s="342">
        <v>38.279916346547715</v>
      </c>
      <c r="CB103" s="342">
        <v>41.99866027752897</v>
      </c>
      <c r="CC103" s="342">
        <v>43.564620866290227</v>
      </c>
      <c r="CD103" s="342">
        <v>41.984725664223539</v>
      </c>
      <c r="CE103" s="343">
        <v>38.380860107104468</v>
      </c>
    </row>
    <row r="104" spans="1:83" ht="15.5" x14ac:dyDescent="0.35">
      <c r="A104" s="326"/>
      <c r="B104" s="322" t="s">
        <v>252</v>
      </c>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c r="AH104" s="319"/>
      <c r="AI104" s="319"/>
      <c r="AJ104" s="319"/>
      <c r="AK104" s="319"/>
      <c r="AL104" s="319"/>
      <c r="AM104" s="319"/>
      <c r="AN104" s="319"/>
      <c r="AO104" s="319"/>
      <c r="AP104" s="319"/>
      <c r="AQ104" s="319"/>
      <c r="AR104" s="319"/>
      <c r="AS104" s="319"/>
      <c r="AT104" s="319"/>
      <c r="AU104" s="319"/>
      <c r="AV104" s="319"/>
      <c r="AW104" s="319"/>
      <c r="AX104" s="319"/>
      <c r="AY104" s="319"/>
      <c r="AZ104" s="319"/>
      <c r="BA104" s="319"/>
      <c r="BB104" s="319"/>
      <c r="BC104" s="319"/>
      <c r="BD104" s="319"/>
      <c r="BE104" s="319"/>
      <c r="BF104" s="342">
        <v>67.360775861092819</v>
      </c>
      <c r="BG104" s="342">
        <v>51.912675011981733</v>
      </c>
      <c r="BH104" s="342">
        <v>53.508488054697906</v>
      </c>
      <c r="BI104" s="342">
        <v>48.341400270916303</v>
      </c>
      <c r="BJ104" s="342">
        <v>51.755115400120943</v>
      </c>
      <c r="BK104" s="342">
        <v>57.173165397829784</v>
      </c>
      <c r="BL104" s="342">
        <v>58.308695517476139</v>
      </c>
      <c r="BM104" s="342">
        <v>60.078753168651744</v>
      </c>
      <c r="BN104" s="342">
        <v>55.495921316771089</v>
      </c>
      <c r="BO104" s="342">
        <v>49.660181287245798</v>
      </c>
      <c r="BP104" s="342">
        <v>52.887172642147966</v>
      </c>
      <c r="BQ104" s="342">
        <v>53.522773150995221</v>
      </c>
      <c r="BR104" s="342">
        <v>50.989071304728348</v>
      </c>
      <c r="BS104" s="342">
        <v>47.348730184139576</v>
      </c>
      <c r="BT104" s="342">
        <v>44.564802902167727</v>
      </c>
      <c r="BU104" s="342">
        <v>42.225626072569817</v>
      </c>
      <c r="BV104" s="342">
        <v>33.391068511368765</v>
      </c>
      <c r="BW104" s="342">
        <v>31.244242807583326</v>
      </c>
      <c r="BX104" s="342">
        <v>29.514341777196165</v>
      </c>
      <c r="BY104" s="342">
        <v>32.927166532722751</v>
      </c>
      <c r="BZ104" s="342">
        <v>33.1103720688495</v>
      </c>
      <c r="CA104" s="342">
        <v>38.279916346547715</v>
      </c>
      <c r="CB104" s="342">
        <v>41.99866027752897</v>
      </c>
      <c r="CC104" s="342">
        <v>43.564620866290227</v>
      </c>
      <c r="CD104" s="342">
        <v>41.984725664223539</v>
      </c>
      <c r="CE104" s="343">
        <v>38.380860107104468</v>
      </c>
    </row>
    <row r="105" spans="1:83" ht="15.5" x14ac:dyDescent="0.35">
      <c r="A105" s="330"/>
      <c r="B105" s="331"/>
      <c r="C105" s="332"/>
      <c r="D105" s="332"/>
      <c r="E105" s="332"/>
      <c r="F105" s="332"/>
      <c r="G105" s="332"/>
      <c r="H105" s="332"/>
      <c r="I105" s="332"/>
      <c r="J105" s="332"/>
      <c r="K105" s="332"/>
      <c r="L105" s="332"/>
      <c r="M105" s="332"/>
      <c r="N105" s="332"/>
      <c r="O105" s="332"/>
      <c r="P105" s="332"/>
      <c r="Q105" s="332"/>
      <c r="R105" s="332"/>
      <c r="S105" s="332"/>
      <c r="T105" s="332"/>
      <c r="U105" s="332"/>
      <c r="V105" s="332"/>
      <c r="W105" s="332"/>
      <c r="X105" s="332"/>
      <c r="Y105" s="332"/>
      <c r="Z105" s="332"/>
      <c r="AA105" s="332"/>
      <c r="AB105" s="332"/>
      <c r="AC105" s="332"/>
      <c r="AD105" s="332"/>
      <c r="AE105" s="332"/>
      <c r="AF105" s="332"/>
      <c r="AG105" s="332"/>
      <c r="AH105" s="332"/>
      <c r="AI105" s="332"/>
      <c r="AJ105" s="332"/>
      <c r="AK105" s="332"/>
      <c r="AL105" s="332"/>
      <c r="AM105" s="332"/>
      <c r="AN105" s="332"/>
      <c r="AO105" s="332"/>
      <c r="AP105" s="332"/>
      <c r="AQ105" s="332"/>
      <c r="AR105" s="332"/>
      <c r="AS105" s="332"/>
      <c r="AT105" s="332"/>
      <c r="AU105" s="332"/>
      <c r="AV105" s="332"/>
      <c r="AW105" s="332"/>
      <c r="AX105" s="332"/>
      <c r="AY105" s="332"/>
      <c r="AZ105" s="332"/>
      <c r="BA105" s="332"/>
      <c r="BB105" s="332"/>
      <c r="BC105" s="332"/>
      <c r="BD105" s="332"/>
      <c r="BE105" s="332"/>
      <c r="BF105" s="346"/>
      <c r="BG105" s="346"/>
      <c r="BH105" s="346"/>
      <c r="BI105" s="346"/>
      <c r="BJ105" s="346"/>
      <c r="BK105" s="346"/>
      <c r="BL105" s="346"/>
      <c r="BM105" s="346"/>
      <c r="BN105" s="346"/>
      <c r="BO105" s="346"/>
      <c r="BP105" s="346"/>
      <c r="BQ105" s="346"/>
      <c r="BR105" s="346"/>
      <c r="BS105" s="346"/>
      <c r="BT105" s="346"/>
      <c r="BU105" s="346"/>
      <c r="BV105" s="346"/>
      <c r="BW105" s="346"/>
      <c r="BX105" s="346"/>
      <c r="BY105" s="346"/>
      <c r="BZ105" s="346"/>
      <c r="CA105" s="346"/>
      <c r="CB105" s="346"/>
      <c r="CC105" s="346"/>
      <c r="CD105" s="346"/>
      <c r="CE105" s="347"/>
    </row>
    <row r="106" spans="1:83" ht="15.5" x14ac:dyDescent="0.35">
      <c r="A106" s="348"/>
      <c r="B106" s="349"/>
      <c r="C106" s="345"/>
      <c r="D106" s="345"/>
      <c r="E106" s="345"/>
      <c r="F106" s="345"/>
      <c r="G106" s="345"/>
      <c r="H106" s="345"/>
      <c r="I106" s="345"/>
      <c r="J106" s="345"/>
      <c r="K106" s="345"/>
      <c r="L106" s="345"/>
      <c r="M106" s="345"/>
      <c r="N106" s="345"/>
      <c r="O106" s="345"/>
      <c r="P106" s="345"/>
      <c r="Q106" s="345"/>
      <c r="R106" s="345"/>
      <c r="S106" s="345"/>
      <c r="T106" s="345"/>
      <c r="U106" s="345"/>
      <c r="V106" s="345"/>
      <c r="W106" s="345"/>
      <c r="X106" s="345"/>
      <c r="Y106" s="345"/>
      <c r="Z106" s="345"/>
      <c r="AA106" s="345"/>
      <c r="AB106" s="345"/>
      <c r="AC106" s="345"/>
      <c r="AD106" s="345"/>
      <c r="AE106" s="345"/>
      <c r="AF106" s="345"/>
      <c r="AG106" s="345"/>
      <c r="AH106" s="345"/>
      <c r="AI106" s="345"/>
      <c r="AJ106" s="345"/>
      <c r="AK106" s="345"/>
      <c r="AL106" s="345"/>
      <c r="AM106" s="345"/>
      <c r="AN106" s="345"/>
      <c r="AO106" s="345"/>
      <c r="AP106" s="345"/>
      <c r="AQ106" s="345"/>
      <c r="AR106" s="345"/>
      <c r="AS106" s="345"/>
      <c r="AT106" s="345"/>
      <c r="AU106" s="345"/>
      <c r="AV106" s="345"/>
      <c r="AW106" s="345"/>
      <c r="AX106" s="345"/>
      <c r="AY106" s="345"/>
      <c r="AZ106" s="345"/>
      <c r="BA106" s="345"/>
      <c r="BB106" s="345"/>
      <c r="BC106" s="345"/>
      <c r="BD106" s="345"/>
      <c r="BE106" s="345"/>
      <c r="BF106" s="350"/>
      <c r="BG106" s="350"/>
      <c r="BH106" s="350"/>
      <c r="BI106" s="350"/>
      <c r="BJ106" s="350"/>
      <c r="BK106" s="350"/>
      <c r="BL106" s="350"/>
      <c r="BM106" s="350"/>
      <c r="BN106" s="350"/>
      <c r="BO106" s="350"/>
      <c r="BP106" s="350"/>
      <c r="BQ106" s="350"/>
      <c r="BR106" s="350"/>
      <c r="BS106" s="350"/>
      <c r="BT106" s="350"/>
      <c r="BU106" s="350"/>
      <c r="BV106" s="350"/>
      <c r="BW106" s="350"/>
      <c r="BX106" s="350"/>
      <c r="BY106" s="350"/>
      <c r="BZ106" s="350"/>
      <c r="CA106" s="350"/>
      <c r="CB106" s="350"/>
      <c r="CC106" s="350"/>
    </row>
    <row r="107" spans="1:83" ht="15.5" x14ac:dyDescent="0.35">
      <c r="B107" s="318"/>
    </row>
  </sheetData>
  <hyperlinks>
    <hyperlink ref="A1" location="Contents!A1" display="Contents page" xr:uid="{00000000-0004-0000-1000-000000000000}"/>
    <hyperlink ref="B1" location="Notes!A1" display="Information relating to this table can be found in the 'Notes' tab" xr:uid="{00000000-0004-0000-1000-000001000000}"/>
    <hyperlink ref="C23" location="Notes!A1" display="See Note 22" xr:uid="{00000000-0004-0000-1000-000002000000}"/>
    <hyperlink ref="C34" location="Notes!A1" display="See Note 22" xr:uid="{00000000-0004-0000-1000-000003000000}"/>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9C9C9"/>
  </sheetPr>
  <dimension ref="A1:CE52"/>
  <sheetViews>
    <sheetView zoomScale="70" zoomScaleNormal="70" workbookViewId="0">
      <pane xSplit="3" ySplit="3" topLeftCell="BY4" activePane="bottomRight" state="frozen"/>
      <selection pane="topRight" activeCell="D1" sqref="D1"/>
      <selection pane="bottomLeft" activeCell="A4" sqref="A4"/>
      <selection pane="bottomRight"/>
    </sheetView>
  </sheetViews>
  <sheetFormatPr defaultColWidth="9" defaultRowHeight="15.5" x14ac:dyDescent="0.35"/>
  <cols>
    <col min="1" max="1" width="23" style="363" bestFit="1" customWidth="1"/>
    <col min="2" max="2" width="75.81640625" style="363" customWidth="1"/>
    <col min="3" max="3" width="25.81640625" style="363" customWidth="1"/>
    <col min="4" max="33" width="12.81640625" style="198" customWidth="1"/>
    <col min="34" max="75" width="12.81640625" style="197" customWidth="1"/>
    <col min="76" max="83" width="12.81640625" style="363" customWidth="1"/>
    <col min="84" max="84" width="9" style="363" customWidth="1"/>
    <col min="85" max="16384" width="9" style="363"/>
  </cols>
  <sheetData>
    <row r="1" spans="1:83" s="361" customFormat="1" ht="25.5" customHeight="1" thickBot="1" x14ac:dyDescent="0.3">
      <c r="A1" s="45" t="s">
        <v>46</v>
      </c>
      <c r="B1" s="46" t="s">
        <v>114</v>
      </c>
      <c r="C1" s="110"/>
      <c r="D1" s="359"/>
      <c r="E1" s="359"/>
      <c r="F1" s="359"/>
      <c r="G1" s="359"/>
      <c r="H1" s="359"/>
      <c r="I1" s="359"/>
      <c r="J1" s="359"/>
      <c r="K1" s="359"/>
      <c r="L1" s="359"/>
      <c r="M1" s="359"/>
      <c r="N1" s="359"/>
      <c r="O1" s="359"/>
      <c r="P1" s="359"/>
      <c r="Q1" s="359"/>
      <c r="R1" s="359"/>
      <c r="S1" s="359"/>
      <c r="T1" s="359"/>
      <c r="U1" s="359"/>
      <c r="V1" s="359"/>
      <c r="W1" s="359"/>
      <c r="X1" s="359"/>
      <c r="Y1" s="359"/>
      <c r="Z1" s="359"/>
      <c r="AA1" s="359"/>
      <c r="AB1" s="359"/>
      <c r="AC1" s="359"/>
      <c r="AD1" s="359"/>
      <c r="AE1" s="359"/>
      <c r="AF1" s="359"/>
      <c r="AG1" s="359"/>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row>
    <row r="2" spans="1:83" ht="31" x14ac:dyDescent="0.35">
      <c r="A2" s="48" t="s">
        <v>47</v>
      </c>
      <c r="B2" s="17" t="s">
        <v>504</v>
      </c>
      <c r="C2" s="362"/>
      <c r="D2" s="51"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83" x14ac:dyDescent="0.35">
      <c r="A3" s="112">
        <v>2023</v>
      </c>
      <c r="B3" s="364" t="s">
        <v>245</v>
      </c>
      <c r="C3" s="365"/>
      <c r="D3" s="272" t="s">
        <v>150</v>
      </c>
      <c r="E3" s="272" t="s">
        <v>150</v>
      </c>
      <c r="F3" s="272" t="s">
        <v>150</v>
      </c>
      <c r="G3" s="272" t="s">
        <v>150</v>
      </c>
      <c r="H3" s="272" t="s">
        <v>150</v>
      </c>
      <c r="I3" s="272" t="s">
        <v>150</v>
      </c>
      <c r="J3" s="272" t="s">
        <v>150</v>
      </c>
      <c r="K3" s="272" t="s">
        <v>150</v>
      </c>
      <c r="L3" s="272" t="s">
        <v>150</v>
      </c>
      <c r="M3" s="272" t="s">
        <v>150</v>
      </c>
      <c r="N3" s="272" t="s">
        <v>150</v>
      </c>
      <c r="O3" s="272" t="s">
        <v>150</v>
      </c>
      <c r="P3" s="272" t="s">
        <v>150</v>
      </c>
      <c r="Q3" s="272" t="s">
        <v>150</v>
      </c>
      <c r="R3" s="272" t="s">
        <v>150</v>
      </c>
      <c r="S3" s="272" t="s">
        <v>150</v>
      </c>
      <c r="T3" s="272" t="s">
        <v>150</v>
      </c>
      <c r="U3" s="272" t="s">
        <v>150</v>
      </c>
      <c r="V3" s="272" t="s">
        <v>150</v>
      </c>
      <c r="W3" s="272" t="s">
        <v>150</v>
      </c>
      <c r="X3" s="272" t="s">
        <v>150</v>
      </c>
      <c r="Y3" s="272" t="s">
        <v>150</v>
      </c>
      <c r="Z3" s="272" t="s">
        <v>150</v>
      </c>
      <c r="AA3" s="272" t="s">
        <v>150</v>
      </c>
      <c r="AB3" s="272" t="s">
        <v>150</v>
      </c>
      <c r="AC3" s="272" t="s">
        <v>150</v>
      </c>
      <c r="AD3" s="272" t="s">
        <v>150</v>
      </c>
      <c r="AE3" s="272" t="s">
        <v>150</v>
      </c>
      <c r="AF3" s="272" t="s">
        <v>150</v>
      </c>
      <c r="AG3" s="272" t="s">
        <v>150</v>
      </c>
      <c r="AH3" s="272" t="s">
        <v>150</v>
      </c>
      <c r="AI3" s="272" t="s">
        <v>150</v>
      </c>
      <c r="AJ3" s="272" t="s">
        <v>150</v>
      </c>
      <c r="AK3" s="272" t="s">
        <v>150</v>
      </c>
      <c r="AL3" s="272" t="s">
        <v>150</v>
      </c>
      <c r="AM3" s="272" t="s">
        <v>150</v>
      </c>
      <c r="AN3" s="272" t="s">
        <v>150</v>
      </c>
      <c r="AO3" s="272" t="s">
        <v>150</v>
      </c>
      <c r="AP3" s="272" t="s">
        <v>150</v>
      </c>
      <c r="AQ3" s="272" t="s">
        <v>150</v>
      </c>
      <c r="AR3" s="272" t="s">
        <v>150</v>
      </c>
      <c r="AS3" s="272" t="s">
        <v>150</v>
      </c>
      <c r="AT3" s="272" t="s">
        <v>150</v>
      </c>
      <c r="AU3" s="272" t="s">
        <v>150</v>
      </c>
      <c r="AV3" s="272" t="s">
        <v>150</v>
      </c>
      <c r="AW3" s="272" t="s">
        <v>150</v>
      </c>
      <c r="AX3" s="272" t="s">
        <v>150</v>
      </c>
      <c r="AY3" s="272" t="s">
        <v>150</v>
      </c>
      <c r="AZ3" s="272" t="s">
        <v>150</v>
      </c>
      <c r="BA3" s="272" t="s">
        <v>150</v>
      </c>
      <c r="BB3" s="272" t="s">
        <v>150</v>
      </c>
      <c r="BC3" s="272" t="s">
        <v>150</v>
      </c>
      <c r="BD3" s="272" t="s">
        <v>150</v>
      </c>
      <c r="BE3" s="272" t="s">
        <v>150</v>
      </c>
      <c r="BF3" s="272" t="s">
        <v>150</v>
      </c>
      <c r="BG3" s="272" t="s">
        <v>150</v>
      </c>
      <c r="BH3" s="272" t="s">
        <v>150</v>
      </c>
      <c r="BI3" s="272" t="s">
        <v>150</v>
      </c>
      <c r="BJ3" s="272" t="s">
        <v>150</v>
      </c>
      <c r="BK3" s="272" t="s">
        <v>150</v>
      </c>
      <c r="BL3" s="272" t="s">
        <v>150</v>
      </c>
      <c r="BM3" s="272" t="s">
        <v>150</v>
      </c>
      <c r="BN3" s="272" t="s">
        <v>150</v>
      </c>
      <c r="BO3" s="272" t="s">
        <v>150</v>
      </c>
      <c r="BP3" s="272" t="s">
        <v>150</v>
      </c>
      <c r="BQ3" s="272" t="s">
        <v>150</v>
      </c>
      <c r="BR3" s="272" t="s">
        <v>150</v>
      </c>
      <c r="BS3" s="272" t="s">
        <v>150</v>
      </c>
      <c r="BT3" s="272" t="s">
        <v>150</v>
      </c>
      <c r="BU3" s="272" t="s">
        <v>150</v>
      </c>
      <c r="BV3" s="272" t="s">
        <v>150</v>
      </c>
      <c r="BW3" s="272" t="s">
        <v>150</v>
      </c>
      <c r="BX3" s="272" t="s">
        <v>150</v>
      </c>
      <c r="BY3" s="272" t="s">
        <v>150</v>
      </c>
      <c r="BZ3" s="272" t="s">
        <v>151</v>
      </c>
      <c r="CA3" s="272" t="s">
        <v>151</v>
      </c>
      <c r="CB3" s="272" t="s">
        <v>151</v>
      </c>
      <c r="CC3" s="272" t="s">
        <v>151</v>
      </c>
      <c r="CD3" s="272" t="s">
        <v>151</v>
      </c>
      <c r="CE3" s="273" t="s">
        <v>151</v>
      </c>
    </row>
    <row r="4" spans="1:83" s="369" customFormat="1" ht="27" customHeight="1" x14ac:dyDescent="0.35">
      <c r="A4" s="366"/>
      <c r="B4" s="367" t="s">
        <v>163</v>
      </c>
      <c r="C4" s="53"/>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259">
        <f t="shared" ref="AH4:BM4" si="0">AH5+AH8+AH9</f>
        <v>0</v>
      </c>
      <c r="AI4" s="259">
        <f t="shared" si="0"/>
        <v>0</v>
      </c>
      <c r="AJ4" s="259">
        <f t="shared" si="0"/>
        <v>0</v>
      </c>
      <c r="AK4" s="259">
        <f t="shared" si="0"/>
        <v>0</v>
      </c>
      <c r="AL4" s="259">
        <f t="shared" si="0"/>
        <v>0</v>
      </c>
      <c r="AM4" s="259">
        <f t="shared" si="0"/>
        <v>0</v>
      </c>
      <c r="AN4" s="259">
        <f t="shared" si="0"/>
        <v>0</v>
      </c>
      <c r="AO4" s="259">
        <f t="shared" si="0"/>
        <v>0</v>
      </c>
      <c r="AP4" s="259">
        <f t="shared" si="0"/>
        <v>0</v>
      </c>
      <c r="AQ4" s="259">
        <f t="shared" si="0"/>
        <v>0</v>
      </c>
      <c r="AR4" s="259">
        <f t="shared" si="0"/>
        <v>0</v>
      </c>
      <c r="AS4" s="259">
        <f t="shared" si="0"/>
        <v>0</v>
      </c>
      <c r="AT4" s="259">
        <f t="shared" si="0"/>
        <v>0</v>
      </c>
      <c r="AU4" s="259">
        <f t="shared" si="0"/>
        <v>0</v>
      </c>
      <c r="AV4" s="259">
        <f t="shared" si="0"/>
        <v>0</v>
      </c>
      <c r="AW4" s="259">
        <f t="shared" si="0"/>
        <v>0</v>
      </c>
      <c r="AX4" s="259">
        <f t="shared" si="0"/>
        <v>0</v>
      </c>
      <c r="AY4" s="259">
        <f t="shared" si="0"/>
        <v>0</v>
      </c>
      <c r="AZ4" s="259">
        <f t="shared" si="0"/>
        <v>0</v>
      </c>
      <c r="BA4" s="259">
        <f t="shared" si="0"/>
        <v>0</v>
      </c>
      <c r="BB4" s="259">
        <f t="shared" si="0"/>
        <v>0</v>
      </c>
      <c r="BC4" s="259">
        <f t="shared" si="0"/>
        <v>1055.1934053951668</v>
      </c>
      <c r="BD4" s="259">
        <f t="shared" si="0"/>
        <v>4298.3955376594622</v>
      </c>
      <c r="BE4" s="259">
        <f t="shared" si="0"/>
        <v>5456.0631067141403</v>
      </c>
      <c r="BF4" s="259">
        <f t="shared" si="0"/>
        <v>6393.3457175844296</v>
      </c>
      <c r="BG4" s="259">
        <f t="shared" si="0"/>
        <v>22010.312745466406</v>
      </c>
      <c r="BH4" s="259">
        <f t="shared" si="0"/>
        <v>24645.492708469083</v>
      </c>
      <c r="BI4" s="259">
        <f t="shared" si="0"/>
        <v>26646.292862825088</v>
      </c>
      <c r="BJ4" s="259">
        <f t="shared" si="0"/>
        <v>28112.189894940955</v>
      </c>
      <c r="BK4" s="259">
        <f t="shared" si="0"/>
        <v>29852.232863006771</v>
      </c>
      <c r="BL4" s="259">
        <f t="shared" si="0"/>
        <v>34499.87459385398</v>
      </c>
      <c r="BM4" s="259">
        <f t="shared" si="0"/>
        <v>38681.891926545424</v>
      </c>
      <c r="BN4" s="259">
        <f t="shared" ref="BN4:CE4" si="1">BN5+BN8+BN9</f>
        <v>40144.943247684183</v>
      </c>
      <c r="BO4" s="259">
        <f t="shared" si="1"/>
        <v>40734.30500840248</v>
      </c>
      <c r="BP4" s="259">
        <f t="shared" si="1"/>
        <v>40650.064026954497</v>
      </c>
      <c r="BQ4" s="259">
        <f t="shared" si="1"/>
        <v>39776.502600914617</v>
      </c>
      <c r="BR4" s="259">
        <f t="shared" si="1"/>
        <v>39944.99936755612</v>
      </c>
      <c r="BS4" s="259">
        <f t="shared" si="1"/>
        <v>38940.621440013667</v>
      </c>
      <c r="BT4" s="259">
        <f t="shared" si="1"/>
        <v>37859.499599770577</v>
      </c>
      <c r="BU4" s="259">
        <f t="shared" si="1"/>
        <v>36363.254195481088</v>
      </c>
      <c r="BV4" s="259">
        <f t="shared" si="1"/>
        <v>33417.116109527633</v>
      </c>
      <c r="BW4" s="259">
        <f t="shared" si="1"/>
        <v>28675.774960672868</v>
      </c>
      <c r="BX4" s="259">
        <f t="shared" si="1"/>
        <v>26049.231456354784</v>
      </c>
      <c r="BY4" s="259">
        <f t="shared" si="1"/>
        <v>21943.913024995865</v>
      </c>
      <c r="BZ4" s="259">
        <f t="shared" si="1"/>
        <v>20245.177461721432</v>
      </c>
      <c r="CA4" s="259">
        <f t="shared" si="1"/>
        <v>19788.273055147169</v>
      </c>
      <c r="CB4" s="259">
        <f t="shared" si="1"/>
        <v>17109.220485490849</v>
      </c>
      <c r="CC4" s="259">
        <f t="shared" si="1"/>
        <v>13537.859578847187</v>
      </c>
      <c r="CD4" s="259">
        <f t="shared" si="1"/>
        <v>13089.537786502522</v>
      </c>
      <c r="CE4" s="368">
        <f t="shared" si="1"/>
        <v>12968.656806385641</v>
      </c>
    </row>
    <row r="5" spans="1:83" s="372" customFormat="1" ht="25.5" customHeight="1" x14ac:dyDescent="0.35">
      <c r="A5" s="370"/>
      <c r="B5" s="371" t="s">
        <v>160</v>
      </c>
      <c r="C5" s="53"/>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197">
        <f t="shared" ref="AH5:BM5" si="2">SUM(AH6:AH7)</f>
        <v>0</v>
      </c>
      <c r="AI5" s="197">
        <f t="shared" si="2"/>
        <v>0</v>
      </c>
      <c r="AJ5" s="197">
        <f t="shared" si="2"/>
        <v>0</v>
      </c>
      <c r="AK5" s="197">
        <f t="shared" si="2"/>
        <v>0</v>
      </c>
      <c r="AL5" s="197">
        <f t="shared" si="2"/>
        <v>0</v>
      </c>
      <c r="AM5" s="197">
        <f t="shared" si="2"/>
        <v>0</v>
      </c>
      <c r="AN5" s="197">
        <f t="shared" si="2"/>
        <v>0</v>
      </c>
      <c r="AO5" s="197">
        <f t="shared" si="2"/>
        <v>0</v>
      </c>
      <c r="AP5" s="197">
        <f t="shared" si="2"/>
        <v>0</v>
      </c>
      <c r="AQ5" s="197">
        <f t="shared" si="2"/>
        <v>0</v>
      </c>
      <c r="AR5" s="197">
        <f t="shared" si="2"/>
        <v>0</v>
      </c>
      <c r="AS5" s="197">
        <f t="shared" si="2"/>
        <v>0</v>
      </c>
      <c r="AT5" s="197">
        <f t="shared" si="2"/>
        <v>0</v>
      </c>
      <c r="AU5" s="197">
        <f t="shared" si="2"/>
        <v>0</v>
      </c>
      <c r="AV5" s="197">
        <f t="shared" si="2"/>
        <v>0</v>
      </c>
      <c r="AW5" s="197">
        <f t="shared" si="2"/>
        <v>0</v>
      </c>
      <c r="AX5" s="197">
        <f t="shared" si="2"/>
        <v>0</v>
      </c>
      <c r="AY5" s="197">
        <f t="shared" si="2"/>
        <v>0</v>
      </c>
      <c r="AZ5" s="197">
        <f t="shared" si="2"/>
        <v>0</v>
      </c>
      <c r="BA5" s="197">
        <f t="shared" si="2"/>
        <v>0</v>
      </c>
      <c r="BB5" s="197">
        <f t="shared" si="2"/>
        <v>0</v>
      </c>
      <c r="BC5" s="197">
        <f t="shared" si="2"/>
        <v>1055.1934053951668</v>
      </c>
      <c r="BD5" s="197">
        <f t="shared" si="2"/>
        <v>4298.3955376594622</v>
      </c>
      <c r="BE5" s="197">
        <f t="shared" si="2"/>
        <v>5456.0631067141403</v>
      </c>
      <c r="BF5" s="197">
        <f t="shared" si="2"/>
        <v>6393.3457175844296</v>
      </c>
      <c r="BG5" s="197">
        <f t="shared" si="2"/>
        <v>12874.042214362229</v>
      </c>
      <c r="BH5" s="197">
        <f t="shared" si="2"/>
        <v>15327.744681119742</v>
      </c>
      <c r="BI5" s="197">
        <f t="shared" si="2"/>
        <v>16712.419139780723</v>
      </c>
      <c r="BJ5" s="197">
        <f t="shared" si="2"/>
        <v>18031.167082408345</v>
      </c>
      <c r="BK5" s="197">
        <f t="shared" si="2"/>
        <v>19342.611810079608</v>
      </c>
      <c r="BL5" s="197">
        <f t="shared" si="2"/>
        <v>23268.818200331018</v>
      </c>
      <c r="BM5" s="197">
        <f t="shared" si="2"/>
        <v>26651.727024537067</v>
      </c>
      <c r="BN5" s="197">
        <f t="shared" ref="BN5:CE5" si="3">SUM(BN6:BN7)</f>
        <v>27878.190651787692</v>
      </c>
      <c r="BO5" s="197">
        <f t="shared" si="3"/>
        <v>28782.150059510313</v>
      </c>
      <c r="BP5" s="197">
        <f t="shared" si="3"/>
        <v>28831.585150247833</v>
      </c>
      <c r="BQ5" s="197">
        <f t="shared" si="3"/>
        <v>28653.770756574129</v>
      </c>
      <c r="BR5" s="197">
        <f t="shared" si="3"/>
        <v>28669.151591086669</v>
      </c>
      <c r="BS5" s="197">
        <f t="shared" si="3"/>
        <v>27519.381376018566</v>
      </c>
      <c r="BT5" s="197">
        <f t="shared" si="3"/>
        <v>26432.849603012408</v>
      </c>
      <c r="BU5" s="197">
        <f t="shared" si="3"/>
        <v>24978.384564681259</v>
      </c>
      <c r="BV5" s="197">
        <f t="shared" si="3"/>
        <v>22005.060518270217</v>
      </c>
      <c r="BW5" s="197">
        <f t="shared" si="3"/>
        <v>17289.709190680911</v>
      </c>
      <c r="BX5" s="197">
        <f t="shared" si="3"/>
        <v>14608.861107788984</v>
      </c>
      <c r="BY5" s="197">
        <f t="shared" si="3"/>
        <v>10407.805805700031</v>
      </c>
      <c r="BZ5" s="197">
        <f t="shared" si="3"/>
        <v>8437.2666977103145</v>
      </c>
      <c r="CA5" s="197">
        <f t="shared" si="3"/>
        <v>6938.7859176168249</v>
      </c>
      <c r="CB5" s="197">
        <f t="shared" si="3"/>
        <v>3758.9854089113733</v>
      </c>
      <c r="CC5" s="197">
        <f t="shared" si="3"/>
        <v>244.68929593050177</v>
      </c>
      <c r="CD5" s="197">
        <f t="shared" si="3"/>
        <v>0</v>
      </c>
      <c r="CE5" s="220">
        <f t="shared" si="3"/>
        <v>0</v>
      </c>
    </row>
    <row r="6" spans="1:83" s="372" customFormat="1" x14ac:dyDescent="0.35">
      <c r="A6" s="370"/>
      <c r="B6" s="201" t="s">
        <v>505</v>
      </c>
      <c r="C6" s="75"/>
      <c r="D6" s="241"/>
      <c r="E6" s="241"/>
      <c r="F6" s="241"/>
      <c r="G6" s="241"/>
      <c r="H6" s="241"/>
      <c r="I6" s="241"/>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159">
        <v>0</v>
      </c>
      <c r="AI6" s="159">
        <v>0</v>
      </c>
      <c r="AJ6" s="159">
        <v>0</v>
      </c>
      <c r="AK6" s="159">
        <v>0</v>
      </c>
      <c r="AL6" s="159">
        <v>0</v>
      </c>
      <c r="AM6" s="159">
        <v>0</v>
      </c>
      <c r="AN6" s="159">
        <v>0</v>
      </c>
      <c r="AO6" s="159">
        <v>0</v>
      </c>
      <c r="AP6" s="159">
        <v>0</v>
      </c>
      <c r="AQ6" s="159">
        <v>0</v>
      </c>
      <c r="AR6" s="159">
        <v>0</v>
      </c>
      <c r="AS6" s="159">
        <v>0</v>
      </c>
      <c r="AT6" s="159">
        <v>0</v>
      </c>
      <c r="AU6" s="159">
        <v>0</v>
      </c>
      <c r="AV6" s="159">
        <v>0</v>
      </c>
      <c r="AW6" s="159">
        <v>0</v>
      </c>
      <c r="AX6" s="159">
        <v>0</v>
      </c>
      <c r="AY6" s="159">
        <v>0</v>
      </c>
      <c r="AZ6" s="159">
        <v>0</v>
      </c>
      <c r="BA6" s="159">
        <v>0</v>
      </c>
      <c r="BB6" s="159">
        <v>0</v>
      </c>
      <c r="BC6" s="159">
        <v>0</v>
      </c>
      <c r="BD6" s="159">
        <v>0</v>
      </c>
      <c r="BE6" s="159">
        <v>0</v>
      </c>
      <c r="BF6" s="159">
        <v>0</v>
      </c>
      <c r="BG6" s="159">
        <v>12874.042214362229</v>
      </c>
      <c r="BH6" s="159">
        <v>15327.744681119742</v>
      </c>
      <c r="BI6" s="159">
        <v>16712.419139780723</v>
      </c>
      <c r="BJ6" s="159">
        <v>18031.167082408345</v>
      </c>
      <c r="BK6" s="159">
        <v>19342.611810079608</v>
      </c>
      <c r="BL6" s="159">
        <v>23268.818200331018</v>
      </c>
      <c r="BM6" s="159">
        <v>26651.727024537067</v>
      </c>
      <c r="BN6" s="159">
        <v>27878.190651787692</v>
      </c>
      <c r="BO6" s="159">
        <v>28782.150059510313</v>
      </c>
      <c r="BP6" s="159">
        <v>28831.585150247833</v>
      </c>
      <c r="BQ6" s="159">
        <v>28653.770756574129</v>
      </c>
      <c r="BR6" s="159">
        <v>28669.151591086669</v>
      </c>
      <c r="BS6" s="159">
        <v>27519.381376018566</v>
      </c>
      <c r="BT6" s="159">
        <v>26432.849603012408</v>
      </c>
      <c r="BU6" s="159">
        <v>24978.384564681259</v>
      </c>
      <c r="BV6" s="159">
        <v>22005.060518270217</v>
      </c>
      <c r="BW6" s="159">
        <v>17289.709190680911</v>
      </c>
      <c r="BX6" s="159">
        <v>14608.861107788984</v>
      </c>
      <c r="BY6" s="159">
        <v>10407.805805700031</v>
      </c>
      <c r="BZ6" s="159">
        <v>8437.2666977103145</v>
      </c>
      <c r="CA6" s="159">
        <v>6938.7859176168249</v>
      </c>
      <c r="CB6" s="159">
        <v>3758.9854089113733</v>
      </c>
      <c r="CC6" s="159">
        <v>244.68929593050177</v>
      </c>
      <c r="CD6" s="159">
        <v>0</v>
      </c>
      <c r="CE6" s="160">
        <v>0</v>
      </c>
    </row>
    <row r="7" spans="1:83" s="372" customFormat="1" x14ac:dyDescent="0.35">
      <c r="A7" s="370"/>
      <c r="B7" s="201" t="s">
        <v>506</v>
      </c>
      <c r="C7" s="75"/>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159">
        <v>0</v>
      </c>
      <c r="AI7" s="159">
        <v>0</v>
      </c>
      <c r="AJ7" s="159">
        <v>0</v>
      </c>
      <c r="AK7" s="159">
        <v>0</v>
      </c>
      <c r="AL7" s="159">
        <v>0</v>
      </c>
      <c r="AM7" s="159">
        <v>0</v>
      </c>
      <c r="AN7" s="159">
        <v>0</v>
      </c>
      <c r="AO7" s="159">
        <v>0</v>
      </c>
      <c r="AP7" s="159">
        <v>0</v>
      </c>
      <c r="AQ7" s="159">
        <v>0</v>
      </c>
      <c r="AR7" s="159">
        <v>0</v>
      </c>
      <c r="AS7" s="159">
        <v>0</v>
      </c>
      <c r="AT7" s="159">
        <v>0</v>
      </c>
      <c r="AU7" s="159">
        <v>0</v>
      </c>
      <c r="AV7" s="159">
        <v>0</v>
      </c>
      <c r="AW7" s="159">
        <v>0</v>
      </c>
      <c r="AX7" s="159">
        <v>0</v>
      </c>
      <c r="AY7" s="159">
        <v>0</v>
      </c>
      <c r="AZ7" s="159">
        <v>0</v>
      </c>
      <c r="BA7" s="159">
        <v>0</v>
      </c>
      <c r="BB7" s="159">
        <v>0</v>
      </c>
      <c r="BC7" s="159">
        <v>1055.1934053951668</v>
      </c>
      <c r="BD7" s="159">
        <v>4298.3955376594622</v>
      </c>
      <c r="BE7" s="159">
        <v>5456.0631067141403</v>
      </c>
      <c r="BF7" s="159">
        <v>6393.3457175844296</v>
      </c>
      <c r="BG7" s="159">
        <v>0</v>
      </c>
      <c r="BH7" s="159">
        <v>0</v>
      </c>
      <c r="BI7" s="159">
        <v>0</v>
      </c>
      <c r="BJ7" s="159">
        <v>0</v>
      </c>
      <c r="BK7" s="159">
        <v>0</v>
      </c>
      <c r="BL7" s="159">
        <v>0</v>
      </c>
      <c r="BM7" s="159">
        <v>0</v>
      </c>
      <c r="BN7" s="159">
        <v>0</v>
      </c>
      <c r="BO7" s="159">
        <v>0</v>
      </c>
      <c r="BP7" s="159">
        <v>0</v>
      </c>
      <c r="BQ7" s="159">
        <v>0</v>
      </c>
      <c r="BR7" s="159">
        <v>0</v>
      </c>
      <c r="BS7" s="159">
        <v>0</v>
      </c>
      <c r="BT7" s="159">
        <v>0</v>
      </c>
      <c r="BU7" s="159">
        <v>0</v>
      </c>
      <c r="BV7" s="159">
        <v>0</v>
      </c>
      <c r="BW7" s="159">
        <v>0</v>
      </c>
      <c r="BX7" s="159">
        <v>0</v>
      </c>
      <c r="BY7" s="159">
        <v>0</v>
      </c>
      <c r="BZ7" s="159">
        <v>0</v>
      </c>
      <c r="CA7" s="159">
        <v>0</v>
      </c>
      <c r="CB7" s="159">
        <v>0</v>
      </c>
      <c r="CC7" s="159">
        <v>0</v>
      </c>
      <c r="CD7" s="159">
        <v>0</v>
      </c>
      <c r="CE7" s="160">
        <v>0</v>
      </c>
    </row>
    <row r="8" spans="1:83" s="372" customFormat="1" ht="25.5" customHeight="1" x14ac:dyDescent="0.35">
      <c r="A8" s="370"/>
      <c r="B8" s="73" t="s">
        <v>507</v>
      </c>
      <c r="C8" s="373"/>
      <c r="D8" s="241"/>
      <c r="E8" s="241"/>
      <c r="F8" s="241"/>
      <c r="G8" s="241"/>
      <c r="H8" s="241"/>
      <c r="I8" s="241"/>
      <c r="J8" s="241"/>
      <c r="K8" s="241"/>
      <c r="L8" s="241"/>
      <c r="M8" s="241"/>
      <c r="N8" s="241"/>
      <c r="O8" s="241"/>
      <c r="P8" s="241"/>
      <c r="Q8" s="241"/>
      <c r="R8" s="241"/>
      <c r="S8" s="241"/>
      <c r="T8" s="241"/>
      <c r="U8" s="241"/>
      <c r="V8" s="241"/>
      <c r="W8" s="241"/>
      <c r="X8" s="241"/>
      <c r="Y8" s="241"/>
      <c r="Z8" s="241"/>
      <c r="AA8" s="241"/>
      <c r="AB8" s="241"/>
      <c r="AC8" s="241"/>
      <c r="AD8" s="241"/>
      <c r="AE8" s="241"/>
      <c r="AF8" s="241"/>
      <c r="AG8" s="241"/>
      <c r="AH8" s="159">
        <v>0</v>
      </c>
      <c r="AI8" s="159">
        <v>0</v>
      </c>
      <c r="AJ8" s="159">
        <v>0</v>
      </c>
      <c r="AK8" s="159">
        <v>0</v>
      </c>
      <c r="AL8" s="159">
        <v>0</v>
      </c>
      <c r="AM8" s="159">
        <v>0</v>
      </c>
      <c r="AN8" s="159">
        <v>0</v>
      </c>
      <c r="AO8" s="159">
        <v>0</v>
      </c>
      <c r="AP8" s="159">
        <v>0</v>
      </c>
      <c r="AQ8" s="159">
        <v>0</v>
      </c>
      <c r="AR8" s="159">
        <v>0</v>
      </c>
      <c r="AS8" s="159">
        <v>0</v>
      </c>
      <c r="AT8" s="159">
        <v>0</v>
      </c>
      <c r="AU8" s="159">
        <v>0</v>
      </c>
      <c r="AV8" s="159">
        <v>0</v>
      </c>
      <c r="AW8" s="159">
        <v>0</v>
      </c>
      <c r="AX8" s="159">
        <v>0</v>
      </c>
      <c r="AY8" s="159">
        <v>0</v>
      </c>
      <c r="AZ8" s="159">
        <v>0</v>
      </c>
      <c r="BA8" s="159">
        <v>0</v>
      </c>
      <c r="BB8" s="159">
        <v>0</v>
      </c>
      <c r="BC8" s="159">
        <v>0</v>
      </c>
      <c r="BD8" s="159">
        <v>0</v>
      </c>
      <c r="BE8" s="159">
        <v>0</v>
      </c>
      <c r="BF8" s="159">
        <v>0</v>
      </c>
      <c r="BG8" s="159">
        <v>9116.2705311041791</v>
      </c>
      <c r="BH8" s="159">
        <v>9279.9480273493427</v>
      </c>
      <c r="BI8" s="159">
        <v>9453.7507217152688</v>
      </c>
      <c r="BJ8" s="159">
        <v>9825.8937967826078</v>
      </c>
      <c r="BK8" s="159">
        <v>10261.521438727163</v>
      </c>
      <c r="BL8" s="159">
        <v>10900.406863522961</v>
      </c>
      <c r="BM8" s="159">
        <v>11445.824221207107</v>
      </c>
      <c r="BN8" s="159">
        <v>11771.076595896493</v>
      </c>
      <c r="BO8" s="159">
        <v>11787.966948892166</v>
      </c>
      <c r="BP8" s="159">
        <v>11780.394876706658</v>
      </c>
      <c r="BQ8" s="159">
        <v>11062.285844340486</v>
      </c>
      <c r="BR8" s="159">
        <v>11198.376776469457</v>
      </c>
      <c r="BS8" s="159">
        <v>11294.499063995099</v>
      </c>
      <c r="BT8" s="159">
        <v>11255.341996758169</v>
      </c>
      <c r="BU8" s="159">
        <v>11216.14163079983</v>
      </c>
      <c r="BV8" s="159">
        <v>11169.536591257416</v>
      </c>
      <c r="BW8" s="159">
        <v>11080.884267034602</v>
      </c>
      <c r="BX8" s="159">
        <v>11115.249197740488</v>
      </c>
      <c r="BY8" s="159">
        <v>11046.418079731942</v>
      </c>
      <c r="BZ8" s="159">
        <v>11203.010903301809</v>
      </c>
      <c r="CA8" s="159">
        <v>12169.295591112903</v>
      </c>
      <c r="CB8" s="159">
        <v>12608.461266061164</v>
      </c>
      <c r="CC8" s="159">
        <v>12456.107307820415</v>
      </c>
      <c r="CD8" s="159">
        <v>12212.472654820678</v>
      </c>
      <c r="CE8" s="160">
        <v>12078.013055531865</v>
      </c>
    </row>
    <row r="9" spans="1:83" s="372" customFormat="1" ht="25.5" customHeight="1" x14ac:dyDescent="0.35">
      <c r="A9" s="370"/>
      <c r="B9" s="371" t="s">
        <v>508</v>
      </c>
      <c r="C9" s="373"/>
      <c r="D9" s="241"/>
      <c r="E9" s="241"/>
      <c r="F9" s="241"/>
      <c r="G9" s="241"/>
      <c r="H9" s="241"/>
      <c r="I9" s="241"/>
      <c r="J9" s="241"/>
      <c r="K9" s="241"/>
      <c r="L9" s="241"/>
      <c r="M9" s="241"/>
      <c r="N9" s="241"/>
      <c r="O9" s="241"/>
      <c r="P9" s="241"/>
      <c r="Q9" s="241"/>
      <c r="R9" s="241"/>
      <c r="S9" s="241"/>
      <c r="T9" s="241"/>
      <c r="U9" s="241"/>
      <c r="V9" s="241"/>
      <c r="W9" s="241"/>
      <c r="X9" s="241"/>
      <c r="Y9" s="241"/>
      <c r="Z9" s="241"/>
      <c r="AA9" s="241"/>
      <c r="AB9" s="241"/>
      <c r="AC9" s="241"/>
      <c r="AD9" s="241"/>
      <c r="AE9" s="241"/>
      <c r="AF9" s="241"/>
      <c r="AG9" s="241"/>
      <c r="AH9" s="159">
        <f t="shared" ref="AH9:BM9" si="4">SUM(AH10:AH13)</f>
        <v>0</v>
      </c>
      <c r="AI9" s="159">
        <f t="shared" si="4"/>
        <v>0</v>
      </c>
      <c r="AJ9" s="159">
        <f t="shared" si="4"/>
        <v>0</v>
      </c>
      <c r="AK9" s="159">
        <f t="shared" si="4"/>
        <v>0</v>
      </c>
      <c r="AL9" s="159">
        <f t="shared" si="4"/>
        <v>0</v>
      </c>
      <c r="AM9" s="159">
        <f t="shared" si="4"/>
        <v>0</v>
      </c>
      <c r="AN9" s="159">
        <f t="shared" si="4"/>
        <v>0</v>
      </c>
      <c r="AO9" s="159">
        <f t="shared" si="4"/>
        <v>0</v>
      </c>
      <c r="AP9" s="159">
        <f t="shared" si="4"/>
        <v>0</v>
      </c>
      <c r="AQ9" s="159">
        <f t="shared" si="4"/>
        <v>0</v>
      </c>
      <c r="AR9" s="159">
        <f t="shared" si="4"/>
        <v>0</v>
      </c>
      <c r="AS9" s="159">
        <f t="shared" si="4"/>
        <v>0</v>
      </c>
      <c r="AT9" s="159">
        <f t="shared" si="4"/>
        <v>0</v>
      </c>
      <c r="AU9" s="159">
        <f t="shared" si="4"/>
        <v>0</v>
      </c>
      <c r="AV9" s="159">
        <f t="shared" si="4"/>
        <v>0</v>
      </c>
      <c r="AW9" s="159">
        <f t="shared" si="4"/>
        <v>0</v>
      </c>
      <c r="AX9" s="159">
        <f t="shared" si="4"/>
        <v>0</v>
      </c>
      <c r="AY9" s="159">
        <f t="shared" si="4"/>
        <v>0</v>
      </c>
      <c r="AZ9" s="159">
        <f t="shared" si="4"/>
        <v>0</v>
      </c>
      <c r="BA9" s="159">
        <f t="shared" si="4"/>
        <v>0</v>
      </c>
      <c r="BB9" s="159">
        <f t="shared" si="4"/>
        <v>0</v>
      </c>
      <c r="BC9" s="159">
        <f t="shared" si="4"/>
        <v>0</v>
      </c>
      <c r="BD9" s="159">
        <f t="shared" si="4"/>
        <v>0</v>
      </c>
      <c r="BE9" s="159">
        <f t="shared" si="4"/>
        <v>0</v>
      </c>
      <c r="BF9" s="159">
        <f t="shared" si="4"/>
        <v>0</v>
      </c>
      <c r="BG9" s="159">
        <f t="shared" si="4"/>
        <v>20</v>
      </c>
      <c r="BH9" s="159">
        <f t="shared" si="4"/>
        <v>37.799999999999997</v>
      </c>
      <c r="BI9" s="159">
        <f t="shared" si="4"/>
        <v>480.12300132909712</v>
      </c>
      <c r="BJ9" s="159">
        <f t="shared" si="4"/>
        <v>255.12901574999998</v>
      </c>
      <c r="BK9" s="159">
        <f t="shared" si="4"/>
        <v>248.09961419999996</v>
      </c>
      <c r="BL9" s="159">
        <f t="shared" si="4"/>
        <v>330.64953000000003</v>
      </c>
      <c r="BM9" s="159">
        <f t="shared" si="4"/>
        <v>584.34068080125064</v>
      </c>
      <c r="BN9" s="159">
        <f t="shared" ref="BN9:CE9" si="5">SUM(BN10:BN13)</f>
        <v>495.67599999999999</v>
      </c>
      <c r="BO9" s="159">
        <f t="shared" si="5"/>
        <v>164.18799999999999</v>
      </c>
      <c r="BP9" s="159">
        <f t="shared" si="5"/>
        <v>38.083999999999996</v>
      </c>
      <c r="BQ9" s="159">
        <f t="shared" si="5"/>
        <v>60.445999999999998</v>
      </c>
      <c r="BR9" s="159">
        <f t="shared" si="5"/>
        <v>77.471000000000004</v>
      </c>
      <c r="BS9" s="159">
        <f t="shared" si="5"/>
        <v>126.741</v>
      </c>
      <c r="BT9" s="159">
        <f t="shared" si="5"/>
        <v>171.30799999999996</v>
      </c>
      <c r="BU9" s="159">
        <f t="shared" si="5"/>
        <v>168.72800000000001</v>
      </c>
      <c r="BV9" s="159">
        <f t="shared" si="5"/>
        <v>242.51900000000001</v>
      </c>
      <c r="BW9" s="159">
        <f t="shared" si="5"/>
        <v>305.1815029573537</v>
      </c>
      <c r="BX9" s="159">
        <f t="shared" si="5"/>
        <v>325.12115082531068</v>
      </c>
      <c r="BY9" s="159">
        <f t="shared" si="5"/>
        <v>489.68913956389099</v>
      </c>
      <c r="BZ9" s="159">
        <f t="shared" si="5"/>
        <v>604.89986070930775</v>
      </c>
      <c r="CA9" s="159">
        <f t="shared" si="5"/>
        <v>680.19154641744319</v>
      </c>
      <c r="CB9" s="159">
        <f t="shared" si="5"/>
        <v>741.77381051831128</v>
      </c>
      <c r="CC9" s="159">
        <f t="shared" si="5"/>
        <v>837.06297509626802</v>
      </c>
      <c r="CD9" s="159">
        <f t="shared" si="5"/>
        <v>877.06513168184358</v>
      </c>
      <c r="CE9" s="160">
        <f t="shared" si="5"/>
        <v>890.64375085377719</v>
      </c>
    </row>
    <row r="10" spans="1:83" s="372" customFormat="1" x14ac:dyDescent="0.35">
      <c r="A10" s="370"/>
      <c r="B10" s="279" t="s">
        <v>509</v>
      </c>
      <c r="C10" s="373"/>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159">
        <v>0</v>
      </c>
      <c r="AI10" s="159">
        <v>0</v>
      </c>
      <c r="AJ10" s="159">
        <v>0</v>
      </c>
      <c r="AK10" s="159">
        <v>0</v>
      </c>
      <c r="AL10" s="159">
        <v>0</v>
      </c>
      <c r="AM10" s="159">
        <v>0</v>
      </c>
      <c r="AN10" s="159">
        <v>0</v>
      </c>
      <c r="AO10" s="159">
        <v>0</v>
      </c>
      <c r="AP10" s="159">
        <v>0</v>
      </c>
      <c r="AQ10" s="159">
        <v>0</v>
      </c>
      <c r="AR10" s="159">
        <v>0</v>
      </c>
      <c r="AS10" s="159">
        <v>0</v>
      </c>
      <c r="AT10" s="159">
        <v>0</v>
      </c>
      <c r="AU10" s="159">
        <v>0</v>
      </c>
      <c r="AV10" s="159">
        <v>0</v>
      </c>
      <c r="AW10" s="159">
        <v>0</v>
      </c>
      <c r="AX10" s="159">
        <v>0</v>
      </c>
      <c r="AY10" s="159">
        <v>0</v>
      </c>
      <c r="AZ10" s="159">
        <v>0</v>
      </c>
      <c r="BA10" s="159">
        <v>0</v>
      </c>
      <c r="BB10" s="159">
        <v>0</v>
      </c>
      <c r="BC10" s="159">
        <v>0</v>
      </c>
      <c r="BD10" s="159">
        <v>0</v>
      </c>
      <c r="BE10" s="159">
        <v>0</v>
      </c>
      <c r="BF10" s="159">
        <v>0</v>
      </c>
      <c r="BG10" s="159">
        <v>0</v>
      </c>
      <c r="BH10" s="159">
        <v>0</v>
      </c>
      <c r="BI10" s="159">
        <v>430.12300132909712</v>
      </c>
      <c r="BJ10" s="159">
        <v>248.43701574999997</v>
      </c>
      <c r="BK10" s="159">
        <v>205.29961419999995</v>
      </c>
      <c r="BL10" s="159">
        <v>287.18713000000002</v>
      </c>
      <c r="BM10" s="159">
        <v>375.84635547314184</v>
      </c>
      <c r="BN10" s="159">
        <v>330.87599999999998</v>
      </c>
      <c r="BO10" s="159">
        <v>83.781999999999996</v>
      </c>
      <c r="BP10" s="159">
        <v>0.53100000000000003</v>
      </c>
      <c r="BQ10" s="159">
        <v>0.216</v>
      </c>
      <c r="BR10" s="159">
        <v>1.0999999999999999E-2</v>
      </c>
      <c r="BS10" s="159">
        <v>5.0000000000000001E-3</v>
      </c>
      <c r="BT10" s="159">
        <v>4.0000000000000001E-3</v>
      </c>
      <c r="BU10" s="159">
        <v>2E-3</v>
      </c>
      <c r="BV10" s="159">
        <v>0</v>
      </c>
      <c r="BW10" s="159">
        <v>9.0000000000000011E-3</v>
      </c>
      <c r="BX10" s="159">
        <v>5.0000000000000001E-3</v>
      </c>
      <c r="BY10" s="159">
        <v>8.0000000000000002E-3</v>
      </c>
      <c r="BZ10" s="159">
        <v>8.0000000000000002E-3</v>
      </c>
      <c r="CA10" s="159">
        <v>8.0000000000000002E-3</v>
      </c>
      <c r="CB10" s="159">
        <v>8.0000000000000002E-3</v>
      </c>
      <c r="CC10" s="159">
        <v>8.0000000000000002E-3</v>
      </c>
      <c r="CD10" s="159">
        <v>8.0000000000000002E-3</v>
      </c>
      <c r="CE10" s="160">
        <v>8.0000000000000002E-3</v>
      </c>
    </row>
    <row r="11" spans="1:83" s="376" customFormat="1" x14ac:dyDescent="0.35">
      <c r="A11" s="374"/>
      <c r="B11" s="375" t="s">
        <v>510</v>
      </c>
      <c r="D11" s="377"/>
      <c r="E11" s="377"/>
      <c r="F11" s="377"/>
      <c r="G11" s="377"/>
      <c r="H11" s="377"/>
      <c r="I11" s="377"/>
      <c r="J11" s="377"/>
      <c r="K11" s="377"/>
      <c r="L11" s="377"/>
      <c r="M11" s="377"/>
      <c r="N11" s="377"/>
      <c r="O11" s="377"/>
      <c r="P11" s="377"/>
      <c r="Q11" s="377"/>
      <c r="R11" s="377"/>
      <c r="S11" s="377"/>
      <c r="T11" s="377"/>
      <c r="U11" s="377"/>
      <c r="V11" s="377"/>
      <c r="W11" s="377"/>
      <c r="X11" s="377"/>
      <c r="Y11" s="377"/>
      <c r="Z11" s="377"/>
      <c r="AA11" s="377"/>
      <c r="AB11" s="377"/>
      <c r="AC11" s="377"/>
      <c r="AD11" s="377"/>
      <c r="AE11" s="377"/>
      <c r="AF11" s="377"/>
      <c r="AG11" s="377"/>
      <c r="AH11" s="159">
        <v>0</v>
      </c>
      <c r="AI11" s="159">
        <v>0</v>
      </c>
      <c r="AJ11" s="159">
        <v>0</v>
      </c>
      <c r="AK11" s="159">
        <v>0</v>
      </c>
      <c r="AL11" s="159">
        <v>0</v>
      </c>
      <c r="AM11" s="159">
        <v>0</v>
      </c>
      <c r="AN11" s="159">
        <v>0</v>
      </c>
      <c r="AO11" s="159">
        <v>0</v>
      </c>
      <c r="AP11" s="159">
        <v>0</v>
      </c>
      <c r="AQ11" s="159">
        <v>0</v>
      </c>
      <c r="AR11" s="159">
        <v>0</v>
      </c>
      <c r="AS11" s="159">
        <v>0</v>
      </c>
      <c r="AT11" s="159">
        <v>0</v>
      </c>
      <c r="AU11" s="159">
        <v>0</v>
      </c>
      <c r="AV11" s="159">
        <v>0</v>
      </c>
      <c r="AW11" s="159">
        <v>0</v>
      </c>
      <c r="AX11" s="159">
        <v>0</v>
      </c>
      <c r="AY11" s="159">
        <v>0</v>
      </c>
      <c r="AZ11" s="159">
        <v>0</v>
      </c>
      <c r="BA11" s="159">
        <v>0</v>
      </c>
      <c r="BB11" s="159">
        <v>0</v>
      </c>
      <c r="BC11" s="159">
        <v>0</v>
      </c>
      <c r="BD11" s="159">
        <v>0</v>
      </c>
      <c r="BE11" s="159">
        <v>0</v>
      </c>
      <c r="BF11" s="159">
        <v>0</v>
      </c>
      <c r="BG11" s="159">
        <v>0</v>
      </c>
      <c r="BH11" s="159">
        <v>0</v>
      </c>
      <c r="BI11" s="159">
        <v>0</v>
      </c>
      <c r="BJ11" s="159">
        <v>0</v>
      </c>
      <c r="BK11" s="159">
        <v>0</v>
      </c>
      <c r="BL11" s="159">
        <v>0</v>
      </c>
      <c r="BM11" s="159">
        <v>162.45132532810879</v>
      </c>
      <c r="BN11" s="159">
        <v>111.17099999999999</v>
      </c>
      <c r="BO11" s="159">
        <v>0</v>
      </c>
      <c r="BP11" s="159">
        <v>0</v>
      </c>
      <c r="BQ11" s="159">
        <v>0</v>
      </c>
      <c r="BR11" s="159">
        <v>0</v>
      </c>
      <c r="BS11" s="159">
        <v>0</v>
      </c>
      <c r="BT11" s="159">
        <v>0</v>
      </c>
      <c r="BU11" s="159">
        <v>0</v>
      </c>
      <c r="BV11" s="159">
        <v>0</v>
      </c>
      <c r="BW11" s="159">
        <v>0</v>
      </c>
      <c r="BX11" s="159">
        <v>0</v>
      </c>
      <c r="BY11" s="159">
        <v>0</v>
      </c>
      <c r="BZ11" s="159">
        <v>0</v>
      </c>
      <c r="CA11" s="159">
        <v>0</v>
      </c>
      <c r="CB11" s="159">
        <v>0</v>
      </c>
      <c r="CC11" s="159">
        <v>0</v>
      </c>
      <c r="CD11" s="159">
        <v>0</v>
      </c>
      <c r="CE11" s="160">
        <v>0</v>
      </c>
    </row>
    <row r="12" spans="1:83" s="376" customFormat="1" x14ac:dyDescent="0.35">
      <c r="A12" s="374"/>
      <c r="B12" s="375" t="s">
        <v>511</v>
      </c>
      <c r="D12" s="377"/>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159">
        <v>0</v>
      </c>
      <c r="AI12" s="159">
        <v>0</v>
      </c>
      <c r="AJ12" s="159">
        <v>0</v>
      </c>
      <c r="AK12" s="159">
        <v>0</v>
      </c>
      <c r="AL12" s="159">
        <v>0</v>
      </c>
      <c r="AM12" s="159">
        <v>0</v>
      </c>
      <c r="AN12" s="159">
        <v>0</v>
      </c>
      <c r="AO12" s="159">
        <v>0</v>
      </c>
      <c r="AP12" s="159">
        <v>0</v>
      </c>
      <c r="AQ12" s="159">
        <v>0</v>
      </c>
      <c r="AR12" s="159">
        <v>0</v>
      </c>
      <c r="AS12" s="159">
        <v>0</v>
      </c>
      <c r="AT12" s="159">
        <v>0</v>
      </c>
      <c r="AU12" s="159">
        <v>0</v>
      </c>
      <c r="AV12" s="159">
        <v>0</v>
      </c>
      <c r="AW12" s="159">
        <v>0</v>
      </c>
      <c r="AX12" s="159">
        <v>0</v>
      </c>
      <c r="AY12" s="159">
        <v>0</v>
      </c>
      <c r="AZ12" s="159">
        <v>0</v>
      </c>
      <c r="BA12" s="159">
        <v>0</v>
      </c>
      <c r="BB12" s="159">
        <v>0</v>
      </c>
      <c r="BC12" s="159">
        <v>0</v>
      </c>
      <c r="BD12" s="159">
        <v>0</v>
      </c>
      <c r="BE12" s="159">
        <v>0</v>
      </c>
      <c r="BF12" s="159">
        <v>0</v>
      </c>
      <c r="BG12" s="159">
        <v>20</v>
      </c>
      <c r="BH12" s="159">
        <v>37.799999999999997</v>
      </c>
      <c r="BI12" s="159">
        <v>50</v>
      </c>
      <c r="BJ12" s="159">
        <v>6.6919999999999993</v>
      </c>
      <c r="BK12" s="159">
        <v>42.8</v>
      </c>
      <c r="BL12" s="159">
        <v>43.462400000000002</v>
      </c>
      <c r="BM12" s="159">
        <v>46.042999999999999</v>
      </c>
      <c r="BN12" s="159">
        <v>53.629000000000005</v>
      </c>
      <c r="BO12" s="159">
        <v>80.406000000000006</v>
      </c>
      <c r="BP12" s="159">
        <v>37.552999999999997</v>
      </c>
      <c r="BQ12" s="159">
        <v>60.23</v>
      </c>
      <c r="BR12" s="159">
        <v>71.89200000000001</v>
      </c>
      <c r="BS12" s="159">
        <v>99.076000000000008</v>
      </c>
      <c r="BT12" s="159">
        <v>129.22799999999998</v>
      </c>
      <c r="BU12" s="159">
        <v>90</v>
      </c>
      <c r="BV12" s="159">
        <v>79</v>
      </c>
      <c r="BW12" s="159">
        <v>72</v>
      </c>
      <c r="BX12" s="159">
        <v>90</v>
      </c>
      <c r="BY12" s="159">
        <v>88</v>
      </c>
      <c r="BZ12" s="159">
        <v>88</v>
      </c>
      <c r="CA12" s="159">
        <v>91</v>
      </c>
      <c r="CB12" s="159">
        <v>93</v>
      </c>
      <c r="CC12" s="159">
        <v>94</v>
      </c>
      <c r="CD12" s="159">
        <v>96</v>
      </c>
      <c r="CE12" s="160">
        <v>96</v>
      </c>
    </row>
    <row r="13" spans="1:83" s="376" customFormat="1" ht="25.5" customHeight="1" x14ac:dyDescent="0.35">
      <c r="A13" s="374"/>
      <c r="B13" s="375" t="s">
        <v>512</v>
      </c>
      <c r="D13" s="377"/>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159">
        <v>0</v>
      </c>
      <c r="AI13" s="159">
        <v>0</v>
      </c>
      <c r="AJ13" s="159">
        <v>0</v>
      </c>
      <c r="AK13" s="159">
        <v>0</v>
      </c>
      <c r="AL13" s="159">
        <v>0</v>
      </c>
      <c r="AM13" s="159">
        <v>0</v>
      </c>
      <c r="AN13" s="159">
        <v>0</v>
      </c>
      <c r="AO13" s="159">
        <v>0</v>
      </c>
      <c r="AP13" s="159">
        <v>0</v>
      </c>
      <c r="AQ13" s="159">
        <v>0</v>
      </c>
      <c r="AR13" s="159">
        <v>0</v>
      </c>
      <c r="AS13" s="159">
        <v>0</v>
      </c>
      <c r="AT13" s="159">
        <v>0</v>
      </c>
      <c r="AU13" s="159">
        <v>0</v>
      </c>
      <c r="AV13" s="159">
        <v>0</v>
      </c>
      <c r="AW13" s="159">
        <v>0</v>
      </c>
      <c r="AX13" s="159">
        <v>0</v>
      </c>
      <c r="AY13" s="159">
        <v>0</v>
      </c>
      <c r="AZ13" s="159">
        <v>0</v>
      </c>
      <c r="BA13" s="159">
        <v>0</v>
      </c>
      <c r="BB13" s="159">
        <v>0</v>
      </c>
      <c r="BC13" s="159">
        <v>0</v>
      </c>
      <c r="BD13" s="159">
        <v>0</v>
      </c>
      <c r="BE13" s="159">
        <v>0</v>
      </c>
      <c r="BF13" s="159">
        <v>0</v>
      </c>
      <c r="BG13" s="159">
        <v>0</v>
      </c>
      <c r="BH13" s="159">
        <v>0</v>
      </c>
      <c r="BI13" s="159">
        <v>0</v>
      </c>
      <c r="BJ13" s="159">
        <v>0</v>
      </c>
      <c r="BK13" s="159">
        <v>0</v>
      </c>
      <c r="BL13" s="159">
        <v>0</v>
      </c>
      <c r="BM13" s="159">
        <v>0</v>
      </c>
      <c r="BN13" s="159">
        <v>0</v>
      </c>
      <c r="BO13" s="159">
        <v>0</v>
      </c>
      <c r="BP13" s="159">
        <v>0</v>
      </c>
      <c r="BQ13" s="159">
        <v>0</v>
      </c>
      <c r="BR13" s="159">
        <v>5.5680000000000005</v>
      </c>
      <c r="BS13" s="159">
        <v>27.66</v>
      </c>
      <c r="BT13" s="159">
        <v>42.076000000000001</v>
      </c>
      <c r="BU13" s="159">
        <v>78.725999999999999</v>
      </c>
      <c r="BV13" s="159">
        <v>163.51900000000001</v>
      </c>
      <c r="BW13" s="159">
        <v>233.17250295735369</v>
      </c>
      <c r="BX13" s="159">
        <v>235.11615082531065</v>
      </c>
      <c r="BY13" s="159">
        <v>401.68113956389101</v>
      </c>
      <c r="BZ13" s="159">
        <v>516.89186070930771</v>
      </c>
      <c r="CA13" s="159">
        <v>589.18354641744315</v>
      </c>
      <c r="CB13" s="159">
        <v>648.76581051831124</v>
      </c>
      <c r="CC13" s="159">
        <v>743.05497509626798</v>
      </c>
      <c r="CD13" s="159">
        <v>781.05713168184354</v>
      </c>
      <c r="CE13" s="160">
        <v>794.63575085377715</v>
      </c>
    </row>
    <row r="14" spans="1:83" x14ac:dyDescent="0.35">
      <c r="A14" s="378"/>
      <c r="B14" s="379"/>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81"/>
      <c r="AI14" s="381"/>
      <c r="AJ14" s="381"/>
      <c r="AK14" s="381"/>
      <c r="AL14" s="381"/>
      <c r="AM14" s="381"/>
      <c r="AN14" s="381"/>
      <c r="AO14" s="381"/>
      <c r="AP14" s="381"/>
      <c r="AQ14" s="381"/>
      <c r="AR14" s="381"/>
      <c r="AS14" s="381"/>
      <c r="AT14" s="381"/>
      <c r="AU14" s="381"/>
      <c r="AV14" s="381"/>
      <c r="AW14" s="381"/>
      <c r="AX14" s="381"/>
      <c r="AY14" s="381"/>
      <c r="AZ14" s="381"/>
      <c r="BA14" s="381"/>
      <c r="BB14" s="381"/>
      <c r="BC14" s="381"/>
      <c r="BD14" s="381"/>
      <c r="BE14" s="381"/>
      <c r="BF14" s="381"/>
      <c r="BG14" s="381"/>
      <c r="BH14" s="381"/>
      <c r="BI14" s="381"/>
      <c r="BJ14" s="381"/>
      <c r="BK14" s="381"/>
      <c r="BL14" s="381"/>
      <c r="BM14" s="381"/>
      <c r="BN14" s="381"/>
      <c r="BO14" s="381"/>
      <c r="BP14" s="381"/>
      <c r="BQ14" s="381"/>
      <c r="BR14" s="381"/>
      <c r="BS14" s="381"/>
      <c r="BT14" s="381"/>
      <c r="BU14" s="381"/>
      <c r="BV14" s="381"/>
      <c r="BW14" s="381"/>
      <c r="BX14" s="382"/>
      <c r="BY14" s="382"/>
      <c r="BZ14" s="382"/>
      <c r="CA14" s="382"/>
      <c r="CB14" s="382"/>
      <c r="CC14" s="382"/>
      <c r="CD14" s="382"/>
      <c r="CE14" s="383"/>
    </row>
    <row r="15" spans="1:83" s="372" customFormat="1" ht="41.25" customHeight="1" x14ac:dyDescent="0.35">
      <c r="A15" s="384"/>
      <c r="B15" s="385" t="s">
        <v>504</v>
      </c>
      <c r="C15" s="386"/>
      <c r="D15" s="56" t="s">
        <v>171</v>
      </c>
      <c r="E15" s="56" t="s">
        <v>172</v>
      </c>
      <c r="F15" s="56" t="s">
        <v>173</v>
      </c>
      <c r="G15" s="56" t="s">
        <v>174</v>
      </c>
      <c r="H15" s="56" t="s">
        <v>175</v>
      </c>
      <c r="I15" s="56" t="s">
        <v>176</v>
      </c>
      <c r="J15" s="56" t="s">
        <v>177</v>
      </c>
      <c r="K15" s="56" t="s">
        <v>178</v>
      </c>
      <c r="L15" s="56" t="s">
        <v>179</v>
      </c>
      <c r="M15" s="56" t="s">
        <v>180</v>
      </c>
      <c r="N15" s="56" t="s">
        <v>181</v>
      </c>
      <c r="O15" s="56" t="s">
        <v>182</v>
      </c>
      <c r="P15" s="56" t="s">
        <v>183</v>
      </c>
      <c r="Q15" s="56" t="s">
        <v>184</v>
      </c>
      <c r="R15" s="56" t="s">
        <v>185</v>
      </c>
      <c r="S15" s="56" t="s">
        <v>186</v>
      </c>
      <c r="T15" s="56" t="s">
        <v>187</v>
      </c>
      <c r="U15" s="56" t="s">
        <v>188</v>
      </c>
      <c r="V15" s="56" t="s">
        <v>189</v>
      </c>
      <c r="W15" s="56" t="s">
        <v>190</v>
      </c>
      <c r="X15" s="56" t="s">
        <v>191</v>
      </c>
      <c r="Y15" s="56" t="s">
        <v>192</v>
      </c>
      <c r="Z15" s="56" t="s">
        <v>193</v>
      </c>
      <c r="AA15" s="56" t="s">
        <v>194</v>
      </c>
      <c r="AB15" s="56" t="s">
        <v>195</v>
      </c>
      <c r="AC15" s="56" t="s">
        <v>196</v>
      </c>
      <c r="AD15" s="56" t="s">
        <v>197</v>
      </c>
      <c r="AE15" s="56" t="s">
        <v>198</v>
      </c>
      <c r="AF15" s="56" t="s">
        <v>199</v>
      </c>
      <c r="AG15" s="56" t="s">
        <v>200</v>
      </c>
      <c r="AH15" s="56" t="s">
        <v>201</v>
      </c>
      <c r="AI15" s="56" t="s">
        <v>202</v>
      </c>
      <c r="AJ15" s="56" t="s">
        <v>203</v>
      </c>
      <c r="AK15" s="56" t="s">
        <v>204</v>
      </c>
      <c r="AL15" s="56" t="s">
        <v>205</v>
      </c>
      <c r="AM15" s="56" t="s">
        <v>206</v>
      </c>
      <c r="AN15" s="56" t="s">
        <v>207</v>
      </c>
      <c r="AO15" s="56" t="s">
        <v>208</v>
      </c>
      <c r="AP15" s="56" t="s">
        <v>209</v>
      </c>
      <c r="AQ15" s="56" t="s">
        <v>210</v>
      </c>
      <c r="AR15" s="56" t="s">
        <v>211</v>
      </c>
      <c r="AS15" s="56" t="s">
        <v>212</v>
      </c>
      <c r="AT15" s="56" t="s">
        <v>213</v>
      </c>
      <c r="AU15" s="56" t="s">
        <v>214</v>
      </c>
      <c r="AV15" s="56" t="s">
        <v>215</v>
      </c>
      <c r="AW15" s="56" t="s">
        <v>216</v>
      </c>
      <c r="AX15" s="56" t="s">
        <v>217</v>
      </c>
      <c r="AY15" s="56" t="s">
        <v>116</v>
      </c>
      <c r="AZ15" s="56" t="s">
        <v>117</v>
      </c>
      <c r="BA15" s="56" t="s">
        <v>118</v>
      </c>
      <c r="BB15" s="56" t="s">
        <v>119</v>
      </c>
      <c r="BC15" s="56" t="s">
        <v>120</v>
      </c>
      <c r="BD15" s="56" t="s">
        <v>121</v>
      </c>
      <c r="BE15" s="56" t="s">
        <v>122</v>
      </c>
      <c r="BF15" s="56" t="s">
        <v>123</v>
      </c>
      <c r="BG15" s="56" t="s">
        <v>124</v>
      </c>
      <c r="BH15" s="56" t="s">
        <v>125</v>
      </c>
      <c r="BI15" s="56" t="s">
        <v>126</v>
      </c>
      <c r="BJ15" s="56" t="s">
        <v>127</v>
      </c>
      <c r="BK15" s="56" t="s">
        <v>128</v>
      </c>
      <c r="BL15" s="56" t="s">
        <v>129</v>
      </c>
      <c r="BM15" s="56" t="s">
        <v>130</v>
      </c>
      <c r="BN15" s="56" t="s">
        <v>131</v>
      </c>
      <c r="BO15" s="56" t="s">
        <v>132</v>
      </c>
      <c r="BP15" s="56" t="s">
        <v>133</v>
      </c>
      <c r="BQ15" s="56" t="s">
        <v>134</v>
      </c>
      <c r="BR15" s="56" t="s">
        <v>135</v>
      </c>
      <c r="BS15" s="56" t="s">
        <v>136</v>
      </c>
      <c r="BT15" s="56" t="s">
        <v>137</v>
      </c>
      <c r="BU15" s="56" t="s">
        <v>138</v>
      </c>
      <c r="BV15" s="56" t="s">
        <v>139</v>
      </c>
      <c r="BW15" s="56" t="s">
        <v>140</v>
      </c>
      <c r="BX15" s="56" t="s">
        <v>141</v>
      </c>
      <c r="BY15" s="56" t="s">
        <v>142</v>
      </c>
      <c r="BZ15" s="56" t="s">
        <v>143</v>
      </c>
      <c r="CA15" s="56" t="s">
        <v>144</v>
      </c>
      <c r="CB15" s="56" t="s">
        <v>145</v>
      </c>
      <c r="CC15" s="56" t="s">
        <v>146</v>
      </c>
      <c r="CD15" s="56" t="s">
        <v>147</v>
      </c>
      <c r="CE15" s="57" t="s">
        <v>148</v>
      </c>
    </row>
    <row r="16" spans="1:83" s="372" customFormat="1" x14ac:dyDescent="0.35">
      <c r="A16" s="384"/>
      <c r="B16" s="387" t="s">
        <v>331</v>
      </c>
      <c r="C16" s="388"/>
      <c r="D16" s="272" t="s">
        <v>150</v>
      </c>
      <c r="E16" s="272" t="s">
        <v>150</v>
      </c>
      <c r="F16" s="272" t="s">
        <v>150</v>
      </c>
      <c r="G16" s="272" t="s">
        <v>150</v>
      </c>
      <c r="H16" s="272" t="s">
        <v>150</v>
      </c>
      <c r="I16" s="272" t="s">
        <v>150</v>
      </c>
      <c r="J16" s="272" t="s">
        <v>150</v>
      </c>
      <c r="K16" s="272" t="s">
        <v>150</v>
      </c>
      <c r="L16" s="272" t="s">
        <v>150</v>
      </c>
      <c r="M16" s="272" t="s">
        <v>150</v>
      </c>
      <c r="N16" s="272" t="s">
        <v>150</v>
      </c>
      <c r="O16" s="272" t="s">
        <v>150</v>
      </c>
      <c r="P16" s="272" t="s">
        <v>150</v>
      </c>
      <c r="Q16" s="272" t="s">
        <v>150</v>
      </c>
      <c r="R16" s="272" t="s">
        <v>150</v>
      </c>
      <c r="S16" s="272" t="s">
        <v>150</v>
      </c>
      <c r="T16" s="272" t="s">
        <v>150</v>
      </c>
      <c r="U16" s="272" t="s">
        <v>150</v>
      </c>
      <c r="V16" s="272" t="s">
        <v>150</v>
      </c>
      <c r="W16" s="272" t="s">
        <v>150</v>
      </c>
      <c r="X16" s="272" t="s">
        <v>150</v>
      </c>
      <c r="Y16" s="272" t="s">
        <v>150</v>
      </c>
      <c r="Z16" s="272" t="s">
        <v>150</v>
      </c>
      <c r="AA16" s="272" t="s">
        <v>150</v>
      </c>
      <c r="AB16" s="272" t="s">
        <v>150</v>
      </c>
      <c r="AC16" s="272" t="s">
        <v>150</v>
      </c>
      <c r="AD16" s="272" t="s">
        <v>150</v>
      </c>
      <c r="AE16" s="272" t="s">
        <v>150</v>
      </c>
      <c r="AF16" s="272" t="s">
        <v>150</v>
      </c>
      <c r="AG16" s="272" t="s">
        <v>150</v>
      </c>
      <c r="AH16" s="272" t="s">
        <v>150</v>
      </c>
      <c r="AI16" s="272" t="s">
        <v>150</v>
      </c>
      <c r="AJ16" s="272" t="s">
        <v>150</v>
      </c>
      <c r="AK16" s="272" t="s">
        <v>150</v>
      </c>
      <c r="AL16" s="272" t="s">
        <v>150</v>
      </c>
      <c r="AM16" s="272" t="s">
        <v>150</v>
      </c>
      <c r="AN16" s="272" t="s">
        <v>150</v>
      </c>
      <c r="AO16" s="272" t="s">
        <v>150</v>
      </c>
      <c r="AP16" s="272" t="s">
        <v>150</v>
      </c>
      <c r="AQ16" s="272" t="s">
        <v>150</v>
      </c>
      <c r="AR16" s="272" t="s">
        <v>150</v>
      </c>
      <c r="AS16" s="272" t="s">
        <v>150</v>
      </c>
      <c r="AT16" s="272" t="s">
        <v>150</v>
      </c>
      <c r="AU16" s="272" t="s">
        <v>150</v>
      </c>
      <c r="AV16" s="272" t="s">
        <v>150</v>
      </c>
      <c r="AW16" s="272" t="s">
        <v>150</v>
      </c>
      <c r="AX16" s="272" t="s">
        <v>150</v>
      </c>
      <c r="AY16" s="272" t="s">
        <v>150</v>
      </c>
      <c r="AZ16" s="272" t="s">
        <v>150</v>
      </c>
      <c r="BA16" s="272" t="s">
        <v>150</v>
      </c>
      <c r="BB16" s="272" t="s">
        <v>150</v>
      </c>
      <c r="BC16" s="272" t="s">
        <v>150</v>
      </c>
      <c r="BD16" s="272" t="s">
        <v>150</v>
      </c>
      <c r="BE16" s="272" t="s">
        <v>150</v>
      </c>
      <c r="BF16" s="272" t="s">
        <v>150</v>
      </c>
      <c r="BG16" s="272" t="s">
        <v>150</v>
      </c>
      <c r="BH16" s="272" t="s">
        <v>150</v>
      </c>
      <c r="BI16" s="272" t="s">
        <v>150</v>
      </c>
      <c r="BJ16" s="272" t="s">
        <v>150</v>
      </c>
      <c r="BK16" s="272" t="s">
        <v>150</v>
      </c>
      <c r="BL16" s="272" t="s">
        <v>150</v>
      </c>
      <c r="BM16" s="272" t="s">
        <v>150</v>
      </c>
      <c r="BN16" s="272" t="s">
        <v>150</v>
      </c>
      <c r="BO16" s="272" t="s">
        <v>150</v>
      </c>
      <c r="BP16" s="272" t="s">
        <v>150</v>
      </c>
      <c r="BQ16" s="272" t="s">
        <v>150</v>
      </c>
      <c r="BR16" s="272" t="s">
        <v>150</v>
      </c>
      <c r="BS16" s="272" t="s">
        <v>150</v>
      </c>
      <c r="BT16" s="272" t="s">
        <v>150</v>
      </c>
      <c r="BU16" s="272" t="s">
        <v>150</v>
      </c>
      <c r="BV16" s="272" t="s">
        <v>150</v>
      </c>
      <c r="BW16" s="272" t="s">
        <v>150</v>
      </c>
      <c r="BX16" s="272" t="s">
        <v>150</v>
      </c>
      <c r="BY16" s="272" t="s">
        <v>150</v>
      </c>
      <c r="BZ16" s="272" t="s">
        <v>151</v>
      </c>
      <c r="CA16" s="272" t="s">
        <v>151</v>
      </c>
      <c r="CB16" s="272" t="s">
        <v>151</v>
      </c>
      <c r="CC16" s="272" t="s">
        <v>151</v>
      </c>
      <c r="CD16" s="272" t="s">
        <v>151</v>
      </c>
      <c r="CE16" s="273" t="s">
        <v>151</v>
      </c>
    </row>
    <row r="17" spans="1:83" s="369" customFormat="1" ht="25.5" customHeight="1" x14ac:dyDescent="0.35">
      <c r="A17" s="389"/>
      <c r="B17" s="390" t="s">
        <v>163</v>
      </c>
      <c r="C17" s="154"/>
      <c r="D17" s="391"/>
      <c r="E17" s="391"/>
      <c r="F17" s="391"/>
      <c r="G17" s="391"/>
      <c r="H17" s="391"/>
      <c r="I17" s="391"/>
      <c r="J17" s="391"/>
      <c r="K17" s="391"/>
      <c r="L17" s="391"/>
      <c r="M17" s="391"/>
      <c r="N17" s="391"/>
      <c r="O17" s="391"/>
      <c r="P17" s="391"/>
      <c r="Q17" s="391"/>
      <c r="R17" s="391"/>
      <c r="S17" s="391"/>
      <c r="T17" s="391"/>
      <c r="U17" s="391"/>
      <c r="V17" s="391"/>
      <c r="W17" s="391"/>
      <c r="X17" s="391"/>
      <c r="Y17" s="391"/>
      <c r="Z17" s="391"/>
      <c r="AA17" s="391"/>
      <c r="AB17" s="391"/>
      <c r="AC17" s="391"/>
      <c r="AD17" s="391"/>
      <c r="AE17" s="391"/>
      <c r="AF17" s="391"/>
      <c r="AG17" s="391"/>
      <c r="AH17" s="392">
        <v>0</v>
      </c>
      <c r="AI17" s="392">
        <v>0</v>
      </c>
      <c r="AJ17" s="392">
        <v>0</v>
      </c>
      <c r="AK17" s="392">
        <v>0</v>
      </c>
      <c r="AL17" s="392">
        <v>0</v>
      </c>
      <c r="AM17" s="392">
        <v>0</v>
      </c>
      <c r="AN17" s="392">
        <v>0</v>
      </c>
      <c r="AO17" s="392">
        <v>0</v>
      </c>
      <c r="AP17" s="392">
        <v>0</v>
      </c>
      <c r="AQ17" s="392">
        <v>0</v>
      </c>
      <c r="AR17" s="392">
        <v>0</v>
      </c>
      <c r="AS17" s="392">
        <v>0</v>
      </c>
      <c r="AT17" s="392">
        <v>0</v>
      </c>
      <c r="AU17" s="392">
        <v>0</v>
      </c>
      <c r="AV17" s="392">
        <v>0</v>
      </c>
      <c r="AW17" s="392">
        <v>0</v>
      </c>
      <c r="AX17" s="392">
        <v>0</v>
      </c>
      <c r="AY17" s="392">
        <v>0</v>
      </c>
      <c r="AZ17" s="392">
        <v>0</v>
      </c>
      <c r="BA17" s="392">
        <v>0</v>
      </c>
      <c r="BB17" s="392">
        <v>0</v>
      </c>
      <c r="BC17" s="392">
        <v>1816.1011366869154</v>
      </c>
      <c r="BD17" s="392">
        <v>7306.2579438256798</v>
      </c>
      <c r="BE17" s="392">
        <v>9087.2846986691711</v>
      </c>
      <c r="BF17" s="392">
        <v>10410.220735534911</v>
      </c>
      <c r="BG17" s="392">
        <v>34986.373724971985</v>
      </c>
      <c r="BH17" s="392">
        <v>38024.260797065836</v>
      </c>
      <c r="BI17" s="392">
        <v>40007.942135631092</v>
      </c>
      <c r="BJ17" s="392">
        <v>40982.082383488647</v>
      </c>
      <c r="BK17" s="392">
        <v>42514.119115431269</v>
      </c>
      <c r="BL17" s="392">
        <v>47419.925757337231</v>
      </c>
      <c r="BM17" s="392">
        <v>52466.190209455519</v>
      </c>
      <c r="BN17" s="392">
        <v>53557.249619059483</v>
      </c>
      <c r="BO17" s="392">
        <v>53397.101003334974</v>
      </c>
      <c r="BP17" s="392">
        <v>52379.095353066623</v>
      </c>
      <c r="BQ17" s="392">
        <v>50209.626266595515</v>
      </c>
      <c r="BR17" s="392">
        <v>49873.252771643303</v>
      </c>
      <c r="BS17" s="392">
        <v>48235.112335627367</v>
      </c>
      <c r="BT17" s="392">
        <v>45952.55149801667</v>
      </c>
      <c r="BU17" s="392">
        <v>43412.489497602495</v>
      </c>
      <c r="BV17" s="392">
        <v>39195.000251317077</v>
      </c>
      <c r="BW17" s="392">
        <v>32781.363741980356</v>
      </c>
      <c r="BX17" s="392">
        <v>28022.860982122249</v>
      </c>
      <c r="BY17" s="392">
        <v>23776.586445962483</v>
      </c>
      <c r="BZ17" s="392">
        <v>20756.29638357502</v>
      </c>
      <c r="CA17" s="392">
        <v>19788.273055147169</v>
      </c>
      <c r="CB17" s="392">
        <v>16844.839377556695</v>
      </c>
      <c r="CC17" s="392">
        <v>13201.447279749329</v>
      </c>
      <c r="CD17" s="392">
        <v>12613.250183224167</v>
      </c>
      <c r="CE17" s="393">
        <v>12293.645956933342</v>
      </c>
    </row>
    <row r="18" spans="1:83" s="372" customFormat="1" ht="25.5" customHeight="1" x14ac:dyDescent="0.35">
      <c r="A18" s="370"/>
      <c r="B18" s="371" t="s">
        <v>160</v>
      </c>
      <c r="C18" s="53"/>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197">
        <v>0</v>
      </c>
      <c r="AI18" s="197">
        <v>0</v>
      </c>
      <c r="AJ18" s="197">
        <v>0</v>
      </c>
      <c r="AK18" s="197">
        <v>0</v>
      </c>
      <c r="AL18" s="197">
        <v>0</v>
      </c>
      <c r="AM18" s="197">
        <v>0</v>
      </c>
      <c r="AN18" s="197">
        <v>0</v>
      </c>
      <c r="AO18" s="197">
        <v>0</v>
      </c>
      <c r="AP18" s="197">
        <v>0</v>
      </c>
      <c r="AQ18" s="197">
        <v>0</v>
      </c>
      <c r="AR18" s="197">
        <v>0</v>
      </c>
      <c r="AS18" s="197">
        <v>0</v>
      </c>
      <c r="AT18" s="197">
        <v>0</v>
      </c>
      <c r="AU18" s="197">
        <v>0</v>
      </c>
      <c r="AV18" s="197">
        <v>0</v>
      </c>
      <c r="AW18" s="197">
        <v>0</v>
      </c>
      <c r="AX18" s="197">
        <v>0</v>
      </c>
      <c r="AY18" s="197">
        <v>0</v>
      </c>
      <c r="AZ18" s="197">
        <v>0</v>
      </c>
      <c r="BA18" s="197">
        <v>0</v>
      </c>
      <c r="BB18" s="197">
        <v>0</v>
      </c>
      <c r="BC18" s="197">
        <v>1816.1011366869154</v>
      </c>
      <c r="BD18" s="197">
        <v>7306.2579438256798</v>
      </c>
      <c r="BE18" s="197">
        <v>9087.2846986691711</v>
      </c>
      <c r="BF18" s="197">
        <v>10410.220735534911</v>
      </c>
      <c r="BG18" s="197">
        <v>20463.864256336736</v>
      </c>
      <c r="BH18" s="197">
        <v>23648.387479202462</v>
      </c>
      <c r="BI18" s="197">
        <v>25092.77749564865</v>
      </c>
      <c r="BJ18" s="197">
        <v>26285.92000848319</v>
      </c>
      <c r="BK18" s="197">
        <v>27546.820576906255</v>
      </c>
      <c r="BL18" s="197">
        <v>31982.888184678839</v>
      </c>
      <c r="BM18" s="197">
        <v>36149.074149091844</v>
      </c>
      <c r="BN18" s="197">
        <v>37192.211393938247</v>
      </c>
      <c r="BO18" s="197">
        <v>37729.461040363763</v>
      </c>
      <c r="BP18" s="197">
        <v>37150.552746079724</v>
      </c>
      <c r="BQ18" s="197">
        <v>36169.472596698579</v>
      </c>
      <c r="BR18" s="197">
        <v>35794.814537214588</v>
      </c>
      <c r="BS18" s="197">
        <v>34087.808642808377</v>
      </c>
      <c r="BT18" s="197">
        <v>32083.278845796416</v>
      </c>
      <c r="BU18" s="197">
        <v>29820.594486729355</v>
      </c>
      <c r="BV18" s="197">
        <v>25809.778130373812</v>
      </c>
      <c r="BW18" s="197">
        <v>19765.123933008868</v>
      </c>
      <c r="BX18" s="197">
        <v>15715.706799896132</v>
      </c>
      <c r="BY18" s="197">
        <v>11277.026762279724</v>
      </c>
      <c r="BZ18" s="197">
        <v>8650.2777550882329</v>
      </c>
      <c r="CA18" s="197">
        <v>6938.7859176168249</v>
      </c>
      <c r="CB18" s="197">
        <v>3700.8994938950182</v>
      </c>
      <c r="CC18" s="197">
        <v>238.60883039389395</v>
      </c>
      <c r="CD18" s="197">
        <v>0</v>
      </c>
      <c r="CE18" s="220">
        <v>0</v>
      </c>
    </row>
    <row r="19" spans="1:83" s="372" customFormat="1" x14ac:dyDescent="0.35">
      <c r="A19" s="370"/>
      <c r="B19" s="201" t="s">
        <v>505</v>
      </c>
      <c r="C19" s="373"/>
      <c r="D19" s="241"/>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197">
        <v>0</v>
      </c>
      <c r="AI19" s="197">
        <v>0</v>
      </c>
      <c r="AJ19" s="197">
        <v>0</v>
      </c>
      <c r="AK19" s="197">
        <v>0</v>
      </c>
      <c r="AL19" s="197">
        <v>0</v>
      </c>
      <c r="AM19" s="197">
        <v>0</v>
      </c>
      <c r="AN19" s="197">
        <v>0</v>
      </c>
      <c r="AO19" s="197">
        <v>0</v>
      </c>
      <c r="AP19" s="197">
        <v>0</v>
      </c>
      <c r="AQ19" s="197">
        <v>0</v>
      </c>
      <c r="AR19" s="197">
        <v>0</v>
      </c>
      <c r="AS19" s="197">
        <v>0</v>
      </c>
      <c r="AT19" s="197">
        <v>0</v>
      </c>
      <c r="AU19" s="197">
        <v>0</v>
      </c>
      <c r="AV19" s="197">
        <v>0</v>
      </c>
      <c r="AW19" s="197">
        <v>0</v>
      </c>
      <c r="AX19" s="197">
        <v>0</v>
      </c>
      <c r="AY19" s="197">
        <v>0</v>
      </c>
      <c r="AZ19" s="197">
        <v>0</v>
      </c>
      <c r="BA19" s="197">
        <v>0</v>
      </c>
      <c r="BB19" s="197">
        <v>0</v>
      </c>
      <c r="BC19" s="197">
        <v>0</v>
      </c>
      <c r="BD19" s="197">
        <v>0</v>
      </c>
      <c r="BE19" s="197">
        <v>0</v>
      </c>
      <c r="BF19" s="197">
        <v>0</v>
      </c>
      <c r="BG19" s="197">
        <v>20463.864256336736</v>
      </c>
      <c r="BH19" s="197">
        <v>23648.387479202462</v>
      </c>
      <c r="BI19" s="197">
        <v>25092.77749564865</v>
      </c>
      <c r="BJ19" s="197">
        <v>26285.92000848319</v>
      </c>
      <c r="BK19" s="197">
        <v>27546.820576906255</v>
      </c>
      <c r="BL19" s="197">
        <v>31982.888184678839</v>
      </c>
      <c r="BM19" s="197">
        <v>36149.074149091844</v>
      </c>
      <c r="BN19" s="197">
        <v>37192.211393938247</v>
      </c>
      <c r="BO19" s="197">
        <v>37729.461040363763</v>
      </c>
      <c r="BP19" s="197">
        <v>37150.552746079724</v>
      </c>
      <c r="BQ19" s="197">
        <v>36169.472596698579</v>
      </c>
      <c r="BR19" s="197">
        <v>35794.814537214588</v>
      </c>
      <c r="BS19" s="197">
        <v>34087.808642808377</v>
      </c>
      <c r="BT19" s="197">
        <v>32083.278845796416</v>
      </c>
      <c r="BU19" s="197">
        <v>29820.594486729355</v>
      </c>
      <c r="BV19" s="197">
        <v>25809.778130373812</v>
      </c>
      <c r="BW19" s="197">
        <v>19765.123933008868</v>
      </c>
      <c r="BX19" s="197">
        <v>15715.706799896132</v>
      </c>
      <c r="BY19" s="197">
        <v>11277.026762279724</v>
      </c>
      <c r="BZ19" s="197">
        <v>8650.2777550882329</v>
      </c>
      <c r="CA19" s="197">
        <v>6938.7859176168249</v>
      </c>
      <c r="CB19" s="197">
        <v>3700.8994938950182</v>
      </c>
      <c r="CC19" s="197">
        <v>238.60883039389395</v>
      </c>
      <c r="CD19" s="197">
        <v>0</v>
      </c>
      <c r="CE19" s="220">
        <v>0</v>
      </c>
    </row>
    <row r="20" spans="1:83" s="372" customFormat="1" x14ac:dyDescent="0.35">
      <c r="A20" s="370"/>
      <c r="B20" s="201" t="s">
        <v>506</v>
      </c>
      <c r="C20" s="75"/>
      <c r="D20" s="241"/>
      <c r="E20" s="241"/>
      <c r="F20" s="241"/>
      <c r="G20" s="241"/>
      <c r="H20" s="241"/>
      <c r="I20" s="241"/>
      <c r="J20" s="241"/>
      <c r="K20" s="241"/>
      <c r="L20" s="241"/>
      <c r="M20" s="241"/>
      <c r="N20" s="241"/>
      <c r="O20" s="241"/>
      <c r="P20" s="241"/>
      <c r="Q20" s="241"/>
      <c r="R20" s="241"/>
      <c r="S20" s="241"/>
      <c r="T20" s="241"/>
      <c r="U20" s="241"/>
      <c r="V20" s="241"/>
      <c r="W20" s="241"/>
      <c r="X20" s="241"/>
      <c r="Y20" s="241"/>
      <c r="Z20" s="241"/>
      <c r="AA20" s="241"/>
      <c r="AB20" s="241"/>
      <c r="AC20" s="241"/>
      <c r="AD20" s="241"/>
      <c r="AE20" s="241"/>
      <c r="AF20" s="241"/>
      <c r="AG20" s="241"/>
      <c r="AH20" s="197">
        <v>0</v>
      </c>
      <c r="AI20" s="197">
        <v>0</v>
      </c>
      <c r="AJ20" s="197">
        <v>0</v>
      </c>
      <c r="AK20" s="197">
        <v>0</v>
      </c>
      <c r="AL20" s="197">
        <v>0</v>
      </c>
      <c r="AM20" s="197">
        <v>0</v>
      </c>
      <c r="AN20" s="197">
        <v>0</v>
      </c>
      <c r="AO20" s="197">
        <v>0</v>
      </c>
      <c r="AP20" s="197">
        <v>0</v>
      </c>
      <c r="AQ20" s="197">
        <v>0</v>
      </c>
      <c r="AR20" s="197">
        <v>0</v>
      </c>
      <c r="AS20" s="197">
        <v>0</v>
      </c>
      <c r="AT20" s="197">
        <v>0</v>
      </c>
      <c r="AU20" s="197">
        <v>0</v>
      </c>
      <c r="AV20" s="197">
        <v>0</v>
      </c>
      <c r="AW20" s="197">
        <v>0</v>
      </c>
      <c r="AX20" s="197">
        <v>0</v>
      </c>
      <c r="AY20" s="197">
        <v>0</v>
      </c>
      <c r="AZ20" s="197">
        <v>0</v>
      </c>
      <c r="BA20" s="197">
        <v>0</v>
      </c>
      <c r="BB20" s="197">
        <v>0</v>
      </c>
      <c r="BC20" s="197">
        <v>1816.1011366869154</v>
      </c>
      <c r="BD20" s="197">
        <v>7306.2579438256798</v>
      </c>
      <c r="BE20" s="197">
        <v>9087.2846986691711</v>
      </c>
      <c r="BF20" s="197">
        <v>10410.220735534911</v>
      </c>
      <c r="BG20" s="197">
        <v>0</v>
      </c>
      <c r="BH20" s="197">
        <v>0</v>
      </c>
      <c r="BI20" s="197">
        <v>0</v>
      </c>
      <c r="BJ20" s="197">
        <v>0</v>
      </c>
      <c r="BK20" s="197">
        <v>0</v>
      </c>
      <c r="BL20" s="197">
        <v>0</v>
      </c>
      <c r="BM20" s="197">
        <v>0</v>
      </c>
      <c r="BN20" s="197">
        <v>0</v>
      </c>
      <c r="BO20" s="197">
        <v>0</v>
      </c>
      <c r="BP20" s="197">
        <v>0</v>
      </c>
      <c r="BQ20" s="197">
        <v>0</v>
      </c>
      <c r="BR20" s="197">
        <v>0</v>
      </c>
      <c r="BS20" s="197">
        <v>0</v>
      </c>
      <c r="BT20" s="197">
        <v>0</v>
      </c>
      <c r="BU20" s="197">
        <v>0</v>
      </c>
      <c r="BV20" s="197">
        <v>0</v>
      </c>
      <c r="BW20" s="197">
        <v>0</v>
      </c>
      <c r="BX20" s="197">
        <v>0</v>
      </c>
      <c r="BY20" s="197">
        <v>0</v>
      </c>
      <c r="BZ20" s="197">
        <v>0</v>
      </c>
      <c r="CA20" s="197">
        <v>0</v>
      </c>
      <c r="CB20" s="197">
        <v>0</v>
      </c>
      <c r="CC20" s="197">
        <v>0</v>
      </c>
      <c r="CD20" s="197">
        <v>0</v>
      </c>
      <c r="CE20" s="220">
        <v>0</v>
      </c>
    </row>
    <row r="21" spans="1:83" s="372" customFormat="1" ht="25.5" customHeight="1" x14ac:dyDescent="0.35">
      <c r="A21" s="370"/>
      <c r="B21" s="73" t="s">
        <v>507</v>
      </c>
      <c r="C21" s="75"/>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c r="AF21" s="241"/>
      <c r="AG21" s="241"/>
      <c r="AH21" s="197">
        <v>0</v>
      </c>
      <c r="AI21" s="197">
        <v>0</v>
      </c>
      <c r="AJ21" s="197">
        <v>0</v>
      </c>
      <c r="AK21" s="197">
        <v>0</v>
      </c>
      <c r="AL21" s="197">
        <v>0</v>
      </c>
      <c r="AM21" s="197">
        <v>0</v>
      </c>
      <c r="AN21" s="197">
        <v>0</v>
      </c>
      <c r="AO21" s="197">
        <v>0</v>
      </c>
      <c r="AP21" s="197">
        <v>0</v>
      </c>
      <c r="AQ21" s="197">
        <v>0</v>
      </c>
      <c r="AR21" s="197">
        <v>0</v>
      </c>
      <c r="AS21" s="197">
        <v>0</v>
      </c>
      <c r="AT21" s="197">
        <v>0</v>
      </c>
      <c r="AU21" s="197">
        <v>0</v>
      </c>
      <c r="AV21" s="197">
        <v>0</v>
      </c>
      <c r="AW21" s="197">
        <v>0</v>
      </c>
      <c r="AX21" s="197">
        <v>0</v>
      </c>
      <c r="AY21" s="197">
        <v>0</v>
      </c>
      <c r="AZ21" s="197">
        <v>0</v>
      </c>
      <c r="BA21" s="197">
        <v>0</v>
      </c>
      <c r="BB21" s="197">
        <v>0</v>
      </c>
      <c r="BC21" s="197">
        <v>0</v>
      </c>
      <c r="BD21" s="197">
        <v>0</v>
      </c>
      <c r="BE21" s="197">
        <v>0</v>
      </c>
      <c r="BF21" s="197">
        <v>0</v>
      </c>
      <c r="BG21" s="197">
        <v>14490.718576675141</v>
      </c>
      <c r="BH21" s="197">
        <v>14317.553645575586</v>
      </c>
      <c r="BI21" s="197">
        <v>14194.286379203482</v>
      </c>
      <c r="BJ21" s="197">
        <v>14324.234098305584</v>
      </c>
      <c r="BK21" s="197">
        <v>14613.966960314585</v>
      </c>
      <c r="BL21" s="197">
        <v>14982.561249225848</v>
      </c>
      <c r="BM21" s="197">
        <v>15524.545485887664</v>
      </c>
      <c r="BN21" s="197">
        <v>15703.758344903488</v>
      </c>
      <c r="BO21" s="197">
        <v>15452.411957541213</v>
      </c>
      <c r="BP21" s="197">
        <v>15179.469979054415</v>
      </c>
      <c r="BQ21" s="197">
        <v>13963.853068515235</v>
      </c>
      <c r="BR21" s="197">
        <v>13981.711965142307</v>
      </c>
      <c r="BS21" s="197">
        <v>13990.311684308102</v>
      </c>
      <c r="BT21" s="197">
        <v>13661.344925355374</v>
      </c>
      <c r="BU21" s="197">
        <v>13390.458074327957</v>
      </c>
      <c r="BV21" s="197">
        <v>13100.771115811827</v>
      </c>
      <c r="BW21" s="197">
        <v>12667.364639268506</v>
      </c>
      <c r="BX21" s="197">
        <v>11957.400108782896</v>
      </c>
      <c r="BY21" s="197">
        <v>11968.973541401416</v>
      </c>
      <c r="BZ21" s="197">
        <v>11485.847191856759</v>
      </c>
      <c r="CA21" s="197">
        <v>12169.295591112903</v>
      </c>
      <c r="CB21" s="197">
        <v>12413.628371032839</v>
      </c>
      <c r="CC21" s="197">
        <v>12146.576272073749</v>
      </c>
      <c r="CD21" s="197">
        <v>11768.09872613506</v>
      </c>
      <c r="CE21" s="220">
        <v>11449.359681938373</v>
      </c>
    </row>
    <row r="22" spans="1:83" s="372" customFormat="1" ht="25.5" customHeight="1" x14ac:dyDescent="0.35">
      <c r="A22" s="370"/>
      <c r="B22" s="371" t="s">
        <v>513</v>
      </c>
      <c r="C22" s="75"/>
      <c r="D22" s="241"/>
      <c r="E22" s="241"/>
      <c r="F22" s="241"/>
      <c r="G22" s="24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197">
        <v>0</v>
      </c>
      <c r="AI22" s="197">
        <v>0</v>
      </c>
      <c r="AJ22" s="197">
        <v>0</v>
      </c>
      <c r="AK22" s="197">
        <v>0</v>
      </c>
      <c r="AL22" s="197">
        <v>0</v>
      </c>
      <c r="AM22" s="197">
        <v>0</v>
      </c>
      <c r="AN22" s="197">
        <v>0</v>
      </c>
      <c r="AO22" s="197">
        <v>0</v>
      </c>
      <c r="AP22" s="197">
        <v>0</v>
      </c>
      <c r="AQ22" s="197">
        <v>0</v>
      </c>
      <c r="AR22" s="197">
        <v>0</v>
      </c>
      <c r="AS22" s="197">
        <v>0</v>
      </c>
      <c r="AT22" s="197">
        <v>0</v>
      </c>
      <c r="AU22" s="197">
        <v>0</v>
      </c>
      <c r="AV22" s="197">
        <v>0</v>
      </c>
      <c r="AW22" s="197">
        <v>0</v>
      </c>
      <c r="AX22" s="197">
        <v>0</v>
      </c>
      <c r="AY22" s="197">
        <v>0</v>
      </c>
      <c r="AZ22" s="197">
        <v>0</v>
      </c>
      <c r="BA22" s="197">
        <v>0</v>
      </c>
      <c r="BB22" s="197">
        <v>0</v>
      </c>
      <c r="BC22" s="197">
        <v>0</v>
      </c>
      <c r="BD22" s="197">
        <v>0</v>
      </c>
      <c r="BE22" s="197">
        <v>0</v>
      </c>
      <c r="BF22" s="197">
        <v>0</v>
      </c>
      <c r="BG22" s="197">
        <v>31.790891960113868</v>
      </c>
      <c r="BH22" s="197">
        <v>58.31967228779218</v>
      </c>
      <c r="BI22" s="197">
        <v>720.87826077895556</v>
      </c>
      <c r="BJ22" s="197">
        <v>371.9282766998694</v>
      </c>
      <c r="BK22" s="197">
        <v>353.33157821042647</v>
      </c>
      <c r="BL22" s="197">
        <v>454.47632343253997</v>
      </c>
      <c r="BM22" s="197">
        <v>792.57057447601289</v>
      </c>
      <c r="BN22" s="197">
        <v>661.279880217749</v>
      </c>
      <c r="BO22" s="197">
        <v>215.22800542999599</v>
      </c>
      <c r="BP22" s="197">
        <v>49.072627932479051</v>
      </c>
      <c r="BQ22" s="197">
        <v>76.300601381702336</v>
      </c>
      <c r="BR22" s="197">
        <v>96.726269286416709</v>
      </c>
      <c r="BS22" s="197">
        <v>156.99200851088429</v>
      </c>
      <c r="BT22" s="197">
        <v>207.92772686488286</v>
      </c>
      <c r="BU22" s="197">
        <v>201.43693654518273</v>
      </c>
      <c r="BV22" s="197">
        <v>284.4510051314399</v>
      </c>
      <c r="BW22" s="197">
        <v>348.87516970298191</v>
      </c>
      <c r="BX22" s="197">
        <v>349.75407344321746</v>
      </c>
      <c r="BY22" s="197">
        <v>530.58614228134161</v>
      </c>
      <c r="BZ22" s="197">
        <v>620.17143663002776</v>
      </c>
      <c r="CA22" s="197">
        <v>680.19154641744319</v>
      </c>
      <c r="CB22" s="197">
        <v>730.31151262883827</v>
      </c>
      <c r="CC22" s="197">
        <v>816.2621772816841</v>
      </c>
      <c r="CD22" s="197">
        <v>845.15145708910791</v>
      </c>
      <c r="CE22" s="220">
        <v>844.28627499496906</v>
      </c>
    </row>
    <row r="23" spans="1:83" s="372" customFormat="1" ht="25.5" customHeight="1" x14ac:dyDescent="0.35">
      <c r="A23" s="370"/>
      <c r="B23" s="279" t="s">
        <v>509</v>
      </c>
      <c r="C23" s="394"/>
      <c r="D23" s="395"/>
      <c r="E23" s="395"/>
      <c r="F23" s="395"/>
      <c r="G23" s="395"/>
      <c r="H23" s="395"/>
      <c r="I23" s="395"/>
      <c r="J23" s="395"/>
      <c r="K23" s="395"/>
      <c r="L23" s="395"/>
      <c r="M23" s="395"/>
      <c r="N23" s="395"/>
      <c r="O23" s="395"/>
      <c r="P23" s="395"/>
      <c r="Q23" s="395"/>
      <c r="R23" s="395"/>
      <c r="S23" s="395"/>
      <c r="T23" s="395"/>
      <c r="U23" s="395"/>
      <c r="V23" s="395"/>
      <c r="W23" s="395"/>
      <c r="X23" s="395"/>
      <c r="Y23" s="395"/>
      <c r="Z23" s="395"/>
      <c r="AA23" s="395"/>
      <c r="AB23" s="395"/>
      <c r="AC23" s="241"/>
      <c r="AD23" s="241"/>
      <c r="AE23" s="241"/>
      <c r="AF23" s="241"/>
      <c r="AG23" s="241"/>
      <c r="AH23" s="197">
        <v>0</v>
      </c>
      <c r="AI23" s="197">
        <v>0</v>
      </c>
      <c r="AJ23" s="197">
        <v>0</v>
      </c>
      <c r="AK23" s="197">
        <v>0</v>
      </c>
      <c r="AL23" s="197">
        <v>0</v>
      </c>
      <c r="AM23" s="197">
        <v>0</v>
      </c>
      <c r="AN23" s="197">
        <v>0</v>
      </c>
      <c r="AO23" s="197">
        <v>0</v>
      </c>
      <c r="AP23" s="197">
        <v>0</v>
      </c>
      <c r="AQ23" s="197">
        <v>0</v>
      </c>
      <c r="AR23" s="197">
        <v>0</v>
      </c>
      <c r="AS23" s="197">
        <v>0</v>
      </c>
      <c r="AT23" s="197">
        <v>0</v>
      </c>
      <c r="AU23" s="197">
        <v>0</v>
      </c>
      <c r="AV23" s="197">
        <v>0</v>
      </c>
      <c r="AW23" s="197">
        <v>0</v>
      </c>
      <c r="AX23" s="197">
        <v>0</v>
      </c>
      <c r="AY23" s="197">
        <v>0</v>
      </c>
      <c r="AZ23" s="197">
        <v>0</v>
      </c>
      <c r="BA23" s="197">
        <v>0</v>
      </c>
      <c r="BB23" s="197">
        <v>0</v>
      </c>
      <c r="BC23" s="197">
        <v>0</v>
      </c>
      <c r="BD23" s="197">
        <v>0</v>
      </c>
      <c r="BE23" s="197">
        <v>0</v>
      </c>
      <c r="BF23" s="197">
        <v>0</v>
      </c>
      <c r="BG23" s="197">
        <v>0</v>
      </c>
      <c r="BH23" s="197">
        <v>0</v>
      </c>
      <c r="BI23" s="197">
        <v>645.80601275257595</v>
      </c>
      <c r="BJ23" s="197">
        <v>362.17264768856774</v>
      </c>
      <c r="BK23" s="197">
        <v>292.37786977291347</v>
      </c>
      <c r="BL23" s="197">
        <v>394.73744595839258</v>
      </c>
      <c r="BM23" s="197">
        <v>509.77926346596786</v>
      </c>
      <c r="BN23" s="197">
        <v>441.42068941592476</v>
      </c>
      <c r="BO23" s="197">
        <v>109.82673977961804</v>
      </c>
      <c r="BP23" s="197">
        <v>0.68421293540978845</v>
      </c>
      <c r="BQ23" s="197">
        <v>0.27265542630525935</v>
      </c>
      <c r="BR23" s="197">
        <v>1.3734029019253446E-2</v>
      </c>
      <c r="BS23" s="197">
        <v>6.1934184088370883E-3</v>
      </c>
      <c r="BT23" s="197">
        <v>4.8550616869003881E-3</v>
      </c>
      <c r="BU23" s="197">
        <v>2.3877120163242941E-3</v>
      </c>
      <c r="BV23" s="197">
        <v>0</v>
      </c>
      <c r="BW23" s="197">
        <v>1.0288554505761138E-2</v>
      </c>
      <c r="BX23" s="197">
        <v>5.3788268243295896E-3</v>
      </c>
      <c r="BY23" s="197">
        <v>8.6681300345582152E-3</v>
      </c>
      <c r="BZ23" s="197">
        <v>8.2019716242329767E-3</v>
      </c>
      <c r="CA23" s="197">
        <v>8.0000000000000002E-3</v>
      </c>
      <c r="CB23" s="197">
        <v>7.8763795892824659E-3</v>
      </c>
      <c r="CC23" s="197">
        <v>7.8012020750320085E-3</v>
      </c>
      <c r="CD23" s="197">
        <v>7.7089048606318331E-3</v>
      </c>
      <c r="CE23" s="220">
        <v>7.5836047729353562E-3</v>
      </c>
    </row>
    <row r="24" spans="1:83" s="372" customFormat="1" x14ac:dyDescent="0.35">
      <c r="A24" s="370"/>
      <c r="B24" s="375" t="s">
        <v>510</v>
      </c>
      <c r="C24" s="394"/>
      <c r="D24" s="395"/>
      <c r="E24" s="395"/>
      <c r="F24" s="395"/>
      <c r="G24" s="395"/>
      <c r="H24" s="395"/>
      <c r="I24" s="395"/>
      <c r="J24" s="395"/>
      <c r="K24" s="395"/>
      <c r="L24" s="395"/>
      <c r="M24" s="395"/>
      <c r="N24" s="395"/>
      <c r="O24" s="395"/>
      <c r="P24" s="395"/>
      <c r="Q24" s="395"/>
      <c r="R24" s="395"/>
      <c r="S24" s="395"/>
      <c r="T24" s="395"/>
      <c r="U24" s="395"/>
      <c r="V24" s="395"/>
      <c r="W24" s="395"/>
      <c r="X24" s="395"/>
      <c r="Y24" s="395"/>
      <c r="Z24" s="395"/>
      <c r="AA24" s="395"/>
      <c r="AB24" s="395"/>
      <c r="AC24" s="241"/>
      <c r="AD24" s="241"/>
      <c r="AE24" s="241"/>
      <c r="AF24" s="241"/>
      <c r="AG24" s="241"/>
      <c r="AH24" s="197">
        <v>0</v>
      </c>
      <c r="AI24" s="197">
        <v>0</v>
      </c>
      <c r="AJ24" s="197">
        <v>0</v>
      </c>
      <c r="AK24" s="197">
        <v>0</v>
      </c>
      <c r="AL24" s="197">
        <v>0</v>
      </c>
      <c r="AM24" s="197">
        <v>0</v>
      </c>
      <c r="AN24" s="197">
        <v>0</v>
      </c>
      <c r="AO24" s="197">
        <v>0</v>
      </c>
      <c r="AP24" s="197">
        <v>0</v>
      </c>
      <c r="AQ24" s="197">
        <v>0</v>
      </c>
      <c r="AR24" s="197">
        <v>0</v>
      </c>
      <c r="AS24" s="197">
        <v>0</v>
      </c>
      <c r="AT24" s="197">
        <v>0</v>
      </c>
      <c r="AU24" s="197">
        <v>0</v>
      </c>
      <c r="AV24" s="197">
        <v>0</v>
      </c>
      <c r="AW24" s="197">
        <v>0</v>
      </c>
      <c r="AX24" s="197">
        <v>0</v>
      </c>
      <c r="AY24" s="197">
        <v>0</v>
      </c>
      <c r="AZ24" s="197">
        <v>0</v>
      </c>
      <c r="BA24" s="197">
        <v>0</v>
      </c>
      <c r="BB24" s="197">
        <v>0</v>
      </c>
      <c r="BC24" s="197">
        <v>0</v>
      </c>
      <c r="BD24" s="197">
        <v>0</v>
      </c>
      <c r="BE24" s="197">
        <v>0</v>
      </c>
      <c r="BF24" s="197">
        <v>0</v>
      </c>
      <c r="BG24" s="197">
        <v>0</v>
      </c>
      <c r="BH24" s="197">
        <v>0</v>
      </c>
      <c r="BI24" s="197">
        <v>0</v>
      </c>
      <c r="BJ24" s="197">
        <v>0</v>
      </c>
      <c r="BK24" s="197">
        <v>0</v>
      </c>
      <c r="BL24" s="197">
        <v>0</v>
      </c>
      <c r="BM24" s="197">
        <v>220.34088070531146</v>
      </c>
      <c r="BN24" s="197">
        <v>148.31290109605342</v>
      </c>
      <c r="BO24" s="197">
        <v>0</v>
      </c>
      <c r="BP24" s="197">
        <v>0</v>
      </c>
      <c r="BQ24" s="197">
        <v>0</v>
      </c>
      <c r="BR24" s="197">
        <v>0</v>
      </c>
      <c r="BS24" s="197">
        <v>0</v>
      </c>
      <c r="BT24" s="197">
        <v>0</v>
      </c>
      <c r="BU24" s="197">
        <v>0</v>
      </c>
      <c r="BV24" s="197">
        <v>0</v>
      </c>
      <c r="BW24" s="197">
        <v>0</v>
      </c>
      <c r="BX24" s="197">
        <v>0</v>
      </c>
      <c r="BY24" s="197">
        <v>0</v>
      </c>
      <c r="BZ24" s="197">
        <v>0</v>
      </c>
      <c r="CA24" s="197">
        <v>0</v>
      </c>
      <c r="CB24" s="197">
        <v>0</v>
      </c>
      <c r="CC24" s="197">
        <v>0</v>
      </c>
      <c r="CD24" s="197">
        <v>0</v>
      </c>
      <c r="CE24" s="220">
        <v>0</v>
      </c>
    </row>
    <row r="25" spans="1:83" s="372" customFormat="1" x14ac:dyDescent="0.35">
      <c r="A25" s="370"/>
      <c r="B25" s="375" t="s">
        <v>511</v>
      </c>
      <c r="C25" s="394"/>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241"/>
      <c r="AD25" s="241"/>
      <c r="AE25" s="241"/>
      <c r="AF25" s="241"/>
      <c r="AG25" s="241"/>
      <c r="AH25" s="197">
        <v>0</v>
      </c>
      <c r="AI25" s="197">
        <v>0</v>
      </c>
      <c r="AJ25" s="197">
        <v>0</v>
      </c>
      <c r="AK25" s="197">
        <v>0</v>
      </c>
      <c r="AL25" s="197">
        <v>0</v>
      </c>
      <c r="AM25" s="197">
        <v>0</v>
      </c>
      <c r="AN25" s="197">
        <v>0</v>
      </c>
      <c r="AO25" s="197">
        <v>0</v>
      </c>
      <c r="AP25" s="197">
        <v>0</v>
      </c>
      <c r="AQ25" s="197">
        <v>0</v>
      </c>
      <c r="AR25" s="197">
        <v>0</v>
      </c>
      <c r="AS25" s="197">
        <v>0</v>
      </c>
      <c r="AT25" s="197">
        <v>0</v>
      </c>
      <c r="AU25" s="197">
        <v>0</v>
      </c>
      <c r="AV25" s="197">
        <v>0</v>
      </c>
      <c r="AW25" s="197">
        <v>0</v>
      </c>
      <c r="AX25" s="197">
        <v>0</v>
      </c>
      <c r="AY25" s="197">
        <v>0</v>
      </c>
      <c r="AZ25" s="197">
        <v>0</v>
      </c>
      <c r="BA25" s="197">
        <v>0</v>
      </c>
      <c r="BB25" s="197">
        <v>0</v>
      </c>
      <c r="BC25" s="197">
        <v>0</v>
      </c>
      <c r="BD25" s="197">
        <v>0</v>
      </c>
      <c r="BE25" s="197">
        <v>0</v>
      </c>
      <c r="BF25" s="197">
        <v>0</v>
      </c>
      <c r="BG25" s="197">
        <v>31.790891960113868</v>
      </c>
      <c r="BH25" s="197">
        <v>58.31967228779218</v>
      </c>
      <c r="BI25" s="197">
        <v>75.07224802637964</v>
      </c>
      <c r="BJ25" s="197">
        <v>9.7556290113016111</v>
      </c>
      <c r="BK25" s="197">
        <v>60.953708437512979</v>
      </c>
      <c r="BL25" s="197">
        <v>59.738877474147401</v>
      </c>
      <c r="BM25" s="197">
        <v>62.450430304733551</v>
      </c>
      <c r="BN25" s="197">
        <v>71.546289705770832</v>
      </c>
      <c r="BO25" s="197">
        <v>105.40126565037798</v>
      </c>
      <c r="BP25" s="197">
        <v>48.388414997069269</v>
      </c>
      <c r="BQ25" s="197">
        <v>76.027945955397072</v>
      </c>
      <c r="BR25" s="197">
        <v>89.760619477469902</v>
      </c>
      <c r="BS25" s="197">
        <v>122.72382445478868</v>
      </c>
      <c r="BT25" s="197">
        <v>156.85247791869079</v>
      </c>
      <c r="BU25" s="197">
        <v>107.44704073459322</v>
      </c>
      <c r="BV25" s="197">
        <v>92.659253111647956</v>
      </c>
      <c r="BW25" s="197">
        <v>82.308436046089099</v>
      </c>
      <c r="BX25" s="197">
        <v>96.818882837932605</v>
      </c>
      <c r="BY25" s="197">
        <v>95.349430380140362</v>
      </c>
      <c r="BZ25" s="197">
        <v>90.221687866562732</v>
      </c>
      <c r="CA25" s="197">
        <v>91</v>
      </c>
      <c r="CB25" s="197">
        <v>91.562912725408665</v>
      </c>
      <c r="CC25" s="197">
        <v>91.664124381626095</v>
      </c>
      <c r="CD25" s="197">
        <v>92.506858327581995</v>
      </c>
      <c r="CE25" s="220">
        <v>91.003257275224271</v>
      </c>
    </row>
    <row r="26" spans="1:83" s="372" customFormat="1" ht="15" customHeight="1" x14ac:dyDescent="0.35">
      <c r="A26" s="370"/>
      <c r="B26" s="375" t="s">
        <v>512</v>
      </c>
      <c r="C26" s="394"/>
      <c r="D26" s="395"/>
      <c r="E26" s="395"/>
      <c r="F26" s="395"/>
      <c r="G26" s="395"/>
      <c r="H26" s="395"/>
      <c r="I26" s="395"/>
      <c r="J26" s="395"/>
      <c r="K26" s="395"/>
      <c r="L26" s="395"/>
      <c r="M26" s="395"/>
      <c r="N26" s="395"/>
      <c r="O26" s="395"/>
      <c r="P26" s="395"/>
      <c r="Q26" s="395"/>
      <c r="R26" s="395"/>
      <c r="S26" s="395"/>
      <c r="T26" s="395"/>
      <c r="U26" s="395"/>
      <c r="V26" s="395"/>
      <c r="W26" s="395"/>
      <c r="X26" s="395"/>
      <c r="Y26" s="395"/>
      <c r="Z26" s="395"/>
      <c r="AA26" s="395"/>
      <c r="AB26" s="395"/>
      <c r="AC26" s="241"/>
      <c r="AD26" s="241"/>
      <c r="AE26" s="241"/>
      <c r="AF26" s="241"/>
      <c r="AG26" s="241"/>
      <c r="AH26" s="197">
        <v>0</v>
      </c>
      <c r="AI26" s="197">
        <v>0</v>
      </c>
      <c r="AJ26" s="197">
        <v>0</v>
      </c>
      <c r="AK26" s="197">
        <v>0</v>
      </c>
      <c r="AL26" s="197">
        <v>0</v>
      </c>
      <c r="AM26" s="197">
        <v>0</v>
      </c>
      <c r="AN26" s="197">
        <v>0</v>
      </c>
      <c r="AO26" s="197">
        <v>0</v>
      </c>
      <c r="AP26" s="197">
        <v>0</v>
      </c>
      <c r="AQ26" s="197">
        <v>0</v>
      </c>
      <c r="AR26" s="197">
        <v>0</v>
      </c>
      <c r="AS26" s="197">
        <v>0</v>
      </c>
      <c r="AT26" s="197">
        <v>0</v>
      </c>
      <c r="AU26" s="197">
        <v>0</v>
      </c>
      <c r="AV26" s="197">
        <v>0</v>
      </c>
      <c r="AW26" s="197">
        <v>0</v>
      </c>
      <c r="AX26" s="197">
        <v>0</v>
      </c>
      <c r="AY26" s="197">
        <v>0</v>
      </c>
      <c r="AZ26" s="197">
        <v>0</v>
      </c>
      <c r="BA26" s="197">
        <v>0</v>
      </c>
      <c r="BB26" s="197">
        <v>0</v>
      </c>
      <c r="BC26" s="197">
        <v>0</v>
      </c>
      <c r="BD26" s="197">
        <v>0</v>
      </c>
      <c r="BE26" s="197">
        <v>0</v>
      </c>
      <c r="BF26" s="197">
        <v>0</v>
      </c>
      <c r="BG26" s="197">
        <v>0</v>
      </c>
      <c r="BH26" s="197">
        <v>0</v>
      </c>
      <c r="BI26" s="197">
        <v>0</v>
      </c>
      <c r="BJ26" s="197">
        <v>0</v>
      </c>
      <c r="BK26" s="197">
        <v>0</v>
      </c>
      <c r="BL26" s="197">
        <v>0</v>
      </c>
      <c r="BM26" s="197">
        <v>0</v>
      </c>
      <c r="BN26" s="197">
        <v>0</v>
      </c>
      <c r="BO26" s="197">
        <v>0</v>
      </c>
      <c r="BP26" s="197">
        <v>0</v>
      </c>
      <c r="BQ26" s="197">
        <v>0</v>
      </c>
      <c r="BR26" s="197">
        <v>6.951915779927563</v>
      </c>
      <c r="BS26" s="197">
        <v>34.261990637686772</v>
      </c>
      <c r="BT26" s="197">
        <v>51.070393884505179</v>
      </c>
      <c r="BU26" s="197">
        <v>93.987508098573173</v>
      </c>
      <c r="BV26" s="197">
        <v>191.79175201979191</v>
      </c>
      <c r="BW26" s="197">
        <v>266.55644510238704</v>
      </c>
      <c r="BX26" s="197">
        <v>252.92981177846048</v>
      </c>
      <c r="BY26" s="197">
        <v>435.22804377116671</v>
      </c>
      <c r="BZ26" s="197">
        <v>529.94154679184066</v>
      </c>
      <c r="CA26" s="197">
        <v>589.18354641744315</v>
      </c>
      <c r="CB26" s="197">
        <v>638.7407235238403</v>
      </c>
      <c r="CC26" s="197">
        <v>724.59025169798292</v>
      </c>
      <c r="CD26" s="197">
        <v>752.63688985666522</v>
      </c>
      <c r="CE26" s="220">
        <v>753.27543411497186</v>
      </c>
    </row>
    <row r="27" spans="1:83" s="372" customFormat="1" ht="26.25" customHeight="1" thickBot="1" x14ac:dyDescent="0.4">
      <c r="A27" s="396"/>
      <c r="B27" s="397"/>
      <c r="C27" s="397"/>
      <c r="D27" s="397"/>
      <c r="E27" s="397"/>
      <c r="F27" s="397"/>
      <c r="G27" s="397"/>
      <c r="H27" s="397"/>
      <c r="I27" s="397"/>
      <c r="J27" s="397"/>
      <c r="K27" s="397"/>
      <c r="L27" s="397"/>
      <c r="M27" s="397"/>
      <c r="N27" s="397"/>
      <c r="O27" s="397"/>
      <c r="P27" s="397"/>
      <c r="Q27" s="397"/>
      <c r="R27" s="397"/>
      <c r="S27" s="397"/>
      <c r="T27" s="397"/>
      <c r="U27" s="397"/>
      <c r="V27" s="397"/>
      <c r="W27" s="397"/>
      <c r="X27" s="397"/>
      <c r="Y27" s="397"/>
      <c r="Z27" s="397"/>
      <c r="AA27" s="397"/>
      <c r="AB27" s="397"/>
      <c r="AC27" s="397"/>
      <c r="AD27" s="397"/>
      <c r="AE27" s="397"/>
      <c r="AF27" s="397"/>
      <c r="AG27" s="397"/>
      <c r="AH27" s="397"/>
      <c r="AI27" s="397"/>
      <c r="AJ27" s="397"/>
      <c r="AK27" s="397"/>
      <c r="AL27" s="397"/>
      <c r="AM27" s="397"/>
      <c r="AN27" s="397"/>
      <c r="AO27" s="397"/>
      <c r="AP27" s="397"/>
      <c r="AQ27" s="397"/>
      <c r="AR27" s="397"/>
      <c r="AS27" s="397"/>
      <c r="AT27" s="397"/>
      <c r="AU27" s="397"/>
      <c r="AV27" s="397"/>
      <c r="AW27" s="397"/>
      <c r="AX27" s="397"/>
      <c r="AY27" s="397"/>
      <c r="AZ27" s="397"/>
      <c r="BA27" s="397"/>
      <c r="BB27" s="397"/>
      <c r="BC27" s="397"/>
      <c r="BD27" s="397"/>
      <c r="BE27" s="397"/>
      <c r="BF27" s="397"/>
      <c r="BG27" s="397"/>
      <c r="BH27" s="397"/>
      <c r="BI27" s="397"/>
      <c r="BJ27" s="397"/>
      <c r="BK27" s="397"/>
      <c r="BL27" s="397"/>
      <c r="BM27" s="397"/>
      <c r="BN27" s="397"/>
      <c r="BO27" s="397"/>
      <c r="BP27" s="397"/>
      <c r="BQ27" s="397"/>
      <c r="BR27" s="397"/>
      <c r="BS27" s="397"/>
      <c r="BT27" s="397"/>
      <c r="BU27" s="397"/>
      <c r="BV27" s="397"/>
      <c r="BW27" s="397"/>
      <c r="BX27" s="397"/>
      <c r="BY27" s="397"/>
      <c r="BZ27" s="397"/>
      <c r="CA27" s="397"/>
      <c r="CB27" s="397"/>
      <c r="CC27" s="397"/>
      <c r="CD27" s="397"/>
      <c r="CE27" s="398"/>
    </row>
    <row r="28" spans="1:83" s="372" customFormat="1" x14ac:dyDescent="0.35"/>
    <row r="29" spans="1:83" s="369" customFormat="1" ht="25.5" customHeight="1" x14ac:dyDescent="0.35"/>
    <row r="30" spans="1:83" s="372" customFormat="1" x14ac:dyDescent="0.35"/>
    <row r="31" spans="1:83" s="372" customFormat="1" x14ac:dyDescent="0.35"/>
    <row r="32" spans="1:83" s="372" customFormat="1" x14ac:dyDescent="0.35"/>
    <row r="33" s="372" customFormat="1" x14ac:dyDescent="0.35"/>
    <row r="34" s="372" customFormat="1" ht="25.5" customHeight="1" x14ac:dyDescent="0.35"/>
    <row r="35" s="372" customFormat="1" x14ac:dyDescent="0.35"/>
    <row r="36" s="372" customFormat="1" x14ac:dyDescent="0.35"/>
    <row r="37" s="372" customFormat="1" x14ac:dyDescent="0.35"/>
    <row r="38" s="369" customFormat="1" ht="25.5" customHeight="1" x14ac:dyDescent="0.35"/>
    <row r="39" s="372" customFormat="1" x14ac:dyDescent="0.35"/>
    <row r="40" s="372" customFormat="1" x14ac:dyDescent="0.35"/>
    <row r="41" s="372" customFormat="1" x14ac:dyDescent="0.35"/>
    <row r="42" s="372" customFormat="1" x14ac:dyDescent="0.35"/>
    <row r="43" s="372" customFormat="1" x14ac:dyDescent="0.35"/>
    <row r="44" s="372" customFormat="1" x14ac:dyDescent="0.35"/>
    <row r="45" s="369" customFormat="1" ht="25.5" customHeight="1" x14ac:dyDescent="0.35"/>
    <row r="46" s="372" customFormat="1" x14ac:dyDescent="0.35"/>
    <row r="47" s="372" customFormat="1" x14ac:dyDescent="0.35"/>
    <row r="48" s="372" customFormat="1" x14ac:dyDescent="0.35"/>
    <row r="49" s="372" customFormat="1" x14ac:dyDescent="0.35"/>
    <row r="50" s="372" customFormat="1" x14ac:dyDescent="0.35"/>
    <row r="51" s="372" customFormat="1" x14ac:dyDescent="0.35"/>
    <row r="52" s="363" customFormat="1" x14ac:dyDescent="0.35"/>
  </sheetData>
  <hyperlinks>
    <hyperlink ref="A1" location="Contents!A1" display="Contents page" xr:uid="{00000000-0004-0000-1100-000000000000}"/>
    <hyperlink ref="B1" location="Notes!A1" display="Information relating to this table can be found in the 'Notes' tab" xr:uid="{00000000-0004-0000-11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9C9C9"/>
  </sheetPr>
  <dimension ref="A1:CE48"/>
  <sheetViews>
    <sheetView zoomScale="70" zoomScaleNormal="70" workbookViewId="0">
      <pane xSplit="3" ySplit="3" topLeftCell="BY4" activePane="bottomRight" state="frozen"/>
      <selection pane="topRight" activeCell="D1" sqref="D1"/>
      <selection pane="bottomLeft" activeCell="A4" sqref="A4"/>
      <selection pane="bottomRight"/>
    </sheetView>
  </sheetViews>
  <sheetFormatPr defaultColWidth="9" defaultRowHeight="15.5" x14ac:dyDescent="0.35"/>
  <cols>
    <col min="1" max="1" width="23" style="363" bestFit="1" customWidth="1"/>
    <col min="2" max="2" width="75.81640625" style="363" customWidth="1"/>
    <col min="3" max="3" width="25.81640625" style="363" customWidth="1"/>
    <col min="4" max="75" width="12.81640625" style="198" customWidth="1"/>
    <col min="76" max="83" width="12.81640625" style="363" customWidth="1"/>
    <col min="84" max="84" width="9" style="363" customWidth="1"/>
    <col min="85" max="16384" width="9" style="363"/>
  </cols>
  <sheetData>
    <row r="1" spans="1:83" s="15" customFormat="1" ht="25.5" customHeight="1" thickBot="1" x14ac:dyDescent="0.3">
      <c r="A1" s="45" t="s">
        <v>46</v>
      </c>
      <c r="B1" s="46" t="s">
        <v>114</v>
      </c>
      <c r="C1" s="110"/>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c r="CB1" s="111"/>
      <c r="CC1" s="111"/>
      <c r="CD1" s="111"/>
      <c r="CE1" s="111"/>
    </row>
    <row r="2" spans="1:83" ht="15.75" customHeight="1" x14ac:dyDescent="0.35">
      <c r="A2" s="48" t="s">
        <v>47</v>
      </c>
      <c r="B2" s="17" t="s">
        <v>514</v>
      </c>
      <c r="C2" s="362"/>
      <c r="D2" s="51"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83" x14ac:dyDescent="0.35">
      <c r="A3" s="112">
        <v>2023</v>
      </c>
      <c r="B3" s="364" t="s">
        <v>245</v>
      </c>
      <c r="C3" s="365"/>
      <c r="D3" s="272" t="s">
        <v>150</v>
      </c>
      <c r="E3" s="272" t="s">
        <v>150</v>
      </c>
      <c r="F3" s="272" t="s">
        <v>150</v>
      </c>
      <c r="G3" s="272" t="s">
        <v>150</v>
      </c>
      <c r="H3" s="272" t="s">
        <v>150</v>
      </c>
      <c r="I3" s="272" t="s">
        <v>150</v>
      </c>
      <c r="J3" s="272" t="s">
        <v>150</v>
      </c>
      <c r="K3" s="272" t="s">
        <v>150</v>
      </c>
      <c r="L3" s="272" t="s">
        <v>150</v>
      </c>
      <c r="M3" s="272" t="s">
        <v>150</v>
      </c>
      <c r="N3" s="272" t="s">
        <v>150</v>
      </c>
      <c r="O3" s="272" t="s">
        <v>150</v>
      </c>
      <c r="P3" s="272" t="s">
        <v>150</v>
      </c>
      <c r="Q3" s="272" t="s">
        <v>150</v>
      </c>
      <c r="R3" s="272" t="s">
        <v>150</v>
      </c>
      <c r="S3" s="272" t="s">
        <v>150</v>
      </c>
      <c r="T3" s="272" t="s">
        <v>150</v>
      </c>
      <c r="U3" s="272" t="s">
        <v>150</v>
      </c>
      <c r="V3" s="272" t="s">
        <v>150</v>
      </c>
      <c r="W3" s="272" t="s">
        <v>150</v>
      </c>
      <c r="X3" s="272" t="s">
        <v>150</v>
      </c>
      <c r="Y3" s="272" t="s">
        <v>150</v>
      </c>
      <c r="Z3" s="272" t="s">
        <v>150</v>
      </c>
      <c r="AA3" s="272" t="s">
        <v>150</v>
      </c>
      <c r="AB3" s="272" t="s">
        <v>150</v>
      </c>
      <c r="AC3" s="272" t="s">
        <v>150</v>
      </c>
      <c r="AD3" s="272" t="s">
        <v>150</v>
      </c>
      <c r="AE3" s="272" t="s">
        <v>150</v>
      </c>
      <c r="AF3" s="272" t="s">
        <v>150</v>
      </c>
      <c r="AG3" s="272" t="s">
        <v>150</v>
      </c>
      <c r="AH3" s="272" t="s">
        <v>150</v>
      </c>
      <c r="AI3" s="272" t="s">
        <v>150</v>
      </c>
      <c r="AJ3" s="272" t="s">
        <v>150</v>
      </c>
      <c r="AK3" s="272" t="s">
        <v>150</v>
      </c>
      <c r="AL3" s="272" t="s">
        <v>150</v>
      </c>
      <c r="AM3" s="272" t="s">
        <v>150</v>
      </c>
      <c r="AN3" s="272" t="s">
        <v>150</v>
      </c>
      <c r="AO3" s="272" t="s">
        <v>150</v>
      </c>
      <c r="AP3" s="272" t="s">
        <v>150</v>
      </c>
      <c r="AQ3" s="272" t="s">
        <v>150</v>
      </c>
      <c r="AR3" s="272" t="s">
        <v>150</v>
      </c>
      <c r="AS3" s="272" t="s">
        <v>150</v>
      </c>
      <c r="AT3" s="272" t="s">
        <v>150</v>
      </c>
      <c r="AU3" s="272" t="s">
        <v>150</v>
      </c>
      <c r="AV3" s="272" t="s">
        <v>150</v>
      </c>
      <c r="AW3" s="272" t="s">
        <v>150</v>
      </c>
      <c r="AX3" s="272" t="s">
        <v>150</v>
      </c>
      <c r="AY3" s="272" t="s">
        <v>150</v>
      </c>
      <c r="AZ3" s="272" t="s">
        <v>150</v>
      </c>
      <c r="BA3" s="272" t="s">
        <v>150</v>
      </c>
      <c r="BB3" s="272" t="s">
        <v>150</v>
      </c>
      <c r="BC3" s="272" t="s">
        <v>150</v>
      </c>
      <c r="BD3" s="272" t="s">
        <v>150</v>
      </c>
      <c r="BE3" s="272" t="s">
        <v>150</v>
      </c>
      <c r="BF3" s="272" t="s">
        <v>150</v>
      </c>
      <c r="BG3" s="272" t="s">
        <v>150</v>
      </c>
      <c r="BH3" s="272" t="s">
        <v>150</v>
      </c>
      <c r="BI3" s="272" t="s">
        <v>150</v>
      </c>
      <c r="BJ3" s="272" t="s">
        <v>150</v>
      </c>
      <c r="BK3" s="272" t="s">
        <v>150</v>
      </c>
      <c r="BL3" s="272" t="s">
        <v>150</v>
      </c>
      <c r="BM3" s="272" t="s">
        <v>150</v>
      </c>
      <c r="BN3" s="272" t="s">
        <v>150</v>
      </c>
      <c r="BO3" s="272" t="s">
        <v>150</v>
      </c>
      <c r="BP3" s="272" t="s">
        <v>150</v>
      </c>
      <c r="BQ3" s="272" t="s">
        <v>150</v>
      </c>
      <c r="BR3" s="272" t="s">
        <v>150</v>
      </c>
      <c r="BS3" s="272" t="s">
        <v>150</v>
      </c>
      <c r="BT3" s="272" t="s">
        <v>150</v>
      </c>
      <c r="BU3" s="272" t="s">
        <v>150</v>
      </c>
      <c r="BV3" s="272" t="s">
        <v>150</v>
      </c>
      <c r="BW3" s="272" t="s">
        <v>150</v>
      </c>
      <c r="BX3" s="272" t="s">
        <v>150</v>
      </c>
      <c r="BY3" s="272" t="s">
        <v>150</v>
      </c>
      <c r="BZ3" s="272" t="s">
        <v>151</v>
      </c>
      <c r="CA3" s="272" t="s">
        <v>151</v>
      </c>
      <c r="CB3" s="272" t="s">
        <v>151</v>
      </c>
      <c r="CC3" s="272" t="s">
        <v>151</v>
      </c>
      <c r="CD3" s="272" t="s">
        <v>151</v>
      </c>
      <c r="CE3" s="273" t="s">
        <v>151</v>
      </c>
    </row>
    <row r="4" spans="1:83" s="243" customFormat="1" ht="26.25" customHeight="1" x14ac:dyDescent="0.35">
      <c r="A4" s="36"/>
      <c r="B4" s="108" t="s">
        <v>163</v>
      </c>
      <c r="C4" s="108"/>
      <c r="D4" s="399">
        <v>15.7</v>
      </c>
      <c r="E4" s="399">
        <v>21.3</v>
      </c>
      <c r="F4" s="399">
        <v>21.7</v>
      </c>
      <c r="G4" s="399">
        <v>24</v>
      </c>
      <c r="H4" s="399">
        <v>28</v>
      </c>
      <c r="I4" s="399">
        <v>30.5</v>
      </c>
      <c r="J4" s="399">
        <v>32</v>
      </c>
      <c r="K4" s="399">
        <v>35.700000000000003</v>
      </c>
      <c r="L4" s="399">
        <v>38.200000000000003</v>
      </c>
      <c r="M4" s="399">
        <v>43.8</v>
      </c>
      <c r="N4" s="399">
        <v>57.5</v>
      </c>
      <c r="O4" s="399">
        <v>61.5</v>
      </c>
      <c r="P4" s="399">
        <v>65.5</v>
      </c>
      <c r="Q4" s="399">
        <v>80</v>
      </c>
      <c r="R4" s="399">
        <v>84</v>
      </c>
      <c r="S4" s="399">
        <v>99</v>
      </c>
      <c r="T4" s="399">
        <v>108</v>
      </c>
      <c r="U4" s="399">
        <v>136</v>
      </c>
      <c r="V4" s="399">
        <v>141</v>
      </c>
      <c r="W4" s="399">
        <v>148</v>
      </c>
      <c r="X4" s="399">
        <v>154</v>
      </c>
      <c r="Y4" s="399">
        <v>162</v>
      </c>
      <c r="Z4" s="399">
        <v>168</v>
      </c>
      <c r="AA4" s="399">
        <v>196</v>
      </c>
      <c r="AB4" s="399">
        <v>220</v>
      </c>
      <c r="AC4" s="399">
        <v>245</v>
      </c>
      <c r="AD4" s="399">
        <v>310</v>
      </c>
      <c r="AE4" s="399">
        <v>393</v>
      </c>
      <c r="AF4" s="399">
        <v>434</v>
      </c>
      <c r="AG4" s="399">
        <v>466</v>
      </c>
      <c r="AH4" s="399">
        <f t="shared" ref="AH4:BM4" si="0">SUM(AH5:AH6)</f>
        <v>505</v>
      </c>
      <c r="AI4" s="399">
        <f t="shared" si="0"/>
        <v>562.99999999999989</v>
      </c>
      <c r="AJ4" s="399">
        <f t="shared" si="0"/>
        <v>637.99999999999989</v>
      </c>
      <c r="AK4" s="399">
        <f t="shared" si="0"/>
        <v>691</v>
      </c>
      <c r="AL4" s="399">
        <f t="shared" si="0"/>
        <v>725</v>
      </c>
      <c r="AM4" s="399">
        <f t="shared" si="0"/>
        <v>771</v>
      </c>
      <c r="AN4" s="399">
        <f t="shared" si="0"/>
        <v>785</v>
      </c>
      <c r="AO4" s="399">
        <f t="shared" si="0"/>
        <v>800</v>
      </c>
      <c r="AP4" s="399">
        <f t="shared" si="0"/>
        <v>825</v>
      </c>
      <c r="AQ4" s="399">
        <f t="shared" si="0"/>
        <v>839.25</v>
      </c>
      <c r="AR4" s="399">
        <f t="shared" si="0"/>
        <v>850.16399999999999</v>
      </c>
      <c r="AS4" s="399">
        <f t="shared" si="0"/>
        <v>852.303</v>
      </c>
      <c r="AT4" s="399">
        <f t="shared" si="0"/>
        <v>889.38600000000008</v>
      </c>
      <c r="AU4" s="399">
        <f t="shared" si="0"/>
        <v>1010.5989999999999</v>
      </c>
      <c r="AV4" s="399">
        <f t="shared" si="0"/>
        <v>1010</v>
      </c>
      <c r="AW4" s="399">
        <f t="shared" si="0"/>
        <v>1040</v>
      </c>
      <c r="AX4" s="399">
        <f t="shared" si="0"/>
        <v>1022</v>
      </c>
      <c r="AY4" s="399">
        <f t="shared" si="0"/>
        <v>1016.385</v>
      </c>
      <c r="AZ4" s="399">
        <f t="shared" si="0"/>
        <v>981.24099999999999</v>
      </c>
      <c r="BA4" s="399">
        <f t="shared" si="0"/>
        <v>987.07300000000021</v>
      </c>
      <c r="BB4" s="399">
        <f t="shared" si="0"/>
        <v>974.40599999999995</v>
      </c>
      <c r="BC4" s="399">
        <f t="shared" si="0"/>
        <v>1001.69</v>
      </c>
      <c r="BD4" s="399">
        <f t="shared" si="0"/>
        <v>985.85</v>
      </c>
      <c r="BE4" s="399">
        <f t="shared" si="0"/>
        <v>1099.2956646600001</v>
      </c>
      <c r="BF4" s="399">
        <f t="shared" si="0"/>
        <v>1087.4146320899999</v>
      </c>
      <c r="BG4" s="399">
        <f t="shared" si="0"/>
        <v>1006.6780681472775</v>
      </c>
      <c r="BH4" s="399">
        <f t="shared" si="0"/>
        <v>922.80799999999999</v>
      </c>
      <c r="BI4" s="399">
        <f t="shared" si="0"/>
        <v>874.53990900999997</v>
      </c>
      <c r="BJ4" s="399">
        <f t="shared" si="0"/>
        <v>796.54773575000013</v>
      </c>
      <c r="BK4" s="399">
        <f t="shared" si="0"/>
        <v>736.17217767890315</v>
      </c>
      <c r="BL4" s="399">
        <f t="shared" si="0"/>
        <v>674.75018944999999</v>
      </c>
      <c r="BM4" s="399">
        <f t="shared" si="0"/>
        <v>649.6405096899997</v>
      </c>
      <c r="BN4" s="399">
        <f t="shared" ref="BN4:CE4" si="1">SUM(BN5:BN6)</f>
        <v>613.52423453000017</v>
      </c>
      <c r="BO4" s="399">
        <f t="shared" si="1"/>
        <v>593.95801391999976</v>
      </c>
      <c r="BP4" s="399">
        <f t="shared" si="1"/>
        <v>592.53994551999983</v>
      </c>
      <c r="BQ4" s="399">
        <f t="shared" si="1"/>
        <v>582.23100191999993</v>
      </c>
      <c r="BR4" s="399">
        <f t="shared" si="1"/>
        <v>570.66566029000023</v>
      </c>
      <c r="BS4" s="399">
        <f t="shared" si="1"/>
        <v>568.92046535000088</v>
      </c>
      <c r="BT4" s="399">
        <f t="shared" si="1"/>
        <v>557.33749349999994</v>
      </c>
      <c r="BU4" s="399">
        <f t="shared" si="1"/>
        <v>502.5517041300003</v>
      </c>
      <c r="BV4" s="399">
        <f t="shared" si="1"/>
        <v>463.2592920300001</v>
      </c>
      <c r="BW4" s="399">
        <f t="shared" si="1"/>
        <v>506.29078628000008</v>
      </c>
      <c r="BX4" s="399">
        <f t="shared" si="1"/>
        <v>497.74254763999966</v>
      </c>
      <c r="BY4" s="399">
        <f t="shared" si="1"/>
        <v>341.52153544000026</v>
      </c>
      <c r="BZ4" s="399">
        <f t="shared" si="1"/>
        <v>353.94324225352</v>
      </c>
      <c r="CA4" s="399">
        <f t="shared" si="1"/>
        <v>432.94038336061158</v>
      </c>
      <c r="CB4" s="399">
        <f t="shared" si="1"/>
        <v>362.36710263473549</v>
      </c>
      <c r="CC4" s="399">
        <f t="shared" si="1"/>
        <v>325.03232686595248</v>
      </c>
      <c r="CD4" s="399">
        <f t="shared" si="1"/>
        <v>302.80498721883663</v>
      </c>
      <c r="CE4" s="400">
        <f t="shared" si="1"/>
        <v>293.38708600137051</v>
      </c>
    </row>
    <row r="5" spans="1:83" s="243" customFormat="1" x14ac:dyDescent="0.35">
      <c r="A5" s="401"/>
      <c r="B5" s="73" t="s">
        <v>438</v>
      </c>
      <c r="C5" s="108"/>
      <c r="D5" s="402">
        <f t="shared" ref="D5:AI5" si="2">SUM(D8, D12,D15)</f>
        <v>0</v>
      </c>
      <c r="E5" s="402">
        <f t="shared" si="2"/>
        <v>0</v>
      </c>
      <c r="F5" s="402">
        <f t="shared" si="2"/>
        <v>0</v>
      </c>
      <c r="G5" s="402">
        <f t="shared" si="2"/>
        <v>0</v>
      </c>
      <c r="H5" s="402">
        <f t="shared" si="2"/>
        <v>0</v>
      </c>
      <c r="I5" s="402">
        <f t="shared" si="2"/>
        <v>0</v>
      </c>
      <c r="J5" s="402">
        <f t="shared" si="2"/>
        <v>0</v>
      </c>
      <c r="K5" s="402">
        <f t="shared" si="2"/>
        <v>0</v>
      </c>
      <c r="L5" s="402">
        <f t="shared" si="2"/>
        <v>0</v>
      </c>
      <c r="M5" s="402">
        <f t="shared" si="2"/>
        <v>0</v>
      </c>
      <c r="N5" s="402">
        <f t="shared" si="2"/>
        <v>0</v>
      </c>
      <c r="O5" s="402">
        <f t="shared" si="2"/>
        <v>0</v>
      </c>
      <c r="P5" s="402">
        <f t="shared" si="2"/>
        <v>0</v>
      </c>
      <c r="Q5" s="402">
        <f t="shared" si="2"/>
        <v>0</v>
      </c>
      <c r="R5" s="402">
        <f t="shared" si="2"/>
        <v>0</v>
      </c>
      <c r="S5" s="402">
        <f t="shared" si="2"/>
        <v>0</v>
      </c>
      <c r="T5" s="402">
        <f t="shared" si="2"/>
        <v>0</v>
      </c>
      <c r="U5" s="402">
        <f t="shared" si="2"/>
        <v>0</v>
      </c>
      <c r="V5" s="402">
        <f t="shared" si="2"/>
        <v>0</v>
      </c>
      <c r="W5" s="402">
        <f t="shared" si="2"/>
        <v>0</v>
      </c>
      <c r="X5" s="402">
        <f t="shared" si="2"/>
        <v>0</v>
      </c>
      <c r="Y5" s="402">
        <f t="shared" si="2"/>
        <v>0</v>
      </c>
      <c r="Z5" s="402">
        <f t="shared" si="2"/>
        <v>0</v>
      </c>
      <c r="AA5" s="402">
        <f t="shared" si="2"/>
        <v>0</v>
      </c>
      <c r="AB5" s="402">
        <f t="shared" si="2"/>
        <v>0</v>
      </c>
      <c r="AC5" s="402">
        <f t="shared" si="2"/>
        <v>0</v>
      </c>
      <c r="AD5" s="402">
        <f t="shared" si="2"/>
        <v>0</v>
      </c>
      <c r="AE5" s="402">
        <f t="shared" si="2"/>
        <v>0</v>
      </c>
      <c r="AF5" s="402">
        <f t="shared" si="2"/>
        <v>0</v>
      </c>
      <c r="AG5" s="402">
        <f t="shared" si="2"/>
        <v>0</v>
      </c>
      <c r="AH5" s="402">
        <f t="shared" si="2"/>
        <v>433.19637841651365</v>
      </c>
      <c r="AI5" s="402">
        <f t="shared" si="2"/>
        <v>491.69011230548637</v>
      </c>
      <c r="AJ5" s="402">
        <f t="shared" ref="AJ5:BO5" si="3">SUM(AJ8, AJ12,AJ15)</f>
        <v>556.78557678919367</v>
      </c>
      <c r="AK5" s="402">
        <f t="shared" si="3"/>
        <v>602.69066695632307</v>
      </c>
      <c r="AL5" s="402">
        <f t="shared" si="3"/>
        <v>638.92866433160452</v>
      </c>
      <c r="AM5" s="402">
        <f t="shared" si="3"/>
        <v>676.46664247621209</v>
      </c>
      <c r="AN5" s="402">
        <f t="shared" si="3"/>
        <v>690.46052004690171</v>
      </c>
      <c r="AO5" s="402">
        <f t="shared" si="3"/>
        <v>700.08555842769397</v>
      </c>
      <c r="AP5" s="402">
        <f t="shared" si="3"/>
        <v>724.45946224287422</v>
      </c>
      <c r="AQ5" s="402">
        <f t="shared" si="3"/>
        <v>734.90769715392037</v>
      </c>
      <c r="AR5" s="402">
        <f t="shared" si="3"/>
        <v>742.36020250581066</v>
      </c>
      <c r="AS5" s="402">
        <f t="shared" si="3"/>
        <v>730.13111097207798</v>
      </c>
      <c r="AT5" s="402">
        <f t="shared" si="3"/>
        <v>775.26191022330795</v>
      </c>
      <c r="AU5" s="402">
        <f t="shared" si="3"/>
        <v>863.60627344005002</v>
      </c>
      <c r="AV5" s="402">
        <f t="shared" si="3"/>
        <v>852.2527553950282</v>
      </c>
      <c r="AW5" s="402">
        <f t="shared" si="3"/>
        <v>873.20359314762982</v>
      </c>
      <c r="AX5" s="402">
        <f t="shared" si="3"/>
        <v>859.06318218085562</v>
      </c>
      <c r="AY5" s="402">
        <f t="shared" si="3"/>
        <v>851.731324624629</v>
      </c>
      <c r="AZ5" s="402">
        <f t="shared" si="3"/>
        <v>829.88126142015744</v>
      </c>
      <c r="BA5" s="402">
        <f t="shared" si="3"/>
        <v>847.58109511712473</v>
      </c>
      <c r="BB5" s="402">
        <f t="shared" si="3"/>
        <v>839.89658660323107</v>
      </c>
      <c r="BC5" s="402">
        <f t="shared" si="3"/>
        <v>872.56183395470418</v>
      </c>
      <c r="BD5" s="402">
        <f t="shared" si="3"/>
        <v>865.87408814187211</v>
      </c>
      <c r="BE5" s="402">
        <f t="shared" si="3"/>
        <v>975.0571849050001</v>
      </c>
      <c r="BF5" s="402">
        <f t="shared" si="3"/>
        <v>958.2172410367499</v>
      </c>
      <c r="BG5" s="402">
        <f t="shared" si="3"/>
        <v>884.55214787227749</v>
      </c>
      <c r="BH5" s="402">
        <f t="shared" si="3"/>
        <v>804.2732521245</v>
      </c>
      <c r="BI5" s="402">
        <f t="shared" si="3"/>
        <v>764.43906345325001</v>
      </c>
      <c r="BJ5" s="402">
        <f t="shared" si="3"/>
        <v>698.14931705625008</v>
      </c>
      <c r="BK5" s="402">
        <f t="shared" si="3"/>
        <v>657.23492130667955</v>
      </c>
      <c r="BL5" s="402">
        <f t="shared" si="3"/>
        <v>609.35377852930276</v>
      </c>
      <c r="BM5" s="402">
        <f t="shared" si="3"/>
        <v>598.15693215526335</v>
      </c>
      <c r="BN5" s="402">
        <f t="shared" si="3"/>
        <v>563.29060795511202</v>
      </c>
      <c r="BO5" s="402">
        <f t="shared" si="3"/>
        <v>556.61229230695847</v>
      </c>
      <c r="BP5" s="402">
        <f t="shared" ref="BP5:CE5" si="4">SUM(BP8, BP12,BP15)</f>
        <v>564.26172678124692</v>
      </c>
      <c r="BQ5" s="402">
        <f t="shared" si="4"/>
        <v>563.72247188354766</v>
      </c>
      <c r="BR5" s="402">
        <f t="shared" si="4"/>
        <v>558.3774162769223</v>
      </c>
      <c r="BS5" s="402">
        <f t="shared" si="4"/>
        <v>562.103048365684</v>
      </c>
      <c r="BT5" s="402">
        <f t="shared" si="4"/>
        <v>552.47871435148681</v>
      </c>
      <c r="BU5" s="402">
        <f t="shared" si="4"/>
        <v>499.30094930620538</v>
      </c>
      <c r="BV5" s="402">
        <f t="shared" si="4"/>
        <v>461.68818435114184</v>
      </c>
      <c r="BW5" s="402">
        <f t="shared" si="4"/>
        <v>505.26433923835555</v>
      </c>
      <c r="BX5" s="402">
        <f t="shared" si="4"/>
        <v>497.74254763999966</v>
      </c>
      <c r="BY5" s="402">
        <f t="shared" si="4"/>
        <v>341.52153544000026</v>
      </c>
      <c r="BZ5" s="402">
        <f t="shared" si="4"/>
        <v>353.94324225352</v>
      </c>
      <c r="CA5" s="402">
        <f t="shared" si="4"/>
        <v>432.94038336061158</v>
      </c>
      <c r="CB5" s="402">
        <f t="shared" si="4"/>
        <v>362.36710263473549</v>
      </c>
      <c r="CC5" s="402">
        <f t="shared" si="4"/>
        <v>325.03232686595248</v>
      </c>
      <c r="CD5" s="402">
        <f t="shared" si="4"/>
        <v>302.80498721883663</v>
      </c>
      <c r="CE5" s="403">
        <f t="shared" si="4"/>
        <v>293.38708600137051</v>
      </c>
    </row>
    <row r="6" spans="1:83" x14ac:dyDescent="0.35">
      <c r="B6" s="73" t="s">
        <v>437</v>
      </c>
      <c r="C6" s="201"/>
      <c r="D6" s="402">
        <f t="shared" ref="D6:AI6" si="5">SUM(D13,D16)</f>
        <v>0</v>
      </c>
      <c r="E6" s="402">
        <f t="shared" si="5"/>
        <v>0</v>
      </c>
      <c r="F6" s="402">
        <f t="shared" si="5"/>
        <v>0</v>
      </c>
      <c r="G6" s="402">
        <f t="shared" si="5"/>
        <v>0</v>
      </c>
      <c r="H6" s="402">
        <f t="shared" si="5"/>
        <v>0</v>
      </c>
      <c r="I6" s="402">
        <f t="shared" si="5"/>
        <v>0</v>
      </c>
      <c r="J6" s="402">
        <f t="shared" si="5"/>
        <v>0</v>
      </c>
      <c r="K6" s="402">
        <f t="shared" si="5"/>
        <v>0</v>
      </c>
      <c r="L6" s="402">
        <f t="shared" si="5"/>
        <v>0</v>
      </c>
      <c r="M6" s="402">
        <f t="shared" si="5"/>
        <v>0</v>
      </c>
      <c r="N6" s="402">
        <f t="shared" si="5"/>
        <v>0</v>
      </c>
      <c r="O6" s="402">
        <f t="shared" si="5"/>
        <v>0</v>
      </c>
      <c r="P6" s="402">
        <f t="shared" si="5"/>
        <v>0</v>
      </c>
      <c r="Q6" s="402">
        <f t="shared" si="5"/>
        <v>0</v>
      </c>
      <c r="R6" s="402">
        <f t="shared" si="5"/>
        <v>0</v>
      </c>
      <c r="S6" s="402">
        <f t="shared" si="5"/>
        <v>0</v>
      </c>
      <c r="T6" s="402">
        <f t="shared" si="5"/>
        <v>0</v>
      </c>
      <c r="U6" s="402">
        <f t="shared" si="5"/>
        <v>0</v>
      </c>
      <c r="V6" s="402">
        <f t="shared" si="5"/>
        <v>0</v>
      </c>
      <c r="W6" s="402">
        <f t="shared" si="5"/>
        <v>0</v>
      </c>
      <c r="X6" s="402">
        <f t="shared" si="5"/>
        <v>0</v>
      </c>
      <c r="Y6" s="402">
        <f t="shared" si="5"/>
        <v>0</v>
      </c>
      <c r="Z6" s="402">
        <f t="shared" si="5"/>
        <v>0</v>
      </c>
      <c r="AA6" s="402">
        <f t="shared" si="5"/>
        <v>0</v>
      </c>
      <c r="AB6" s="402">
        <f t="shared" si="5"/>
        <v>0</v>
      </c>
      <c r="AC6" s="402">
        <f t="shared" si="5"/>
        <v>0</v>
      </c>
      <c r="AD6" s="402">
        <f t="shared" si="5"/>
        <v>0</v>
      </c>
      <c r="AE6" s="402">
        <f t="shared" si="5"/>
        <v>0</v>
      </c>
      <c r="AF6" s="402">
        <f t="shared" si="5"/>
        <v>0</v>
      </c>
      <c r="AG6" s="402">
        <f t="shared" si="5"/>
        <v>0</v>
      </c>
      <c r="AH6" s="402">
        <f t="shared" si="5"/>
        <v>71.803621583486347</v>
      </c>
      <c r="AI6" s="402">
        <f t="shared" si="5"/>
        <v>71.309887694513563</v>
      </c>
      <c r="AJ6" s="402">
        <f t="shared" ref="AJ6:BO6" si="6">SUM(AJ13,AJ16)</f>
        <v>81.214423210806217</v>
      </c>
      <c r="AK6" s="402">
        <f t="shared" si="6"/>
        <v>88.309333043676872</v>
      </c>
      <c r="AL6" s="402">
        <f t="shared" si="6"/>
        <v>86.071335668395506</v>
      </c>
      <c r="AM6" s="402">
        <f t="shared" si="6"/>
        <v>94.533357523787956</v>
      </c>
      <c r="AN6" s="402">
        <f t="shared" si="6"/>
        <v>94.539479953098336</v>
      </c>
      <c r="AO6" s="402">
        <f t="shared" si="6"/>
        <v>99.91444157230606</v>
      </c>
      <c r="AP6" s="402">
        <f t="shared" si="6"/>
        <v>100.54053775712582</v>
      </c>
      <c r="AQ6" s="402">
        <f t="shared" si="6"/>
        <v>104.34230284607963</v>
      </c>
      <c r="AR6" s="402">
        <f t="shared" si="6"/>
        <v>107.80379749418931</v>
      </c>
      <c r="AS6" s="402">
        <f t="shared" si="6"/>
        <v>122.17188902792199</v>
      </c>
      <c r="AT6" s="402">
        <f t="shared" si="6"/>
        <v>114.12408977669212</v>
      </c>
      <c r="AU6" s="402">
        <f t="shared" si="6"/>
        <v>146.99272655994997</v>
      </c>
      <c r="AV6" s="402">
        <f t="shared" si="6"/>
        <v>157.74724460497177</v>
      </c>
      <c r="AW6" s="402">
        <f t="shared" si="6"/>
        <v>166.79640685237015</v>
      </c>
      <c r="AX6" s="402">
        <f t="shared" si="6"/>
        <v>162.93681781914438</v>
      </c>
      <c r="AY6" s="402">
        <f t="shared" si="6"/>
        <v>164.65367537537094</v>
      </c>
      <c r="AZ6" s="402">
        <f t="shared" si="6"/>
        <v>151.35973857984254</v>
      </c>
      <c r="BA6" s="402">
        <f t="shared" si="6"/>
        <v>139.49190488287545</v>
      </c>
      <c r="BB6" s="402">
        <f t="shared" si="6"/>
        <v>134.50941339676888</v>
      </c>
      <c r="BC6" s="402">
        <f t="shared" si="6"/>
        <v>129.1281660452959</v>
      </c>
      <c r="BD6" s="402">
        <f t="shared" si="6"/>
        <v>119.97591185812794</v>
      </c>
      <c r="BE6" s="402">
        <f t="shared" si="6"/>
        <v>124.23847975499999</v>
      </c>
      <c r="BF6" s="402">
        <f t="shared" si="6"/>
        <v>129.19739105324999</v>
      </c>
      <c r="BG6" s="402">
        <f t="shared" si="6"/>
        <v>122.12592027499997</v>
      </c>
      <c r="BH6" s="402">
        <f t="shared" si="6"/>
        <v>118.53474787549996</v>
      </c>
      <c r="BI6" s="402">
        <f t="shared" si="6"/>
        <v>110.10084555674999</v>
      </c>
      <c r="BJ6" s="402">
        <f t="shared" si="6"/>
        <v>98.398418693749989</v>
      </c>
      <c r="BK6" s="402">
        <f t="shared" si="6"/>
        <v>78.937256372223544</v>
      </c>
      <c r="BL6" s="402">
        <f t="shared" si="6"/>
        <v>65.396410920697221</v>
      </c>
      <c r="BM6" s="402">
        <f t="shared" si="6"/>
        <v>51.483577534736391</v>
      </c>
      <c r="BN6" s="402">
        <f t="shared" si="6"/>
        <v>50.233626574888149</v>
      </c>
      <c r="BO6" s="402">
        <f t="shared" si="6"/>
        <v>37.345721613041349</v>
      </c>
      <c r="BP6" s="402">
        <f t="shared" ref="BP6:CE6" si="7">SUM(BP13,BP16)</f>
        <v>28.278218738752912</v>
      </c>
      <c r="BQ6" s="402">
        <f t="shared" si="7"/>
        <v>18.508530036452314</v>
      </c>
      <c r="BR6" s="402">
        <f t="shared" si="7"/>
        <v>12.288244013077932</v>
      </c>
      <c r="BS6" s="402">
        <f t="shared" si="7"/>
        <v>6.8174169843168348</v>
      </c>
      <c r="BT6" s="402">
        <f t="shared" si="7"/>
        <v>4.8587791485131495</v>
      </c>
      <c r="BU6" s="402">
        <f t="shared" si="7"/>
        <v>3.2507548237949484</v>
      </c>
      <c r="BV6" s="402">
        <f t="shared" si="7"/>
        <v>1.5711076788582328</v>
      </c>
      <c r="BW6" s="402">
        <f t="shared" si="7"/>
        <v>1.0264470416445193</v>
      </c>
      <c r="BX6" s="402">
        <f t="shared" si="7"/>
        <v>0</v>
      </c>
      <c r="BY6" s="402">
        <f t="shared" si="7"/>
        <v>0</v>
      </c>
      <c r="BZ6" s="402">
        <f t="shared" si="7"/>
        <v>0</v>
      </c>
      <c r="CA6" s="402">
        <f t="shared" si="7"/>
        <v>0</v>
      </c>
      <c r="CB6" s="402">
        <f t="shared" si="7"/>
        <v>0</v>
      </c>
      <c r="CC6" s="402">
        <f t="shared" si="7"/>
        <v>0</v>
      </c>
      <c r="CD6" s="402">
        <f t="shared" si="7"/>
        <v>0</v>
      </c>
      <c r="CE6" s="403">
        <f t="shared" si="7"/>
        <v>0</v>
      </c>
    </row>
    <row r="7" spans="1:83" x14ac:dyDescent="0.35">
      <c r="B7" s="73"/>
      <c r="C7" s="201"/>
      <c r="D7" s="402"/>
      <c r="E7" s="402"/>
      <c r="F7" s="402"/>
      <c r="G7" s="402"/>
      <c r="H7" s="402"/>
      <c r="I7" s="402"/>
      <c r="J7" s="402"/>
      <c r="K7" s="402"/>
      <c r="L7" s="402"/>
      <c r="M7" s="402"/>
      <c r="N7" s="402"/>
      <c r="O7" s="402"/>
      <c r="P7" s="402"/>
      <c r="Q7" s="402"/>
      <c r="R7" s="402"/>
      <c r="S7" s="402"/>
      <c r="T7" s="402"/>
      <c r="U7" s="402"/>
      <c r="V7" s="402"/>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2"/>
      <c r="BI7" s="402"/>
      <c r="BJ7" s="402"/>
      <c r="BK7" s="402"/>
      <c r="BL7" s="402"/>
      <c r="BM7" s="402"/>
      <c r="BN7" s="402"/>
      <c r="BO7" s="402"/>
      <c r="BP7" s="402"/>
      <c r="BQ7" s="402"/>
      <c r="BR7" s="402"/>
      <c r="BS7" s="402"/>
      <c r="BT7" s="402"/>
      <c r="BU7" s="402"/>
      <c r="BV7" s="402"/>
      <c r="BW7" s="402"/>
      <c r="BX7" s="402"/>
      <c r="BY7" s="402"/>
      <c r="BZ7" s="402"/>
      <c r="CA7" s="402"/>
      <c r="CB7" s="402"/>
      <c r="CC7" s="402"/>
      <c r="CD7" s="402"/>
      <c r="CE7" s="403"/>
    </row>
    <row r="8" spans="1:83" x14ac:dyDescent="0.35">
      <c r="B8" s="82" t="s">
        <v>515</v>
      </c>
      <c r="C8" s="201"/>
      <c r="D8" s="399">
        <v>0</v>
      </c>
      <c r="E8" s="399">
        <v>0</v>
      </c>
      <c r="F8" s="399">
        <v>0</v>
      </c>
      <c r="G8" s="399">
        <v>0</v>
      </c>
      <c r="H8" s="399">
        <v>0</v>
      </c>
      <c r="I8" s="399">
        <v>0</v>
      </c>
      <c r="J8" s="399">
        <v>0</v>
      </c>
      <c r="K8" s="399">
        <v>0</v>
      </c>
      <c r="L8" s="399">
        <v>0</v>
      </c>
      <c r="M8" s="399">
        <v>0</v>
      </c>
      <c r="N8" s="399">
        <v>0</v>
      </c>
      <c r="O8" s="399">
        <v>0</v>
      </c>
      <c r="P8" s="399">
        <v>0</v>
      </c>
      <c r="Q8" s="399">
        <v>0</v>
      </c>
      <c r="R8" s="399">
        <v>0</v>
      </c>
      <c r="S8" s="399">
        <v>0</v>
      </c>
      <c r="T8" s="399">
        <v>0</v>
      </c>
      <c r="U8" s="399">
        <v>0</v>
      </c>
      <c r="V8" s="399">
        <v>0</v>
      </c>
      <c r="W8" s="399">
        <v>0</v>
      </c>
      <c r="X8" s="399">
        <v>0</v>
      </c>
      <c r="Y8" s="399">
        <v>0</v>
      </c>
      <c r="Z8" s="399">
        <v>0</v>
      </c>
      <c r="AA8" s="399">
        <v>0</v>
      </c>
      <c r="AB8" s="399">
        <v>0</v>
      </c>
      <c r="AC8" s="399">
        <v>0</v>
      </c>
      <c r="AD8" s="399">
        <v>0</v>
      </c>
      <c r="AE8" s="399">
        <v>0</v>
      </c>
      <c r="AF8" s="399">
        <v>0</v>
      </c>
      <c r="AG8" s="399">
        <v>0</v>
      </c>
      <c r="AH8" s="399">
        <v>0</v>
      </c>
      <c r="AI8" s="399">
        <v>0</v>
      </c>
      <c r="AJ8" s="399">
        <v>0</v>
      </c>
      <c r="AK8" s="399">
        <v>0</v>
      </c>
      <c r="AL8" s="399">
        <v>0</v>
      </c>
      <c r="AM8" s="399">
        <v>0</v>
      </c>
      <c r="AN8" s="399">
        <v>0</v>
      </c>
      <c r="AO8" s="399">
        <v>0</v>
      </c>
      <c r="AP8" s="399">
        <v>0</v>
      </c>
      <c r="AQ8" s="399">
        <v>0</v>
      </c>
      <c r="AR8" s="399">
        <v>0</v>
      </c>
      <c r="AS8" s="399">
        <v>0</v>
      </c>
      <c r="AT8" s="399">
        <v>0</v>
      </c>
      <c r="AU8" s="399">
        <v>0</v>
      </c>
      <c r="AV8" s="399">
        <v>0</v>
      </c>
      <c r="AW8" s="399">
        <v>0</v>
      </c>
      <c r="AX8" s="399">
        <v>0</v>
      </c>
      <c r="AY8" s="399">
        <v>0</v>
      </c>
      <c r="AZ8" s="399">
        <v>0</v>
      </c>
      <c r="BA8" s="399">
        <v>0</v>
      </c>
      <c r="BB8" s="399">
        <v>0</v>
      </c>
      <c r="BC8" s="399">
        <v>0</v>
      </c>
      <c r="BD8" s="399">
        <v>0</v>
      </c>
      <c r="BE8" s="399">
        <v>0</v>
      </c>
      <c r="BF8" s="399">
        <v>0</v>
      </c>
      <c r="BG8" s="399">
        <v>0</v>
      </c>
      <c r="BH8" s="399">
        <v>0</v>
      </c>
      <c r="BI8" s="399">
        <v>0</v>
      </c>
      <c r="BJ8" s="399">
        <v>0</v>
      </c>
      <c r="BK8" s="399">
        <v>0</v>
      </c>
      <c r="BL8" s="399">
        <v>0</v>
      </c>
      <c r="BM8" s="399">
        <v>0</v>
      </c>
      <c r="BN8" s="399">
        <v>0</v>
      </c>
      <c r="BO8" s="399">
        <v>0</v>
      </c>
      <c r="BP8" s="399">
        <v>0</v>
      </c>
      <c r="BQ8" s="399">
        <v>0</v>
      </c>
      <c r="BR8" s="399">
        <v>0</v>
      </c>
      <c r="BS8" s="399">
        <v>0</v>
      </c>
      <c r="BT8" s="399">
        <v>0</v>
      </c>
      <c r="BU8" s="399">
        <v>109.92024563645997</v>
      </c>
      <c r="BV8" s="399">
        <v>184.96516445151136</v>
      </c>
      <c r="BW8" s="399">
        <v>222.14298096843913</v>
      </c>
      <c r="BX8" s="399">
        <v>256.97234059495457</v>
      </c>
      <c r="BY8" s="399">
        <v>187.71946333253885</v>
      </c>
      <c r="BZ8" s="399">
        <v>207.36861165945689</v>
      </c>
      <c r="CA8" s="399">
        <v>265.47870249494582</v>
      </c>
      <c r="CB8" s="399">
        <v>236.67136416292763</v>
      </c>
      <c r="CC8" s="399">
        <v>228.51319481488221</v>
      </c>
      <c r="CD8" s="399">
        <v>228.68103107962943</v>
      </c>
      <c r="CE8" s="400">
        <v>236.53949860410498</v>
      </c>
    </row>
    <row r="9" spans="1:83" x14ac:dyDescent="0.35">
      <c r="B9" s="73" t="s">
        <v>516</v>
      </c>
      <c r="C9" s="201"/>
      <c r="D9" s="402"/>
      <c r="E9" s="402"/>
      <c r="F9" s="402"/>
      <c r="G9" s="402"/>
      <c r="H9" s="402"/>
      <c r="I9" s="402"/>
      <c r="J9" s="402"/>
      <c r="K9" s="402"/>
      <c r="L9" s="402"/>
      <c r="M9" s="402"/>
      <c r="N9" s="402"/>
      <c r="O9" s="402"/>
      <c r="P9" s="402"/>
      <c r="Q9" s="402"/>
      <c r="R9" s="402"/>
      <c r="S9" s="402"/>
      <c r="T9" s="402"/>
      <c r="U9" s="402"/>
      <c r="V9" s="402"/>
      <c r="W9" s="402"/>
      <c r="X9" s="402"/>
      <c r="Y9" s="402"/>
      <c r="Z9" s="402"/>
      <c r="AA9" s="402"/>
      <c r="AB9" s="402"/>
      <c r="AC9" s="402"/>
      <c r="AD9" s="402"/>
      <c r="AE9" s="402"/>
      <c r="AF9" s="402"/>
      <c r="AG9" s="402"/>
      <c r="AH9" s="402"/>
      <c r="AI9" s="402"/>
      <c r="AJ9" s="402"/>
      <c r="AK9" s="402"/>
      <c r="AL9" s="402"/>
      <c r="AM9" s="402"/>
      <c r="AN9" s="402"/>
      <c r="AO9" s="402"/>
      <c r="AP9" s="402"/>
      <c r="AQ9" s="402"/>
      <c r="AR9" s="402"/>
      <c r="AS9" s="402"/>
      <c r="AT9" s="402"/>
      <c r="AU9" s="402"/>
      <c r="AV9" s="402"/>
      <c r="AW9" s="402"/>
      <c r="AX9" s="402"/>
      <c r="AY9" s="402"/>
      <c r="AZ9" s="402"/>
      <c r="BA9" s="402"/>
      <c r="BB9" s="402"/>
      <c r="BC9" s="402"/>
      <c r="BD9" s="402"/>
      <c r="BE9" s="402"/>
      <c r="BF9" s="402"/>
      <c r="BG9" s="402"/>
      <c r="BH9" s="402"/>
      <c r="BI9" s="402"/>
      <c r="BJ9" s="402"/>
      <c r="BK9" s="402"/>
      <c r="BL9" s="402"/>
      <c r="BM9" s="402"/>
      <c r="BN9" s="402"/>
      <c r="BO9" s="402"/>
      <c r="BP9" s="402"/>
      <c r="BQ9" s="402"/>
      <c r="BR9" s="402"/>
      <c r="BS9" s="402"/>
      <c r="BT9" s="402"/>
      <c r="BU9" s="402">
        <v>28.738193901895265</v>
      </c>
      <c r="BV9" s="402">
        <v>57.901574344580844</v>
      </c>
      <c r="BW9" s="402">
        <v>69.523077127199571</v>
      </c>
      <c r="BX9" s="402">
        <v>85.97741586387049</v>
      </c>
      <c r="BY9" s="402">
        <v>62.719447577368371</v>
      </c>
      <c r="BZ9" s="402">
        <v>66.721458784901927</v>
      </c>
      <c r="CA9" s="402">
        <v>79.384892774862891</v>
      </c>
      <c r="CB9" s="402">
        <v>70.666977188134723</v>
      </c>
      <c r="CC9" s="402">
        <v>68.224501504764063</v>
      </c>
      <c r="CD9" s="402">
        <v>68.123365563737664</v>
      </c>
      <c r="CE9" s="403">
        <v>70.337155686117839</v>
      </c>
    </row>
    <row r="10" spans="1:83" x14ac:dyDescent="0.35">
      <c r="B10" s="73" t="s">
        <v>517</v>
      </c>
      <c r="C10" s="201"/>
      <c r="D10" s="402"/>
      <c r="E10" s="402"/>
      <c r="F10" s="402"/>
      <c r="G10" s="402"/>
      <c r="H10" s="402"/>
      <c r="I10" s="402"/>
      <c r="J10" s="402"/>
      <c r="K10" s="402"/>
      <c r="L10" s="402"/>
      <c r="M10" s="402"/>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2"/>
      <c r="AO10" s="402"/>
      <c r="AP10" s="402"/>
      <c r="AQ10" s="402"/>
      <c r="AR10" s="402"/>
      <c r="AS10" s="402"/>
      <c r="AT10" s="402"/>
      <c r="AU10" s="402"/>
      <c r="AV10" s="402"/>
      <c r="AW10" s="402"/>
      <c r="AX10" s="402"/>
      <c r="AY10" s="402"/>
      <c r="AZ10" s="402"/>
      <c r="BA10" s="402"/>
      <c r="BB10" s="402"/>
      <c r="BC10" s="402"/>
      <c r="BD10" s="402"/>
      <c r="BE10" s="402"/>
      <c r="BF10" s="402"/>
      <c r="BG10" s="402"/>
      <c r="BH10" s="402"/>
      <c r="BI10" s="402"/>
      <c r="BJ10" s="402"/>
      <c r="BK10" s="402"/>
      <c r="BL10" s="402"/>
      <c r="BM10" s="402"/>
      <c r="BN10" s="402"/>
      <c r="BO10" s="402"/>
      <c r="BP10" s="402"/>
      <c r="BQ10" s="402"/>
      <c r="BR10" s="402"/>
      <c r="BS10" s="402"/>
      <c r="BT10" s="402"/>
      <c r="BU10" s="402">
        <v>81.182051734564709</v>
      </c>
      <c r="BV10" s="402">
        <v>127.06359010693052</v>
      </c>
      <c r="BW10" s="402">
        <v>152.61990384123956</v>
      </c>
      <c r="BX10" s="402">
        <v>170.9949247310841</v>
      </c>
      <c r="BY10" s="402">
        <v>125.00001575517049</v>
      </c>
      <c r="BZ10" s="402">
        <v>140.64715287455496</v>
      </c>
      <c r="CA10" s="402">
        <v>186.09380972008293</v>
      </c>
      <c r="CB10" s="402">
        <v>166.00438697479291</v>
      </c>
      <c r="CC10" s="402">
        <v>160.28869331011816</v>
      </c>
      <c r="CD10" s="402">
        <v>160.55766551589178</v>
      </c>
      <c r="CE10" s="403">
        <v>166.20234291798712</v>
      </c>
    </row>
    <row r="11" spans="1:83" ht="26.25" customHeight="1" x14ac:dyDescent="0.35">
      <c r="A11" s="243"/>
      <c r="B11" s="82" t="s">
        <v>518</v>
      </c>
      <c r="C11" s="233"/>
      <c r="D11" s="399">
        <v>0</v>
      </c>
      <c r="E11" s="399">
        <v>0</v>
      </c>
      <c r="F11" s="399">
        <v>0</v>
      </c>
      <c r="G11" s="399">
        <v>0</v>
      </c>
      <c r="H11" s="399">
        <v>0</v>
      </c>
      <c r="I11" s="399">
        <v>0</v>
      </c>
      <c r="J11" s="399">
        <v>0</v>
      </c>
      <c r="K11" s="399">
        <v>0</v>
      </c>
      <c r="L11" s="399">
        <v>0</v>
      </c>
      <c r="M11" s="399">
        <v>0</v>
      </c>
      <c r="N11" s="399">
        <v>0</v>
      </c>
      <c r="O11" s="399">
        <v>0</v>
      </c>
      <c r="P11" s="399">
        <v>0</v>
      </c>
      <c r="Q11" s="399">
        <v>0</v>
      </c>
      <c r="R11" s="399">
        <v>0</v>
      </c>
      <c r="S11" s="399">
        <v>0</v>
      </c>
      <c r="T11" s="399">
        <v>0</v>
      </c>
      <c r="U11" s="399">
        <v>0</v>
      </c>
      <c r="V11" s="399">
        <v>0</v>
      </c>
      <c r="W11" s="399">
        <v>0</v>
      </c>
      <c r="X11" s="399">
        <v>0</v>
      </c>
      <c r="Y11" s="399">
        <v>0</v>
      </c>
      <c r="Z11" s="399">
        <v>0</v>
      </c>
      <c r="AA11" s="399">
        <v>0</v>
      </c>
      <c r="AB11" s="399">
        <v>0</v>
      </c>
      <c r="AC11" s="399">
        <v>0</v>
      </c>
      <c r="AD11" s="399">
        <v>0</v>
      </c>
      <c r="AE11" s="399">
        <v>0</v>
      </c>
      <c r="AF11" s="399">
        <v>0</v>
      </c>
      <c r="AG11" s="399">
        <v>0</v>
      </c>
      <c r="AH11" s="399">
        <f t="shared" ref="AH11:BM11" si="8">SUM(AH12:AH13)</f>
        <v>505</v>
      </c>
      <c r="AI11" s="399">
        <f t="shared" si="8"/>
        <v>562.88724981467749</v>
      </c>
      <c r="AJ11" s="399">
        <f t="shared" si="8"/>
        <v>636.0202001482578</v>
      </c>
      <c r="AK11" s="399">
        <f t="shared" si="8"/>
        <v>685.84818383988136</v>
      </c>
      <c r="AL11" s="399">
        <f t="shared" si="8"/>
        <v>716</v>
      </c>
      <c r="AM11" s="399">
        <f t="shared" si="8"/>
        <v>756</v>
      </c>
      <c r="AN11" s="399">
        <f t="shared" si="8"/>
        <v>759</v>
      </c>
      <c r="AO11" s="399">
        <f t="shared" si="8"/>
        <v>767</v>
      </c>
      <c r="AP11" s="399">
        <f t="shared" si="8"/>
        <v>785</v>
      </c>
      <c r="AQ11" s="399">
        <f t="shared" si="8"/>
        <v>789.25</v>
      </c>
      <c r="AR11" s="399">
        <f t="shared" si="8"/>
        <v>787.16399999999999</v>
      </c>
      <c r="AS11" s="399">
        <f t="shared" si="8"/>
        <v>771.303</v>
      </c>
      <c r="AT11" s="399">
        <f t="shared" si="8"/>
        <v>788.89200000000005</v>
      </c>
      <c r="AU11" s="399">
        <f t="shared" si="8"/>
        <v>878.78200000000004</v>
      </c>
      <c r="AV11" s="399">
        <f t="shared" si="8"/>
        <v>860.14800000000002</v>
      </c>
      <c r="AW11" s="399">
        <f t="shared" si="8"/>
        <v>868</v>
      </c>
      <c r="AX11" s="399">
        <f t="shared" si="8"/>
        <v>841.82099999999991</v>
      </c>
      <c r="AY11" s="399">
        <f t="shared" si="8"/>
        <v>821.31099999999992</v>
      </c>
      <c r="AZ11" s="399">
        <f t="shared" si="8"/>
        <v>771.62099999999998</v>
      </c>
      <c r="BA11" s="399">
        <f t="shared" si="8"/>
        <v>767.95100000000014</v>
      </c>
      <c r="BB11" s="399">
        <f t="shared" si="8"/>
        <v>744.78599999999994</v>
      </c>
      <c r="BC11" s="399">
        <f t="shared" si="8"/>
        <v>750.40700000000015</v>
      </c>
      <c r="BD11" s="399">
        <f t="shared" si="8"/>
        <v>722.57399999999996</v>
      </c>
      <c r="BE11" s="399">
        <f t="shared" si="8"/>
        <v>830.53729334177387</v>
      </c>
      <c r="BF11" s="399">
        <f t="shared" si="8"/>
        <v>836.62692212999991</v>
      </c>
      <c r="BG11" s="399">
        <f t="shared" si="8"/>
        <v>779.6027927405496</v>
      </c>
      <c r="BH11" s="399">
        <f t="shared" si="8"/>
        <v>720.87099999999998</v>
      </c>
      <c r="BI11" s="399">
        <f t="shared" si="8"/>
        <v>697.05176069000004</v>
      </c>
      <c r="BJ11" s="399">
        <f t="shared" si="8"/>
        <v>642.11463335999997</v>
      </c>
      <c r="BK11" s="399">
        <f t="shared" si="8"/>
        <v>600.31661291890316</v>
      </c>
      <c r="BL11" s="399">
        <f t="shared" si="8"/>
        <v>559.92442127000004</v>
      </c>
      <c r="BM11" s="399">
        <f t="shared" si="8"/>
        <v>548.03660721503923</v>
      </c>
      <c r="BN11" s="399">
        <f t="shared" ref="BN11:CE11" si="9">SUM(BN12:BN13)</f>
        <v>529.75740402523707</v>
      </c>
      <c r="BO11" s="399">
        <f t="shared" si="9"/>
        <v>518.53362152957493</v>
      </c>
      <c r="BP11" s="399">
        <f t="shared" si="9"/>
        <v>523.88457191740724</v>
      </c>
      <c r="BQ11" s="399">
        <f t="shared" si="9"/>
        <v>513.45475950999992</v>
      </c>
      <c r="BR11" s="399">
        <f t="shared" si="9"/>
        <v>516.08061811252776</v>
      </c>
      <c r="BS11" s="399">
        <f t="shared" si="9"/>
        <v>522.03452683860587</v>
      </c>
      <c r="BT11" s="399">
        <f t="shared" si="9"/>
        <v>516.30467009524364</v>
      </c>
      <c r="BU11" s="399">
        <f t="shared" si="9"/>
        <v>354.38444881915711</v>
      </c>
      <c r="BV11" s="399">
        <f t="shared" si="9"/>
        <v>245.10983985996961</v>
      </c>
      <c r="BW11" s="399">
        <f t="shared" si="9"/>
        <v>250.02369809824876</v>
      </c>
      <c r="BX11" s="399">
        <f t="shared" si="9"/>
        <v>212.06073562868855</v>
      </c>
      <c r="BY11" s="399">
        <f t="shared" si="9"/>
        <v>136.05727542876102</v>
      </c>
      <c r="BZ11" s="399">
        <f t="shared" si="9"/>
        <v>130.24410382508361</v>
      </c>
      <c r="CA11" s="399">
        <f t="shared" si="9"/>
        <v>148.80403560283116</v>
      </c>
      <c r="CB11" s="399">
        <f t="shared" si="9"/>
        <v>111.69142126124386</v>
      </c>
      <c r="CC11" s="399">
        <f t="shared" si="9"/>
        <v>85.765509386013306</v>
      </c>
      <c r="CD11" s="399">
        <f t="shared" si="9"/>
        <v>65.865478904450214</v>
      </c>
      <c r="CE11" s="400">
        <f t="shared" si="9"/>
        <v>50.513946684815068</v>
      </c>
    </row>
    <row r="12" spans="1:83" x14ac:dyDescent="0.35">
      <c r="B12" s="73" t="s">
        <v>438</v>
      </c>
      <c r="C12" s="201"/>
      <c r="D12" s="402" t="s">
        <v>473</v>
      </c>
      <c r="E12" s="402" t="s">
        <v>473</v>
      </c>
      <c r="F12" s="402" t="s">
        <v>473</v>
      </c>
      <c r="G12" s="402" t="s">
        <v>473</v>
      </c>
      <c r="H12" s="402" t="s">
        <v>473</v>
      </c>
      <c r="I12" s="402" t="s">
        <v>473</v>
      </c>
      <c r="J12" s="402" t="s">
        <v>473</v>
      </c>
      <c r="K12" s="402" t="s">
        <v>473</v>
      </c>
      <c r="L12" s="402" t="s">
        <v>473</v>
      </c>
      <c r="M12" s="402" t="s">
        <v>473</v>
      </c>
      <c r="N12" s="402" t="s">
        <v>473</v>
      </c>
      <c r="O12" s="402" t="s">
        <v>473</v>
      </c>
      <c r="P12" s="402" t="s">
        <v>473</v>
      </c>
      <c r="Q12" s="402" t="s">
        <v>473</v>
      </c>
      <c r="R12" s="402" t="s">
        <v>473</v>
      </c>
      <c r="S12" s="402" t="s">
        <v>473</v>
      </c>
      <c r="T12" s="402" t="s">
        <v>473</v>
      </c>
      <c r="U12" s="402" t="s">
        <v>473</v>
      </c>
      <c r="V12" s="402" t="s">
        <v>473</v>
      </c>
      <c r="W12" s="402" t="s">
        <v>473</v>
      </c>
      <c r="X12" s="402" t="s">
        <v>473</v>
      </c>
      <c r="Y12" s="402" t="s">
        <v>473</v>
      </c>
      <c r="Z12" s="402" t="s">
        <v>473</v>
      </c>
      <c r="AA12" s="402" t="s">
        <v>473</v>
      </c>
      <c r="AB12" s="402" t="s">
        <v>473</v>
      </c>
      <c r="AC12" s="402" t="s">
        <v>473</v>
      </c>
      <c r="AD12" s="402" t="s">
        <v>473</v>
      </c>
      <c r="AE12" s="402" t="s">
        <v>473</v>
      </c>
      <c r="AF12" s="402" t="s">
        <v>473</v>
      </c>
      <c r="AG12" s="402" t="s">
        <v>473</v>
      </c>
      <c r="AH12" s="402">
        <v>433.19637841651365</v>
      </c>
      <c r="AI12" s="402">
        <v>491.57804255409542</v>
      </c>
      <c r="AJ12" s="402">
        <v>554.82967264977924</v>
      </c>
      <c r="AK12" s="402">
        <v>597.63212258588965</v>
      </c>
      <c r="AL12" s="402">
        <v>630.14592004132612</v>
      </c>
      <c r="AM12" s="402">
        <v>661.919258538132</v>
      </c>
      <c r="AN12" s="402">
        <v>665.25957529428422</v>
      </c>
      <c r="AO12" s="402">
        <v>668.58081446977872</v>
      </c>
      <c r="AP12" s="402">
        <v>686.54822330144486</v>
      </c>
      <c r="AQ12" s="402">
        <v>687.83778406598583</v>
      </c>
      <c r="AR12" s="402">
        <v>683.46392070541924</v>
      </c>
      <c r="AS12" s="402">
        <v>656.05418789515488</v>
      </c>
      <c r="AT12" s="402">
        <v>683.68441738207923</v>
      </c>
      <c r="AU12" s="402">
        <v>746.31190271576043</v>
      </c>
      <c r="AV12" s="402">
        <v>720.91047448732343</v>
      </c>
      <c r="AW12" s="402">
        <v>722.98375426855523</v>
      </c>
      <c r="AX12" s="402">
        <v>701.70056148671415</v>
      </c>
      <c r="AY12" s="402">
        <v>683.57531623989541</v>
      </c>
      <c r="AZ12" s="402">
        <v>648.47078202168245</v>
      </c>
      <c r="BA12" s="402">
        <v>655.47438801712497</v>
      </c>
      <c r="BB12" s="402">
        <v>638.58108077177928</v>
      </c>
      <c r="BC12" s="402">
        <v>650.31584786041594</v>
      </c>
      <c r="BD12" s="402">
        <v>631.10693085508979</v>
      </c>
      <c r="BE12" s="402">
        <v>736.26207961364651</v>
      </c>
      <c r="BF12" s="402">
        <v>738.48558911616817</v>
      </c>
      <c r="BG12" s="402">
        <v>691.18314787227746</v>
      </c>
      <c r="BH12" s="402">
        <v>636.20925212450004</v>
      </c>
      <c r="BI12" s="402">
        <v>618.61569305871558</v>
      </c>
      <c r="BJ12" s="402">
        <v>572.93044173153885</v>
      </c>
      <c r="BK12" s="402">
        <v>547.30458607473906</v>
      </c>
      <c r="BL12" s="402">
        <v>515.55293311502305</v>
      </c>
      <c r="BM12" s="402">
        <v>512.88008897976067</v>
      </c>
      <c r="BN12" s="402">
        <v>492.72786275860085</v>
      </c>
      <c r="BO12" s="402">
        <v>489.66027087611786</v>
      </c>
      <c r="BP12" s="402">
        <v>502.77979164042989</v>
      </c>
      <c r="BQ12" s="402">
        <v>499.19309366482179</v>
      </c>
      <c r="BR12" s="402">
        <v>506.96691126187358</v>
      </c>
      <c r="BS12" s="402">
        <v>516.5294929940469</v>
      </c>
      <c r="BT12" s="402">
        <v>512.97957527602387</v>
      </c>
      <c r="BU12" s="402">
        <v>351.4503564749092</v>
      </c>
      <c r="BV12" s="402">
        <v>243.72607386059869</v>
      </c>
      <c r="BW12" s="402">
        <v>249.12051996188211</v>
      </c>
      <c r="BX12" s="402">
        <v>212.06073562868855</v>
      </c>
      <c r="BY12" s="402">
        <v>136.05727542876102</v>
      </c>
      <c r="BZ12" s="402">
        <v>130.24410382508361</v>
      </c>
      <c r="CA12" s="402">
        <v>148.80403560283116</v>
      </c>
      <c r="CB12" s="402">
        <v>111.69142126124386</v>
      </c>
      <c r="CC12" s="402">
        <v>85.765509386013306</v>
      </c>
      <c r="CD12" s="402">
        <v>65.865478904450214</v>
      </c>
      <c r="CE12" s="403">
        <v>50.513946684815068</v>
      </c>
    </row>
    <row r="13" spans="1:83" x14ac:dyDescent="0.35">
      <c r="B13" s="73" t="s">
        <v>437</v>
      </c>
      <c r="C13" s="201"/>
      <c r="D13" s="402" t="s">
        <v>473</v>
      </c>
      <c r="E13" s="402" t="s">
        <v>473</v>
      </c>
      <c r="F13" s="402" t="s">
        <v>473</v>
      </c>
      <c r="G13" s="402" t="s">
        <v>473</v>
      </c>
      <c r="H13" s="402" t="s">
        <v>473</v>
      </c>
      <c r="I13" s="402" t="s">
        <v>473</v>
      </c>
      <c r="J13" s="402" t="s">
        <v>473</v>
      </c>
      <c r="K13" s="402" t="s">
        <v>473</v>
      </c>
      <c r="L13" s="402" t="s">
        <v>473</v>
      </c>
      <c r="M13" s="402" t="s">
        <v>473</v>
      </c>
      <c r="N13" s="402" t="s">
        <v>473</v>
      </c>
      <c r="O13" s="402" t="s">
        <v>473</v>
      </c>
      <c r="P13" s="402" t="s">
        <v>473</v>
      </c>
      <c r="Q13" s="402" t="s">
        <v>473</v>
      </c>
      <c r="R13" s="402" t="s">
        <v>473</v>
      </c>
      <c r="S13" s="402" t="s">
        <v>473</v>
      </c>
      <c r="T13" s="402" t="s">
        <v>473</v>
      </c>
      <c r="U13" s="402" t="s">
        <v>473</v>
      </c>
      <c r="V13" s="402" t="s">
        <v>473</v>
      </c>
      <c r="W13" s="402" t="s">
        <v>473</v>
      </c>
      <c r="X13" s="402" t="s">
        <v>473</v>
      </c>
      <c r="Y13" s="402" t="s">
        <v>473</v>
      </c>
      <c r="Z13" s="402" t="s">
        <v>473</v>
      </c>
      <c r="AA13" s="402" t="s">
        <v>473</v>
      </c>
      <c r="AB13" s="402" t="s">
        <v>473</v>
      </c>
      <c r="AC13" s="402" t="s">
        <v>473</v>
      </c>
      <c r="AD13" s="402" t="s">
        <v>473</v>
      </c>
      <c r="AE13" s="402" t="s">
        <v>473</v>
      </c>
      <c r="AF13" s="402" t="s">
        <v>473</v>
      </c>
      <c r="AG13" s="402" t="s">
        <v>473</v>
      </c>
      <c r="AH13" s="402">
        <v>71.803621583486347</v>
      </c>
      <c r="AI13" s="402">
        <v>71.309207260582085</v>
      </c>
      <c r="AJ13" s="402">
        <v>81.190527498478616</v>
      </c>
      <c r="AK13" s="402">
        <v>88.216061253991739</v>
      </c>
      <c r="AL13" s="402">
        <v>85.854079958673921</v>
      </c>
      <c r="AM13" s="402">
        <v>94.080741461868001</v>
      </c>
      <c r="AN13" s="402">
        <v>93.74042470571581</v>
      </c>
      <c r="AO13" s="402">
        <v>98.41918553022127</v>
      </c>
      <c r="AP13" s="402">
        <v>98.451776698555136</v>
      </c>
      <c r="AQ13" s="402">
        <v>101.4122159340142</v>
      </c>
      <c r="AR13" s="402">
        <v>103.7000792945807</v>
      </c>
      <c r="AS13" s="402">
        <v>115.24881210484507</v>
      </c>
      <c r="AT13" s="402">
        <v>105.20758261792079</v>
      </c>
      <c r="AU13" s="402">
        <v>132.47009728423961</v>
      </c>
      <c r="AV13" s="402">
        <v>139.23752551267657</v>
      </c>
      <c r="AW13" s="402">
        <v>145.01624573144477</v>
      </c>
      <c r="AX13" s="402">
        <v>140.12043851328579</v>
      </c>
      <c r="AY13" s="402">
        <v>137.73568376010451</v>
      </c>
      <c r="AZ13" s="402">
        <v>123.15021797831749</v>
      </c>
      <c r="BA13" s="402">
        <v>112.47661198287514</v>
      </c>
      <c r="BB13" s="402">
        <v>106.20491922822067</v>
      </c>
      <c r="BC13" s="402">
        <v>100.0911521395842</v>
      </c>
      <c r="BD13" s="402">
        <v>91.467069144910184</v>
      </c>
      <c r="BE13" s="402">
        <v>94.275213728127369</v>
      </c>
      <c r="BF13" s="402">
        <v>98.141333013831741</v>
      </c>
      <c r="BG13" s="402">
        <v>88.419644868272087</v>
      </c>
      <c r="BH13" s="402">
        <v>84.661747875499969</v>
      </c>
      <c r="BI13" s="402">
        <v>78.43606763128443</v>
      </c>
      <c r="BJ13" s="402">
        <v>69.184191628461178</v>
      </c>
      <c r="BK13" s="402">
        <v>53.012026844164069</v>
      </c>
      <c r="BL13" s="402">
        <v>44.371488154976973</v>
      </c>
      <c r="BM13" s="402">
        <v>35.156518235278511</v>
      </c>
      <c r="BN13" s="402">
        <v>37.029541266636251</v>
      </c>
      <c r="BO13" s="402">
        <v>28.873350653457123</v>
      </c>
      <c r="BP13" s="402">
        <v>21.10478027697734</v>
      </c>
      <c r="BQ13" s="402">
        <v>14.26166584517814</v>
      </c>
      <c r="BR13" s="402">
        <v>9.1137068506542054</v>
      </c>
      <c r="BS13" s="402">
        <v>5.5050338445589686</v>
      </c>
      <c r="BT13" s="402">
        <v>3.3250948192197995</v>
      </c>
      <c r="BU13" s="402">
        <v>2.934092344247913</v>
      </c>
      <c r="BV13" s="402">
        <v>1.3837659993709353</v>
      </c>
      <c r="BW13" s="402">
        <v>0.90317813636665201</v>
      </c>
      <c r="BX13" s="402">
        <v>0</v>
      </c>
      <c r="BY13" s="402">
        <v>0</v>
      </c>
      <c r="BZ13" s="402">
        <v>0</v>
      </c>
      <c r="CA13" s="402">
        <v>0</v>
      </c>
      <c r="CB13" s="402">
        <v>0</v>
      </c>
      <c r="CC13" s="402">
        <v>0</v>
      </c>
      <c r="CD13" s="402">
        <v>0</v>
      </c>
      <c r="CE13" s="403">
        <v>0</v>
      </c>
    </row>
    <row r="14" spans="1:83" ht="26.25" customHeight="1" x14ac:dyDescent="0.35">
      <c r="B14" s="82" t="s">
        <v>519</v>
      </c>
      <c r="C14" s="73"/>
      <c r="D14" s="399">
        <v>0</v>
      </c>
      <c r="E14" s="399">
        <v>0</v>
      </c>
      <c r="F14" s="399">
        <v>0</v>
      </c>
      <c r="G14" s="399">
        <v>0</v>
      </c>
      <c r="H14" s="399">
        <v>0</v>
      </c>
      <c r="I14" s="399">
        <v>0</v>
      </c>
      <c r="J14" s="399">
        <v>0</v>
      </c>
      <c r="K14" s="399">
        <v>0</v>
      </c>
      <c r="L14" s="399">
        <v>0</v>
      </c>
      <c r="M14" s="399">
        <v>0</v>
      </c>
      <c r="N14" s="399">
        <v>0</v>
      </c>
      <c r="O14" s="399">
        <v>0</v>
      </c>
      <c r="P14" s="399">
        <v>0</v>
      </c>
      <c r="Q14" s="399">
        <v>0</v>
      </c>
      <c r="R14" s="399">
        <v>0</v>
      </c>
      <c r="S14" s="399">
        <v>0</v>
      </c>
      <c r="T14" s="399">
        <v>0</v>
      </c>
      <c r="U14" s="399">
        <v>0</v>
      </c>
      <c r="V14" s="399">
        <v>0</v>
      </c>
      <c r="W14" s="399">
        <v>0</v>
      </c>
      <c r="X14" s="399">
        <v>0</v>
      </c>
      <c r="Y14" s="399">
        <v>0</v>
      </c>
      <c r="Z14" s="399">
        <v>0</v>
      </c>
      <c r="AA14" s="399">
        <v>0</v>
      </c>
      <c r="AB14" s="399">
        <v>0</v>
      </c>
      <c r="AC14" s="399">
        <v>0</v>
      </c>
      <c r="AD14" s="399">
        <v>0</v>
      </c>
      <c r="AE14" s="399">
        <v>0</v>
      </c>
      <c r="AF14" s="399">
        <v>0</v>
      </c>
      <c r="AG14" s="399">
        <v>0</v>
      </c>
      <c r="AH14" s="399">
        <f t="shared" ref="AH14:BM14" si="10">SUM(AH15:AH16)</f>
        <v>0</v>
      </c>
      <c r="AI14" s="399">
        <f t="shared" si="10"/>
        <v>0.11275018532246109</v>
      </c>
      <c r="AJ14" s="399">
        <f t="shared" si="10"/>
        <v>1.9797998517420314</v>
      </c>
      <c r="AK14" s="399">
        <f t="shared" si="10"/>
        <v>5.1518161601186057</v>
      </c>
      <c r="AL14" s="399">
        <f t="shared" si="10"/>
        <v>9</v>
      </c>
      <c r="AM14" s="399">
        <f t="shared" si="10"/>
        <v>14.999999999999998</v>
      </c>
      <c r="AN14" s="399">
        <f t="shared" si="10"/>
        <v>26</v>
      </c>
      <c r="AO14" s="399">
        <f t="shared" si="10"/>
        <v>33</v>
      </c>
      <c r="AP14" s="399">
        <f t="shared" si="10"/>
        <v>40</v>
      </c>
      <c r="AQ14" s="399">
        <f t="shared" si="10"/>
        <v>50.000000000000007</v>
      </c>
      <c r="AR14" s="399">
        <f t="shared" si="10"/>
        <v>63</v>
      </c>
      <c r="AS14" s="399">
        <f t="shared" si="10"/>
        <v>81</v>
      </c>
      <c r="AT14" s="399">
        <f t="shared" si="10"/>
        <v>100.494</v>
      </c>
      <c r="AU14" s="399">
        <f t="shared" si="10"/>
        <v>131.81700000000001</v>
      </c>
      <c r="AV14" s="399">
        <f t="shared" si="10"/>
        <v>149.852</v>
      </c>
      <c r="AW14" s="399">
        <f t="shared" si="10"/>
        <v>172</v>
      </c>
      <c r="AX14" s="399">
        <f t="shared" si="10"/>
        <v>180.179</v>
      </c>
      <c r="AY14" s="399">
        <f t="shared" si="10"/>
        <v>195.07400000000001</v>
      </c>
      <c r="AZ14" s="399">
        <f t="shared" si="10"/>
        <v>209.62</v>
      </c>
      <c r="BA14" s="399">
        <f t="shared" si="10"/>
        <v>219.12200000000001</v>
      </c>
      <c r="BB14" s="399">
        <f t="shared" si="10"/>
        <v>229.62</v>
      </c>
      <c r="BC14" s="399">
        <f t="shared" si="10"/>
        <v>251.28299999999999</v>
      </c>
      <c r="BD14" s="399">
        <f t="shared" si="10"/>
        <v>263.27600000000001</v>
      </c>
      <c r="BE14" s="399">
        <f t="shared" si="10"/>
        <v>268.75837131822618</v>
      </c>
      <c r="BF14" s="399">
        <f t="shared" si="10"/>
        <v>250.78770996</v>
      </c>
      <c r="BG14" s="399">
        <f t="shared" si="10"/>
        <v>227.07527540672788</v>
      </c>
      <c r="BH14" s="399">
        <f t="shared" si="10"/>
        <v>201.93699999999998</v>
      </c>
      <c r="BI14" s="399">
        <f t="shared" si="10"/>
        <v>177.48814832000002</v>
      </c>
      <c r="BJ14" s="399">
        <f t="shared" si="10"/>
        <v>154.43310238999999</v>
      </c>
      <c r="BK14" s="399">
        <f t="shared" si="10"/>
        <v>135.85556475999999</v>
      </c>
      <c r="BL14" s="399">
        <f t="shared" si="10"/>
        <v>114.82576818</v>
      </c>
      <c r="BM14" s="399">
        <f t="shared" si="10"/>
        <v>101.60390247496059</v>
      </c>
      <c r="BN14" s="399">
        <f t="shared" ref="BN14:CE14" si="11">SUM(BN15:BN16)</f>
        <v>83.766830504763064</v>
      </c>
      <c r="BO14" s="399">
        <f t="shared" si="11"/>
        <v>75.424392390424856</v>
      </c>
      <c r="BP14" s="399">
        <f t="shared" si="11"/>
        <v>68.65537360259259</v>
      </c>
      <c r="BQ14" s="399">
        <f t="shared" si="11"/>
        <v>68.776242409999995</v>
      </c>
      <c r="BR14" s="399">
        <f t="shared" si="11"/>
        <v>54.585042177472431</v>
      </c>
      <c r="BS14" s="399">
        <f t="shared" si="11"/>
        <v>46.88593851139494</v>
      </c>
      <c r="BT14" s="399">
        <f t="shared" si="11"/>
        <v>41.032823404756357</v>
      </c>
      <c r="BU14" s="399">
        <f t="shared" si="11"/>
        <v>38.247009674383257</v>
      </c>
      <c r="BV14" s="399">
        <f t="shared" si="11"/>
        <v>33.184287718519109</v>
      </c>
      <c r="BW14" s="399">
        <f t="shared" si="11"/>
        <v>34.124107213312151</v>
      </c>
      <c r="BX14" s="399">
        <f t="shared" si="11"/>
        <v>28.709471416356539</v>
      </c>
      <c r="BY14" s="399">
        <f t="shared" si="11"/>
        <v>17.744796678700428</v>
      </c>
      <c r="BZ14" s="399">
        <f t="shared" si="11"/>
        <v>16.330526768979471</v>
      </c>
      <c r="CA14" s="399">
        <f t="shared" si="11"/>
        <v>18.657645262834592</v>
      </c>
      <c r="CB14" s="399">
        <f t="shared" si="11"/>
        <v>14.004317210564018</v>
      </c>
      <c r="CC14" s="399">
        <f t="shared" si="11"/>
        <v>10.753622665056954</v>
      </c>
      <c r="CD14" s="399">
        <f t="shared" si="11"/>
        <v>8.2584772347569739</v>
      </c>
      <c r="CE14" s="400">
        <f t="shared" si="11"/>
        <v>6.3336407124504603</v>
      </c>
    </row>
    <row r="15" spans="1:83" x14ac:dyDescent="0.35">
      <c r="B15" s="73" t="s">
        <v>438</v>
      </c>
      <c r="C15" s="201"/>
      <c r="D15" s="402" t="s">
        <v>473</v>
      </c>
      <c r="E15" s="402" t="s">
        <v>473</v>
      </c>
      <c r="F15" s="402" t="s">
        <v>473</v>
      </c>
      <c r="G15" s="402" t="s">
        <v>473</v>
      </c>
      <c r="H15" s="402" t="s">
        <v>473</v>
      </c>
      <c r="I15" s="402" t="s">
        <v>473</v>
      </c>
      <c r="J15" s="402" t="s">
        <v>473</v>
      </c>
      <c r="K15" s="402" t="s">
        <v>473</v>
      </c>
      <c r="L15" s="402" t="s">
        <v>473</v>
      </c>
      <c r="M15" s="402" t="s">
        <v>473</v>
      </c>
      <c r="N15" s="402" t="s">
        <v>473</v>
      </c>
      <c r="O15" s="402" t="s">
        <v>473</v>
      </c>
      <c r="P15" s="402" t="s">
        <v>473</v>
      </c>
      <c r="Q15" s="402" t="s">
        <v>473</v>
      </c>
      <c r="R15" s="402" t="s">
        <v>473</v>
      </c>
      <c r="S15" s="402" t="s">
        <v>473</v>
      </c>
      <c r="T15" s="402" t="s">
        <v>473</v>
      </c>
      <c r="U15" s="402" t="s">
        <v>473</v>
      </c>
      <c r="V15" s="402" t="s">
        <v>473</v>
      </c>
      <c r="W15" s="402" t="s">
        <v>473</v>
      </c>
      <c r="X15" s="402" t="s">
        <v>473</v>
      </c>
      <c r="Y15" s="402" t="s">
        <v>473</v>
      </c>
      <c r="Z15" s="402" t="s">
        <v>473</v>
      </c>
      <c r="AA15" s="402" t="s">
        <v>473</v>
      </c>
      <c r="AB15" s="402" t="s">
        <v>473</v>
      </c>
      <c r="AC15" s="402" t="s">
        <v>473</v>
      </c>
      <c r="AD15" s="402" t="s">
        <v>473</v>
      </c>
      <c r="AE15" s="402" t="s">
        <v>473</v>
      </c>
      <c r="AF15" s="402" t="s">
        <v>473</v>
      </c>
      <c r="AG15" s="402" t="s">
        <v>473</v>
      </c>
      <c r="AH15" s="402">
        <v>0</v>
      </c>
      <c r="AI15" s="402">
        <v>0.11206975139097579</v>
      </c>
      <c r="AJ15" s="402">
        <v>1.9559041394144265</v>
      </c>
      <c r="AK15" s="402">
        <v>5.0585443704334674</v>
      </c>
      <c r="AL15" s="402">
        <v>8.7827442902784227</v>
      </c>
      <c r="AM15" s="402">
        <v>14.547383938080046</v>
      </c>
      <c r="AN15" s="402">
        <v>25.200944752617477</v>
      </c>
      <c r="AO15" s="402">
        <v>31.504743957915213</v>
      </c>
      <c r="AP15" s="402">
        <v>37.911238941429318</v>
      </c>
      <c r="AQ15" s="402">
        <v>47.069913087934566</v>
      </c>
      <c r="AR15" s="402">
        <v>58.896281800391392</v>
      </c>
      <c r="AS15" s="402">
        <v>74.07692307692308</v>
      </c>
      <c r="AT15" s="402">
        <v>91.577492841228676</v>
      </c>
      <c r="AU15" s="402">
        <v>117.29437072428964</v>
      </c>
      <c r="AV15" s="402">
        <v>131.3422809077048</v>
      </c>
      <c r="AW15" s="402">
        <v>150.21983887907462</v>
      </c>
      <c r="AX15" s="402">
        <v>157.36262069414141</v>
      </c>
      <c r="AY15" s="402">
        <v>168.15600838473355</v>
      </c>
      <c r="AZ15" s="402">
        <v>181.41047939847496</v>
      </c>
      <c r="BA15" s="402">
        <v>192.10670709999971</v>
      </c>
      <c r="BB15" s="402">
        <v>201.31550583145179</v>
      </c>
      <c r="BC15" s="402">
        <v>222.24598609428827</v>
      </c>
      <c r="BD15" s="402">
        <v>234.76715728678226</v>
      </c>
      <c r="BE15" s="402">
        <v>238.79510529135356</v>
      </c>
      <c r="BF15" s="402">
        <v>219.73165192058175</v>
      </c>
      <c r="BG15" s="402">
        <v>193.369</v>
      </c>
      <c r="BH15" s="402">
        <v>168.06399999999999</v>
      </c>
      <c r="BI15" s="402">
        <v>145.82337039453446</v>
      </c>
      <c r="BJ15" s="402">
        <v>125.21887532471118</v>
      </c>
      <c r="BK15" s="402">
        <v>109.93033523194052</v>
      </c>
      <c r="BL15" s="402">
        <v>93.800845414279749</v>
      </c>
      <c r="BM15" s="402">
        <v>85.276843175502719</v>
      </c>
      <c r="BN15" s="402">
        <v>70.562745196511173</v>
      </c>
      <c r="BO15" s="402">
        <v>66.952021430840631</v>
      </c>
      <c r="BP15" s="402">
        <v>61.481935140817022</v>
      </c>
      <c r="BQ15" s="402">
        <v>64.529378218725824</v>
      </c>
      <c r="BR15" s="402">
        <v>51.410505015048706</v>
      </c>
      <c r="BS15" s="402">
        <v>45.57355537163707</v>
      </c>
      <c r="BT15" s="402">
        <v>39.499139075463006</v>
      </c>
      <c r="BU15" s="402">
        <v>37.930347194836223</v>
      </c>
      <c r="BV15" s="402">
        <v>32.996946039031812</v>
      </c>
      <c r="BW15" s="402">
        <v>34.000838308034282</v>
      </c>
      <c r="BX15" s="402">
        <v>28.709471416356539</v>
      </c>
      <c r="BY15" s="402">
        <v>17.744796678700428</v>
      </c>
      <c r="BZ15" s="402">
        <v>16.330526768979471</v>
      </c>
      <c r="CA15" s="402">
        <v>18.657645262834592</v>
      </c>
      <c r="CB15" s="402">
        <v>14.004317210564018</v>
      </c>
      <c r="CC15" s="402">
        <v>10.753622665056954</v>
      </c>
      <c r="CD15" s="402">
        <v>8.2584772347569739</v>
      </c>
      <c r="CE15" s="403">
        <v>6.3336407124504603</v>
      </c>
    </row>
    <row r="16" spans="1:83" x14ac:dyDescent="0.35">
      <c r="B16" s="73" t="s">
        <v>437</v>
      </c>
      <c r="C16" s="201"/>
      <c r="D16" s="402" t="s">
        <v>473</v>
      </c>
      <c r="E16" s="402" t="s">
        <v>473</v>
      </c>
      <c r="F16" s="402" t="s">
        <v>473</v>
      </c>
      <c r="G16" s="402" t="s">
        <v>473</v>
      </c>
      <c r="H16" s="402" t="s">
        <v>473</v>
      </c>
      <c r="I16" s="402" t="s">
        <v>473</v>
      </c>
      <c r="J16" s="402" t="s">
        <v>473</v>
      </c>
      <c r="K16" s="402" t="s">
        <v>473</v>
      </c>
      <c r="L16" s="402" t="s">
        <v>473</v>
      </c>
      <c r="M16" s="402" t="s">
        <v>473</v>
      </c>
      <c r="N16" s="402" t="s">
        <v>473</v>
      </c>
      <c r="O16" s="402" t="s">
        <v>473</v>
      </c>
      <c r="P16" s="402" t="s">
        <v>473</v>
      </c>
      <c r="Q16" s="402" t="s">
        <v>473</v>
      </c>
      <c r="R16" s="402" t="s">
        <v>473</v>
      </c>
      <c r="S16" s="402" t="s">
        <v>473</v>
      </c>
      <c r="T16" s="402" t="s">
        <v>473</v>
      </c>
      <c r="U16" s="402" t="s">
        <v>473</v>
      </c>
      <c r="V16" s="402" t="s">
        <v>473</v>
      </c>
      <c r="W16" s="402" t="s">
        <v>473</v>
      </c>
      <c r="X16" s="402" t="s">
        <v>473</v>
      </c>
      <c r="Y16" s="402" t="s">
        <v>473</v>
      </c>
      <c r="Z16" s="402" t="s">
        <v>473</v>
      </c>
      <c r="AA16" s="402" t="s">
        <v>473</v>
      </c>
      <c r="AB16" s="402" t="s">
        <v>473</v>
      </c>
      <c r="AC16" s="402" t="s">
        <v>473</v>
      </c>
      <c r="AD16" s="402" t="s">
        <v>473</v>
      </c>
      <c r="AE16" s="402" t="s">
        <v>473</v>
      </c>
      <c r="AF16" s="402" t="s">
        <v>473</v>
      </c>
      <c r="AG16" s="402" t="s">
        <v>473</v>
      </c>
      <c r="AH16" s="402">
        <v>0</v>
      </c>
      <c r="AI16" s="402">
        <v>6.8043393148529703E-4</v>
      </c>
      <c r="AJ16" s="402">
        <v>2.389571232760496E-2</v>
      </c>
      <c r="AK16" s="402">
        <v>9.3271789685138398E-2</v>
      </c>
      <c r="AL16" s="402">
        <v>0.21725570972157768</v>
      </c>
      <c r="AM16" s="402">
        <v>0.45261606191995341</v>
      </c>
      <c r="AN16" s="402">
        <v>0.79905524738252098</v>
      </c>
      <c r="AO16" s="402">
        <v>1.4952560420847878</v>
      </c>
      <c r="AP16" s="402">
        <v>2.0887610585706842</v>
      </c>
      <c r="AQ16" s="402">
        <v>2.9300869120654411</v>
      </c>
      <c r="AR16" s="402">
        <v>4.1037181996086094</v>
      </c>
      <c r="AS16" s="402">
        <v>6.9230769230769234</v>
      </c>
      <c r="AT16" s="402">
        <v>8.9165071587713225</v>
      </c>
      <c r="AU16" s="402">
        <v>14.522629275710372</v>
      </c>
      <c r="AV16" s="402">
        <v>18.509719092295203</v>
      </c>
      <c r="AW16" s="402">
        <v>21.780161120925374</v>
      </c>
      <c r="AX16" s="402">
        <v>22.816379305858582</v>
      </c>
      <c r="AY16" s="402">
        <v>26.917991615266445</v>
      </c>
      <c r="AZ16" s="402">
        <v>28.20952060152505</v>
      </c>
      <c r="BA16" s="402">
        <v>27.015292900000315</v>
      </c>
      <c r="BB16" s="402">
        <v>28.304494168548207</v>
      </c>
      <c r="BC16" s="402">
        <v>29.037013905711706</v>
      </c>
      <c r="BD16" s="402">
        <v>28.508842713217764</v>
      </c>
      <c r="BE16" s="402">
        <v>29.963266026872617</v>
      </c>
      <c r="BF16" s="402">
        <v>31.056058039418243</v>
      </c>
      <c r="BG16" s="402">
        <v>33.70627540672789</v>
      </c>
      <c r="BH16" s="402">
        <v>33.872999999999998</v>
      </c>
      <c r="BI16" s="402">
        <v>31.66477792546555</v>
      </c>
      <c r="BJ16" s="402">
        <v>29.214227065288803</v>
      </c>
      <c r="BK16" s="402">
        <v>25.925229528059475</v>
      </c>
      <c r="BL16" s="402">
        <v>21.024922765720252</v>
      </c>
      <c r="BM16" s="402">
        <v>16.327059299457879</v>
      </c>
      <c r="BN16" s="402">
        <v>13.204085308251896</v>
      </c>
      <c r="BO16" s="402">
        <v>8.4723709595842251</v>
      </c>
      <c r="BP16" s="402">
        <v>7.1734384617755698</v>
      </c>
      <c r="BQ16" s="402">
        <v>4.2468641912741756</v>
      </c>
      <c r="BR16" s="402">
        <v>3.174537162423726</v>
      </c>
      <c r="BS16" s="402">
        <v>1.3123831397578662</v>
      </c>
      <c r="BT16" s="402">
        <v>1.53368432929335</v>
      </c>
      <c r="BU16" s="402">
        <v>0.31666247954703558</v>
      </c>
      <c r="BV16" s="402">
        <v>0.18734167948729749</v>
      </c>
      <c r="BW16" s="402">
        <v>0.1232689052778672</v>
      </c>
      <c r="BX16" s="402">
        <v>0</v>
      </c>
      <c r="BY16" s="402">
        <v>0</v>
      </c>
      <c r="BZ16" s="402">
        <v>0</v>
      </c>
      <c r="CA16" s="402">
        <v>0</v>
      </c>
      <c r="CB16" s="402">
        <v>0</v>
      </c>
      <c r="CC16" s="402">
        <v>0</v>
      </c>
      <c r="CD16" s="402">
        <v>0</v>
      </c>
      <c r="CE16" s="403">
        <v>0</v>
      </c>
    </row>
    <row r="17" spans="1:83" ht="26.25" customHeight="1" x14ac:dyDescent="0.35">
      <c r="B17" s="82" t="s">
        <v>520</v>
      </c>
      <c r="C17" s="201"/>
      <c r="D17" s="399">
        <f t="shared" ref="D17:AI17" si="12">SUM(D18, D19,D20)</f>
        <v>0</v>
      </c>
      <c r="E17" s="399">
        <f t="shared" si="12"/>
        <v>0</v>
      </c>
      <c r="F17" s="399">
        <f t="shared" si="12"/>
        <v>0</v>
      </c>
      <c r="G17" s="399">
        <f t="shared" si="12"/>
        <v>0</v>
      </c>
      <c r="H17" s="399">
        <f t="shared" si="12"/>
        <v>0</v>
      </c>
      <c r="I17" s="399">
        <f t="shared" si="12"/>
        <v>0</v>
      </c>
      <c r="J17" s="399">
        <f t="shared" si="12"/>
        <v>0</v>
      </c>
      <c r="K17" s="399">
        <f t="shared" si="12"/>
        <v>0</v>
      </c>
      <c r="L17" s="399">
        <f t="shared" si="12"/>
        <v>0</v>
      </c>
      <c r="M17" s="399">
        <f t="shared" si="12"/>
        <v>0</v>
      </c>
      <c r="N17" s="399">
        <f t="shared" si="12"/>
        <v>0</v>
      </c>
      <c r="O17" s="399">
        <f t="shared" si="12"/>
        <v>0</v>
      </c>
      <c r="P17" s="399">
        <f t="shared" si="12"/>
        <v>0</v>
      </c>
      <c r="Q17" s="399">
        <f t="shared" si="12"/>
        <v>0</v>
      </c>
      <c r="R17" s="399">
        <f t="shared" si="12"/>
        <v>0</v>
      </c>
      <c r="S17" s="399">
        <f t="shared" si="12"/>
        <v>0</v>
      </c>
      <c r="T17" s="399">
        <f t="shared" si="12"/>
        <v>0</v>
      </c>
      <c r="U17" s="399">
        <f t="shared" si="12"/>
        <v>0</v>
      </c>
      <c r="V17" s="399">
        <f t="shared" si="12"/>
        <v>0</v>
      </c>
      <c r="W17" s="399">
        <f t="shared" si="12"/>
        <v>0</v>
      </c>
      <c r="X17" s="399">
        <f t="shared" si="12"/>
        <v>0</v>
      </c>
      <c r="Y17" s="399">
        <f t="shared" si="12"/>
        <v>0</v>
      </c>
      <c r="Z17" s="399">
        <f t="shared" si="12"/>
        <v>0</v>
      </c>
      <c r="AA17" s="399">
        <f t="shared" si="12"/>
        <v>0</v>
      </c>
      <c r="AB17" s="399">
        <f t="shared" si="12"/>
        <v>0</v>
      </c>
      <c r="AC17" s="399">
        <f t="shared" si="12"/>
        <v>0</v>
      </c>
      <c r="AD17" s="399">
        <f t="shared" si="12"/>
        <v>0</v>
      </c>
      <c r="AE17" s="399">
        <f t="shared" si="12"/>
        <v>0</v>
      </c>
      <c r="AF17" s="399">
        <f t="shared" si="12"/>
        <v>0</v>
      </c>
      <c r="AG17" s="399">
        <f t="shared" si="12"/>
        <v>0</v>
      </c>
      <c r="AH17" s="399">
        <f t="shared" si="12"/>
        <v>0</v>
      </c>
      <c r="AI17" s="399">
        <f t="shared" si="12"/>
        <v>0</v>
      </c>
      <c r="AJ17" s="399">
        <f t="shared" ref="AJ17:BO17" si="13">SUM(AJ18, AJ19,AJ20)</f>
        <v>0</v>
      </c>
      <c r="AK17" s="399">
        <f t="shared" si="13"/>
        <v>0</v>
      </c>
      <c r="AL17" s="399">
        <f t="shared" si="13"/>
        <v>0</v>
      </c>
      <c r="AM17" s="399">
        <f t="shared" si="13"/>
        <v>0</v>
      </c>
      <c r="AN17" s="399">
        <f t="shared" si="13"/>
        <v>0</v>
      </c>
      <c r="AO17" s="399">
        <f t="shared" si="13"/>
        <v>0</v>
      </c>
      <c r="AP17" s="399">
        <f t="shared" si="13"/>
        <v>0</v>
      </c>
      <c r="AQ17" s="399">
        <f t="shared" si="13"/>
        <v>0</v>
      </c>
      <c r="AR17" s="399">
        <f t="shared" si="13"/>
        <v>0</v>
      </c>
      <c r="AS17" s="399">
        <f t="shared" si="13"/>
        <v>0</v>
      </c>
      <c r="AT17" s="399">
        <f t="shared" si="13"/>
        <v>0</v>
      </c>
      <c r="AU17" s="399">
        <f t="shared" si="13"/>
        <v>0</v>
      </c>
      <c r="AV17" s="399">
        <f t="shared" si="13"/>
        <v>0</v>
      </c>
      <c r="AW17" s="399">
        <f t="shared" si="13"/>
        <v>0</v>
      </c>
      <c r="AX17" s="399">
        <f t="shared" si="13"/>
        <v>0</v>
      </c>
      <c r="AY17" s="399">
        <f t="shared" si="13"/>
        <v>0</v>
      </c>
      <c r="AZ17" s="399">
        <f t="shared" si="13"/>
        <v>0</v>
      </c>
      <c r="BA17" s="399">
        <f t="shared" si="13"/>
        <v>0</v>
      </c>
      <c r="BB17" s="399">
        <f t="shared" si="13"/>
        <v>0</v>
      </c>
      <c r="BC17" s="399">
        <f t="shared" si="13"/>
        <v>0</v>
      </c>
      <c r="BD17" s="399">
        <f t="shared" si="13"/>
        <v>0</v>
      </c>
      <c r="BE17" s="399">
        <f t="shared" si="13"/>
        <v>0</v>
      </c>
      <c r="BF17" s="399">
        <f t="shared" si="13"/>
        <v>28.406946050688902</v>
      </c>
      <c r="BG17" s="399">
        <f t="shared" si="13"/>
        <v>27.432701623546105</v>
      </c>
      <c r="BH17" s="399">
        <f t="shared" si="13"/>
        <v>26.234479032471963</v>
      </c>
      <c r="BI17" s="399">
        <f t="shared" si="13"/>
        <v>25.217539613784226</v>
      </c>
      <c r="BJ17" s="399">
        <f t="shared" si="13"/>
        <v>23.893453975822563</v>
      </c>
      <c r="BK17" s="399">
        <f t="shared" si="13"/>
        <v>23.356956766137984</v>
      </c>
      <c r="BL17" s="399">
        <f t="shared" si="13"/>
        <v>22.860791391673466</v>
      </c>
      <c r="BM17" s="399">
        <f t="shared" si="13"/>
        <v>22.195142250613998</v>
      </c>
      <c r="BN17" s="399">
        <f t="shared" si="13"/>
        <v>20.731727340506914</v>
      </c>
      <c r="BO17" s="399">
        <f t="shared" si="13"/>
        <v>20.801005350659317</v>
      </c>
      <c r="BP17" s="399">
        <f t="shared" ref="BP17:CE17" si="14">SUM(BP18, BP19,BP20)</f>
        <v>20.826470289915786</v>
      </c>
      <c r="BQ17" s="399">
        <f t="shared" si="14"/>
        <v>20.959430350443746</v>
      </c>
      <c r="BR17" s="399">
        <f t="shared" si="14"/>
        <v>19.738998445075392</v>
      </c>
      <c r="BS17" s="399">
        <f t="shared" si="14"/>
        <v>20.002488621536003</v>
      </c>
      <c r="BT17" s="399">
        <f t="shared" si="14"/>
        <v>19.745434635194613</v>
      </c>
      <c r="BU17" s="399">
        <f t="shared" si="14"/>
        <v>15.465076341450237</v>
      </c>
      <c r="BV17" s="399">
        <f t="shared" si="14"/>
        <v>12.639582096819744</v>
      </c>
      <c r="BW17" s="399">
        <f t="shared" si="14"/>
        <v>14.518285372528808</v>
      </c>
      <c r="BX17" s="399">
        <f t="shared" si="14"/>
        <v>13.595644403199781</v>
      </c>
      <c r="BY17" s="399">
        <f t="shared" si="14"/>
        <v>8.3223339689497315</v>
      </c>
      <c r="BZ17" s="399">
        <f t="shared" si="14"/>
        <v>8.927903101176236</v>
      </c>
      <c r="CA17" s="399">
        <f t="shared" si="14"/>
        <v>11.179491660375581</v>
      </c>
      <c r="CB17" s="399">
        <f t="shared" si="14"/>
        <v>9.1405864866521931</v>
      </c>
      <c r="CC17" s="399">
        <f t="shared" si="14"/>
        <v>7.9559727173595807</v>
      </c>
      <c r="CD17" s="399">
        <f t="shared" si="14"/>
        <v>7.1755038230609003</v>
      </c>
      <c r="CE17" s="400">
        <f t="shared" si="14"/>
        <v>6.7282595373051803</v>
      </c>
    </row>
    <row r="18" spans="1:83" x14ac:dyDescent="0.35">
      <c r="B18" s="73" t="s">
        <v>515</v>
      </c>
      <c r="C18" s="201"/>
      <c r="D18" s="402">
        <v>0</v>
      </c>
      <c r="E18" s="402">
        <v>0</v>
      </c>
      <c r="F18" s="402">
        <v>0</v>
      </c>
      <c r="G18" s="402">
        <v>0</v>
      </c>
      <c r="H18" s="402">
        <v>0</v>
      </c>
      <c r="I18" s="402">
        <v>0</v>
      </c>
      <c r="J18" s="402">
        <v>0</v>
      </c>
      <c r="K18" s="402">
        <v>0</v>
      </c>
      <c r="L18" s="402">
        <v>0</v>
      </c>
      <c r="M18" s="402">
        <v>0</v>
      </c>
      <c r="N18" s="402">
        <v>0</v>
      </c>
      <c r="O18" s="402">
        <v>0</v>
      </c>
      <c r="P18" s="402">
        <v>0</v>
      </c>
      <c r="Q18" s="402">
        <v>0</v>
      </c>
      <c r="R18" s="402">
        <v>0</v>
      </c>
      <c r="S18" s="402">
        <v>0</v>
      </c>
      <c r="T18" s="402">
        <v>0</v>
      </c>
      <c r="U18" s="402">
        <v>0</v>
      </c>
      <c r="V18" s="402">
        <v>0</v>
      </c>
      <c r="W18" s="402">
        <v>0</v>
      </c>
      <c r="X18" s="402">
        <v>0</v>
      </c>
      <c r="Y18" s="402">
        <v>0</v>
      </c>
      <c r="Z18" s="402">
        <v>0</v>
      </c>
      <c r="AA18" s="402">
        <v>0</v>
      </c>
      <c r="AB18" s="402">
        <v>0</v>
      </c>
      <c r="AC18" s="402">
        <v>0</v>
      </c>
      <c r="AD18" s="402">
        <v>0</v>
      </c>
      <c r="AE18" s="402">
        <v>0</v>
      </c>
      <c r="AF18" s="402">
        <v>0</v>
      </c>
      <c r="AG18" s="402">
        <v>0</v>
      </c>
      <c r="AH18" s="402">
        <v>0</v>
      </c>
      <c r="AI18" s="402">
        <v>0</v>
      </c>
      <c r="AJ18" s="402">
        <v>0</v>
      </c>
      <c r="AK18" s="402">
        <v>0</v>
      </c>
      <c r="AL18" s="402">
        <v>0</v>
      </c>
      <c r="AM18" s="402">
        <v>0</v>
      </c>
      <c r="AN18" s="402">
        <v>0</v>
      </c>
      <c r="AO18" s="402">
        <v>0</v>
      </c>
      <c r="AP18" s="402">
        <v>0</v>
      </c>
      <c r="AQ18" s="402">
        <v>0</v>
      </c>
      <c r="AR18" s="402">
        <v>0</v>
      </c>
      <c r="AS18" s="402">
        <v>0</v>
      </c>
      <c r="AT18" s="402">
        <v>0</v>
      </c>
      <c r="AU18" s="402">
        <v>0</v>
      </c>
      <c r="AV18" s="402">
        <v>0</v>
      </c>
      <c r="AW18" s="402">
        <v>0</v>
      </c>
      <c r="AX18" s="402">
        <v>0</v>
      </c>
      <c r="AY18" s="402">
        <v>0</v>
      </c>
      <c r="AZ18" s="402">
        <v>0</v>
      </c>
      <c r="BA18" s="402">
        <v>0</v>
      </c>
      <c r="BB18" s="402">
        <v>0</v>
      </c>
      <c r="BC18" s="402">
        <v>0</v>
      </c>
      <c r="BD18" s="402">
        <v>0</v>
      </c>
      <c r="BE18" s="402">
        <v>0</v>
      </c>
      <c r="BF18" s="402">
        <v>0</v>
      </c>
      <c r="BG18" s="402">
        <v>0</v>
      </c>
      <c r="BH18" s="402">
        <v>0</v>
      </c>
      <c r="BI18" s="402">
        <v>0</v>
      </c>
      <c r="BJ18" s="402">
        <v>0</v>
      </c>
      <c r="BK18" s="402">
        <v>0</v>
      </c>
      <c r="BL18" s="402">
        <v>0</v>
      </c>
      <c r="BM18" s="402">
        <v>0</v>
      </c>
      <c r="BN18" s="402">
        <v>0</v>
      </c>
      <c r="BO18" s="402">
        <v>0</v>
      </c>
      <c r="BP18" s="402">
        <v>0</v>
      </c>
      <c r="BQ18" s="402">
        <v>0</v>
      </c>
      <c r="BR18" s="402">
        <v>0</v>
      </c>
      <c r="BS18" s="402">
        <v>0</v>
      </c>
      <c r="BT18" s="402">
        <v>0</v>
      </c>
      <c r="BU18" s="402">
        <v>1.722975294176323</v>
      </c>
      <c r="BV18" s="402">
        <v>2.8992876315726392</v>
      </c>
      <c r="BW18" s="402">
        <v>4.5731121866241757</v>
      </c>
      <c r="BX18" s="402">
        <v>5.1686871566232018</v>
      </c>
      <c r="BY18" s="402">
        <v>2.9392614451885795</v>
      </c>
      <c r="BZ18" s="402">
        <v>3.7977910303840261</v>
      </c>
      <c r="CA18" s="402">
        <v>5.3183328300772805</v>
      </c>
      <c r="CB18" s="402">
        <v>4.7412356401389166</v>
      </c>
      <c r="CC18" s="402">
        <v>4.5778030955721221</v>
      </c>
      <c r="CD18" s="402">
        <v>4.5811653581886489</v>
      </c>
      <c r="CE18" s="403">
        <v>4.7385939784008864</v>
      </c>
    </row>
    <row r="19" spans="1:83" x14ac:dyDescent="0.35">
      <c r="B19" s="73" t="s">
        <v>521</v>
      </c>
      <c r="C19" s="201"/>
      <c r="D19" s="402" t="s">
        <v>473</v>
      </c>
      <c r="E19" s="402" t="s">
        <v>473</v>
      </c>
      <c r="F19" s="402" t="s">
        <v>473</v>
      </c>
      <c r="G19" s="402" t="s">
        <v>473</v>
      </c>
      <c r="H19" s="402" t="s">
        <v>473</v>
      </c>
      <c r="I19" s="402" t="s">
        <v>473</v>
      </c>
      <c r="J19" s="402" t="s">
        <v>473</v>
      </c>
      <c r="K19" s="402" t="s">
        <v>473</v>
      </c>
      <c r="L19" s="402" t="s">
        <v>473</v>
      </c>
      <c r="M19" s="402" t="s">
        <v>473</v>
      </c>
      <c r="N19" s="402" t="s">
        <v>473</v>
      </c>
      <c r="O19" s="402" t="s">
        <v>473</v>
      </c>
      <c r="P19" s="402" t="s">
        <v>473</v>
      </c>
      <c r="Q19" s="402" t="s">
        <v>473</v>
      </c>
      <c r="R19" s="402" t="s">
        <v>473</v>
      </c>
      <c r="S19" s="402" t="s">
        <v>473</v>
      </c>
      <c r="T19" s="402" t="s">
        <v>473</v>
      </c>
      <c r="U19" s="402" t="s">
        <v>473</v>
      </c>
      <c r="V19" s="402" t="s">
        <v>473</v>
      </c>
      <c r="W19" s="402" t="s">
        <v>473</v>
      </c>
      <c r="X19" s="402" t="s">
        <v>473</v>
      </c>
      <c r="Y19" s="402" t="s">
        <v>473</v>
      </c>
      <c r="Z19" s="402" t="s">
        <v>473</v>
      </c>
      <c r="AA19" s="402" t="s">
        <v>473</v>
      </c>
      <c r="AB19" s="402" t="s">
        <v>473</v>
      </c>
      <c r="AC19" s="402" t="s">
        <v>473</v>
      </c>
      <c r="AD19" s="402" t="s">
        <v>473</v>
      </c>
      <c r="AE19" s="402" t="s">
        <v>473</v>
      </c>
      <c r="AF19" s="402" t="s">
        <v>473</v>
      </c>
      <c r="AG19" s="402" t="s">
        <v>473</v>
      </c>
      <c r="AH19" s="402" t="s">
        <v>473</v>
      </c>
      <c r="AI19" s="402" t="s">
        <v>473</v>
      </c>
      <c r="AJ19" s="402" t="s">
        <v>473</v>
      </c>
      <c r="AK19" s="402" t="s">
        <v>473</v>
      </c>
      <c r="AL19" s="402" t="s">
        <v>473</v>
      </c>
      <c r="AM19" s="402" t="s">
        <v>473</v>
      </c>
      <c r="AN19" s="402" t="s">
        <v>473</v>
      </c>
      <c r="AO19" s="402" t="s">
        <v>473</v>
      </c>
      <c r="AP19" s="402" t="s">
        <v>473</v>
      </c>
      <c r="AQ19" s="402" t="s">
        <v>473</v>
      </c>
      <c r="AR19" s="402" t="s">
        <v>473</v>
      </c>
      <c r="AS19" s="402" t="s">
        <v>473</v>
      </c>
      <c r="AT19" s="402" t="s">
        <v>473</v>
      </c>
      <c r="AU19" s="402" t="s">
        <v>473</v>
      </c>
      <c r="AV19" s="402" t="s">
        <v>473</v>
      </c>
      <c r="AW19" s="402" t="s">
        <v>473</v>
      </c>
      <c r="AX19" s="402" t="s">
        <v>473</v>
      </c>
      <c r="AY19" s="402" t="s">
        <v>473</v>
      </c>
      <c r="AZ19" s="402" t="s">
        <v>473</v>
      </c>
      <c r="BA19" s="402" t="s">
        <v>473</v>
      </c>
      <c r="BB19" s="402" t="s">
        <v>473</v>
      </c>
      <c r="BC19" s="402" t="s">
        <v>473</v>
      </c>
      <c r="BD19" s="402" t="s">
        <v>473</v>
      </c>
      <c r="BE19" s="402" t="s">
        <v>473</v>
      </c>
      <c r="BF19" s="402">
        <v>21.855523312044063</v>
      </c>
      <c r="BG19" s="402">
        <v>21.244736996699803</v>
      </c>
      <c r="BH19" s="402">
        <v>20.493618536702215</v>
      </c>
      <c r="BI19" s="402">
        <v>20.099632054478512</v>
      </c>
      <c r="BJ19" s="402">
        <v>19.261038291626754</v>
      </c>
      <c r="BK19" s="402">
        <v>19.046589370098435</v>
      </c>
      <c r="BL19" s="402">
        <v>18.970450975628051</v>
      </c>
      <c r="BM19" s="402">
        <v>18.723817671847545</v>
      </c>
      <c r="BN19" s="402">
        <v>17.866738023568765</v>
      </c>
      <c r="BO19" s="402">
        <v>18.134486427765509</v>
      </c>
      <c r="BP19" s="402">
        <v>18.395167008879625</v>
      </c>
      <c r="BQ19" s="402">
        <v>18.477813356268488</v>
      </c>
      <c r="BR19" s="402">
        <v>17.827088036057095</v>
      </c>
      <c r="BS19" s="402">
        <v>18.354041239691064</v>
      </c>
      <c r="BT19" s="402">
        <v>18.291717736752897</v>
      </c>
      <c r="BU19" s="402">
        <v>12.403455708670501</v>
      </c>
      <c r="BV19" s="402">
        <v>8.5788443950989368</v>
      </c>
      <c r="BW19" s="402">
        <v>8.7508294334387067</v>
      </c>
      <c r="BX19" s="402">
        <v>7.4221257470040998</v>
      </c>
      <c r="BY19" s="402">
        <v>4.7620046400066363</v>
      </c>
      <c r="BZ19" s="402">
        <v>4.5585436338779273</v>
      </c>
      <c r="CA19" s="402">
        <v>5.2081412460990908</v>
      </c>
      <c r="CB19" s="402">
        <v>3.9091997441435353</v>
      </c>
      <c r="CC19" s="402">
        <v>3.001792828510466</v>
      </c>
      <c r="CD19" s="402">
        <v>2.3052917616557576</v>
      </c>
      <c r="CE19" s="403">
        <v>1.7679881339685275</v>
      </c>
    </row>
    <row r="20" spans="1:83" s="361" customFormat="1" ht="26.25" customHeight="1" thickBot="1" x14ac:dyDescent="0.3">
      <c r="B20" s="87" t="s">
        <v>522</v>
      </c>
      <c r="C20" s="404"/>
      <c r="D20" s="405" t="s">
        <v>473</v>
      </c>
      <c r="E20" s="405" t="s">
        <v>473</v>
      </c>
      <c r="F20" s="405" t="s">
        <v>473</v>
      </c>
      <c r="G20" s="405" t="s">
        <v>473</v>
      </c>
      <c r="H20" s="405" t="s">
        <v>473</v>
      </c>
      <c r="I20" s="405" t="s">
        <v>473</v>
      </c>
      <c r="J20" s="405" t="s">
        <v>473</v>
      </c>
      <c r="K20" s="405" t="s">
        <v>473</v>
      </c>
      <c r="L20" s="405" t="s">
        <v>473</v>
      </c>
      <c r="M20" s="405" t="s">
        <v>473</v>
      </c>
      <c r="N20" s="405" t="s">
        <v>473</v>
      </c>
      <c r="O20" s="405" t="s">
        <v>473</v>
      </c>
      <c r="P20" s="405" t="s">
        <v>473</v>
      </c>
      <c r="Q20" s="405" t="s">
        <v>473</v>
      </c>
      <c r="R20" s="405" t="s">
        <v>473</v>
      </c>
      <c r="S20" s="405" t="s">
        <v>473</v>
      </c>
      <c r="T20" s="405" t="s">
        <v>473</v>
      </c>
      <c r="U20" s="405" t="s">
        <v>473</v>
      </c>
      <c r="V20" s="405" t="s">
        <v>473</v>
      </c>
      <c r="W20" s="405" t="s">
        <v>473</v>
      </c>
      <c r="X20" s="405" t="s">
        <v>473</v>
      </c>
      <c r="Y20" s="405" t="s">
        <v>473</v>
      </c>
      <c r="Z20" s="405" t="s">
        <v>473</v>
      </c>
      <c r="AA20" s="405" t="s">
        <v>473</v>
      </c>
      <c r="AB20" s="405" t="s">
        <v>473</v>
      </c>
      <c r="AC20" s="405" t="s">
        <v>473</v>
      </c>
      <c r="AD20" s="405" t="s">
        <v>473</v>
      </c>
      <c r="AE20" s="405" t="s">
        <v>473</v>
      </c>
      <c r="AF20" s="405" t="s">
        <v>473</v>
      </c>
      <c r="AG20" s="405" t="s">
        <v>473</v>
      </c>
      <c r="AH20" s="405" t="s">
        <v>473</v>
      </c>
      <c r="AI20" s="405" t="s">
        <v>473</v>
      </c>
      <c r="AJ20" s="405" t="s">
        <v>473</v>
      </c>
      <c r="AK20" s="405" t="s">
        <v>473</v>
      </c>
      <c r="AL20" s="405" t="s">
        <v>473</v>
      </c>
      <c r="AM20" s="405" t="s">
        <v>473</v>
      </c>
      <c r="AN20" s="405" t="s">
        <v>473</v>
      </c>
      <c r="AO20" s="405" t="s">
        <v>473</v>
      </c>
      <c r="AP20" s="405" t="s">
        <v>473</v>
      </c>
      <c r="AQ20" s="405" t="s">
        <v>473</v>
      </c>
      <c r="AR20" s="405" t="s">
        <v>473</v>
      </c>
      <c r="AS20" s="405" t="s">
        <v>473</v>
      </c>
      <c r="AT20" s="405" t="s">
        <v>473</v>
      </c>
      <c r="AU20" s="405" t="s">
        <v>473</v>
      </c>
      <c r="AV20" s="405" t="s">
        <v>473</v>
      </c>
      <c r="AW20" s="405" t="s">
        <v>473</v>
      </c>
      <c r="AX20" s="405" t="s">
        <v>473</v>
      </c>
      <c r="AY20" s="405" t="s">
        <v>473</v>
      </c>
      <c r="AZ20" s="405" t="s">
        <v>473</v>
      </c>
      <c r="BA20" s="405" t="s">
        <v>473</v>
      </c>
      <c r="BB20" s="405" t="s">
        <v>473</v>
      </c>
      <c r="BC20" s="405" t="s">
        <v>473</v>
      </c>
      <c r="BD20" s="405" t="s">
        <v>473</v>
      </c>
      <c r="BE20" s="405" t="s">
        <v>473</v>
      </c>
      <c r="BF20" s="405">
        <v>6.5514227386448374</v>
      </c>
      <c r="BG20" s="405">
        <v>6.1879646268463011</v>
      </c>
      <c r="BH20" s="405">
        <v>5.7408604957697484</v>
      </c>
      <c r="BI20" s="405">
        <v>5.1179075593057144</v>
      </c>
      <c r="BJ20" s="405">
        <v>4.6324156841958084</v>
      </c>
      <c r="BK20" s="405">
        <v>4.3103673960395499</v>
      </c>
      <c r="BL20" s="405">
        <v>3.8903404160454169</v>
      </c>
      <c r="BM20" s="405">
        <v>3.4713245787664526</v>
      </c>
      <c r="BN20" s="405">
        <v>2.8649893169381504</v>
      </c>
      <c r="BO20" s="405">
        <v>2.666518922893808</v>
      </c>
      <c r="BP20" s="405">
        <v>2.4313032810361626</v>
      </c>
      <c r="BQ20" s="405">
        <v>2.4816169941752575</v>
      </c>
      <c r="BR20" s="405">
        <v>1.9119104090182988</v>
      </c>
      <c r="BS20" s="405">
        <v>1.6484473818449403</v>
      </c>
      <c r="BT20" s="405">
        <v>1.4537168984417166</v>
      </c>
      <c r="BU20" s="405">
        <v>1.3386453386034141</v>
      </c>
      <c r="BV20" s="405">
        <v>1.1614500701481689</v>
      </c>
      <c r="BW20" s="405">
        <v>1.1943437524659253</v>
      </c>
      <c r="BX20" s="405">
        <v>1.004831499572479</v>
      </c>
      <c r="BY20" s="405">
        <v>0.62106788375451505</v>
      </c>
      <c r="BZ20" s="405">
        <v>0.5715684369142815</v>
      </c>
      <c r="CA20" s="405">
        <v>0.65301758419921074</v>
      </c>
      <c r="CB20" s="405">
        <v>0.49015110236974069</v>
      </c>
      <c r="CC20" s="405">
        <v>0.37637679327699342</v>
      </c>
      <c r="CD20" s="405">
        <v>0.28904670321649412</v>
      </c>
      <c r="CE20" s="406">
        <v>0.22167742493576614</v>
      </c>
    </row>
    <row r="21" spans="1:83" ht="26.25" customHeight="1" x14ac:dyDescent="0.35">
      <c r="A21" s="407"/>
      <c r="B21" s="108" t="s">
        <v>514</v>
      </c>
      <c r="D21" s="51" t="s">
        <v>171</v>
      </c>
      <c r="E21" s="51" t="s">
        <v>172</v>
      </c>
      <c r="F21" s="51" t="s">
        <v>173</v>
      </c>
      <c r="G21" s="51" t="s">
        <v>174</v>
      </c>
      <c r="H21" s="51" t="s">
        <v>175</v>
      </c>
      <c r="I21" s="51" t="s">
        <v>176</v>
      </c>
      <c r="J21" s="51" t="s">
        <v>177</v>
      </c>
      <c r="K21" s="51" t="s">
        <v>178</v>
      </c>
      <c r="L21" s="51" t="s">
        <v>179</v>
      </c>
      <c r="M21" s="51" t="s">
        <v>180</v>
      </c>
      <c r="N21" s="51" t="s">
        <v>181</v>
      </c>
      <c r="O21" s="51" t="s">
        <v>182</v>
      </c>
      <c r="P21" s="51" t="s">
        <v>183</v>
      </c>
      <c r="Q21" s="51" t="s">
        <v>184</v>
      </c>
      <c r="R21" s="51" t="s">
        <v>185</v>
      </c>
      <c r="S21" s="51" t="s">
        <v>186</v>
      </c>
      <c r="T21" s="51" t="s">
        <v>187</v>
      </c>
      <c r="U21" s="51" t="s">
        <v>188</v>
      </c>
      <c r="V21" s="51" t="s">
        <v>189</v>
      </c>
      <c r="W21" s="51" t="s">
        <v>190</v>
      </c>
      <c r="X21" s="51" t="s">
        <v>191</v>
      </c>
      <c r="Y21" s="51" t="s">
        <v>192</v>
      </c>
      <c r="Z21" s="51" t="s">
        <v>193</v>
      </c>
      <c r="AA21" s="51" t="s">
        <v>194</v>
      </c>
      <c r="AB21" s="51" t="s">
        <v>195</v>
      </c>
      <c r="AC21" s="51" t="s">
        <v>196</v>
      </c>
      <c r="AD21" s="51" t="s">
        <v>197</v>
      </c>
      <c r="AE21" s="51" t="s">
        <v>198</v>
      </c>
      <c r="AF21" s="51" t="s">
        <v>199</v>
      </c>
      <c r="AG21" s="51" t="s">
        <v>200</v>
      </c>
      <c r="AH21" s="51" t="s">
        <v>201</v>
      </c>
      <c r="AI21" s="51" t="s">
        <v>202</v>
      </c>
      <c r="AJ21" s="51" t="s">
        <v>203</v>
      </c>
      <c r="AK21" s="51" t="s">
        <v>204</v>
      </c>
      <c r="AL21" s="51" t="s">
        <v>205</v>
      </c>
      <c r="AM21" s="51" t="s">
        <v>206</v>
      </c>
      <c r="AN21" s="51" t="s">
        <v>207</v>
      </c>
      <c r="AO21" s="51" t="s">
        <v>208</v>
      </c>
      <c r="AP21" s="51" t="s">
        <v>209</v>
      </c>
      <c r="AQ21" s="51" t="s">
        <v>210</v>
      </c>
      <c r="AR21" s="51" t="s">
        <v>211</v>
      </c>
      <c r="AS21" s="51" t="s">
        <v>212</v>
      </c>
      <c r="AT21" s="51" t="s">
        <v>213</v>
      </c>
      <c r="AU21" s="51" t="s">
        <v>214</v>
      </c>
      <c r="AV21" s="51" t="s">
        <v>215</v>
      </c>
      <c r="AW21" s="51" t="s">
        <v>216</v>
      </c>
      <c r="AX21" s="51" t="s">
        <v>217</v>
      </c>
      <c r="AY21" s="51" t="s">
        <v>116</v>
      </c>
      <c r="AZ21" s="51" t="s">
        <v>117</v>
      </c>
      <c r="BA21" s="51" t="s">
        <v>118</v>
      </c>
      <c r="BB21" s="51" t="s">
        <v>119</v>
      </c>
      <c r="BC21" s="51" t="s">
        <v>120</v>
      </c>
      <c r="BD21" s="51" t="s">
        <v>121</v>
      </c>
      <c r="BE21" s="51" t="s">
        <v>122</v>
      </c>
      <c r="BF21" s="51" t="s">
        <v>123</v>
      </c>
      <c r="BG21" s="51" t="s">
        <v>124</v>
      </c>
      <c r="BH21" s="51" t="s">
        <v>125</v>
      </c>
      <c r="BI21" s="51" t="s">
        <v>126</v>
      </c>
      <c r="BJ21" s="51" t="s">
        <v>127</v>
      </c>
      <c r="BK21" s="51" t="s">
        <v>128</v>
      </c>
      <c r="BL21" s="51" t="s">
        <v>129</v>
      </c>
      <c r="BM21" s="51" t="s">
        <v>130</v>
      </c>
      <c r="BN21" s="51" t="s">
        <v>131</v>
      </c>
      <c r="BO21" s="51" t="s">
        <v>132</v>
      </c>
      <c r="BP21" s="51" t="s">
        <v>133</v>
      </c>
      <c r="BQ21" s="51" t="s">
        <v>134</v>
      </c>
      <c r="BR21" s="51" t="s">
        <v>135</v>
      </c>
      <c r="BS21" s="51" t="s">
        <v>136</v>
      </c>
      <c r="BT21" s="51" t="s">
        <v>137</v>
      </c>
      <c r="BU21" s="51" t="s">
        <v>138</v>
      </c>
      <c r="BV21" s="51" t="s">
        <v>139</v>
      </c>
      <c r="BW21" s="51" t="s">
        <v>140</v>
      </c>
      <c r="BX21" s="51" t="s">
        <v>141</v>
      </c>
      <c r="BY21" s="51" t="s">
        <v>142</v>
      </c>
      <c r="BZ21" s="51" t="s">
        <v>143</v>
      </c>
      <c r="CA21" s="51" t="s">
        <v>144</v>
      </c>
      <c r="CB21" s="51" t="s">
        <v>145</v>
      </c>
      <c r="CC21" s="51" t="s">
        <v>146</v>
      </c>
      <c r="CD21" s="51" t="s">
        <v>147</v>
      </c>
      <c r="CE21" s="52" t="s">
        <v>148</v>
      </c>
    </row>
    <row r="22" spans="1:83" x14ac:dyDescent="0.35">
      <c r="A22" s="407"/>
      <c r="B22" s="387" t="s">
        <v>331</v>
      </c>
      <c r="C22" s="408"/>
      <c r="D22" s="272" t="s">
        <v>150</v>
      </c>
      <c r="E22" s="272" t="s">
        <v>150</v>
      </c>
      <c r="F22" s="272" t="s">
        <v>150</v>
      </c>
      <c r="G22" s="272" t="s">
        <v>150</v>
      </c>
      <c r="H22" s="272" t="s">
        <v>150</v>
      </c>
      <c r="I22" s="272" t="s">
        <v>150</v>
      </c>
      <c r="J22" s="272" t="s">
        <v>150</v>
      </c>
      <c r="K22" s="272" t="s">
        <v>150</v>
      </c>
      <c r="L22" s="272" t="s">
        <v>150</v>
      </c>
      <c r="M22" s="272" t="s">
        <v>150</v>
      </c>
      <c r="N22" s="272" t="s">
        <v>150</v>
      </c>
      <c r="O22" s="272" t="s">
        <v>150</v>
      </c>
      <c r="P22" s="272" t="s">
        <v>150</v>
      </c>
      <c r="Q22" s="272" t="s">
        <v>150</v>
      </c>
      <c r="R22" s="272" t="s">
        <v>150</v>
      </c>
      <c r="S22" s="272" t="s">
        <v>150</v>
      </c>
      <c r="T22" s="272" t="s">
        <v>150</v>
      </c>
      <c r="U22" s="272" t="s">
        <v>150</v>
      </c>
      <c r="V22" s="272" t="s">
        <v>150</v>
      </c>
      <c r="W22" s="272" t="s">
        <v>150</v>
      </c>
      <c r="X22" s="272" t="s">
        <v>150</v>
      </c>
      <c r="Y22" s="272" t="s">
        <v>150</v>
      </c>
      <c r="Z22" s="272" t="s">
        <v>150</v>
      </c>
      <c r="AA22" s="272" t="s">
        <v>150</v>
      </c>
      <c r="AB22" s="272" t="s">
        <v>150</v>
      </c>
      <c r="AC22" s="272" t="s">
        <v>150</v>
      </c>
      <c r="AD22" s="272" t="s">
        <v>150</v>
      </c>
      <c r="AE22" s="272" t="s">
        <v>150</v>
      </c>
      <c r="AF22" s="272" t="s">
        <v>150</v>
      </c>
      <c r="AG22" s="272" t="s">
        <v>150</v>
      </c>
      <c r="AH22" s="272" t="s">
        <v>150</v>
      </c>
      <c r="AI22" s="272" t="s">
        <v>150</v>
      </c>
      <c r="AJ22" s="272" t="s">
        <v>150</v>
      </c>
      <c r="AK22" s="272" t="s">
        <v>150</v>
      </c>
      <c r="AL22" s="272" t="s">
        <v>150</v>
      </c>
      <c r="AM22" s="272" t="s">
        <v>150</v>
      </c>
      <c r="AN22" s="272" t="s">
        <v>150</v>
      </c>
      <c r="AO22" s="272" t="s">
        <v>150</v>
      </c>
      <c r="AP22" s="272" t="s">
        <v>150</v>
      </c>
      <c r="AQ22" s="272" t="s">
        <v>150</v>
      </c>
      <c r="AR22" s="272" t="s">
        <v>150</v>
      </c>
      <c r="AS22" s="272" t="s">
        <v>150</v>
      </c>
      <c r="AT22" s="272" t="s">
        <v>150</v>
      </c>
      <c r="AU22" s="272" t="s">
        <v>150</v>
      </c>
      <c r="AV22" s="272" t="s">
        <v>150</v>
      </c>
      <c r="AW22" s="272" t="s">
        <v>150</v>
      </c>
      <c r="AX22" s="272" t="s">
        <v>150</v>
      </c>
      <c r="AY22" s="272" t="s">
        <v>150</v>
      </c>
      <c r="AZ22" s="272" t="s">
        <v>150</v>
      </c>
      <c r="BA22" s="272" t="s">
        <v>150</v>
      </c>
      <c r="BB22" s="272" t="s">
        <v>150</v>
      </c>
      <c r="BC22" s="272" t="s">
        <v>150</v>
      </c>
      <c r="BD22" s="272" t="s">
        <v>150</v>
      </c>
      <c r="BE22" s="272" t="s">
        <v>150</v>
      </c>
      <c r="BF22" s="272" t="s">
        <v>150</v>
      </c>
      <c r="BG22" s="272" t="s">
        <v>150</v>
      </c>
      <c r="BH22" s="272" t="s">
        <v>150</v>
      </c>
      <c r="BI22" s="272" t="s">
        <v>150</v>
      </c>
      <c r="BJ22" s="272" t="s">
        <v>150</v>
      </c>
      <c r="BK22" s="272" t="s">
        <v>150</v>
      </c>
      <c r="BL22" s="272" t="s">
        <v>150</v>
      </c>
      <c r="BM22" s="272" t="s">
        <v>150</v>
      </c>
      <c r="BN22" s="272" t="s">
        <v>150</v>
      </c>
      <c r="BO22" s="272" t="s">
        <v>150</v>
      </c>
      <c r="BP22" s="272" t="s">
        <v>150</v>
      </c>
      <c r="BQ22" s="272" t="s">
        <v>150</v>
      </c>
      <c r="BR22" s="272" t="s">
        <v>150</v>
      </c>
      <c r="BS22" s="272" t="s">
        <v>150</v>
      </c>
      <c r="BT22" s="272" t="s">
        <v>150</v>
      </c>
      <c r="BU22" s="272" t="s">
        <v>150</v>
      </c>
      <c r="BV22" s="272" t="s">
        <v>150</v>
      </c>
      <c r="BW22" s="272" t="s">
        <v>150</v>
      </c>
      <c r="BX22" s="272" t="s">
        <v>150</v>
      </c>
      <c r="BY22" s="272" t="s">
        <v>150</v>
      </c>
      <c r="BZ22" s="272" t="s">
        <v>151</v>
      </c>
      <c r="CA22" s="272" t="s">
        <v>151</v>
      </c>
      <c r="CB22" s="272" t="s">
        <v>151</v>
      </c>
      <c r="CC22" s="272" t="s">
        <v>151</v>
      </c>
      <c r="CD22" s="272" t="s">
        <v>151</v>
      </c>
      <c r="CE22" s="273" t="s">
        <v>151</v>
      </c>
    </row>
    <row r="23" spans="1:83" s="243" customFormat="1" ht="26.25" customHeight="1" x14ac:dyDescent="0.35">
      <c r="A23" s="401"/>
      <c r="B23" s="108" t="s">
        <v>163</v>
      </c>
      <c r="C23" s="108"/>
      <c r="D23" s="399">
        <v>648.43497309130248</v>
      </c>
      <c r="E23" s="399">
        <v>857.73078367347932</v>
      </c>
      <c r="F23" s="399">
        <v>852.52527221868786</v>
      </c>
      <c r="G23" s="399">
        <v>878.59747367321802</v>
      </c>
      <c r="H23" s="399">
        <v>939.6111871227472</v>
      </c>
      <c r="I23" s="399">
        <v>1002.617185093077</v>
      </c>
      <c r="J23" s="399">
        <v>1030.8877024432422</v>
      </c>
      <c r="K23" s="399">
        <v>1105.8500894598485</v>
      </c>
      <c r="L23" s="399">
        <v>1112.7028580841841</v>
      </c>
      <c r="M23" s="399">
        <v>1219.5613902247576</v>
      </c>
      <c r="N23" s="399">
        <v>1562.9859919065545</v>
      </c>
      <c r="O23" s="399">
        <v>1662.5395983300386</v>
      </c>
      <c r="P23" s="399">
        <v>1735.2155173091783</v>
      </c>
      <c r="Q23" s="399">
        <v>2044.0810344192369</v>
      </c>
      <c r="R23" s="399">
        <v>2080.3036584960632</v>
      </c>
      <c r="S23" s="399">
        <v>2411.7658380209523</v>
      </c>
      <c r="T23" s="399">
        <v>2512.1778292981235</v>
      </c>
      <c r="U23" s="399">
        <v>3002.0415309352902</v>
      </c>
      <c r="V23" s="399">
        <v>2960.1974783779992</v>
      </c>
      <c r="W23" s="399">
        <v>3024.8119520763366</v>
      </c>
      <c r="X23" s="399">
        <v>2990.2423419455508</v>
      </c>
      <c r="Y23" s="399">
        <v>2941.7223885066592</v>
      </c>
      <c r="Z23" s="399">
        <v>2776.7211349948516</v>
      </c>
      <c r="AA23" s="399">
        <v>3011.1756610472057</v>
      </c>
      <c r="AB23" s="399">
        <v>3115.220741911824</v>
      </c>
      <c r="AC23" s="399">
        <v>3188.266944204383</v>
      </c>
      <c r="AD23" s="399">
        <v>3354.0705268326687</v>
      </c>
      <c r="AE23" s="399">
        <v>3415.5648703200604</v>
      </c>
      <c r="AF23" s="399">
        <v>3310.8225157166512</v>
      </c>
      <c r="AG23" s="399">
        <v>3121.5986059537308</v>
      </c>
      <c r="AH23" s="399">
        <f t="shared" ref="AH23:BM23" si="15">SUM(AH24:AH25)</f>
        <v>3036.1878859574917</v>
      </c>
      <c r="AI23" s="399">
        <f t="shared" si="15"/>
        <v>2891.6365717768026</v>
      </c>
      <c r="AJ23" s="399">
        <f t="shared" si="15"/>
        <v>2745.9775416932184</v>
      </c>
      <c r="AK23" s="399">
        <f t="shared" si="15"/>
        <v>2683.1915901295019</v>
      </c>
      <c r="AL23" s="399">
        <f t="shared" si="15"/>
        <v>2616.3434917978807</v>
      </c>
      <c r="AM23" s="399">
        <f t="shared" si="15"/>
        <v>2646.2636474753413</v>
      </c>
      <c r="AN23" s="399">
        <f t="shared" si="15"/>
        <v>2541.4438431229755</v>
      </c>
      <c r="AO23" s="399">
        <f t="shared" si="15"/>
        <v>2444.6672573936016</v>
      </c>
      <c r="AP23" s="399">
        <f t="shared" si="15"/>
        <v>2406.8673594056368</v>
      </c>
      <c r="AQ23" s="399">
        <f t="shared" si="15"/>
        <v>2314.1333561636761</v>
      </c>
      <c r="AR23" s="399">
        <f t="shared" si="15"/>
        <v>2188.2570816576404</v>
      </c>
      <c r="AS23" s="399">
        <f t="shared" si="15"/>
        <v>2026.6600992510087</v>
      </c>
      <c r="AT23" s="399">
        <f t="shared" si="15"/>
        <v>1949.3876453233779</v>
      </c>
      <c r="AU23" s="399">
        <f t="shared" si="15"/>
        <v>2084.6827154158168</v>
      </c>
      <c r="AV23" s="399">
        <f t="shared" si="15"/>
        <v>2022.0308729319167</v>
      </c>
      <c r="AW23" s="399">
        <f t="shared" si="15"/>
        <v>2023.6382785443182</v>
      </c>
      <c r="AX23" s="399">
        <f t="shared" si="15"/>
        <v>1955.6811649008378</v>
      </c>
      <c r="AY23" s="399">
        <f t="shared" si="15"/>
        <v>1878.7194879172239</v>
      </c>
      <c r="AZ23" s="399">
        <f t="shared" si="15"/>
        <v>1741.6077463982244</v>
      </c>
      <c r="BA23" s="399">
        <f t="shared" si="15"/>
        <v>1750.6197738867586</v>
      </c>
      <c r="BB23" s="399">
        <f t="shared" si="15"/>
        <v>1698.1675662785763</v>
      </c>
      <c r="BC23" s="399">
        <f t="shared" si="15"/>
        <v>1724.0160318540302</v>
      </c>
      <c r="BD23" s="399">
        <f t="shared" si="15"/>
        <v>1675.7123281964448</v>
      </c>
      <c r="BE23" s="399">
        <f t="shared" si="15"/>
        <v>1830.9195618513143</v>
      </c>
      <c r="BF23" s="399">
        <f t="shared" si="15"/>
        <v>1770.6263435703045</v>
      </c>
      <c r="BG23" s="399">
        <f t="shared" si="15"/>
        <v>1600.1596851543122</v>
      </c>
      <c r="BH23" s="399">
        <f t="shared" si="15"/>
        <v>1423.7529138770615</v>
      </c>
      <c r="BI23" s="399">
        <f t="shared" si="15"/>
        <v>1313.0735391633241</v>
      </c>
      <c r="BJ23" s="399">
        <f t="shared" si="15"/>
        <v>1161.2110280587733</v>
      </c>
      <c r="BK23" s="399">
        <f t="shared" si="15"/>
        <v>1048.4211279917959</v>
      </c>
      <c r="BL23" s="399">
        <f t="shared" si="15"/>
        <v>927.44116508088121</v>
      </c>
      <c r="BM23" s="399">
        <f t="shared" si="15"/>
        <v>881.14000767819016</v>
      </c>
      <c r="BN23" s="399">
        <f t="shared" ref="BN23:CE23" si="16">SUM(BN24:BN25)</f>
        <v>818.50086007933544</v>
      </c>
      <c r="BO23" s="399">
        <f t="shared" si="16"/>
        <v>778.59769681805835</v>
      </c>
      <c r="BP23" s="399">
        <f t="shared" si="16"/>
        <v>763.50940766816416</v>
      </c>
      <c r="BQ23" s="399">
        <f t="shared" si="16"/>
        <v>734.94649091035126</v>
      </c>
      <c r="BR23" s="399">
        <f t="shared" si="16"/>
        <v>712.50352170129941</v>
      </c>
      <c r="BS23" s="399">
        <f t="shared" si="16"/>
        <v>704.71249665257153</v>
      </c>
      <c r="BT23" s="399">
        <f t="shared" si="16"/>
        <v>676.47697784123591</v>
      </c>
      <c r="BU23" s="399">
        <f t="shared" si="16"/>
        <v>599.97437138772659</v>
      </c>
      <c r="BV23" s="399">
        <f t="shared" si="16"/>
        <v>543.357721475071</v>
      </c>
      <c r="BW23" s="399">
        <f t="shared" si="16"/>
        <v>578.77781671182709</v>
      </c>
      <c r="BX23" s="399">
        <f t="shared" si="16"/>
        <v>535.45419337123576</v>
      </c>
      <c r="BY23" s="399">
        <f t="shared" si="16"/>
        <v>370.04413484948799</v>
      </c>
      <c r="BZ23" s="399">
        <f t="shared" si="16"/>
        <v>362.87905369404865</v>
      </c>
      <c r="CA23" s="399">
        <f t="shared" si="16"/>
        <v>432.94038336061158</v>
      </c>
      <c r="CB23" s="399">
        <f t="shared" si="16"/>
        <v>356.7676063774569</v>
      </c>
      <c r="CC23" s="399">
        <f t="shared" si="16"/>
        <v>316.9553578498938</v>
      </c>
      <c r="CD23" s="399">
        <f t="shared" si="16"/>
        <v>291.78685472435626</v>
      </c>
      <c r="CE23" s="400">
        <f t="shared" si="16"/>
        <v>278.11646321469863</v>
      </c>
    </row>
    <row r="24" spans="1:83" s="243" customFormat="1" x14ac:dyDescent="0.35">
      <c r="A24" s="401"/>
      <c r="B24" s="73" t="s">
        <v>438</v>
      </c>
      <c r="C24" s="108"/>
      <c r="D24" s="402">
        <v>0</v>
      </c>
      <c r="E24" s="402">
        <v>0</v>
      </c>
      <c r="F24" s="402">
        <v>0</v>
      </c>
      <c r="G24" s="402">
        <v>0</v>
      </c>
      <c r="H24" s="402">
        <v>0</v>
      </c>
      <c r="I24" s="402">
        <v>0</v>
      </c>
      <c r="J24" s="402">
        <v>0</v>
      </c>
      <c r="K24" s="402">
        <v>0</v>
      </c>
      <c r="L24" s="402">
        <v>0</v>
      </c>
      <c r="M24" s="402">
        <v>0</v>
      </c>
      <c r="N24" s="402">
        <v>0</v>
      </c>
      <c r="O24" s="402">
        <v>0</v>
      </c>
      <c r="P24" s="402">
        <v>0</v>
      </c>
      <c r="Q24" s="402">
        <v>0</v>
      </c>
      <c r="R24" s="402">
        <v>0</v>
      </c>
      <c r="S24" s="402">
        <v>0</v>
      </c>
      <c r="T24" s="402">
        <v>0</v>
      </c>
      <c r="U24" s="402">
        <v>0</v>
      </c>
      <c r="V24" s="402">
        <v>0</v>
      </c>
      <c r="W24" s="402">
        <v>0</v>
      </c>
      <c r="X24" s="402">
        <v>0</v>
      </c>
      <c r="Y24" s="402">
        <v>0</v>
      </c>
      <c r="Z24" s="402">
        <v>0</v>
      </c>
      <c r="AA24" s="402">
        <v>0</v>
      </c>
      <c r="AB24" s="402">
        <v>0</v>
      </c>
      <c r="AC24" s="402">
        <v>0</v>
      </c>
      <c r="AD24" s="402">
        <v>0</v>
      </c>
      <c r="AE24" s="402">
        <v>0</v>
      </c>
      <c r="AF24" s="402">
        <v>0</v>
      </c>
      <c r="AG24" s="402">
        <v>0</v>
      </c>
      <c r="AH24" s="402">
        <v>2604.4863294829233</v>
      </c>
      <c r="AI24" s="402">
        <v>2525.3803032390547</v>
      </c>
      <c r="AJ24" s="402">
        <v>2396.4274128555344</v>
      </c>
      <c r="AK24" s="402">
        <v>2340.2815181284323</v>
      </c>
      <c r="AL24" s="402">
        <v>2305.7335898580773</v>
      </c>
      <c r="AM24" s="402">
        <v>2321.8016662963664</v>
      </c>
      <c r="AN24" s="402">
        <v>2235.3715128569247</v>
      </c>
      <c r="AO24" s="402">
        <v>2139.3453025778731</v>
      </c>
      <c r="AP24" s="402">
        <v>2113.548888345375</v>
      </c>
      <c r="AQ24" s="402">
        <v>2026.4217047188804</v>
      </c>
      <c r="AR24" s="402">
        <v>1910.7783560279431</v>
      </c>
      <c r="AS24" s="402">
        <v>1736.152037278903</v>
      </c>
      <c r="AT24" s="402">
        <v>1699.2464348203346</v>
      </c>
      <c r="AU24" s="402">
        <v>1781.4633412116359</v>
      </c>
      <c r="AV24" s="402">
        <v>1706.2191910396439</v>
      </c>
      <c r="AW24" s="402">
        <v>1699.0848231307527</v>
      </c>
      <c r="AX24" s="402">
        <v>1643.8881456466499</v>
      </c>
      <c r="AY24" s="402">
        <v>1574.3682148416613</v>
      </c>
      <c r="AZ24" s="402">
        <v>1472.9588689018051</v>
      </c>
      <c r="BA24" s="402">
        <v>1503.2244069938413</v>
      </c>
      <c r="BB24" s="402">
        <v>1463.748316818341</v>
      </c>
      <c r="BC24" s="402">
        <v>1501.7725948365903</v>
      </c>
      <c r="BD24" s="402">
        <v>1471.7815937162754</v>
      </c>
      <c r="BE24" s="402">
        <v>1623.9955556619038</v>
      </c>
      <c r="BF24" s="402">
        <v>1560.2555269851314</v>
      </c>
      <c r="BG24" s="402">
        <v>1406.035088304712</v>
      </c>
      <c r="BH24" s="402">
        <v>1240.8717590935898</v>
      </c>
      <c r="BI24" s="402">
        <v>1147.7631794523149</v>
      </c>
      <c r="BJ24" s="402">
        <v>1017.7653514187629</v>
      </c>
      <c r="BK24" s="402">
        <v>936.00247122147516</v>
      </c>
      <c r="BL24" s="402">
        <v>837.55408615195586</v>
      </c>
      <c r="BM24" s="402">
        <v>811.31024917697607</v>
      </c>
      <c r="BN24" s="402">
        <v>751.48432798105921</v>
      </c>
      <c r="BO24" s="402">
        <v>729.64256505374681</v>
      </c>
      <c r="BP24" s="402">
        <v>727.0718877973502</v>
      </c>
      <c r="BQ24" s="402">
        <v>711.58329115399658</v>
      </c>
      <c r="BR24" s="402">
        <v>697.16105807663757</v>
      </c>
      <c r="BS24" s="402">
        <v>696.26787348229425</v>
      </c>
      <c r="BT24" s="402">
        <v>670.57955971897172</v>
      </c>
      <c r="BU24" s="402">
        <v>596.09343821027687</v>
      </c>
      <c r="BV24" s="402">
        <v>541.51496623353967</v>
      </c>
      <c r="BW24" s="402">
        <v>577.60441045235632</v>
      </c>
      <c r="BX24" s="402">
        <v>535.45419337123576</v>
      </c>
      <c r="BY24" s="402">
        <v>370.04413484948799</v>
      </c>
      <c r="BZ24" s="402">
        <v>362.87905369404865</v>
      </c>
      <c r="CA24" s="402">
        <v>432.94038336061158</v>
      </c>
      <c r="CB24" s="402">
        <v>356.7676063774569</v>
      </c>
      <c r="CC24" s="402">
        <v>316.9553578498938</v>
      </c>
      <c r="CD24" s="402">
        <v>291.78685472435626</v>
      </c>
      <c r="CE24" s="403">
        <v>278.11646321469863</v>
      </c>
    </row>
    <row r="25" spans="1:83" x14ac:dyDescent="0.35">
      <c r="B25" s="73" t="s">
        <v>437</v>
      </c>
      <c r="C25" s="201"/>
      <c r="D25" s="402">
        <v>0</v>
      </c>
      <c r="E25" s="402">
        <v>0</v>
      </c>
      <c r="F25" s="402">
        <v>0</v>
      </c>
      <c r="G25" s="402">
        <v>0</v>
      </c>
      <c r="H25" s="402">
        <v>0</v>
      </c>
      <c r="I25" s="402">
        <v>0</v>
      </c>
      <c r="J25" s="402">
        <v>0</v>
      </c>
      <c r="K25" s="402">
        <v>0</v>
      </c>
      <c r="L25" s="402">
        <v>0</v>
      </c>
      <c r="M25" s="402">
        <v>0</v>
      </c>
      <c r="N25" s="402">
        <v>0</v>
      </c>
      <c r="O25" s="402">
        <v>0</v>
      </c>
      <c r="P25" s="402">
        <v>0</v>
      </c>
      <c r="Q25" s="402">
        <v>0</v>
      </c>
      <c r="R25" s="402">
        <v>0</v>
      </c>
      <c r="S25" s="402">
        <v>0</v>
      </c>
      <c r="T25" s="402">
        <v>0</v>
      </c>
      <c r="U25" s="402">
        <v>0</v>
      </c>
      <c r="V25" s="402">
        <v>0</v>
      </c>
      <c r="W25" s="402">
        <v>0</v>
      </c>
      <c r="X25" s="402">
        <v>0</v>
      </c>
      <c r="Y25" s="402">
        <v>0</v>
      </c>
      <c r="Z25" s="402">
        <v>0</v>
      </c>
      <c r="AA25" s="402">
        <v>0</v>
      </c>
      <c r="AB25" s="402">
        <v>0</v>
      </c>
      <c r="AC25" s="402">
        <v>0</v>
      </c>
      <c r="AD25" s="402">
        <v>0</v>
      </c>
      <c r="AE25" s="402">
        <v>0</v>
      </c>
      <c r="AF25" s="402">
        <v>0</v>
      </c>
      <c r="AG25" s="402">
        <v>0</v>
      </c>
      <c r="AH25" s="402">
        <v>431.70155647456863</v>
      </c>
      <c r="AI25" s="402">
        <v>366.25626853774781</v>
      </c>
      <c r="AJ25" s="402">
        <v>349.55012883768393</v>
      </c>
      <c r="AK25" s="402">
        <v>342.91007200106964</v>
      </c>
      <c r="AL25" s="402">
        <v>310.60990193980325</v>
      </c>
      <c r="AM25" s="402">
        <v>324.46198117897484</v>
      </c>
      <c r="AN25" s="402">
        <v>306.07233026605059</v>
      </c>
      <c r="AO25" s="402">
        <v>305.32195481572836</v>
      </c>
      <c r="AP25" s="402">
        <v>293.31847106026197</v>
      </c>
      <c r="AQ25" s="402">
        <v>287.7116514447959</v>
      </c>
      <c r="AR25" s="402">
        <v>277.47872562969729</v>
      </c>
      <c r="AS25" s="402">
        <v>290.50806197210574</v>
      </c>
      <c r="AT25" s="402">
        <v>250.14121050304323</v>
      </c>
      <c r="AU25" s="402">
        <v>303.21937420418107</v>
      </c>
      <c r="AV25" s="402">
        <v>315.81168189227299</v>
      </c>
      <c r="AW25" s="402">
        <v>324.55345541356542</v>
      </c>
      <c r="AX25" s="402">
        <v>311.7930192541877</v>
      </c>
      <c r="AY25" s="402">
        <v>304.35127307556263</v>
      </c>
      <c r="AZ25" s="402">
        <v>268.64887749641929</v>
      </c>
      <c r="BA25" s="402">
        <v>247.39536689291737</v>
      </c>
      <c r="BB25" s="402">
        <v>234.41924946023519</v>
      </c>
      <c r="BC25" s="402">
        <v>222.24343701743985</v>
      </c>
      <c r="BD25" s="402">
        <v>203.93073448016941</v>
      </c>
      <c r="BE25" s="402">
        <v>206.92400618941048</v>
      </c>
      <c r="BF25" s="402">
        <v>210.37081658517303</v>
      </c>
      <c r="BG25" s="402">
        <v>194.12459684960018</v>
      </c>
      <c r="BH25" s="402">
        <v>182.88115478347166</v>
      </c>
      <c r="BI25" s="402">
        <v>165.31035971100906</v>
      </c>
      <c r="BJ25" s="402">
        <v>143.4456766400105</v>
      </c>
      <c r="BK25" s="402">
        <v>112.41865677032074</v>
      </c>
      <c r="BL25" s="402">
        <v>89.887078928925376</v>
      </c>
      <c r="BM25" s="402">
        <v>69.829758501214101</v>
      </c>
      <c r="BN25" s="402">
        <v>67.01653209827623</v>
      </c>
      <c r="BO25" s="402">
        <v>48.955131764311538</v>
      </c>
      <c r="BP25" s="402">
        <v>36.437519870813958</v>
      </c>
      <c r="BQ25" s="402">
        <v>23.363199756354643</v>
      </c>
      <c r="BR25" s="402">
        <v>15.342463624661796</v>
      </c>
      <c r="BS25" s="402">
        <v>8.4446231702773016</v>
      </c>
      <c r="BT25" s="402">
        <v>5.8974181222641704</v>
      </c>
      <c r="BU25" s="402">
        <v>3.8809331774496805</v>
      </c>
      <c r="BV25" s="402">
        <v>1.8427552415313759</v>
      </c>
      <c r="BW25" s="402">
        <v>1.1734062594707675</v>
      </c>
      <c r="BX25" s="402">
        <v>0</v>
      </c>
      <c r="BY25" s="402">
        <v>0</v>
      </c>
      <c r="BZ25" s="402">
        <v>0</v>
      </c>
      <c r="CA25" s="402">
        <v>0</v>
      </c>
      <c r="CB25" s="402">
        <v>0</v>
      </c>
      <c r="CC25" s="402">
        <v>0</v>
      </c>
      <c r="CD25" s="402">
        <v>0</v>
      </c>
      <c r="CE25" s="403">
        <v>0</v>
      </c>
    </row>
    <row r="26" spans="1:83" x14ac:dyDescent="0.35">
      <c r="B26" s="73"/>
      <c r="C26" s="201"/>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c r="AD26" s="402"/>
      <c r="AE26" s="402"/>
      <c r="AF26" s="402"/>
      <c r="AG26" s="402"/>
      <c r="AH26" s="402"/>
      <c r="AI26" s="402"/>
      <c r="AJ26" s="402"/>
      <c r="AK26" s="402"/>
      <c r="AL26" s="402"/>
      <c r="AM26" s="402"/>
      <c r="AN26" s="402"/>
      <c r="AO26" s="402"/>
      <c r="AP26" s="402"/>
      <c r="AQ26" s="402"/>
      <c r="AR26" s="402"/>
      <c r="AS26" s="402"/>
      <c r="AT26" s="402"/>
      <c r="AU26" s="402"/>
      <c r="AV26" s="402"/>
      <c r="AW26" s="402"/>
      <c r="AX26" s="402"/>
      <c r="AY26" s="402"/>
      <c r="AZ26" s="402"/>
      <c r="BA26" s="402"/>
      <c r="BB26" s="402"/>
      <c r="BC26" s="402"/>
      <c r="BD26" s="402"/>
      <c r="BE26" s="402"/>
      <c r="BF26" s="402"/>
      <c r="BG26" s="402"/>
      <c r="BH26" s="402"/>
      <c r="BI26" s="402"/>
      <c r="BJ26" s="402"/>
      <c r="BK26" s="402"/>
      <c r="BL26" s="402"/>
      <c r="BM26" s="402"/>
      <c r="BN26" s="402"/>
      <c r="BO26" s="402"/>
      <c r="BP26" s="402"/>
      <c r="BQ26" s="402"/>
      <c r="BR26" s="402"/>
      <c r="BS26" s="402"/>
      <c r="BT26" s="402"/>
      <c r="BU26" s="402"/>
      <c r="BV26" s="402"/>
      <c r="BW26" s="402"/>
      <c r="BX26" s="402"/>
      <c r="BY26" s="402"/>
      <c r="BZ26" s="402"/>
      <c r="CA26" s="402"/>
      <c r="CB26" s="402"/>
      <c r="CC26" s="402"/>
      <c r="CD26" s="402"/>
      <c r="CE26" s="403"/>
    </row>
    <row r="27" spans="1:83" x14ac:dyDescent="0.35">
      <c r="B27" s="82" t="s">
        <v>515</v>
      </c>
      <c r="C27" s="201"/>
      <c r="D27" s="399">
        <v>0</v>
      </c>
      <c r="E27" s="399">
        <v>0</v>
      </c>
      <c r="F27" s="399">
        <v>0</v>
      </c>
      <c r="G27" s="399">
        <v>0</v>
      </c>
      <c r="H27" s="399">
        <v>0</v>
      </c>
      <c r="I27" s="399">
        <v>0</v>
      </c>
      <c r="J27" s="399">
        <v>0</v>
      </c>
      <c r="K27" s="399">
        <v>0</v>
      </c>
      <c r="L27" s="399">
        <v>0</v>
      </c>
      <c r="M27" s="399">
        <v>0</v>
      </c>
      <c r="N27" s="399">
        <v>0</v>
      </c>
      <c r="O27" s="399">
        <v>0</v>
      </c>
      <c r="P27" s="399">
        <v>0</v>
      </c>
      <c r="Q27" s="399">
        <v>0</v>
      </c>
      <c r="R27" s="399">
        <v>0</v>
      </c>
      <c r="S27" s="399">
        <v>0</v>
      </c>
      <c r="T27" s="399">
        <v>0</v>
      </c>
      <c r="U27" s="399">
        <v>0</v>
      </c>
      <c r="V27" s="399">
        <v>0</v>
      </c>
      <c r="W27" s="399">
        <v>0</v>
      </c>
      <c r="X27" s="399">
        <v>0</v>
      </c>
      <c r="Y27" s="399">
        <v>0</v>
      </c>
      <c r="Z27" s="399">
        <v>0</v>
      </c>
      <c r="AA27" s="399">
        <v>0</v>
      </c>
      <c r="AB27" s="399">
        <v>0</v>
      </c>
      <c r="AC27" s="399">
        <v>0</v>
      </c>
      <c r="AD27" s="399">
        <v>0</v>
      </c>
      <c r="AE27" s="399">
        <v>0</v>
      </c>
      <c r="AF27" s="399">
        <v>0</v>
      </c>
      <c r="AG27" s="399">
        <v>0</v>
      </c>
      <c r="AH27" s="399">
        <v>0</v>
      </c>
      <c r="AI27" s="399">
        <v>0</v>
      </c>
      <c r="AJ27" s="399">
        <v>0</v>
      </c>
      <c r="AK27" s="399">
        <v>0</v>
      </c>
      <c r="AL27" s="399">
        <v>0</v>
      </c>
      <c r="AM27" s="399">
        <v>0</v>
      </c>
      <c r="AN27" s="399">
        <v>0</v>
      </c>
      <c r="AO27" s="399">
        <v>0</v>
      </c>
      <c r="AP27" s="399">
        <v>0</v>
      </c>
      <c r="AQ27" s="399">
        <v>0</v>
      </c>
      <c r="AR27" s="399">
        <v>0</v>
      </c>
      <c r="AS27" s="399">
        <v>0</v>
      </c>
      <c r="AT27" s="399">
        <v>0</v>
      </c>
      <c r="AU27" s="399">
        <v>0</v>
      </c>
      <c r="AV27" s="399">
        <v>0</v>
      </c>
      <c r="AW27" s="399">
        <v>0</v>
      </c>
      <c r="AX27" s="399">
        <v>0</v>
      </c>
      <c r="AY27" s="399">
        <v>0</v>
      </c>
      <c r="AZ27" s="399">
        <v>0</v>
      </c>
      <c r="BA27" s="399">
        <v>0</v>
      </c>
      <c r="BB27" s="399">
        <v>0</v>
      </c>
      <c r="BC27" s="399">
        <v>0</v>
      </c>
      <c r="BD27" s="399">
        <v>0</v>
      </c>
      <c r="BE27" s="399">
        <v>0</v>
      </c>
      <c r="BF27" s="399">
        <v>0</v>
      </c>
      <c r="BG27" s="399">
        <v>0</v>
      </c>
      <c r="BH27" s="399">
        <v>0</v>
      </c>
      <c r="BI27" s="399">
        <v>0</v>
      </c>
      <c r="BJ27" s="399">
        <v>0</v>
      </c>
      <c r="BK27" s="399">
        <v>0</v>
      </c>
      <c r="BL27" s="399">
        <v>0</v>
      </c>
      <c r="BM27" s="399">
        <v>0</v>
      </c>
      <c r="BN27" s="399">
        <v>0</v>
      </c>
      <c r="BO27" s="399">
        <v>0</v>
      </c>
      <c r="BP27" s="399">
        <v>0</v>
      </c>
      <c r="BQ27" s="399">
        <v>0</v>
      </c>
      <c r="BR27" s="399">
        <v>0</v>
      </c>
      <c r="BS27" s="399">
        <v>0</v>
      </c>
      <c r="BT27" s="399">
        <v>0</v>
      </c>
      <c r="BU27" s="399">
        <v>131.22894567174674</v>
      </c>
      <c r="BV27" s="399">
        <v>216.94599987025543</v>
      </c>
      <c r="BW27" s="399">
        <v>253.94779641844943</v>
      </c>
      <c r="BX27" s="399">
        <v>276.4419437405802</v>
      </c>
      <c r="BY27" s="399">
        <v>203.39708977299119</v>
      </c>
      <c r="BZ27" s="399">
        <v>212.60393357343159</v>
      </c>
      <c r="CA27" s="399">
        <v>265.47870249494582</v>
      </c>
      <c r="CB27" s="399">
        <v>233.01418775756511</v>
      </c>
      <c r="CC27" s="399">
        <v>222.8347011952566</v>
      </c>
      <c r="CD27" s="399">
        <v>220.36003900300685</v>
      </c>
      <c r="CE27" s="400">
        <v>224.22775882522831</v>
      </c>
    </row>
    <row r="28" spans="1:83" x14ac:dyDescent="0.35">
      <c r="B28" s="73" t="s">
        <v>516</v>
      </c>
      <c r="C28" s="201"/>
      <c r="D28" s="402"/>
      <c r="E28" s="402"/>
      <c r="F28" s="402"/>
      <c r="G28" s="402"/>
      <c r="H28" s="402"/>
      <c r="I28" s="402"/>
      <c r="J28" s="402"/>
      <c r="K28" s="402"/>
      <c r="L28" s="402"/>
      <c r="M28" s="402"/>
      <c r="N28" s="402"/>
      <c r="O28" s="402"/>
      <c r="P28" s="402"/>
      <c r="Q28" s="402"/>
      <c r="R28" s="402"/>
      <c r="S28" s="402"/>
      <c r="T28" s="402"/>
      <c r="U28" s="402"/>
      <c r="V28" s="402"/>
      <c r="W28" s="402"/>
      <c r="X28" s="402"/>
      <c r="Y28" s="402"/>
      <c r="Z28" s="402"/>
      <c r="AA28" s="402"/>
      <c r="AB28" s="402"/>
      <c r="AC28" s="402"/>
      <c r="AD28" s="402"/>
      <c r="AE28" s="402"/>
      <c r="AF28" s="402"/>
      <c r="AG28" s="402"/>
      <c r="AH28" s="402"/>
      <c r="AI28" s="402"/>
      <c r="AJ28" s="402"/>
      <c r="AK28" s="402"/>
      <c r="AL28" s="402"/>
      <c r="AM28" s="402"/>
      <c r="AN28" s="402"/>
      <c r="AO28" s="402"/>
      <c r="AP28" s="402"/>
      <c r="AQ28" s="402"/>
      <c r="AR28" s="402"/>
      <c r="AS28" s="402"/>
      <c r="AT28" s="402"/>
      <c r="AU28" s="402"/>
      <c r="AV28" s="402"/>
      <c r="AW28" s="402"/>
      <c r="AX28" s="402"/>
      <c r="AY28" s="402"/>
      <c r="AZ28" s="402"/>
      <c r="BA28" s="402"/>
      <c r="BB28" s="402"/>
      <c r="BC28" s="402"/>
      <c r="BD28" s="402"/>
      <c r="BE28" s="402"/>
      <c r="BF28" s="402"/>
      <c r="BG28" s="402"/>
      <c r="BH28" s="402"/>
      <c r="BI28" s="402"/>
      <c r="BJ28" s="402"/>
      <c r="BK28" s="402"/>
      <c r="BL28" s="402"/>
      <c r="BM28" s="402"/>
      <c r="BN28" s="402"/>
      <c r="BO28" s="402"/>
      <c r="BP28" s="402"/>
      <c r="BQ28" s="402"/>
      <c r="BR28" s="402"/>
      <c r="BS28" s="402"/>
      <c r="BT28" s="402"/>
      <c r="BU28" s="402">
        <v>34.309265453506434</v>
      </c>
      <c r="BV28" s="402">
        <v>67.912868769081243</v>
      </c>
      <c r="BW28" s="402">
        <v>79.476885381269796</v>
      </c>
      <c r="BX28" s="402">
        <v>92.491526147025382</v>
      </c>
      <c r="BY28" s="402">
        <v>67.957540912035782</v>
      </c>
      <c r="BZ28" s="402">
        <v>68.405938960149456</v>
      </c>
      <c r="CA28" s="402">
        <v>79.384892774862891</v>
      </c>
      <c r="CB28" s="402">
        <v>69.574992095114254</v>
      </c>
      <c r="CC28" s="402">
        <v>66.529140338373722</v>
      </c>
      <c r="CD28" s="402">
        <v>65.644567989612071</v>
      </c>
      <c r="CE28" s="403">
        <v>66.676148696992556</v>
      </c>
    </row>
    <row r="29" spans="1:83" x14ac:dyDescent="0.35">
      <c r="B29" s="73" t="s">
        <v>517</v>
      </c>
      <c r="C29" s="201"/>
      <c r="D29" s="402"/>
      <c r="E29" s="402"/>
      <c r="F29" s="402"/>
      <c r="G29" s="402"/>
      <c r="H29" s="402"/>
      <c r="I29" s="402"/>
      <c r="J29" s="402"/>
      <c r="K29" s="402"/>
      <c r="L29" s="402"/>
      <c r="M29" s="402"/>
      <c r="N29" s="402"/>
      <c r="O29" s="402"/>
      <c r="P29" s="402"/>
      <c r="Q29" s="402"/>
      <c r="R29" s="402"/>
      <c r="S29" s="402"/>
      <c r="T29" s="402"/>
      <c r="U29" s="402"/>
      <c r="V29" s="402"/>
      <c r="W29" s="402"/>
      <c r="X29" s="402"/>
      <c r="Y29" s="402"/>
      <c r="Z29" s="402"/>
      <c r="AA29" s="402"/>
      <c r="AB29" s="402"/>
      <c r="AC29" s="402"/>
      <c r="AD29" s="402"/>
      <c r="AE29" s="402"/>
      <c r="AF29" s="402"/>
      <c r="AG29" s="402"/>
      <c r="AH29" s="402"/>
      <c r="AI29" s="402"/>
      <c r="AJ29" s="402"/>
      <c r="AK29" s="402"/>
      <c r="AL29" s="402"/>
      <c r="AM29" s="402"/>
      <c r="AN29" s="402"/>
      <c r="AO29" s="402"/>
      <c r="AP29" s="402"/>
      <c r="AQ29" s="402"/>
      <c r="AR29" s="402"/>
      <c r="AS29" s="402"/>
      <c r="AT29" s="402"/>
      <c r="AU29" s="402"/>
      <c r="AV29" s="402"/>
      <c r="AW29" s="402"/>
      <c r="AX29" s="402"/>
      <c r="AY29" s="402"/>
      <c r="AZ29" s="402"/>
      <c r="BA29" s="402"/>
      <c r="BB29" s="402"/>
      <c r="BC29" s="402"/>
      <c r="BD29" s="402"/>
      <c r="BE29" s="402"/>
      <c r="BF29" s="402"/>
      <c r="BG29" s="402"/>
      <c r="BH29" s="402"/>
      <c r="BI29" s="402"/>
      <c r="BJ29" s="402"/>
      <c r="BK29" s="402"/>
      <c r="BL29" s="402"/>
      <c r="BM29" s="402"/>
      <c r="BN29" s="402"/>
      <c r="BO29" s="402"/>
      <c r="BP29" s="402"/>
      <c r="BQ29" s="402"/>
      <c r="BR29" s="402"/>
      <c r="BS29" s="402"/>
      <c r="BT29" s="402"/>
      <c r="BU29" s="402">
        <v>96.919680218240316</v>
      </c>
      <c r="BV29" s="402">
        <v>149.03313110117421</v>
      </c>
      <c r="BW29" s="402">
        <v>174.47091103717963</v>
      </c>
      <c r="BX29" s="402">
        <v>183.95041759355485</v>
      </c>
      <c r="BY29" s="402">
        <v>135.43954886095543</v>
      </c>
      <c r="BZ29" s="402">
        <v>144.19799461328216</v>
      </c>
      <c r="CA29" s="402">
        <v>186.09380972008293</v>
      </c>
      <c r="CB29" s="402">
        <v>163.43919566245086</v>
      </c>
      <c r="CC29" s="402">
        <v>156.30556085688289</v>
      </c>
      <c r="CD29" s="402">
        <v>154.71547101339479</v>
      </c>
      <c r="CE29" s="403">
        <v>157.55161012823572</v>
      </c>
    </row>
    <row r="30" spans="1:83" ht="26.25" customHeight="1" x14ac:dyDescent="0.35">
      <c r="A30" s="243"/>
      <c r="B30" s="82" t="s">
        <v>518</v>
      </c>
      <c r="C30" s="233"/>
      <c r="D30" s="399">
        <f t="shared" ref="D30:AI30" si="17">SUM(D31:D32)</f>
        <v>0</v>
      </c>
      <c r="E30" s="399">
        <f t="shared" si="17"/>
        <v>0</v>
      </c>
      <c r="F30" s="399">
        <f t="shared" si="17"/>
        <v>0</v>
      </c>
      <c r="G30" s="399">
        <f t="shared" si="17"/>
        <v>0</v>
      </c>
      <c r="H30" s="399">
        <f t="shared" si="17"/>
        <v>0</v>
      </c>
      <c r="I30" s="399">
        <f t="shared" si="17"/>
        <v>0</v>
      </c>
      <c r="J30" s="399">
        <f t="shared" si="17"/>
        <v>0</v>
      </c>
      <c r="K30" s="399">
        <f t="shared" si="17"/>
        <v>0</v>
      </c>
      <c r="L30" s="399">
        <f t="shared" si="17"/>
        <v>0</v>
      </c>
      <c r="M30" s="399">
        <f t="shared" si="17"/>
        <v>0</v>
      </c>
      <c r="N30" s="399">
        <f t="shared" si="17"/>
        <v>0</v>
      </c>
      <c r="O30" s="399">
        <f t="shared" si="17"/>
        <v>0</v>
      </c>
      <c r="P30" s="399">
        <f t="shared" si="17"/>
        <v>0</v>
      </c>
      <c r="Q30" s="399">
        <f t="shared" si="17"/>
        <v>0</v>
      </c>
      <c r="R30" s="399">
        <f t="shared" si="17"/>
        <v>0</v>
      </c>
      <c r="S30" s="399">
        <f t="shared" si="17"/>
        <v>0</v>
      </c>
      <c r="T30" s="399">
        <f t="shared" si="17"/>
        <v>0</v>
      </c>
      <c r="U30" s="399">
        <f t="shared" si="17"/>
        <v>0</v>
      </c>
      <c r="V30" s="399">
        <f t="shared" si="17"/>
        <v>0</v>
      </c>
      <c r="W30" s="399">
        <f t="shared" si="17"/>
        <v>0</v>
      </c>
      <c r="X30" s="399">
        <f t="shared" si="17"/>
        <v>0</v>
      </c>
      <c r="Y30" s="399">
        <f t="shared" si="17"/>
        <v>0</v>
      </c>
      <c r="Z30" s="399">
        <f t="shared" si="17"/>
        <v>0</v>
      </c>
      <c r="AA30" s="399">
        <f t="shared" si="17"/>
        <v>0</v>
      </c>
      <c r="AB30" s="399">
        <f t="shared" si="17"/>
        <v>0</v>
      </c>
      <c r="AC30" s="399">
        <f t="shared" si="17"/>
        <v>0</v>
      </c>
      <c r="AD30" s="399">
        <f t="shared" si="17"/>
        <v>0</v>
      </c>
      <c r="AE30" s="399">
        <f t="shared" si="17"/>
        <v>0</v>
      </c>
      <c r="AF30" s="399">
        <f t="shared" si="17"/>
        <v>0</v>
      </c>
      <c r="AG30" s="399">
        <f t="shared" si="17"/>
        <v>0</v>
      </c>
      <c r="AH30" s="399">
        <f t="shared" si="17"/>
        <v>3036.1878859574917</v>
      </c>
      <c r="AI30" s="399">
        <f t="shared" si="17"/>
        <v>2891.0574730923395</v>
      </c>
      <c r="AJ30" s="399">
        <f t="shared" ref="AJ30:BO30" si="18">SUM(AJ31:AJ32)</f>
        <v>2737.4564038720096</v>
      </c>
      <c r="AK30" s="399">
        <f t="shared" si="18"/>
        <v>2663.1868002673841</v>
      </c>
      <c r="AL30" s="399">
        <f t="shared" si="18"/>
        <v>2583.8647450031485</v>
      </c>
      <c r="AM30" s="399">
        <f t="shared" si="18"/>
        <v>2594.7799189252369</v>
      </c>
      <c r="AN30" s="399">
        <f t="shared" si="18"/>
        <v>2457.2686330322781</v>
      </c>
      <c r="AO30" s="399">
        <f t="shared" si="18"/>
        <v>2343.8247330261156</v>
      </c>
      <c r="AP30" s="399">
        <f t="shared" si="18"/>
        <v>2290.1707601617272</v>
      </c>
      <c r="AQ30" s="399">
        <f t="shared" si="18"/>
        <v>2176.2642256207109</v>
      </c>
      <c r="AR30" s="399">
        <f t="shared" si="18"/>
        <v>2026.099902402307</v>
      </c>
      <c r="AS30" s="399">
        <f t="shared" si="18"/>
        <v>1834.0531648165038</v>
      </c>
      <c r="AT30" s="399">
        <f t="shared" si="18"/>
        <v>1729.1213469679644</v>
      </c>
      <c r="AU30" s="399">
        <f t="shared" si="18"/>
        <v>1812.7681167491187</v>
      </c>
      <c r="AV30" s="399">
        <f t="shared" si="18"/>
        <v>1722.0255557333094</v>
      </c>
      <c r="AW30" s="399">
        <f t="shared" si="18"/>
        <v>1688.9596401696808</v>
      </c>
      <c r="AX30" s="399">
        <f t="shared" si="18"/>
        <v>1610.8938100958785</v>
      </c>
      <c r="AY30" s="399">
        <f t="shared" si="18"/>
        <v>1518.1382855323359</v>
      </c>
      <c r="AZ30" s="399">
        <f t="shared" si="18"/>
        <v>1369.5525471148721</v>
      </c>
      <c r="BA30" s="399">
        <f t="shared" si="18"/>
        <v>1361.9967378057247</v>
      </c>
      <c r="BB30" s="399">
        <f t="shared" si="18"/>
        <v>1297.992242472189</v>
      </c>
      <c r="BC30" s="399">
        <f t="shared" si="18"/>
        <v>1291.5310110068856</v>
      </c>
      <c r="BD30" s="399">
        <f t="shared" si="18"/>
        <v>1228.2052643244083</v>
      </c>
      <c r="BE30" s="399">
        <f t="shared" si="18"/>
        <v>1383.2920715618545</v>
      </c>
      <c r="BF30" s="399">
        <f t="shared" si="18"/>
        <v>1362.2712297114972</v>
      </c>
      <c r="BG30" s="399">
        <f t="shared" si="18"/>
        <v>1239.2134077908927</v>
      </c>
      <c r="BH30" s="399">
        <f t="shared" si="18"/>
        <v>1112.1947217400275</v>
      </c>
      <c r="BI30" s="399">
        <f t="shared" si="18"/>
        <v>1046.584853314886</v>
      </c>
      <c r="BJ30" s="399">
        <f t="shared" si="18"/>
        <v>936.07772650748871</v>
      </c>
      <c r="BK30" s="399">
        <f t="shared" si="18"/>
        <v>854.94214472089163</v>
      </c>
      <c r="BL30" s="399">
        <f t="shared" si="18"/>
        <v>769.61365219204231</v>
      </c>
      <c r="BM30" s="399">
        <f t="shared" si="18"/>
        <v>743.32953854712855</v>
      </c>
      <c r="BN30" s="399">
        <f t="shared" si="18"/>
        <v>706.74778015936715</v>
      </c>
      <c r="BO30" s="399">
        <f t="shared" si="18"/>
        <v>679.72663720980131</v>
      </c>
      <c r="BP30" s="399">
        <f t="shared" ref="BP30:CE30" si="19">SUM(BP31:BP32)</f>
        <v>675.04444588984859</v>
      </c>
      <c r="BQ30" s="399">
        <f t="shared" si="19"/>
        <v>648.13067751233075</v>
      </c>
      <c r="BR30" s="399">
        <f t="shared" si="19"/>
        <v>644.35147140288291</v>
      </c>
      <c r="BS30" s="399">
        <f t="shared" si="19"/>
        <v>646.6356497141561</v>
      </c>
      <c r="BT30" s="399">
        <f t="shared" si="19"/>
        <v>626.6727556367905</v>
      </c>
      <c r="BU30" s="399">
        <f t="shared" si="19"/>
        <v>423.08400342198155</v>
      </c>
      <c r="BV30" s="399">
        <f t="shared" si="19"/>
        <v>287.4898062245623</v>
      </c>
      <c r="BW30" s="399">
        <f t="shared" si="19"/>
        <v>285.8202717350888</v>
      </c>
      <c r="BX30" s="399">
        <f t="shared" si="19"/>
        <v>228.12759463733107</v>
      </c>
      <c r="BY30" s="399">
        <f t="shared" si="19"/>
        <v>147.42026944552535</v>
      </c>
      <c r="BZ30" s="399">
        <f t="shared" si="19"/>
        <v>133.53230547462368</v>
      </c>
      <c r="CA30" s="399">
        <f t="shared" si="19"/>
        <v>148.80403560283116</v>
      </c>
      <c r="CB30" s="399">
        <f t="shared" si="19"/>
        <v>109.96550384000136</v>
      </c>
      <c r="CC30" s="399">
        <f t="shared" si="19"/>
        <v>83.634258723543027</v>
      </c>
      <c r="CD30" s="399">
        <f t="shared" si="19"/>
        <v>63.468838809294965</v>
      </c>
      <c r="CE30" s="400">
        <f t="shared" si="19"/>
        <v>47.884725897345703</v>
      </c>
    </row>
    <row r="31" spans="1:83" x14ac:dyDescent="0.35">
      <c r="B31" s="73" t="s">
        <v>438</v>
      </c>
      <c r="C31" s="201"/>
      <c r="D31" s="402" t="s">
        <v>473</v>
      </c>
      <c r="E31" s="402" t="s">
        <v>473</v>
      </c>
      <c r="F31" s="402" t="s">
        <v>473</v>
      </c>
      <c r="G31" s="402" t="s">
        <v>473</v>
      </c>
      <c r="H31" s="402" t="s">
        <v>473</v>
      </c>
      <c r="I31" s="402" t="s">
        <v>473</v>
      </c>
      <c r="J31" s="402" t="s">
        <v>473</v>
      </c>
      <c r="K31" s="402" t="s">
        <v>473</v>
      </c>
      <c r="L31" s="402" t="s">
        <v>473</v>
      </c>
      <c r="M31" s="402" t="s">
        <v>473</v>
      </c>
      <c r="N31" s="402" t="s">
        <v>473</v>
      </c>
      <c r="O31" s="402" t="s">
        <v>473</v>
      </c>
      <c r="P31" s="402" t="s">
        <v>473</v>
      </c>
      <c r="Q31" s="402" t="s">
        <v>473</v>
      </c>
      <c r="R31" s="402" t="s">
        <v>473</v>
      </c>
      <c r="S31" s="402" t="s">
        <v>473</v>
      </c>
      <c r="T31" s="402" t="s">
        <v>473</v>
      </c>
      <c r="U31" s="402" t="s">
        <v>473</v>
      </c>
      <c r="V31" s="402" t="s">
        <v>473</v>
      </c>
      <c r="W31" s="402" t="s">
        <v>473</v>
      </c>
      <c r="X31" s="402" t="s">
        <v>473</v>
      </c>
      <c r="Y31" s="402" t="s">
        <v>473</v>
      </c>
      <c r="Z31" s="402" t="s">
        <v>473</v>
      </c>
      <c r="AA31" s="402" t="s">
        <v>473</v>
      </c>
      <c r="AB31" s="402" t="s">
        <v>473</v>
      </c>
      <c r="AC31" s="402" t="s">
        <v>473</v>
      </c>
      <c r="AD31" s="402" t="s">
        <v>473</v>
      </c>
      <c r="AE31" s="402" t="s">
        <v>473</v>
      </c>
      <c r="AF31" s="402" t="s">
        <v>473</v>
      </c>
      <c r="AG31" s="402" t="s">
        <v>473</v>
      </c>
      <c r="AH31" s="402">
        <v>2604.4863294829233</v>
      </c>
      <c r="AI31" s="402">
        <v>2524.8046993461385</v>
      </c>
      <c r="AJ31" s="402">
        <v>2388.0091231368247</v>
      </c>
      <c r="AK31" s="402">
        <v>2320.6389078345915</v>
      </c>
      <c r="AL31" s="402">
        <v>2274.0388645284293</v>
      </c>
      <c r="AM31" s="402">
        <v>2271.8714285775491</v>
      </c>
      <c r="AN31" s="402">
        <v>2153.7832505863234</v>
      </c>
      <c r="AO31" s="402">
        <v>2043.072032569768</v>
      </c>
      <c r="AP31" s="402">
        <v>2002.9460719056729</v>
      </c>
      <c r="AQ31" s="402">
        <v>1896.6319448755505</v>
      </c>
      <c r="AR31" s="402">
        <v>1759.1838334028844</v>
      </c>
      <c r="AS31" s="402">
        <v>1560.0072339926464</v>
      </c>
      <c r="AT31" s="402">
        <v>1498.5236517605817</v>
      </c>
      <c r="AU31" s="402">
        <v>1539.5062966623127</v>
      </c>
      <c r="AV31" s="402">
        <v>1443.270530726104</v>
      </c>
      <c r="AW31" s="402">
        <v>1406.7861537533918</v>
      </c>
      <c r="AX31" s="402">
        <v>1342.7618116437466</v>
      </c>
      <c r="AY31" s="402">
        <v>1263.5431141536631</v>
      </c>
      <c r="AZ31" s="402">
        <v>1150.97283672602</v>
      </c>
      <c r="BA31" s="402">
        <v>1162.5142466049629</v>
      </c>
      <c r="BB31" s="402">
        <v>1112.9012750391064</v>
      </c>
      <c r="BC31" s="402">
        <v>1119.2633923470369</v>
      </c>
      <c r="BD31" s="402">
        <v>1072.7328340458439</v>
      </c>
      <c r="BE31" s="402">
        <v>1226.2730469612904</v>
      </c>
      <c r="BF31" s="402">
        <v>1202.4686810797862</v>
      </c>
      <c r="BG31" s="402">
        <v>1098.6664389329489</v>
      </c>
      <c r="BH31" s="402">
        <v>981.57447329000513</v>
      </c>
      <c r="BI31" s="402">
        <v>928.81741484629265</v>
      </c>
      <c r="BJ31" s="402">
        <v>835.22068721070661</v>
      </c>
      <c r="BK31" s="402">
        <v>779.44495715218159</v>
      </c>
      <c r="BL31" s="402">
        <v>708.62523705077649</v>
      </c>
      <c r="BM31" s="402">
        <v>695.644989499296</v>
      </c>
      <c r="BN31" s="402">
        <v>657.34677907535377</v>
      </c>
      <c r="BO31" s="402">
        <v>641.87762466793197</v>
      </c>
      <c r="BP31" s="402">
        <v>647.85016403581983</v>
      </c>
      <c r="BQ31" s="402">
        <v>630.12826741584831</v>
      </c>
      <c r="BR31" s="402">
        <v>632.97257009744169</v>
      </c>
      <c r="BS31" s="402">
        <v>639.81665412332359</v>
      </c>
      <c r="BT31" s="402">
        <v>622.6368705212642</v>
      </c>
      <c r="BU31" s="402">
        <v>419.58111964829862</v>
      </c>
      <c r="BV31" s="402">
        <v>285.86678440199262</v>
      </c>
      <c r="BW31" s="402">
        <v>284.78778312570881</v>
      </c>
      <c r="BX31" s="402">
        <v>228.12759463733107</v>
      </c>
      <c r="BY31" s="402">
        <v>147.42026944552535</v>
      </c>
      <c r="BZ31" s="402">
        <v>133.53230547462368</v>
      </c>
      <c r="CA31" s="402">
        <v>148.80403560283116</v>
      </c>
      <c r="CB31" s="402">
        <v>109.96550384000136</v>
      </c>
      <c r="CC31" s="402">
        <v>83.634258723543027</v>
      </c>
      <c r="CD31" s="402">
        <v>63.468838809294965</v>
      </c>
      <c r="CE31" s="403">
        <v>47.884725897345703</v>
      </c>
    </row>
    <row r="32" spans="1:83" x14ac:dyDescent="0.35">
      <c r="B32" s="73" t="s">
        <v>437</v>
      </c>
      <c r="C32" s="201"/>
      <c r="D32" s="402" t="s">
        <v>473</v>
      </c>
      <c r="E32" s="402" t="s">
        <v>473</v>
      </c>
      <c r="F32" s="402" t="s">
        <v>473</v>
      </c>
      <c r="G32" s="402" t="s">
        <v>473</v>
      </c>
      <c r="H32" s="402" t="s">
        <v>473</v>
      </c>
      <c r="I32" s="402" t="s">
        <v>473</v>
      </c>
      <c r="J32" s="402" t="s">
        <v>473</v>
      </c>
      <c r="K32" s="402" t="s">
        <v>473</v>
      </c>
      <c r="L32" s="402" t="s">
        <v>473</v>
      </c>
      <c r="M32" s="402" t="s">
        <v>473</v>
      </c>
      <c r="N32" s="402" t="s">
        <v>473</v>
      </c>
      <c r="O32" s="402" t="s">
        <v>473</v>
      </c>
      <c r="P32" s="402" t="s">
        <v>473</v>
      </c>
      <c r="Q32" s="402" t="s">
        <v>473</v>
      </c>
      <c r="R32" s="402" t="s">
        <v>473</v>
      </c>
      <c r="S32" s="402" t="s">
        <v>473</v>
      </c>
      <c r="T32" s="402" t="s">
        <v>473</v>
      </c>
      <c r="U32" s="402" t="s">
        <v>473</v>
      </c>
      <c r="V32" s="402" t="s">
        <v>473</v>
      </c>
      <c r="W32" s="402" t="s">
        <v>473</v>
      </c>
      <c r="X32" s="402" t="s">
        <v>473</v>
      </c>
      <c r="Y32" s="402" t="s">
        <v>473</v>
      </c>
      <c r="Z32" s="402" t="s">
        <v>473</v>
      </c>
      <c r="AA32" s="402" t="s">
        <v>473</v>
      </c>
      <c r="AB32" s="402" t="s">
        <v>473</v>
      </c>
      <c r="AC32" s="402" t="s">
        <v>473</v>
      </c>
      <c r="AD32" s="402" t="s">
        <v>473</v>
      </c>
      <c r="AE32" s="402" t="s">
        <v>473</v>
      </c>
      <c r="AF32" s="402" t="s">
        <v>473</v>
      </c>
      <c r="AG32" s="402" t="s">
        <v>473</v>
      </c>
      <c r="AH32" s="402">
        <v>431.70155647456863</v>
      </c>
      <c r="AI32" s="402">
        <v>366.25277374620089</v>
      </c>
      <c r="AJ32" s="402">
        <v>349.4472807351849</v>
      </c>
      <c r="AK32" s="402">
        <v>342.54789243279254</v>
      </c>
      <c r="AL32" s="402">
        <v>309.8258804747191</v>
      </c>
      <c r="AM32" s="402">
        <v>322.90849034768792</v>
      </c>
      <c r="AN32" s="402">
        <v>303.48538244595449</v>
      </c>
      <c r="AO32" s="402">
        <v>300.75270045634761</v>
      </c>
      <c r="AP32" s="402">
        <v>287.22468825605432</v>
      </c>
      <c r="AQ32" s="402">
        <v>279.63228074516024</v>
      </c>
      <c r="AR32" s="402">
        <v>266.91606899942258</v>
      </c>
      <c r="AS32" s="402">
        <v>274.04593082385747</v>
      </c>
      <c r="AT32" s="402">
        <v>230.59769520738277</v>
      </c>
      <c r="AU32" s="402">
        <v>273.26182008680604</v>
      </c>
      <c r="AV32" s="402">
        <v>278.7550250072054</v>
      </c>
      <c r="AW32" s="402">
        <v>282.17348641628917</v>
      </c>
      <c r="AX32" s="402">
        <v>268.13199845213205</v>
      </c>
      <c r="AY32" s="402">
        <v>254.59517137867272</v>
      </c>
      <c r="AZ32" s="402">
        <v>218.57971038885208</v>
      </c>
      <c r="BA32" s="402">
        <v>199.48249120076179</v>
      </c>
      <c r="BB32" s="402">
        <v>185.0909674330826</v>
      </c>
      <c r="BC32" s="402">
        <v>172.26761865984881</v>
      </c>
      <c r="BD32" s="402">
        <v>155.47243027856433</v>
      </c>
      <c r="BE32" s="402">
        <v>157.01902460056405</v>
      </c>
      <c r="BF32" s="402">
        <v>159.80254863171115</v>
      </c>
      <c r="BG32" s="402">
        <v>140.54696885794371</v>
      </c>
      <c r="BH32" s="402">
        <v>130.62024845002233</v>
      </c>
      <c r="BI32" s="402">
        <v>117.76743846859344</v>
      </c>
      <c r="BJ32" s="402">
        <v>100.85703929678213</v>
      </c>
      <c r="BK32" s="402">
        <v>75.497187568710004</v>
      </c>
      <c r="BL32" s="402">
        <v>60.988415141265826</v>
      </c>
      <c r="BM32" s="402">
        <v>47.684549047832569</v>
      </c>
      <c r="BN32" s="402">
        <v>49.40100108401338</v>
      </c>
      <c r="BO32" s="402">
        <v>37.849012541869371</v>
      </c>
      <c r="BP32" s="402">
        <v>27.194281854028763</v>
      </c>
      <c r="BQ32" s="402">
        <v>18.002410096482418</v>
      </c>
      <c r="BR32" s="402">
        <v>11.378901305441254</v>
      </c>
      <c r="BS32" s="402">
        <v>6.8189955908325448</v>
      </c>
      <c r="BT32" s="402">
        <v>4.0358851155262547</v>
      </c>
      <c r="BU32" s="402">
        <v>3.502883773682929</v>
      </c>
      <c r="BV32" s="402">
        <v>1.6230218225696706</v>
      </c>
      <c r="BW32" s="402">
        <v>1.0324886093800072</v>
      </c>
      <c r="BX32" s="402">
        <v>0</v>
      </c>
      <c r="BY32" s="402">
        <v>0</v>
      </c>
      <c r="BZ32" s="402">
        <v>0</v>
      </c>
      <c r="CA32" s="402">
        <v>0</v>
      </c>
      <c r="CB32" s="402">
        <v>0</v>
      </c>
      <c r="CC32" s="402">
        <v>0</v>
      </c>
      <c r="CD32" s="402">
        <v>0</v>
      </c>
      <c r="CE32" s="403">
        <v>0</v>
      </c>
    </row>
    <row r="33" spans="1:83" ht="26.25" customHeight="1" x14ac:dyDescent="0.35">
      <c r="B33" s="82" t="s">
        <v>519</v>
      </c>
      <c r="C33" s="73"/>
      <c r="D33" s="399">
        <f t="shared" ref="D33:AI33" si="20">SUM(D34:D35)</f>
        <v>0</v>
      </c>
      <c r="E33" s="399">
        <f t="shared" si="20"/>
        <v>0</v>
      </c>
      <c r="F33" s="399">
        <f t="shared" si="20"/>
        <v>0</v>
      </c>
      <c r="G33" s="399">
        <f t="shared" si="20"/>
        <v>0</v>
      </c>
      <c r="H33" s="399">
        <f t="shared" si="20"/>
        <v>0</v>
      </c>
      <c r="I33" s="399">
        <f t="shared" si="20"/>
        <v>0</v>
      </c>
      <c r="J33" s="399">
        <f t="shared" si="20"/>
        <v>0</v>
      </c>
      <c r="K33" s="399">
        <f t="shared" si="20"/>
        <v>0</v>
      </c>
      <c r="L33" s="399">
        <f t="shared" si="20"/>
        <v>0</v>
      </c>
      <c r="M33" s="399">
        <f t="shared" si="20"/>
        <v>0</v>
      </c>
      <c r="N33" s="399">
        <f t="shared" si="20"/>
        <v>0</v>
      </c>
      <c r="O33" s="399">
        <f t="shared" si="20"/>
        <v>0</v>
      </c>
      <c r="P33" s="399">
        <f t="shared" si="20"/>
        <v>0</v>
      </c>
      <c r="Q33" s="399">
        <f t="shared" si="20"/>
        <v>0</v>
      </c>
      <c r="R33" s="399">
        <f t="shared" si="20"/>
        <v>0</v>
      </c>
      <c r="S33" s="399">
        <f t="shared" si="20"/>
        <v>0</v>
      </c>
      <c r="T33" s="399">
        <f t="shared" si="20"/>
        <v>0</v>
      </c>
      <c r="U33" s="399">
        <f t="shared" si="20"/>
        <v>0</v>
      </c>
      <c r="V33" s="399">
        <f t="shared" si="20"/>
        <v>0</v>
      </c>
      <c r="W33" s="399">
        <f t="shared" si="20"/>
        <v>0</v>
      </c>
      <c r="X33" s="399">
        <f t="shared" si="20"/>
        <v>0</v>
      </c>
      <c r="Y33" s="399">
        <f t="shared" si="20"/>
        <v>0</v>
      </c>
      <c r="Z33" s="399">
        <f t="shared" si="20"/>
        <v>0</v>
      </c>
      <c r="AA33" s="399">
        <f t="shared" si="20"/>
        <v>0</v>
      </c>
      <c r="AB33" s="399">
        <f t="shared" si="20"/>
        <v>0</v>
      </c>
      <c r="AC33" s="399">
        <f t="shared" si="20"/>
        <v>0</v>
      </c>
      <c r="AD33" s="399">
        <f t="shared" si="20"/>
        <v>0</v>
      </c>
      <c r="AE33" s="399">
        <f t="shared" si="20"/>
        <v>0</v>
      </c>
      <c r="AF33" s="399">
        <f t="shared" si="20"/>
        <v>0</v>
      </c>
      <c r="AG33" s="399">
        <f t="shared" si="20"/>
        <v>0</v>
      </c>
      <c r="AH33" s="399">
        <f t="shared" si="20"/>
        <v>0</v>
      </c>
      <c r="AI33" s="399">
        <f t="shared" si="20"/>
        <v>0.57909868446366008</v>
      </c>
      <c r="AJ33" s="399">
        <f t="shared" ref="AJ33:BO33" si="21">SUM(AJ34:AJ35)</f>
        <v>8.5211378212087503</v>
      </c>
      <c r="AK33" s="399">
        <f t="shared" si="21"/>
        <v>20.004789862117953</v>
      </c>
      <c r="AL33" s="399">
        <f t="shared" si="21"/>
        <v>32.478746794732309</v>
      </c>
      <c r="AM33" s="399">
        <f t="shared" si="21"/>
        <v>51.483728550103912</v>
      </c>
      <c r="AN33" s="399">
        <f t="shared" si="21"/>
        <v>84.175210090697263</v>
      </c>
      <c r="AO33" s="399">
        <f t="shared" si="21"/>
        <v>100.84252436748608</v>
      </c>
      <c r="AP33" s="399">
        <f t="shared" si="21"/>
        <v>116.69659924390967</v>
      </c>
      <c r="AQ33" s="399">
        <f t="shared" si="21"/>
        <v>137.86913054296554</v>
      </c>
      <c r="AR33" s="399">
        <f t="shared" si="21"/>
        <v>162.15717925533349</v>
      </c>
      <c r="AS33" s="399">
        <f t="shared" si="21"/>
        <v>192.60693443450475</v>
      </c>
      <c r="AT33" s="399">
        <f t="shared" si="21"/>
        <v>220.26629835541317</v>
      </c>
      <c r="AU33" s="399">
        <f t="shared" si="21"/>
        <v>271.9145986666984</v>
      </c>
      <c r="AV33" s="399">
        <f t="shared" si="21"/>
        <v>300.0053171986076</v>
      </c>
      <c r="AW33" s="399">
        <f t="shared" si="21"/>
        <v>334.67863837463722</v>
      </c>
      <c r="AX33" s="399">
        <f t="shared" si="21"/>
        <v>344.78735480495891</v>
      </c>
      <c r="AY33" s="399">
        <f t="shared" si="21"/>
        <v>360.58120238488817</v>
      </c>
      <c r="AZ33" s="399">
        <f t="shared" si="21"/>
        <v>372.05519928335224</v>
      </c>
      <c r="BA33" s="399">
        <f t="shared" si="21"/>
        <v>388.62303608103383</v>
      </c>
      <c r="BB33" s="399">
        <f t="shared" si="21"/>
        <v>400.17532380638738</v>
      </c>
      <c r="BC33" s="399">
        <f t="shared" si="21"/>
        <v>432.48502084714448</v>
      </c>
      <c r="BD33" s="399">
        <f t="shared" si="21"/>
        <v>447.50706387203661</v>
      </c>
      <c r="BE33" s="399">
        <f t="shared" si="21"/>
        <v>447.62749028945984</v>
      </c>
      <c r="BF33" s="399">
        <f t="shared" si="21"/>
        <v>408.35511385880716</v>
      </c>
      <c r="BG33" s="399">
        <f t="shared" si="21"/>
        <v>360.94627736341937</v>
      </c>
      <c r="BH33" s="399">
        <f t="shared" si="21"/>
        <v>311.5581921370341</v>
      </c>
      <c r="BI33" s="399">
        <f t="shared" si="21"/>
        <v>266.48868584843791</v>
      </c>
      <c r="BJ33" s="399">
        <f t="shared" si="21"/>
        <v>225.13330155128455</v>
      </c>
      <c r="BK33" s="399">
        <f t="shared" si="21"/>
        <v>193.47898327090428</v>
      </c>
      <c r="BL33" s="399">
        <f t="shared" si="21"/>
        <v>157.82751288883892</v>
      </c>
      <c r="BM33" s="399">
        <f t="shared" si="21"/>
        <v>137.81046913106167</v>
      </c>
      <c r="BN33" s="399">
        <f t="shared" si="21"/>
        <v>111.7530799199683</v>
      </c>
      <c r="BO33" s="399">
        <f t="shared" si="21"/>
        <v>98.871059608257056</v>
      </c>
      <c r="BP33" s="399">
        <f t="shared" ref="BP33:CE33" si="22">SUM(BP34:BP35)</f>
        <v>88.464961778315583</v>
      </c>
      <c r="BQ33" s="399">
        <f t="shared" si="22"/>
        <v>86.815813398020396</v>
      </c>
      <c r="BR33" s="399">
        <f t="shared" si="22"/>
        <v>68.152050298416341</v>
      </c>
      <c r="BS33" s="399">
        <f t="shared" si="22"/>
        <v>58.076846938415436</v>
      </c>
      <c r="BT33" s="399">
        <f t="shared" si="22"/>
        <v>49.804222204445523</v>
      </c>
      <c r="BU33" s="399">
        <f t="shared" si="22"/>
        <v>45.661422293998214</v>
      </c>
      <c r="BV33" s="399">
        <f t="shared" si="22"/>
        <v>38.921915380253324</v>
      </c>
      <c r="BW33" s="399">
        <f t="shared" si="22"/>
        <v>39.009748558288763</v>
      </c>
      <c r="BX33" s="399">
        <f t="shared" si="22"/>
        <v>30.884654993324432</v>
      </c>
      <c r="BY33" s="399">
        <f t="shared" si="22"/>
        <v>19.226775630971506</v>
      </c>
      <c r="BZ33" s="399">
        <f t="shared" si="22"/>
        <v>16.742814645993331</v>
      </c>
      <c r="CA33" s="399">
        <f t="shared" si="22"/>
        <v>18.657645262834592</v>
      </c>
      <c r="CB33" s="399">
        <f t="shared" si="22"/>
        <v>13.78791477989045</v>
      </c>
      <c r="CC33" s="399">
        <f t="shared" si="22"/>
        <v>10.486397931094194</v>
      </c>
      <c r="CD33" s="399">
        <f t="shared" si="22"/>
        <v>7.9579769120544226</v>
      </c>
      <c r="CE33" s="400">
        <f t="shared" si="22"/>
        <v>6.0039784921246246</v>
      </c>
    </row>
    <row r="34" spans="1:83" x14ac:dyDescent="0.35">
      <c r="B34" s="73" t="s">
        <v>438</v>
      </c>
      <c r="C34" s="201"/>
      <c r="D34" s="402" t="s">
        <v>473</v>
      </c>
      <c r="E34" s="402" t="s">
        <v>473</v>
      </c>
      <c r="F34" s="402" t="s">
        <v>473</v>
      </c>
      <c r="G34" s="402" t="s">
        <v>473</v>
      </c>
      <c r="H34" s="402" t="s">
        <v>473</v>
      </c>
      <c r="I34" s="402" t="s">
        <v>473</v>
      </c>
      <c r="J34" s="402" t="s">
        <v>473</v>
      </c>
      <c r="K34" s="402" t="s">
        <v>473</v>
      </c>
      <c r="L34" s="402" t="s">
        <v>473</v>
      </c>
      <c r="M34" s="402" t="s">
        <v>473</v>
      </c>
      <c r="N34" s="402" t="s">
        <v>473</v>
      </c>
      <c r="O34" s="402" t="s">
        <v>473</v>
      </c>
      <c r="P34" s="402" t="s">
        <v>473</v>
      </c>
      <c r="Q34" s="402" t="s">
        <v>473</v>
      </c>
      <c r="R34" s="402" t="s">
        <v>473</v>
      </c>
      <c r="S34" s="402" t="s">
        <v>473</v>
      </c>
      <c r="T34" s="402" t="s">
        <v>473</v>
      </c>
      <c r="U34" s="402" t="s">
        <v>473</v>
      </c>
      <c r="V34" s="402" t="s">
        <v>473</v>
      </c>
      <c r="W34" s="402" t="s">
        <v>473</v>
      </c>
      <c r="X34" s="402" t="s">
        <v>473</v>
      </c>
      <c r="Y34" s="402" t="s">
        <v>473</v>
      </c>
      <c r="Z34" s="402" t="s">
        <v>473</v>
      </c>
      <c r="AA34" s="402" t="s">
        <v>473</v>
      </c>
      <c r="AB34" s="402" t="s">
        <v>473</v>
      </c>
      <c r="AC34" s="402" t="s">
        <v>473</v>
      </c>
      <c r="AD34" s="402" t="s">
        <v>473</v>
      </c>
      <c r="AE34" s="402" t="s">
        <v>473</v>
      </c>
      <c r="AF34" s="402" t="s">
        <v>473</v>
      </c>
      <c r="AG34" s="402" t="s">
        <v>473</v>
      </c>
      <c r="AH34" s="402">
        <v>0</v>
      </c>
      <c r="AI34" s="402">
        <v>0.57560389291666048</v>
      </c>
      <c r="AJ34" s="402">
        <v>8.4182897187097456</v>
      </c>
      <c r="AK34" s="402">
        <v>19.642610293840832</v>
      </c>
      <c r="AL34" s="402">
        <v>31.6947253296482</v>
      </c>
      <c r="AM34" s="402">
        <v>49.930237718816983</v>
      </c>
      <c r="AN34" s="402">
        <v>81.588262270601192</v>
      </c>
      <c r="AO34" s="402">
        <v>96.273270008105285</v>
      </c>
      <c r="AP34" s="402">
        <v>110.60281643970198</v>
      </c>
      <c r="AQ34" s="402">
        <v>129.78975984332985</v>
      </c>
      <c r="AR34" s="402">
        <v>151.59452262505877</v>
      </c>
      <c r="AS34" s="402">
        <v>176.14480328625649</v>
      </c>
      <c r="AT34" s="402">
        <v>200.72278305975271</v>
      </c>
      <c r="AU34" s="402">
        <v>241.95704454932334</v>
      </c>
      <c r="AV34" s="402">
        <v>262.94866031354002</v>
      </c>
      <c r="AW34" s="402">
        <v>292.29866937736097</v>
      </c>
      <c r="AX34" s="402">
        <v>301.12633400290326</v>
      </c>
      <c r="AY34" s="402">
        <v>310.8251006879982</v>
      </c>
      <c r="AZ34" s="402">
        <v>321.98603217578506</v>
      </c>
      <c r="BA34" s="402">
        <v>340.71016038887825</v>
      </c>
      <c r="BB34" s="402">
        <v>350.84704177923476</v>
      </c>
      <c r="BC34" s="402">
        <v>382.50920248955345</v>
      </c>
      <c r="BD34" s="402">
        <v>399.04875967043148</v>
      </c>
      <c r="BE34" s="402">
        <v>397.72250870061345</v>
      </c>
      <c r="BF34" s="402">
        <v>357.78684590534527</v>
      </c>
      <c r="BG34" s="402">
        <v>307.3686493717629</v>
      </c>
      <c r="BH34" s="402">
        <v>259.29728580358477</v>
      </c>
      <c r="BI34" s="402">
        <v>218.94576460602232</v>
      </c>
      <c r="BJ34" s="402">
        <v>182.54466420805619</v>
      </c>
      <c r="BK34" s="402">
        <v>156.55751406929355</v>
      </c>
      <c r="BL34" s="402">
        <v>128.92884910117937</v>
      </c>
      <c r="BM34" s="402">
        <v>115.66525967768013</v>
      </c>
      <c r="BN34" s="402">
        <v>94.137548905705444</v>
      </c>
      <c r="BO34" s="402">
        <v>87.764940385814896</v>
      </c>
      <c r="BP34" s="402">
        <v>79.221723761530384</v>
      </c>
      <c r="BQ34" s="402">
        <v>81.455023738148171</v>
      </c>
      <c r="BR34" s="402">
        <v>64.188487979195799</v>
      </c>
      <c r="BS34" s="402">
        <v>56.451219358970675</v>
      </c>
      <c r="BT34" s="402">
        <v>47.942689197707608</v>
      </c>
      <c r="BU34" s="402">
        <v>45.283372890231462</v>
      </c>
      <c r="BV34" s="402">
        <v>38.702181961291622</v>
      </c>
      <c r="BW34" s="402">
        <v>38.868830908197999</v>
      </c>
      <c r="BX34" s="402">
        <v>30.884654993324432</v>
      </c>
      <c r="BY34" s="402">
        <v>19.226775630971506</v>
      </c>
      <c r="BZ34" s="402">
        <v>16.742814645993331</v>
      </c>
      <c r="CA34" s="402">
        <v>18.657645262834592</v>
      </c>
      <c r="CB34" s="402">
        <v>13.78791477989045</v>
      </c>
      <c r="CC34" s="402">
        <v>10.486397931094194</v>
      </c>
      <c r="CD34" s="402">
        <v>7.9579769120544226</v>
      </c>
      <c r="CE34" s="403">
        <v>6.0039784921246246</v>
      </c>
    </row>
    <row r="35" spans="1:83" x14ac:dyDescent="0.35">
      <c r="B35" s="73" t="s">
        <v>437</v>
      </c>
      <c r="C35" s="201"/>
      <c r="D35" s="402" t="s">
        <v>473</v>
      </c>
      <c r="E35" s="402" t="s">
        <v>473</v>
      </c>
      <c r="F35" s="402" t="s">
        <v>473</v>
      </c>
      <c r="G35" s="402" t="s">
        <v>473</v>
      </c>
      <c r="H35" s="402" t="s">
        <v>473</v>
      </c>
      <c r="I35" s="402" t="s">
        <v>473</v>
      </c>
      <c r="J35" s="402" t="s">
        <v>473</v>
      </c>
      <c r="K35" s="402" t="s">
        <v>473</v>
      </c>
      <c r="L35" s="402" t="s">
        <v>473</v>
      </c>
      <c r="M35" s="402" t="s">
        <v>473</v>
      </c>
      <c r="N35" s="402" t="s">
        <v>473</v>
      </c>
      <c r="O35" s="402" t="s">
        <v>473</v>
      </c>
      <c r="P35" s="402" t="s">
        <v>473</v>
      </c>
      <c r="Q35" s="402" t="s">
        <v>473</v>
      </c>
      <c r="R35" s="402" t="s">
        <v>473</v>
      </c>
      <c r="S35" s="402" t="s">
        <v>473</v>
      </c>
      <c r="T35" s="402" t="s">
        <v>473</v>
      </c>
      <c r="U35" s="402" t="s">
        <v>473</v>
      </c>
      <c r="V35" s="402" t="s">
        <v>473</v>
      </c>
      <c r="W35" s="402" t="s">
        <v>473</v>
      </c>
      <c r="X35" s="402" t="s">
        <v>473</v>
      </c>
      <c r="Y35" s="402" t="s">
        <v>473</v>
      </c>
      <c r="Z35" s="402" t="s">
        <v>473</v>
      </c>
      <c r="AA35" s="402" t="s">
        <v>473</v>
      </c>
      <c r="AB35" s="402" t="s">
        <v>473</v>
      </c>
      <c r="AC35" s="402" t="s">
        <v>473</v>
      </c>
      <c r="AD35" s="402" t="s">
        <v>473</v>
      </c>
      <c r="AE35" s="402" t="s">
        <v>473</v>
      </c>
      <c r="AF35" s="402" t="s">
        <v>473</v>
      </c>
      <c r="AG35" s="402" t="s">
        <v>473</v>
      </c>
      <c r="AH35" s="402">
        <v>0</v>
      </c>
      <c r="AI35" s="402">
        <v>3.4947915469995673E-3</v>
      </c>
      <c r="AJ35" s="402">
        <v>0.10284810249900471</v>
      </c>
      <c r="AK35" s="402">
        <v>0.3621795682771215</v>
      </c>
      <c r="AL35" s="402">
        <v>0.7840214650841093</v>
      </c>
      <c r="AM35" s="402">
        <v>1.5534908312869269</v>
      </c>
      <c r="AN35" s="402">
        <v>2.5869478200960687</v>
      </c>
      <c r="AO35" s="402">
        <v>4.5692543593807873</v>
      </c>
      <c r="AP35" s="402">
        <v>6.0937828042076916</v>
      </c>
      <c r="AQ35" s="402">
        <v>8.0793706996357013</v>
      </c>
      <c r="AR35" s="402">
        <v>10.562656630274727</v>
      </c>
      <c r="AS35" s="402">
        <v>16.462131148248272</v>
      </c>
      <c r="AT35" s="402">
        <v>19.543515295660452</v>
      </c>
      <c r="AU35" s="402">
        <v>29.957554117375079</v>
      </c>
      <c r="AV35" s="402">
        <v>37.056656885067561</v>
      </c>
      <c r="AW35" s="402">
        <v>42.379968997276258</v>
      </c>
      <c r="AX35" s="402">
        <v>43.661020802055653</v>
      </c>
      <c r="AY35" s="402">
        <v>49.756101696889964</v>
      </c>
      <c r="AZ35" s="402">
        <v>50.069167107567175</v>
      </c>
      <c r="BA35" s="402">
        <v>47.912875692155595</v>
      </c>
      <c r="BB35" s="402">
        <v>49.328282027152611</v>
      </c>
      <c r="BC35" s="402">
        <v>49.975818357591052</v>
      </c>
      <c r="BD35" s="402">
        <v>48.458304201605102</v>
      </c>
      <c r="BE35" s="402">
        <v>49.904981588846411</v>
      </c>
      <c r="BF35" s="402">
        <v>50.568267953461877</v>
      </c>
      <c r="BG35" s="402">
        <v>53.57762799165647</v>
      </c>
      <c r="BH35" s="402">
        <v>52.260906333449327</v>
      </c>
      <c r="BI35" s="402">
        <v>47.542921242415609</v>
      </c>
      <c r="BJ35" s="402">
        <v>42.588637343228363</v>
      </c>
      <c r="BK35" s="402">
        <v>36.921469201610741</v>
      </c>
      <c r="BL35" s="402">
        <v>28.898663787659547</v>
      </c>
      <c r="BM35" s="402">
        <v>22.145209453381536</v>
      </c>
      <c r="BN35" s="402">
        <v>17.615531014262853</v>
      </c>
      <c r="BO35" s="402">
        <v>11.106119222442164</v>
      </c>
      <c r="BP35" s="402">
        <v>9.2432380167851971</v>
      </c>
      <c r="BQ35" s="402">
        <v>5.3607896598722258</v>
      </c>
      <c r="BR35" s="402">
        <v>3.9635623192205403</v>
      </c>
      <c r="BS35" s="402">
        <v>1.6256275794447572</v>
      </c>
      <c r="BT35" s="402">
        <v>1.8615330067379154</v>
      </c>
      <c r="BU35" s="402">
        <v>0.37804940376675139</v>
      </c>
      <c r="BV35" s="402">
        <v>0.21973341896170537</v>
      </c>
      <c r="BW35" s="402">
        <v>0.14091765009076038</v>
      </c>
      <c r="BX35" s="402">
        <v>0</v>
      </c>
      <c r="BY35" s="402">
        <v>0</v>
      </c>
      <c r="BZ35" s="402">
        <v>0</v>
      </c>
      <c r="CA35" s="402">
        <v>0</v>
      </c>
      <c r="CB35" s="402">
        <v>0</v>
      </c>
      <c r="CC35" s="402">
        <v>0</v>
      </c>
      <c r="CD35" s="402">
        <v>0</v>
      </c>
      <c r="CE35" s="403">
        <v>0</v>
      </c>
    </row>
    <row r="36" spans="1:83" ht="26.25" customHeight="1" x14ac:dyDescent="0.35">
      <c r="B36" s="82" t="s">
        <v>520</v>
      </c>
      <c r="C36" s="201"/>
      <c r="D36" s="399">
        <f t="shared" ref="D36:AI36" si="23">SUM(D37:D39)</f>
        <v>0</v>
      </c>
      <c r="E36" s="399">
        <f t="shared" si="23"/>
        <v>0</v>
      </c>
      <c r="F36" s="399">
        <f t="shared" si="23"/>
        <v>0</v>
      </c>
      <c r="G36" s="399">
        <f t="shared" si="23"/>
        <v>0</v>
      </c>
      <c r="H36" s="399">
        <f t="shared" si="23"/>
        <v>0</v>
      </c>
      <c r="I36" s="399">
        <f t="shared" si="23"/>
        <v>0</v>
      </c>
      <c r="J36" s="399">
        <f t="shared" si="23"/>
        <v>0</v>
      </c>
      <c r="K36" s="399">
        <f t="shared" si="23"/>
        <v>0</v>
      </c>
      <c r="L36" s="399">
        <f t="shared" si="23"/>
        <v>0</v>
      </c>
      <c r="M36" s="399">
        <f t="shared" si="23"/>
        <v>0</v>
      </c>
      <c r="N36" s="399">
        <f t="shared" si="23"/>
        <v>0</v>
      </c>
      <c r="O36" s="399">
        <f t="shared" si="23"/>
        <v>0</v>
      </c>
      <c r="P36" s="399">
        <f t="shared" si="23"/>
        <v>0</v>
      </c>
      <c r="Q36" s="399">
        <f t="shared" si="23"/>
        <v>0</v>
      </c>
      <c r="R36" s="399">
        <f t="shared" si="23"/>
        <v>0</v>
      </c>
      <c r="S36" s="399">
        <f t="shared" si="23"/>
        <v>0</v>
      </c>
      <c r="T36" s="399">
        <f t="shared" si="23"/>
        <v>0</v>
      </c>
      <c r="U36" s="399">
        <f t="shared" si="23"/>
        <v>0</v>
      </c>
      <c r="V36" s="399">
        <f t="shared" si="23"/>
        <v>0</v>
      </c>
      <c r="W36" s="399">
        <f t="shared" si="23"/>
        <v>0</v>
      </c>
      <c r="X36" s="399">
        <f t="shared" si="23"/>
        <v>0</v>
      </c>
      <c r="Y36" s="399">
        <f t="shared" si="23"/>
        <v>0</v>
      </c>
      <c r="Z36" s="399">
        <f t="shared" si="23"/>
        <v>0</v>
      </c>
      <c r="AA36" s="399">
        <f t="shared" si="23"/>
        <v>0</v>
      </c>
      <c r="AB36" s="399">
        <f t="shared" si="23"/>
        <v>0</v>
      </c>
      <c r="AC36" s="399">
        <f t="shared" si="23"/>
        <v>0</v>
      </c>
      <c r="AD36" s="399">
        <f t="shared" si="23"/>
        <v>0</v>
      </c>
      <c r="AE36" s="399">
        <f t="shared" si="23"/>
        <v>0</v>
      </c>
      <c r="AF36" s="399">
        <f t="shared" si="23"/>
        <v>0</v>
      </c>
      <c r="AG36" s="399">
        <f t="shared" si="23"/>
        <v>0</v>
      </c>
      <c r="AH36" s="399">
        <f t="shared" si="23"/>
        <v>0</v>
      </c>
      <c r="AI36" s="399">
        <f t="shared" si="23"/>
        <v>0</v>
      </c>
      <c r="AJ36" s="399">
        <f t="shared" ref="AJ36:BO36" si="24">SUM(AJ37:AJ39)</f>
        <v>0</v>
      </c>
      <c r="AK36" s="399">
        <f t="shared" si="24"/>
        <v>0</v>
      </c>
      <c r="AL36" s="399">
        <f t="shared" si="24"/>
        <v>0</v>
      </c>
      <c r="AM36" s="399">
        <f t="shared" si="24"/>
        <v>0</v>
      </c>
      <c r="AN36" s="399">
        <f t="shared" si="24"/>
        <v>0</v>
      </c>
      <c r="AO36" s="399">
        <f t="shared" si="24"/>
        <v>0</v>
      </c>
      <c r="AP36" s="399">
        <f t="shared" si="24"/>
        <v>0</v>
      </c>
      <c r="AQ36" s="399">
        <f t="shared" si="24"/>
        <v>0</v>
      </c>
      <c r="AR36" s="399">
        <f t="shared" si="24"/>
        <v>0</v>
      </c>
      <c r="AS36" s="399">
        <f t="shared" si="24"/>
        <v>0</v>
      </c>
      <c r="AT36" s="399">
        <f t="shared" si="24"/>
        <v>0</v>
      </c>
      <c r="AU36" s="399">
        <f t="shared" si="24"/>
        <v>0</v>
      </c>
      <c r="AV36" s="399">
        <f t="shared" si="24"/>
        <v>0</v>
      </c>
      <c r="AW36" s="399">
        <f t="shared" si="24"/>
        <v>0</v>
      </c>
      <c r="AX36" s="399">
        <f t="shared" si="24"/>
        <v>0</v>
      </c>
      <c r="AY36" s="399">
        <f t="shared" si="24"/>
        <v>0</v>
      </c>
      <c r="AZ36" s="399">
        <f t="shared" si="24"/>
        <v>0</v>
      </c>
      <c r="BA36" s="399">
        <f t="shared" si="24"/>
        <v>0</v>
      </c>
      <c r="BB36" s="399">
        <f t="shared" si="24"/>
        <v>0</v>
      </c>
      <c r="BC36" s="399">
        <f t="shared" si="24"/>
        <v>0</v>
      </c>
      <c r="BD36" s="399">
        <f t="shared" si="24"/>
        <v>0</v>
      </c>
      <c r="BE36" s="399">
        <f t="shared" si="24"/>
        <v>0</v>
      </c>
      <c r="BF36" s="399">
        <f t="shared" si="24"/>
        <v>46.254745460853115</v>
      </c>
      <c r="BG36" s="399">
        <f t="shared" si="24"/>
        <v>43.605502674409728</v>
      </c>
      <c r="BH36" s="399">
        <f t="shared" si="24"/>
        <v>40.475825921024345</v>
      </c>
      <c r="BI36" s="399">
        <f t="shared" si="24"/>
        <v>37.862747770021265</v>
      </c>
      <c r="BJ36" s="399">
        <f t="shared" si="24"/>
        <v>34.831989358448062</v>
      </c>
      <c r="BK36" s="399">
        <f t="shared" si="24"/>
        <v>33.263858240905861</v>
      </c>
      <c r="BL36" s="399">
        <f t="shared" si="24"/>
        <v>31.422057132354055</v>
      </c>
      <c r="BM36" s="399">
        <f t="shared" si="24"/>
        <v>30.104384688782581</v>
      </c>
      <c r="BN36" s="399">
        <f t="shared" si="24"/>
        <v>27.658135904174188</v>
      </c>
      <c r="BO36" s="399">
        <f t="shared" si="24"/>
        <v>27.26727222794041</v>
      </c>
      <c r="BP36" s="399">
        <f t="shared" ref="BP36:CE36" si="25">SUM(BP37:BP39)</f>
        <v>26.835669249129996</v>
      </c>
      <c r="BQ36" s="399">
        <f t="shared" si="25"/>
        <v>26.456955635720512</v>
      </c>
      <c r="BR36" s="399">
        <f t="shared" si="25"/>
        <v>24.645088859605828</v>
      </c>
      <c r="BS36" s="399">
        <f t="shared" si="25"/>
        <v>24.776756250235096</v>
      </c>
      <c r="BT36" s="399">
        <f t="shared" si="25"/>
        <v>23.966325797132328</v>
      </c>
      <c r="BU36" s="399">
        <f t="shared" si="25"/>
        <v>18.463074306926639</v>
      </c>
      <c r="BV36" s="399">
        <f t="shared" si="25"/>
        <v>14.824990338413604</v>
      </c>
      <c r="BW36" s="399">
        <f t="shared" si="25"/>
        <v>16.596907820606365</v>
      </c>
      <c r="BX36" s="399">
        <f t="shared" si="25"/>
        <v>14.625723361995485</v>
      </c>
      <c r="BY36" s="399">
        <f t="shared" si="25"/>
        <v>9.0173841292346548</v>
      </c>
      <c r="BZ36" s="399">
        <f t="shared" si="25"/>
        <v>9.1533009874686329</v>
      </c>
      <c r="CA36" s="399">
        <f t="shared" si="25"/>
        <v>11.179491660375581</v>
      </c>
      <c r="CB36" s="399">
        <f t="shared" si="25"/>
        <v>8.9993411046923057</v>
      </c>
      <c r="CC36" s="399">
        <f t="shared" si="25"/>
        <v>7.7582688589454518</v>
      </c>
      <c r="CD36" s="399">
        <f t="shared" si="25"/>
        <v>6.9144095373845609</v>
      </c>
      <c r="CE36" s="400">
        <f t="shared" si="25"/>
        <v>6.3780576425819238</v>
      </c>
    </row>
    <row r="37" spans="1:83" x14ac:dyDescent="0.35">
      <c r="B37" s="73" t="s">
        <v>515</v>
      </c>
      <c r="C37" s="201"/>
      <c r="D37" s="402">
        <v>0</v>
      </c>
      <c r="E37" s="402">
        <v>0</v>
      </c>
      <c r="F37" s="402">
        <v>0</v>
      </c>
      <c r="G37" s="402">
        <v>0</v>
      </c>
      <c r="H37" s="402">
        <v>0</v>
      </c>
      <c r="I37" s="402">
        <v>0</v>
      </c>
      <c r="J37" s="402">
        <v>0</v>
      </c>
      <c r="K37" s="402">
        <v>0</v>
      </c>
      <c r="L37" s="402">
        <v>0</v>
      </c>
      <c r="M37" s="402">
        <v>0</v>
      </c>
      <c r="N37" s="402">
        <v>0</v>
      </c>
      <c r="O37" s="402">
        <v>0</v>
      </c>
      <c r="P37" s="402">
        <v>0</v>
      </c>
      <c r="Q37" s="402">
        <v>0</v>
      </c>
      <c r="R37" s="402">
        <v>0</v>
      </c>
      <c r="S37" s="402">
        <v>0</v>
      </c>
      <c r="T37" s="402">
        <v>0</v>
      </c>
      <c r="U37" s="402">
        <v>0</v>
      </c>
      <c r="V37" s="402">
        <v>0</v>
      </c>
      <c r="W37" s="402">
        <v>0</v>
      </c>
      <c r="X37" s="402">
        <v>0</v>
      </c>
      <c r="Y37" s="402">
        <v>0</v>
      </c>
      <c r="Z37" s="402">
        <v>0</v>
      </c>
      <c r="AA37" s="402">
        <v>0</v>
      </c>
      <c r="AB37" s="402">
        <v>0</v>
      </c>
      <c r="AC37" s="402">
        <v>0</v>
      </c>
      <c r="AD37" s="402">
        <v>0</v>
      </c>
      <c r="AE37" s="402">
        <v>0</v>
      </c>
      <c r="AF37" s="402">
        <v>0</v>
      </c>
      <c r="AG37" s="402">
        <v>0</v>
      </c>
      <c r="AH37" s="402">
        <v>0</v>
      </c>
      <c r="AI37" s="402">
        <v>0</v>
      </c>
      <c r="AJ37" s="402">
        <v>0</v>
      </c>
      <c r="AK37" s="402">
        <v>0</v>
      </c>
      <c r="AL37" s="402">
        <v>0</v>
      </c>
      <c r="AM37" s="402">
        <v>0</v>
      </c>
      <c r="AN37" s="402">
        <v>0</v>
      </c>
      <c r="AO37" s="402">
        <v>0</v>
      </c>
      <c r="AP37" s="402">
        <v>0</v>
      </c>
      <c r="AQ37" s="402">
        <v>0</v>
      </c>
      <c r="AR37" s="402">
        <v>0</v>
      </c>
      <c r="AS37" s="402">
        <v>0</v>
      </c>
      <c r="AT37" s="402">
        <v>0</v>
      </c>
      <c r="AU37" s="402">
        <v>0</v>
      </c>
      <c r="AV37" s="402">
        <v>0</v>
      </c>
      <c r="AW37" s="402">
        <v>0</v>
      </c>
      <c r="AX37" s="402">
        <v>0</v>
      </c>
      <c r="AY37" s="402">
        <v>0</v>
      </c>
      <c r="AZ37" s="402">
        <v>0</v>
      </c>
      <c r="BA37" s="402">
        <v>0</v>
      </c>
      <c r="BB37" s="402">
        <v>0</v>
      </c>
      <c r="BC37" s="402">
        <v>0</v>
      </c>
      <c r="BD37" s="402">
        <v>0</v>
      </c>
      <c r="BE37" s="402">
        <v>0</v>
      </c>
      <c r="BF37" s="402">
        <v>0</v>
      </c>
      <c r="BG37" s="402">
        <v>0</v>
      </c>
      <c r="BH37" s="402">
        <v>0</v>
      </c>
      <c r="BI37" s="402">
        <v>0</v>
      </c>
      <c r="BJ37" s="402">
        <v>0</v>
      </c>
      <c r="BK37" s="402">
        <v>0</v>
      </c>
      <c r="BL37" s="402">
        <v>0</v>
      </c>
      <c r="BM37" s="402">
        <v>0</v>
      </c>
      <c r="BN37" s="402">
        <v>0</v>
      </c>
      <c r="BO37" s="402">
        <v>0</v>
      </c>
      <c r="BP37" s="402">
        <v>0</v>
      </c>
      <c r="BQ37" s="402">
        <v>0</v>
      </c>
      <c r="BR37" s="402">
        <v>0</v>
      </c>
      <c r="BS37" s="402">
        <v>0</v>
      </c>
      <c r="BT37" s="402">
        <v>0</v>
      </c>
      <c r="BU37" s="402">
        <v>2.056984406867346</v>
      </c>
      <c r="BV37" s="402">
        <v>3.4005800822450571</v>
      </c>
      <c r="BW37" s="402">
        <v>5.2278571103381477</v>
      </c>
      <c r="BX37" s="402">
        <v>5.560294624922542</v>
      </c>
      <c r="BY37" s="402">
        <v>3.1847375515572636</v>
      </c>
      <c r="BZ37" s="402">
        <v>3.8936717832470373</v>
      </c>
      <c r="CA37" s="402">
        <v>5.3183328300772805</v>
      </c>
      <c r="CB37" s="402">
        <v>4.6679714529960936</v>
      </c>
      <c r="CC37" s="402">
        <v>4.4640458760331487</v>
      </c>
      <c r="CD37" s="402">
        <v>4.4144709871373315</v>
      </c>
      <c r="CE37" s="403">
        <v>4.4919529889504624</v>
      </c>
    </row>
    <row r="38" spans="1:83" x14ac:dyDescent="0.35">
      <c r="B38" s="73" t="s">
        <v>521</v>
      </c>
      <c r="C38" s="201"/>
      <c r="D38" s="402" t="s">
        <v>473</v>
      </c>
      <c r="E38" s="402" t="s">
        <v>473</v>
      </c>
      <c r="F38" s="402" t="s">
        <v>473</v>
      </c>
      <c r="G38" s="402" t="s">
        <v>473</v>
      </c>
      <c r="H38" s="402" t="s">
        <v>473</v>
      </c>
      <c r="I38" s="402" t="s">
        <v>473</v>
      </c>
      <c r="J38" s="402" t="s">
        <v>473</v>
      </c>
      <c r="K38" s="402" t="s">
        <v>473</v>
      </c>
      <c r="L38" s="402" t="s">
        <v>473</v>
      </c>
      <c r="M38" s="402" t="s">
        <v>473</v>
      </c>
      <c r="N38" s="402" t="s">
        <v>473</v>
      </c>
      <c r="O38" s="402" t="s">
        <v>473</v>
      </c>
      <c r="P38" s="402" t="s">
        <v>473</v>
      </c>
      <c r="Q38" s="402" t="s">
        <v>473</v>
      </c>
      <c r="R38" s="402" t="s">
        <v>473</v>
      </c>
      <c r="S38" s="402" t="s">
        <v>473</v>
      </c>
      <c r="T38" s="402" t="s">
        <v>473</v>
      </c>
      <c r="U38" s="402" t="s">
        <v>473</v>
      </c>
      <c r="V38" s="402" t="s">
        <v>473</v>
      </c>
      <c r="W38" s="402" t="s">
        <v>473</v>
      </c>
      <c r="X38" s="402" t="s">
        <v>473</v>
      </c>
      <c r="Y38" s="402" t="s">
        <v>473</v>
      </c>
      <c r="Z38" s="402" t="s">
        <v>473</v>
      </c>
      <c r="AA38" s="402" t="s">
        <v>473</v>
      </c>
      <c r="AB38" s="402" t="s">
        <v>473</v>
      </c>
      <c r="AC38" s="402" t="s">
        <v>473</v>
      </c>
      <c r="AD38" s="402" t="s">
        <v>473</v>
      </c>
      <c r="AE38" s="402" t="s">
        <v>473</v>
      </c>
      <c r="AF38" s="402" t="s">
        <v>473</v>
      </c>
      <c r="AG38" s="402" t="s">
        <v>473</v>
      </c>
      <c r="AH38" s="402" t="s">
        <v>473</v>
      </c>
      <c r="AI38" s="402" t="s">
        <v>473</v>
      </c>
      <c r="AJ38" s="402" t="s">
        <v>473</v>
      </c>
      <c r="AK38" s="402" t="s">
        <v>473</v>
      </c>
      <c r="AL38" s="402" t="s">
        <v>473</v>
      </c>
      <c r="AM38" s="402" t="s">
        <v>473</v>
      </c>
      <c r="AN38" s="402" t="s">
        <v>473</v>
      </c>
      <c r="AO38" s="402" t="s">
        <v>473</v>
      </c>
      <c r="AP38" s="402" t="s">
        <v>473</v>
      </c>
      <c r="AQ38" s="402" t="s">
        <v>473</v>
      </c>
      <c r="AR38" s="402" t="s">
        <v>473</v>
      </c>
      <c r="AS38" s="402" t="s">
        <v>473</v>
      </c>
      <c r="AT38" s="402" t="s">
        <v>473</v>
      </c>
      <c r="AU38" s="402" t="s">
        <v>473</v>
      </c>
      <c r="AV38" s="402" t="s">
        <v>473</v>
      </c>
      <c r="AW38" s="402" t="s">
        <v>473</v>
      </c>
      <c r="AX38" s="402" t="s">
        <v>473</v>
      </c>
      <c r="AY38" s="402" t="s">
        <v>473</v>
      </c>
      <c r="AZ38" s="402" t="s">
        <v>473</v>
      </c>
      <c r="BA38" s="402" t="s">
        <v>473</v>
      </c>
      <c r="BB38" s="402" t="s">
        <v>473</v>
      </c>
      <c r="BC38" s="402" t="s">
        <v>473</v>
      </c>
      <c r="BD38" s="402" t="s">
        <v>473</v>
      </c>
      <c r="BE38" s="402" t="s">
        <v>473</v>
      </c>
      <c r="BF38" s="402">
        <v>35.587129496724749</v>
      </c>
      <c r="BG38" s="402">
        <v>33.769456929155872</v>
      </c>
      <c r="BH38" s="402">
        <v>31.618548070145405</v>
      </c>
      <c r="BI38" s="402">
        <v>30.178491256655626</v>
      </c>
      <c r="BJ38" s="402">
        <v>28.078832030123312</v>
      </c>
      <c r="BK38" s="402">
        <v>27.125239607336777</v>
      </c>
      <c r="BL38" s="402">
        <v>26.074801356169104</v>
      </c>
      <c r="BM38" s="402">
        <v>25.396053049415841</v>
      </c>
      <c r="BN38" s="402">
        <v>23.83596216098309</v>
      </c>
      <c r="BO38" s="402">
        <v>23.771830726638392</v>
      </c>
      <c r="BP38" s="402">
        <v>23.702845982107014</v>
      </c>
      <c r="BQ38" s="402">
        <v>23.324426286307403</v>
      </c>
      <c r="BR38" s="402">
        <v>22.257976765090369</v>
      </c>
      <c r="BS38" s="402">
        <v>22.734851378091545</v>
      </c>
      <c r="BT38" s="402">
        <v>22.201854492826318</v>
      </c>
      <c r="BU38" s="402">
        <v>14.807940119769357</v>
      </c>
      <c r="BV38" s="402">
        <v>10.062143217859681</v>
      </c>
      <c r="BW38" s="402">
        <v>10.003709510728109</v>
      </c>
      <c r="BX38" s="402">
        <v>7.9844658123065884</v>
      </c>
      <c r="BY38" s="402">
        <v>5.1597094305933879</v>
      </c>
      <c r="BZ38" s="402">
        <v>4.6736306916118293</v>
      </c>
      <c r="CA38" s="402">
        <v>5.2081412460990908</v>
      </c>
      <c r="CB38" s="402">
        <v>3.8487926344000476</v>
      </c>
      <c r="CC38" s="402">
        <v>2.9271990553240061</v>
      </c>
      <c r="CD38" s="402">
        <v>2.221409358325324</v>
      </c>
      <c r="CE38" s="403">
        <v>1.6759654064070997</v>
      </c>
    </row>
    <row r="39" spans="1:83" ht="26.25" customHeight="1" thickBot="1" x14ac:dyDescent="0.4">
      <c r="B39" s="87" t="s">
        <v>522</v>
      </c>
      <c r="C39" s="404"/>
      <c r="D39" s="405" t="s">
        <v>473</v>
      </c>
      <c r="E39" s="405" t="s">
        <v>473</v>
      </c>
      <c r="F39" s="405" t="s">
        <v>473</v>
      </c>
      <c r="G39" s="405" t="s">
        <v>473</v>
      </c>
      <c r="H39" s="405" t="s">
        <v>473</v>
      </c>
      <c r="I39" s="405" t="s">
        <v>473</v>
      </c>
      <c r="J39" s="405" t="s">
        <v>473</v>
      </c>
      <c r="K39" s="405" t="s">
        <v>473</v>
      </c>
      <c r="L39" s="405" t="s">
        <v>473</v>
      </c>
      <c r="M39" s="405" t="s">
        <v>473</v>
      </c>
      <c r="N39" s="405" t="s">
        <v>473</v>
      </c>
      <c r="O39" s="405" t="s">
        <v>473</v>
      </c>
      <c r="P39" s="405" t="s">
        <v>473</v>
      </c>
      <c r="Q39" s="405" t="s">
        <v>473</v>
      </c>
      <c r="R39" s="405" t="s">
        <v>473</v>
      </c>
      <c r="S39" s="405" t="s">
        <v>473</v>
      </c>
      <c r="T39" s="405" t="s">
        <v>473</v>
      </c>
      <c r="U39" s="405" t="s">
        <v>473</v>
      </c>
      <c r="V39" s="405" t="s">
        <v>473</v>
      </c>
      <c r="W39" s="405" t="s">
        <v>473</v>
      </c>
      <c r="X39" s="405" t="s">
        <v>473</v>
      </c>
      <c r="Y39" s="405" t="s">
        <v>473</v>
      </c>
      <c r="Z39" s="405" t="s">
        <v>473</v>
      </c>
      <c r="AA39" s="405" t="s">
        <v>473</v>
      </c>
      <c r="AB39" s="405" t="s">
        <v>473</v>
      </c>
      <c r="AC39" s="405" t="s">
        <v>473</v>
      </c>
      <c r="AD39" s="405" t="s">
        <v>473</v>
      </c>
      <c r="AE39" s="405" t="s">
        <v>473</v>
      </c>
      <c r="AF39" s="405" t="s">
        <v>473</v>
      </c>
      <c r="AG39" s="405" t="s">
        <v>473</v>
      </c>
      <c r="AH39" s="405" t="s">
        <v>473</v>
      </c>
      <c r="AI39" s="405" t="s">
        <v>473</v>
      </c>
      <c r="AJ39" s="405" t="s">
        <v>473</v>
      </c>
      <c r="AK39" s="405" t="s">
        <v>473</v>
      </c>
      <c r="AL39" s="405" t="s">
        <v>473</v>
      </c>
      <c r="AM39" s="405" t="s">
        <v>473</v>
      </c>
      <c r="AN39" s="405" t="s">
        <v>473</v>
      </c>
      <c r="AO39" s="405" t="s">
        <v>473</v>
      </c>
      <c r="AP39" s="405" t="s">
        <v>473</v>
      </c>
      <c r="AQ39" s="405" t="s">
        <v>473</v>
      </c>
      <c r="AR39" s="405" t="s">
        <v>473</v>
      </c>
      <c r="AS39" s="405" t="s">
        <v>473</v>
      </c>
      <c r="AT39" s="405" t="s">
        <v>473</v>
      </c>
      <c r="AU39" s="405" t="s">
        <v>473</v>
      </c>
      <c r="AV39" s="405" t="s">
        <v>473</v>
      </c>
      <c r="AW39" s="405" t="s">
        <v>473</v>
      </c>
      <c r="AX39" s="405" t="s">
        <v>473</v>
      </c>
      <c r="AY39" s="405" t="s">
        <v>473</v>
      </c>
      <c r="AZ39" s="405" t="s">
        <v>473</v>
      </c>
      <c r="BA39" s="405" t="s">
        <v>473</v>
      </c>
      <c r="BB39" s="405" t="s">
        <v>473</v>
      </c>
      <c r="BC39" s="405" t="s">
        <v>473</v>
      </c>
      <c r="BD39" s="405" t="s">
        <v>473</v>
      </c>
      <c r="BE39" s="405" t="s">
        <v>473</v>
      </c>
      <c r="BF39" s="405">
        <v>10.667615964128368</v>
      </c>
      <c r="BG39" s="405">
        <v>9.8360457452538537</v>
      </c>
      <c r="BH39" s="405">
        <v>8.8572778508789387</v>
      </c>
      <c r="BI39" s="405">
        <v>7.6842565133656366</v>
      </c>
      <c r="BJ39" s="405">
        <v>6.7531573283247521</v>
      </c>
      <c r="BK39" s="405">
        <v>6.1386186335690835</v>
      </c>
      <c r="BL39" s="405">
        <v>5.3472557761849497</v>
      </c>
      <c r="BM39" s="405">
        <v>4.708331639366742</v>
      </c>
      <c r="BN39" s="405">
        <v>3.8221737431910978</v>
      </c>
      <c r="BO39" s="405">
        <v>3.4954415013020173</v>
      </c>
      <c r="BP39" s="405">
        <v>3.1328232670229803</v>
      </c>
      <c r="BQ39" s="405">
        <v>3.1325293494131068</v>
      </c>
      <c r="BR39" s="405">
        <v>2.3871120945154582</v>
      </c>
      <c r="BS39" s="405">
        <v>2.0419048721435509</v>
      </c>
      <c r="BT39" s="405">
        <v>1.7644713043060101</v>
      </c>
      <c r="BU39" s="405">
        <v>1.5981497802899374</v>
      </c>
      <c r="BV39" s="405">
        <v>1.3622670383088664</v>
      </c>
      <c r="BW39" s="405">
        <v>1.3653411995401066</v>
      </c>
      <c r="BX39" s="405">
        <v>1.0809629247663552</v>
      </c>
      <c r="BY39" s="405">
        <v>0.67293714708400276</v>
      </c>
      <c r="BZ39" s="405">
        <v>0.58599851260976654</v>
      </c>
      <c r="CA39" s="405">
        <v>0.65301758419921074</v>
      </c>
      <c r="CB39" s="405">
        <v>0.48257701729616576</v>
      </c>
      <c r="CC39" s="405">
        <v>0.36702392758829677</v>
      </c>
      <c r="CD39" s="405">
        <v>0.27852919192190478</v>
      </c>
      <c r="CE39" s="406">
        <v>0.21013924722436189</v>
      </c>
    </row>
    <row r="40" spans="1:83" ht="41.25" customHeight="1" x14ac:dyDescent="0.35">
      <c r="A40" s="409"/>
      <c r="B40" s="410" t="s">
        <v>523</v>
      </c>
      <c r="C40" s="411"/>
      <c r="D40" s="412" t="s">
        <v>524</v>
      </c>
      <c r="E40" s="412" t="s">
        <v>525</v>
      </c>
      <c r="F40" s="412" t="s">
        <v>526</v>
      </c>
      <c r="G40" s="412" t="s">
        <v>527</v>
      </c>
      <c r="H40" s="412" t="s">
        <v>528</v>
      </c>
      <c r="I40" s="412" t="s">
        <v>529</v>
      </c>
      <c r="J40" s="412" t="s">
        <v>530</v>
      </c>
      <c r="K40" s="412" t="s">
        <v>531</v>
      </c>
      <c r="L40" s="412" t="s">
        <v>532</v>
      </c>
      <c r="M40" s="412" t="s">
        <v>533</v>
      </c>
      <c r="N40" s="412" t="s">
        <v>534</v>
      </c>
      <c r="O40" s="412" t="s">
        <v>535</v>
      </c>
      <c r="P40" s="412" t="s">
        <v>536</v>
      </c>
      <c r="Q40" s="412" t="s">
        <v>537</v>
      </c>
      <c r="R40" s="412" t="s">
        <v>538</v>
      </c>
      <c r="S40" s="412" t="s">
        <v>539</v>
      </c>
      <c r="T40" s="412" t="s">
        <v>540</v>
      </c>
      <c r="U40" s="412" t="s">
        <v>541</v>
      </c>
      <c r="V40" s="412" t="s">
        <v>542</v>
      </c>
      <c r="W40" s="412" t="s">
        <v>543</v>
      </c>
      <c r="X40" s="412" t="s">
        <v>544</v>
      </c>
      <c r="Y40" s="412" t="s">
        <v>545</v>
      </c>
      <c r="Z40" s="412" t="s">
        <v>546</v>
      </c>
      <c r="AA40" s="412" t="s">
        <v>547</v>
      </c>
      <c r="AB40" s="412" t="s">
        <v>548</v>
      </c>
      <c r="AC40" s="412" t="s">
        <v>549</v>
      </c>
      <c r="AD40" s="412" t="s">
        <v>550</v>
      </c>
      <c r="AE40" s="412" t="s">
        <v>551</v>
      </c>
      <c r="AF40" s="412" t="s">
        <v>552</v>
      </c>
      <c r="AG40" s="412" t="s">
        <v>553</v>
      </c>
      <c r="AH40" s="412" t="s">
        <v>554</v>
      </c>
      <c r="AI40" s="412" t="s">
        <v>555</v>
      </c>
      <c r="AJ40" s="412" t="s">
        <v>556</v>
      </c>
      <c r="AK40" s="412" t="s">
        <v>557</v>
      </c>
      <c r="AL40" s="412" t="s">
        <v>558</v>
      </c>
      <c r="AM40" s="412" t="s">
        <v>559</v>
      </c>
      <c r="AN40" s="412" t="s">
        <v>560</v>
      </c>
      <c r="AO40" s="412" t="s">
        <v>561</v>
      </c>
      <c r="AP40" s="412" t="s">
        <v>562</v>
      </c>
      <c r="AQ40" s="412" t="s">
        <v>563</v>
      </c>
      <c r="AR40" s="412" t="s">
        <v>564</v>
      </c>
      <c r="AS40" s="412" t="s">
        <v>565</v>
      </c>
      <c r="AT40" s="412" t="s">
        <v>566</v>
      </c>
      <c r="AU40" s="412" t="s">
        <v>567</v>
      </c>
      <c r="AV40" s="412" t="s">
        <v>568</v>
      </c>
      <c r="AW40" s="412" t="s">
        <v>569</v>
      </c>
      <c r="AX40" s="412" t="s">
        <v>570</v>
      </c>
      <c r="AY40" s="412" t="s">
        <v>571</v>
      </c>
      <c r="AZ40" s="412" t="s">
        <v>572</v>
      </c>
      <c r="BA40" s="412" t="s">
        <v>573</v>
      </c>
      <c r="BB40" s="412" t="s">
        <v>574</v>
      </c>
      <c r="BC40" s="412" t="s">
        <v>575</v>
      </c>
      <c r="BD40" s="412" t="s">
        <v>576</v>
      </c>
      <c r="BE40" s="412" t="s">
        <v>577</v>
      </c>
      <c r="BF40" s="412" t="s">
        <v>578</v>
      </c>
      <c r="BG40" s="412" t="s">
        <v>579</v>
      </c>
      <c r="BH40" s="412" t="s">
        <v>580</v>
      </c>
      <c r="BI40" s="412" t="s">
        <v>581</v>
      </c>
      <c r="BJ40" s="412" t="s">
        <v>582</v>
      </c>
      <c r="BK40" s="412" t="s">
        <v>583</v>
      </c>
      <c r="BL40" s="412" t="s">
        <v>584</v>
      </c>
      <c r="BM40" s="412" t="s">
        <v>585</v>
      </c>
      <c r="BN40" s="412" t="s">
        <v>586</v>
      </c>
      <c r="BO40" s="412" t="s">
        <v>587</v>
      </c>
      <c r="BP40" s="412" t="s">
        <v>588</v>
      </c>
      <c r="BQ40" s="412" t="s">
        <v>589</v>
      </c>
      <c r="BR40" s="412" t="s">
        <v>590</v>
      </c>
      <c r="BS40" s="412" t="s">
        <v>591</v>
      </c>
      <c r="BT40" s="412" t="s">
        <v>592</v>
      </c>
      <c r="BU40" s="412" t="s">
        <v>593</v>
      </c>
      <c r="BV40" s="412" t="s">
        <v>594</v>
      </c>
      <c r="BW40" s="412" t="s">
        <v>595</v>
      </c>
      <c r="BX40" s="412" t="s">
        <v>596</v>
      </c>
      <c r="BY40" s="412" t="s">
        <v>597</v>
      </c>
      <c r="BZ40" s="412" t="s">
        <v>598</v>
      </c>
      <c r="CA40" s="412" t="s">
        <v>599</v>
      </c>
      <c r="CB40" s="412" t="s">
        <v>600</v>
      </c>
      <c r="CC40" s="412" t="s">
        <v>601</v>
      </c>
      <c r="CD40" s="412" t="s">
        <v>602</v>
      </c>
      <c r="CE40" s="413" t="s">
        <v>603</v>
      </c>
    </row>
    <row r="41" spans="1:83" s="243" customFormat="1" ht="26.25" customHeight="1" x14ac:dyDescent="0.35">
      <c r="A41" s="401"/>
      <c r="B41" s="108" t="s">
        <v>163</v>
      </c>
      <c r="D41" s="399">
        <v>0</v>
      </c>
      <c r="E41" s="399">
        <v>0</v>
      </c>
      <c r="F41" s="399">
        <v>0</v>
      </c>
      <c r="G41" s="399">
        <v>0</v>
      </c>
      <c r="H41" s="399">
        <v>0</v>
      </c>
      <c r="I41" s="399">
        <v>0</v>
      </c>
      <c r="J41" s="399">
        <v>0</v>
      </c>
      <c r="K41" s="399">
        <v>0</v>
      </c>
      <c r="L41" s="399">
        <v>0</v>
      </c>
      <c r="M41" s="399">
        <v>0</v>
      </c>
      <c r="N41" s="399">
        <v>0</v>
      </c>
      <c r="O41" s="399">
        <v>0</v>
      </c>
      <c r="P41" s="399">
        <v>0</v>
      </c>
      <c r="Q41" s="399">
        <v>0</v>
      </c>
      <c r="R41" s="399">
        <v>0</v>
      </c>
      <c r="S41" s="399">
        <v>0</v>
      </c>
      <c r="T41" s="399">
        <v>0</v>
      </c>
      <c r="U41" s="399">
        <v>0</v>
      </c>
      <c r="V41" s="399">
        <v>0</v>
      </c>
      <c r="W41" s="399">
        <v>0</v>
      </c>
      <c r="X41" s="399">
        <v>0</v>
      </c>
      <c r="Y41" s="399">
        <v>0</v>
      </c>
      <c r="Z41" s="399">
        <v>0</v>
      </c>
      <c r="AA41" s="399">
        <v>0</v>
      </c>
      <c r="AB41" s="399">
        <v>0</v>
      </c>
      <c r="AC41" s="399">
        <v>0</v>
      </c>
      <c r="AD41" s="399">
        <v>0</v>
      </c>
      <c r="AE41" s="399">
        <v>0</v>
      </c>
      <c r="AF41" s="399">
        <v>0</v>
      </c>
      <c r="AG41" s="399">
        <v>0</v>
      </c>
      <c r="AH41" s="399">
        <v>469</v>
      </c>
      <c r="AI41" s="399">
        <v>463</v>
      </c>
      <c r="AJ41" s="399">
        <v>446</v>
      </c>
      <c r="AK41" s="399">
        <v>429</v>
      </c>
      <c r="AL41" s="399">
        <v>422</v>
      </c>
      <c r="AM41" s="399">
        <v>416</v>
      </c>
      <c r="AN41" s="399">
        <v>410</v>
      </c>
      <c r="AO41" s="399">
        <v>394</v>
      </c>
      <c r="AP41" s="399">
        <v>385</v>
      </c>
      <c r="AQ41" s="399">
        <v>376</v>
      </c>
      <c r="AR41" s="399">
        <v>384</v>
      </c>
      <c r="AS41" s="399">
        <v>381</v>
      </c>
      <c r="AT41" s="399">
        <v>362</v>
      </c>
      <c r="AU41" s="399">
        <v>354</v>
      </c>
      <c r="AV41" s="399">
        <v>349</v>
      </c>
      <c r="AW41" s="399">
        <v>343</v>
      </c>
      <c r="AX41" s="399">
        <v>332</v>
      </c>
      <c r="AY41" s="399">
        <v>322</v>
      </c>
      <c r="AZ41" s="399">
        <v>309</v>
      </c>
      <c r="BA41" s="399">
        <v>291</v>
      </c>
      <c r="BB41" s="399">
        <v>280</v>
      </c>
      <c r="BC41" s="399">
        <v>270</v>
      </c>
      <c r="BD41" s="399">
        <v>263</v>
      </c>
      <c r="BE41" s="399">
        <v>243</v>
      </c>
      <c r="BF41" s="399">
        <v>256</v>
      </c>
      <c r="BG41" s="399">
        <v>230</v>
      </c>
      <c r="BH41" s="399">
        <v>206</v>
      </c>
      <c r="BI41" s="399">
        <v>186</v>
      </c>
      <c r="BJ41" s="399">
        <v>168</v>
      </c>
      <c r="BK41" s="399">
        <v>148</v>
      </c>
      <c r="BL41" s="399">
        <v>131</v>
      </c>
      <c r="BM41" s="399">
        <v>119</v>
      </c>
      <c r="BN41" s="399">
        <v>112</v>
      </c>
      <c r="BO41" s="399">
        <v>106</v>
      </c>
      <c r="BP41" s="399">
        <v>102</v>
      </c>
      <c r="BQ41" s="399">
        <v>98</v>
      </c>
      <c r="BR41" s="399">
        <v>94</v>
      </c>
      <c r="BS41" s="399">
        <v>93</v>
      </c>
      <c r="BT41" s="399">
        <v>91</v>
      </c>
      <c r="BU41" s="399">
        <v>87</v>
      </c>
      <c r="BV41" s="399">
        <v>101</v>
      </c>
      <c r="BW41" s="399">
        <v>101</v>
      </c>
      <c r="BX41" s="399">
        <v>100</v>
      </c>
      <c r="BY41" s="399">
        <v>98</v>
      </c>
      <c r="BZ41" s="399">
        <v>93</v>
      </c>
      <c r="CA41" s="399">
        <v>83</v>
      </c>
      <c r="CB41" s="399">
        <v>79</v>
      </c>
      <c r="CC41" s="399">
        <v>75</v>
      </c>
      <c r="CD41" s="399">
        <v>73</v>
      </c>
      <c r="CE41" s="414">
        <v>72</v>
      </c>
    </row>
    <row r="42" spans="1:83" x14ac:dyDescent="0.35">
      <c r="A42" s="401"/>
      <c r="B42" s="73" t="s">
        <v>438</v>
      </c>
      <c r="D42" s="402">
        <v>0</v>
      </c>
      <c r="E42" s="402">
        <v>0</v>
      </c>
      <c r="F42" s="402">
        <v>0</v>
      </c>
      <c r="G42" s="402">
        <v>0</v>
      </c>
      <c r="H42" s="402">
        <v>0</v>
      </c>
      <c r="I42" s="402">
        <v>0</v>
      </c>
      <c r="J42" s="402">
        <v>0</v>
      </c>
      <c r="K42" s="402">
        <v>0</v>
      </c>
      <c r="L42" s="402">
        <v>0</v>
      </c>
      <c r="M42" s="402">
        <v>0</v>
      </c>
      <c r="N42" s="402">
        <v>0</v>
      </c>
      <c r="O42" s="402">
        <v>0</v>
      </c>
      <c r="P42" s="402">
        <v>0</v>
      </c>
      <c r="Q42" s="402">
        <v>0</v>
      </c>
      <c r="R42" s="402">
        <v>0</v>
      </c>
      <c r="S42" s="402">
        <v>0</v>
      </c>
      <c r="T42" s="402">
        <v>0</v>
      </c>
      <c r="U42" s="402">
        <v>0</v>
      </c>
      <c r="V42" s="402">
        <v>0</v>
      </c>
      <c r="W42" s="402">
        <v>0</v>
      </c>
      <c r="X42" s="402">
        <v>0</v>
      </c>
      <c r="Y42" s="402">
        <v>0</v>
      </c>
      <c r="Z42" s="402">
        <v>0</v>
      </c>
      <c r="AA42" s="402">
        <v>0</v>
      </c>
      <c r="AB42" s="402">
        <v>0</v>
      </c>
      <c r="AC42" s="402">
        <v>0</v>
      </c>
      <c r="AD42" s="402">
        <v>0</v>
      </c>
      <c r="AE42" s="402">
        <v>0</v>
      </c>
      <c r="AF42" s="402">
        <v>0</v>
      </c>
      <c r="AG42" s="402">
        <v>0</v>
      </c>
      <c r="AH42" s="402">
        <v>407</v>
      </c>
      <c r="AI42" s="402">
        <v>408</v>
      </c>
      <c r="AJ42" s="402">
        <v>393</v>
      </c>
      <c r="AK42" s="402">
        <v>377</v>
      </c>
      <c r="AL42" s="402">
        <v>374</v>
      </c>
      <c r="AM42" s="402">
        <v>367</v>
      </c>
      <c r="AN42" s="402">
        <v>362</v>
      </c>
      <c r="AO42" s="402">
        <v>347</v>
      </c>
      <c r="AP42" s="402">
        <v>340</v>
      </c>
      <c r="AQ42" s="402">
        <v>330</v>
      </c>
      <c r="AR42" s="402">
        <v>337</v>
      </c>
      <c r="AS42" s="402">
        <v>327</v>
      </c>
      <c r="AT42" s="402">
        <v>317</v>
      </c>
      <c r="AU42" s="402">
        <v>304</v>
      </c>
      <c r="AV42" s="402">
        <v>295</v>
      </c>
      <c r="AW42" s="402">
        <v>288</v>
      </c>
      <c r="AX42" s="402">
        <v>281</v>
      </c>
      <c r="AY42" s="402">
        <v>271</v>
      </c>
      <c r="AZ42" s="402">
        <v>263</v>
      </c>
      <c r="BA42" s="402">
        <v>252</v>
      </c>
      <c r="BB42" s="402">
        <v>244</v>
      </c>
      <c r="BC42" s="402">
        <v>237</v>
      </c>
      <c r="BD42" s="402">
        <v>233</v>
      </c>
      <c r="BE42" s="402">
        <v>214</v>
      </c>
      <c r="BF42" s="402">
        <v>227</v>
      </c>
      <c r="BG42" s="402">
        <v>203</v>
      </c>
      <c r="BH42" s="402">
        <v>180</v>
      </c>
      <c r="BI42" s="402">
        <v>163</v>
      </c>
      <c r="BJ42" s="402">
        <v>147</v>
      </c>
      <c r="BK42" s="402">
        <v>129</v>
      </c>
      <c r="BL42" s="402">
        <v>117</v>
      </c>
      <c r="BM42" s="402">
        <v>108</v>
      </c>
      <c r="BN42" s="402">
        <v>103</v>
      </c>
      <c r="BO42" s="402">
        <v>100</v>
      </c>
      <c r="BP42" s="402">
        <v>97</v>
      </c>
      <c r="BQ42" s="402">
        <v>95</v>
      </c>
      <c r="BR42" s="402">
        <v>92</v>
      </c>
      <c r="BS42" s="402">
        <v>92</v>
      </c>
      <c r="BT42" s="402">
        <v>90</v>
      </c>
      <c r="BU42" s="402">
        <v>86</v>
      </c>
      <c r="BV42" s="402">
        <v>101</v>
      </c>
      <c r="BW42" s="402">
        <v>100</v>
      </c>
      <c r="BX42" s="402">
        <v>100</v>
      </c>
      <c r="BY42" s="402">
        <v>98</v>
      </c>
      <c r="BZ42" s="402">
        <v>93</v>
      </c>
      <c r="CA42" s="402">
        <v>83</v>
      </c>
      <c r="CB42" s="402">
        <v>79</v>
      </c>
      <c r="CC42" s="402">
        <v>75</v>
      </c>
      <c r="CD42" s="402">
        <v>73</v>
      </c>
      <c r="CE42" s="403">
        <v>72</v>
      </c>
    </row>
    <row r="43" spans="1:83" x14ac:dyDescent="0.35">
      <c r="A43" s="401"/>
      <c r="B43" s="73" t="s">
        <v>437</v>
      </c>
      <c r="D43" s="402">
        <v>0</v>
      </c>
      <c r="E43" s="402">
        <v>0</v>
      </c>
      <c r="F43" s="402">
        <v>0</v>
      </c>
      <c r="G43" s="402">
        <v>0</v>
      </c>
      <c r="H43" s="402">
        <v>0</v>
      </c>
      <c r="I43" s="402">
        <v>0</v>
      </c>
      <c r="J43" s="402">
        <v>0</v>
      </c>
      <c r="K43" s="402">
        <v>0</v>
      </c>
      <c r="L43" s="402">
        <v>0</v>
      </c>
      <c r="M43" s="402">
        <v>0</v>
      </c>
      <c r="N43" s="402">
        <v>0</v>
      </c>
      <c r="O43" s="402">
        <v>0</v>
      </c>
      <c r="P43" s="402">
        <v>0</v>
      </c>
      <c r="Q43" s="402">
        <v>0</v>
      </c>
      <c r="R43" s="402">
        <v>0</v>
      </c>
      <c r="S43" s="402">
        <v>0</v>
      </c>
      <c r="T43" s="402">
        <v>0</v>
      </c>
      <c r="U43" s="402">
        <v>0</v>
      </c>
      <c r="V43" s="402">
        <v>0</v>
      </c>
      <c r="W43" s="402">
        <v>0</v>
      </c>
      <c r="X43" s="402">
        <v>0</v>
      </c>
      <c r="Y43" s="402">
        <v>0</v>
      </c>
      <c r="Z43" s="402">
        <v>0</v>
      </c>
      <c r="AA43" s="402">
        <v>0</v>
      </c>
      <c r="AB43" s="402">
        <v>0</v>
      </c>
      <c r="AC43" s="402">
        <v>0</v>
      </c>
      <c r="AD43" s="402">
        <v>0</v>
      </c>
      <c r="AE43" s="402">
        <v>0</v>
      </c>
      <c r="AF43" s="402">
        <v>0</v>
      </c>
      <c r="AG43" s="402">
        <v>0</v>
      </c>
      <c r="AH43" s="402">
        <v>63</v>
      </c>
      <c r="AI43" s="402">
        <v>55</v>
      </c>
      <c r="AJ43" s="402">
        <v>54</v>
      </c>
      <c r="AK43" s="402">
        <v>52</v>
      </c>
      <c r="AL43" s="402">
        <v>48</v>
      </c>
      <c r="AM43" s="402">
        <v>49</v>
      </c>
      <c r="AN43" s="402">
        <v>48</v>
      </c>
      <c r="AO43" s="402">
        <v>48</v>
      </c>
      <c r="AP43" s="402">
        <v>45</v>
      </c>
      <c r="AQ43" s="402">
        <v>45</v>
      </c>
      <c r="AR43" s="402">
        <v>48</v>
      </c>
      <c r="AS43" s="402">
        <v>53</v>
      </c>
      <c r="AT43" s="402">
        <v>45</v>
      </c>
      <c r="AU43" s="402">
        <v>50</v>
      </c>
      <c r="AV43" s="402">
        <v>54</v>
      </c>
      <c r="AW43" s="402">
        <v>55</v>
      </c>
      <c r="AX43" s="402">
        <v>51</v>
      </c>
      <c r="AY43" s="402">
        <v>51</v>
      </c>
      <c r="AZ43" s="402">
        <v>46</v>
      </c>
      <c r="BA43" s="402">
        <v>38</v>
      </c>
      <c r="BB43" s="402">
        <v>36</v>
      </c>
      <c r="BC43" s="402">
        <v>34</v>
      </c>
      <c r="BD43" s="402">
        <v>30</v>
      </c>
      <c r="BE43" s="402">
        <v>29</v>
      </c>
      <c r="BF43" s="402">
        <v>29</v>
      </c>
      <c r="BG43" s="402">
        <v>27</v>
      </c>
      <c r="BH43" s="402">
        <v>26</v>
      </c>
      <c r="BI43" s="402">
        <v>23</v>
      </c>
      <c r="BJ43" s="402">
        <v>21</v>
      </c>
      <c r="BK43" s="402">
        <v>19</v>
      </c>
      <c r="BL43" s="402">
        <v>14</v>
      </c>
      <c r="BM43" s="402">
        <v>11</v>
      </c>
      <c r="BN43" s="402">
        <v>8</v>
      </c>
      <c r="BO43" s="402">
        <v>6</v>
      </c>
      <c r="BP43" s="402">
        <v>5</v>
      </c>
      <c r="BQ43" s="402">
        <v>3</v>
      </c>
      <c r="BR43" s="402">
        <v>2</v>
      </c>
      <c r="BS43" s="402">
        <v>1</v>
      </c>
      <c r="BT43" s="402">
        <v>1</v>
      </c>
      <c r="BU43" s="402">
        <v>1</v>
      </c>
      <c r="BV43" s="402">
        <v>0</v>
      </c>
      <c r="BW43" s="402">
        <v>0</v>
      </c>
      <c r="BX43" s="402">
        <v>0</v>
      </c>
      <c r="BY43" s="402">
        <v>0</v>
      </c>
      <c r="BZ43" s="402">
        <v>0</v>
      </c>
      <c r="CA43" s="402">
        <v>0</v>
      </c>
      <c r="CB43" s="402">
        <v>0</v>
      </c>
      <c r="CC43" s="402">
        <v>0</v>
      </c>
      <c r="CD43" s="402">
        <v>0</v>
      </c>
      <c r="CE43" s="403">
        <v>0</v>
      </c>
    </row>
    <row r="44" spans="1:83" x14ac:dyDescent="0.35">
      <c r="A44" s="401"/>
      <c r="B44" s="73"/>
      <c r="D44" s="402"/>
      <c r="E44" s="402"/>
      <c r="F44" s="402"/>
      <c r="G44" s="402"/>
      <c r="H44" s="402"/>
      <c r="I44" s="402"/>
      <c r="J44" s="402"/>
      <c r="K44" s="402"/>
      <c r="L44" s="402"/>
      <c r="M44" s="402"/>
      <c r="N44" s="402"/>
      <c r="O44" s="402"/>
      <c r="P44" s="402"/>
      <c r="Q44" s="402"/>
      <c r="R44" s="402"/>
      <c r="S44" s="402"/>
      <c r="T44" s="402"/>
      <c r="U44" s="402"/>
      <c r="V44" s="402"/>
      <c r="W44" s="402"/>
      <c r="X44" s="402"/>
      <c r="Y44" s="402"/>
      <c r="Z44" s="402"/>
      <c r="AA44" s="402"/>
      <c r="AB44" s="402"/>
      <c r="AC44" s="402"/>
      <c r="AD44" s="402"/>
      <c r="AE44" s="402"/>
      <c r="AF44" s="402"/>
      <c r="AG44" s="402"/>
      <c r="AH44" s="402"/>
      <c r="AI44" s="402"/>
      <c r="AJ44" s="402"/>
      <c r="AK44" s="402"/>
      <c r="AL44" s="402"/>
      <c r="AM44" s="402"/>
      <c r="AN44" s="402"/>
      <c r="AO44" s="402"/>
      <c r="AP44" s="402"/>
      <c r="AQ44" s="402"/>
      <c r="AR44" s="402"/>
      <c r="AS44" s="402"/>
      <c r="AT44" s="402"/>
      <c r="AU44" s="402"/>
      <c r="AV44" s="402"/>
      <c r="AW44" s="402"/>
      <c r="AX44" s="402"/>
      <c r="AY44" s="402"/>
      <c r="AZ44" s="402"/>
      <c r="BA44" s="402"/>
      <c r="BB44" s="402"/>
      <c r="BC44" s="402"/>
      <c r="BD44" s="402"/>
      <c r="BE44" s="402"/>
      <c r="BF44" s="402"/>
      <c r="BG44" s="402"/>
      <c r="BH44" s="402"/>
      <c r="BI44" s="402"/>
      <c r="BJ44" s="402"/>
      <c r="BK44" s="402"/>
      <c r="BL44" s="402"/>
      <c r="BM44" s="402"/>
      <c r="BN44" s="402"/>
      <c r="BO44" s="402"/>
      <c r="BP44" s="402"/>
      <c r="BQ44" s="402"/>
      <c r="BR44" s="402"/>
      <c r="BS44" s="402"/>
      <c r="BT44" s="402"/>
      <c r="BU44" s="402"/>
      <c r="BV44" s="402"/>
      <c r="BW44" s="402"/>
      <c r="BX44" s="402"/>
      <c r="BY44" s="402"/>
      <c r="BZ44" s="402"/>
      <c r="CA44" s="402"/>
      <c r="CB44" s="402"/>
      <c r="CC44" s="402"/>
      <c r="CD44" s="402"/>
      <c r="CE44" s="403"/>
    </row>
    <row r="45" spans="1:83" x14ac:dyDescent="0.35">
      <c r="A45" s="401"/>
      <c r="B45" s="82" t="s">
        <v>515</v>
      </c>
      <c r="D45" s="399">
        <v>0</v>
      </c>
      <c r="E45" s="399">
        <v>0</v>
      </c>
      <c r="F45" s="399">
        <v>0</v>
      </c>
      <c r="G45" s="399">
        <v>0</v>
      </c>
      <c r="H45" s="399">
        <v>0</v>
      </c>
      <c r="I45" s="399">
        <v>0</v>
      </c>
      <c r="J45" s="399">
        <v>0</v>
      </c>
      <c r="K45" s="399">
        <v>0</v>
      </c>
      <c r="L45" s="399">
        <v>0</v>
      </c>
      <c r="M45" s="399">
        <v>0</v>
      </c>
      <c r="N45" s="399">
        <v>0</v>
      </c>
      <c r="O45" s="399">
        <v>0</v>
      </c>
      <c r="P45" s="399">
        <v>0</v>
      </c>
      <c r="Q45" s="399">
        <v>0</v>
      </c>
      <c r="R45" s="399">
        <v>0</v>
      </c>
      <c r="S45" s="399">
        <v>0</v>
      </c>
      <c r="T45" s="399">
        <v>0</v>
      </c>
      <c r="U45" s="399">
        <v>0</v>
      </c>
      <c r="V45" s="399">
        <v>0</v>
      </c>
      <c r="W45" s="399">
        <v>0</v>
      </c>
      <c r="X45" s="399">
        <v>0</v>
      </c>
      <c r="Y45" s="399">
        <v>0</v>
      </c>
      <c r="Z45" s="399">
        <v>0</v>
      </c>
      <c r="AA45" s="399">
        <v>0</v>
      </c>
      <c r="AB45" s="399">
        <v>0</v>
      </c>
      <c r="AC45" s="399">
        <v>0</v>
      </c>
      <c r="AD45" s="399">
        <v>0</v>
      </c>
      <c r="AE45" s="399">
        <v>0</v>
      </c>
      <c r="AF45" s="399">
        <v>0</v>
      </c>
      <c r="AG45" s="399">
        <v>0</v>
      </c>
      <c r="AH45" s="399">
        <v>0</v>
      </c>
      <c r="AI45" s="399">
        <v>0</v>
      </c>
      <c r="AJ45" s="399">
        <v>0</v>
      </c>
      <c r="AK45" s="399">
        <v>0</v>
      </c>
      <c r="AL45" s="399">
        <v>0</v>
      </c>
      <c r="AM45" s="399">
        <v>0</v>
      </c>
      <c r="AN45" s="399">
        <v>0</v>
      </c>
      <c r="AO45" s="399">
        <v>0</v>
      </c>
      <c r="AP45" s="399">
        <v>0</v>
      </c>
      <c r="AQ45" s="399">
        <v>0</v>
      </c>
      <c r="AR45" s="399">
        <v>0</v>
      </c>
      <c r="AS45" s="399">
        <v>0</v>
      </c>
      <c r="AT45" s="399">
        <v>0</v>
      </c>
      <c r="AU45" s="399">
        <v>0</v>
      </c>
      <c r="AV45" s="399">
        <v>0</v>
      </c>
      <c r="AW45" s="399">
        <v>0</v>
      </c>
      <c r="AX45" s="399">
        <v>0</v>
      </c>
      <c r="AY45" s="399">
        <v>0</v>
      </c>
      <c r="AZ45" s="399">
        <v>0</v>
      </c>
      <c r="BA45" s="399">
        <v>0</v>
      </c>
      <c r="BB45" s="399">
        <v>0</v>
      </c>
      <c r="BC45" s="399">
        <v>0</v>
      </c>
      <c r="BD45" s="399">
        <v>0</v>
      </c>
      <c r="BE45" s="399">
        <v>0</v>
      </c>
      <c r="BF45" s="399">
        <v>0</v>
      </c>
      <c r="BG45" s="399">
        <v>0</v>
      </c>
      <c r="BH45" s="399">
        <v>0</v>
      </c>
      <c r="BI45" s="399">
        <v>0</v>
      </c>
      <c r="BJ45" s="399">
        <v>0</v>
      </c>
      <c r="BK45" s="399">
        <v>0</v>
      </c>
      <c r="BL45" s="399">
        <v>0</v>
      </c>
      <c r="BM45" s="399">
        <v>0</v>
      </c>
      <c r="BN45" s="399">
        <v>0</v>
      </c>
      <c r="BO45" s="399">
        <v>0</v>
      </c>
      <c r="BP45" s="399">
        <v>0</v>
      </c>
      <c r="BQ45" s="399">
        <v>0</v>
      </c>
      <c r="BR45" s="399">
        <v>0</v>
      </c>
      <c r="BS45" s="399">
        <v>0</v>
      </c>
      <c r="BT45" s="399">
        <v>0</v>
      </c>
      <c r="BU45" s="399">
        <v>20</v>
      </c>
      <c r="BV45" s="399">
        <v>50</v>
      </c>
      <c r="BW45" s="399">
        <v>57</v>
      </c>
      <c r="BX45" s="399">
        <v>62</v>
      </c>
      <c r="BY45" s="399">
        <v>66</v>
      </c>
      <c r="BZ45" s="399">
        <v>67</v>
      </c>
      <c r="CA45" s="399">
        <v>63</v>
      </c>
      <c r="CB45" s="399">
        <v>63</v>
      </c>
      <c r="CC45" s="399">
        <v>63</v>
      </c>
      <c r="CD45" s="399">
        <v>63</v>
      </c>
      <c r="CE45" s="400">
        <v>65</v>
      </c>
    </row>
    <row r="46" spans="1:83" x14ac:dyDescent="0.35">
      <c r="A46" s="415"/>
      <c r="B46" s="73" t="s">
        <v>516</v>
      </c>
      <c r="D46" s="402"/>
      <c r="E46" s="402"/>
      <c r="F46" s="402"/>
      <c r="G46" s="402"/>
      <c r="H46" s="402"/>
      <c r="I46" s="402"/>
      <c r="J46" s="402"/>
      <c r="K46" s="402"/>
      <c r="L46" s="402"/>
      <c r="M46" s="402"/>
      <c r="N46" s="402"/>
      <c r="O46" s="402"/>
      <c r="P46" s="402"/>
      <c r="Q46" s="402"/>
      <c r="R46" s="402"/>
      <c r="S46" s="402"/>
      <c r="T46" s="402"/>
      <c r="U46" s="402"/>
      <c r="V46" s="402"/>
      <c r="W46" s="402"/>
      <c r="X46" s="402"/>
      <c r="Y46" s="402"/>
      <c r="Z46" s="402"/>
      <c r="AA46" s="402"/>
      <c r="AB46" s="402"/>
      <c r="AC46" s="402"/>
      <c r="AD46" s="402"/>
      <c r="AE46" s="402"/>
      <c r="AF46" s="402"/>
      <c r="AG46" s="402"/>
      <c r="AH46" s="402"/>
      <c r="AI46" s="402"/>
      <c r="AJ46" s="402"/>
      <c r="AK46" s="402"/>
      <c r="AL46" s="402"/>
      <c r="AM46" s="402"/>
      <c r="AN46" s="402"/>
      <c r="AO46" s="402"/>
      <c r="AP46" s="402"/>
      <c r="AQ46" s="402"/>
      <c r="AR46" s="402"/>
      <c r="AS46" s="402"/>
      <c r="AT46" s="402"/>
      <c r="AU46" s="402"/>
      <c r="AV46" s="402"/>
      <c r="AW46" s="402"/>
      <c r="AX46" s="402"/>
      <c r="AY46" s="402"/>
      <c r="AZ46" s="402"/>
      <c r="BA46" s="402"/>
      <c r="BB46" s="402"/>
      <c r="BC46" s="402"/>
      <c r="BD46" s="402"/>
      <c r="BE46" s="402"/>
      <c r="BF46" s="402"/>
      <c r="BG46" s="402"/>
      <c r="BH46" s="402"/>
      <c r="BI46" s="402"/>
      <c r="BJ46" s="402"/>
      <c r="BK46" s="402"/>
      <c r="BL46" s="402"/>
      <c r="BM46" s="402"/>
      <c r="BN46" s="402"/>
      <c r="BO46" s="402"/>
      <c r="BP46" s="402"/>
      <c r="BQ46" s="402"/>
      <c r="BR46" s="402"/>
      <c r="BS46" s="402"/>
      <c r="BT46" s="402"/>
      <c r="BU46" s="402">
        <v>3</v>
      </c>
      <c r="BV46" s="402">
        <v>7</v>
      </c>
      <c r="BW46" s="402">
        <v>8</v>
      </c>
      <c r="BX46" s="402">
        <v>10</v>
      </c>
      <c r="BY46" s="402">
        <v>11</v>
      </c>
      <c r="BZ46" s="402">
        <v>11</v>
      </c>
      <c r="CA46" s="402">
        <v>10</v>
      </c>
      <c r="CB46" s="402">
        <v>10</v>
      </c>
      <c r="CC46" s="402">
        <v>10</v>
      </c>
      <c r="CD46" s="402">
        <v>10</v>
      </c>
      <c r="CE46" s="403">
        <v>10</v>
      </c>
    </row>
    <row r="47" spans="1:83" x14ac:dyDescent="0.35">
      <c r="A47" s="415"/>
      <c r="B47" s="73" t="s">
        <v>517</v>
      </c>
      <c r="D47" s="402"/>
      <c r="E47" s="402"/>
      <c r="F47" s="402"/>
      <c r="G47" s="402"/>
      <c r="H47" s="402"/>
      <c r="I47" s="402"/>
      <c r="J47" s="402"/>
      <c r="K47" s="402"/>
      <c r="L47" s="402"/>
      <c r="M47" s="402"/>
      <c r="N47" s="402"/>
      <c r="O47" s="402"/>
      <c r="P47" s="402"/>
      <c r="Q47" s="402"/>
      <c r="R47" s="402"/>
      <c r="S47" s="402"/>
      <c r="T47" s="402"/>
      <c r="U47" s="402"/>
      <c r="V47" s="402"/>
      <c r="W47" s="402"/>
      <c r="X47" s="402"/>
      <c r="Y47" s="402"/>
      <c r="Z47" s="402"/>
      <c r="AA47" s="402"/>
      <c r="AB47" s="402"/>
      <c r="AC47" s="402"/>
      <c r="AD47" s="402"/>
      <c r="AE47" s="402"/>
      <c r="AF47" s="402"/>
      <c r="AG47" s="402"/>
      <c r="AH47" s="402"/>
      <c r="AI47" s="402"/>
      <c r="AJ47" s="402"/>
      <c r="AK47" s="402"/>
      <c r="AL47" s="402"/>
      <c r="AM47" s="402"/>
      <c r="AN47" s="402"/>
      <c r="AO47" s="402"/>
      <c r="AP47" s="402"/>
      <c r="AQ47" s="402"/>
      <c r="AR47" s="402"/>
      <c r="AS47" s="402"/>
      <c r="AT47" s="402"/>
      <c r="AU47" s="402"/>
      <c r="AV47" s="402"/>
      <c r="AW47" s="402"/>
      <c r="AX47" s="402"/>
      <c r="AY47" s="402"/>
      <c r="AZ47" s="402"/>
      <c r="BA47" s="402"/>
      <c r="BB47" s="402"/>
      <c r="BC47" s="402"/>
      <c r="BD47" s="402"/>
      <c r="BE47" s="402"/>
      <c r="BF47" s="402"/>
      <c r="BG47" s="402"/>
      <c r="BH47" s="402"/>
      <c r="BI47" s="402"/>
      <c r="BJ47" s="402"/>
      <c r="BK47" s="402"/>
      <c r="BL47" s="402"/>
      <c r="BM47" s="402"/>
      <c r="BN47" s="402"/>
      <c r="BO47" s="402"/>
      <c r="BP47" s="402"/>
      <c r="BQ47" s="402"/>
      <c r="BR47" s="402"/>
      <c r="BS47" s="402"/>
      <c r="BT47" s="402"/>
      <c r="BU47" s="402">
        <v>17</v>
      </c>
      <c r="BV47" s="402">
        <v>43</v>
      </c>
      <c r="BW47" s="402">
        <v>49</v>
      </c>
      <c r="BX47" s="402">
        <v>52</v>
      </c>
      <c r="BY47" s="402">
        <v>55</v>
      </c>
      <c r="BZ47" s="402">
        <v>56</v>
      </c>
      <c r="CA47" s="402">
        <v>53</v>
      </c>
      <c r="CB47" s="402">
        <v>53</v>
      </c>
      <c r="CC47" s="402">
        <v>53</v>
      </c>
      <c r="CD47" s="402">
        <v>53</v>
      </c>
      <c r="CE47" s="403">
        <v>55</v>
      </c>
    </row>
    <row r="48" spans="1:83" ht="27.75" customHeight="1" thickBot="1" x14ac:dyDescent="0.4">
      <c r="A48" s="416"/>
      <c r="B48" s="417" t="s">
        <v>604</v>
      </c>
      <c r="C48" s="418"/>
      <c r="D48" s="419">
        <f t="shared" ref="D48:AI48" si="26">+D41-D45</f>
        <v>0</v>
      </c>
      <c r="E48" s="419">
        <f t="shared" si="26"/>
        <v>0</v>
      </c>
      <c r="F48" s="419">
        <f t="shared" si="26"/>
        <v>0</v>
      </c>
      <c r="G48" s="419">
        <f t="shared" si="26"/>
        <v>0</v>
      </c>
      <c r="H48" s="419">
        <f t="shared" si="26"/>
        <v>0</v>
      </c>
      <c r="I48" s="419">
        <f t="shared" si="26"/>
        <v>0</v>
      </c>
      <c r="J48" s="419">
        <f t="shared" si="26"/>
        <v>0</v>
      </c>
      <c r="K48" s="419">
        <f t="shared" si="26"/>
        <v>0</v>
      </c>
      <c r="L48" s="419">
        <f t="shared" si="26"/>
        <v>0</v>
      </c>
      <c r="M48" s="419">
        <f t="shared" si="26"/>
        <v>0</v>
      </c>
      <c r="N48" s="419">
        <f t="shared" si="26"/>
        <v>0</v>
      </c>
      <c r="O48" s="419">
        <f t="shared" si="26"/>
        <v>0</v>
      </c>
      <c r="P48" s="419">
        <f t="shared" si="26"/>
        <v>0</v>
      </c>
      <c r="Q48" s="419">
        <f t="shared" si="26"/>
        <v>0</v>
      </c>
      <c r="R48" s="419">
        <f t="shared" si="26"/>
        <v>0</v>
      </c>
      <c r="S48" s="419">
        <f t="shared" si="26"/>
        <v>0</v>
      </c>
      <c r="T48" s="419">
        <f t="shared" si="26"/>
        <v>0</v>
      </c>
      <c r="U48" s="419">
        <f t="shared" si="26"/>
        <v>0</v>
      </c>
      <c r="V48" s="419">
        <f t="shared" si="26"/>
        <v>0</v>
      </c>
      <c r="W48" s="419">
        <f t="shared" si="26"/>
        <v>0</v>
      </c>
      <c r="X48" s="419">
        <f t="shared" si="26"/>
        <v>0</v>
      </c>
      <c r="Y48" s="419">
        <f t="shared" si="26"/>
        <v>0</v>
      </c>
      <c r="Z48" s="419">
        <f t="shared" si="26"/>
        <v>0</v>
      </c>
      <c r="AA48" s="419">
        <f t="shared" si="26"/>
        <v>0</v>
      </c>
      <c r="AB48" s="419">
        <f t="shared" si="26"/>
        <v>0</v>
      </c>
      <c r="AC48" s="419">
        <f t="shared" si="26"/>
        <v>0</v>
      </c>
      <c r="AD48" s="419">
        <f t="shared" si="26"/>
        <v>0</v>
      </c>
      <c r="AE48" s="419">
        <f t="shared" si="26"/>
        <v>0</v>
      </c>
      <c r="AF48" s="419">
        <f t="shared" si="26"/>
        <v>0</v>
      </c>
      <c r="AG48" s="419">
        <f t="shared" si="26"/>
        <v>0</v>
      </c>
      <c r="AH48" s="419">
        <f t="shared" si="26"/>
        <v>469</v>
      </c>
      <c r="AI48" s="419">
        <f t="shared" si="26"/>
        <v>463</v>
      </c>
      <c r="AJ48" s="419">
        <f t="shared" ref="AJ48:BO48" si="27">+AJ41-AJ45</f>
        <v>446</v>
      </c>
      <c r="AK48" s="419">
        <f t="shared" si="27"/>
        <v>429</v>
      </c>
      <c r="AL48" s="419">
        <f t="shared" si="27"/>
        <v>422</v>
      </c>
      <c r="AM48" s="419">
        <f t="shared" si="27"/>
        <v>416</v>
      </c>
      <c r="AN48" s="419">
        <f t="shared" si="27"/>
        <v>410</v>
      </c>
      <c r="AO48" s="419">
        <f t="shared" si="27"/>
        <v>394</v>
      </c>
      <c r="AP48" s="419">
        <f t="shared" si="27"/>
        <v>385</v>
      </c>
      <c r="AQ48" s="419">
        <f t="shared" si="27"/>
        <v>376</v>
      </c>
      <c r="AR48" s="419">
        <f t="shared" si="27"/>
        <v>384</v>
      </c>
      <c r="AS48" s="419">
        <f t="shared" si="27"/>
        <v>381</v>
      </c>
      <c r="AT48" s="419">
        <f t="shared" si="27"/>
        <v>362</v>
      </c>
      <c r="AU48" s="419">
        <f t="shared" si="27"/>
        <v>354</v>
      </c>
      <c r="AV48" s="419">
        <f t="shared" si="27"/>
        <v>349</v>
      </c>
      <c r="AW48" s="419">
        <f t="shared" si="27"/>
        <v>343</v>
      </c>
      <c r="AX48" s="419">
        <f t="shared" si="27"/>
        <v>332</v>
      </c>
      <c r="AY48" s="419">
        <f t="shared" si="27"/>
        <v>322</v>
      </c>
      <c r="AZ48" s="419">
        <f t="shared" si="27"/>
        <v>309</v>
      </c>
      <c r="BA48" s="419">
        <f t="shared" si="27"/>
        <v>291</v>
      </c>
      <c r="BB48" s="419">
        <f t="shared" si="27"/>
        <v>280</v>
      </c>
      <c r="BC48" s="419">
        <f t="shared" si="27"/>
        <v>270</v>
      </c>
      <c r="BD48" s="419">
        <f t="shared" si="27"/>
        <v>263</v>
      </c>
      <c r="BE48" s="419">
        <f t="shared" si="27"/>
        <v>243</v>
      </c>
      <c r="BF48" s="419">
        <f t="shared" si="27"/>
        <v>256</v>
      </c>
      <c r="BG48" s="419">
        <f t="shared" si="27"/>
        <v>230</v>
      </c>
      <c r="BH48" s="419">
        <f t="shared" si="27"/>
        <v>206</v>
      </c>
      <c r="BI48" s="419">
        <f t="shared" si="27"/>
        <v>186</v>
      </c>
      <c r="BJ48" s="419">
        <f t="shared" si="27"/>
        <v>168</v>
      </c>
      <c r="BK48" s="419">
        <f t="shared" si="27"/>
        <v>148</v>
      </c>
      <c r="BL48" s="419">
        <f t="shared" si="27"/>
        <v>131</v>
      </c>
      <c r="BM48" s="419">
        <f t="shared" si="27"/>
        <v>119</v>
      </c>
      <c r="BN48" s="419">
        <f t="shared" si="27"/>
        <v>112</v>
      </c>
      <c r="BO48" s="419">
        <f t="shared" si="27"/>
        <v>106</v>
      </c>
      <c r="BP48" s="419">
        <f t="shared" ref="BP48:CE48" si="28">+BP41-BP45</f>
        <v>102</v>
      </c>
      <c r="BQ48" s="419">
        <f t="shared" si="28"/>
        <v>98</v>
      </c>
      <c r="BR48" s="419">
        <f t="shared" si="28"/>
        <v>94</v>
      </c>
      <c r="BS48" s="419">
        <f t="shared" si="28"/>
        <v>93</v>
      </c>
      <c r="BT48" s="419">
        <f t="shared" si="28"/>
        <v>91</v>
      </c>
      <c r="BU48" s="419">
        <f t="shared" si="28"/>
        <v>67</v>
      </c>
      <c r="BV48" s="419">
        <f t="shared" si="28"/>
        <v>51</v>
      </c>
      <c r="BW48" s="419">
        <f t="shared" si="28"/>
        <v>44</v>
      </c>
      <c r="BX48" s="419">
        <f t="shared" si="28"/>
        <v>38</v>
      </c>
      <c r="BY48" s="419">
        <f t="shared" si="28"/>
        <v>32</v>
      </c>
      <c r="BZ48" s="419">
        <f t="shared" si="28"/>
        <v>26</v>
      </c>
      <c r="CA48" s="419">
        <f t="shared" si="28"/>
        <v>20</v>
      </c>
      <c r="CB48" s="419">
        <f t="shared" si="28"/>
        <v>16</v>
      </c>
      <c r="CC48" s="419">
        <f t="shared" si="28"/>
        <v>12</v>
      </c>
      <c r="CD48" s="419">
        <f t="shared" si="28"/>
        <v>10</v>
      </c>
      <c r="CE48" s="420">
        <f t="shared" si="28"/>
        <v>7</v>
      </c>
    </row>
  </sheetData>
  <hyperlinks>
    <hyperlink ref="A1" location="Contents!A1" display="Contents page" xr:uid="{00000000-0004-0000-1200-000000000000}"/>
    <hyperlink ref="B1" location="Notes!A1" display="Information relating to this table can be found in the 'Notes' tab" xr:uid="{00000000-0004-0000-12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9C9C9"/>
  </sheetPr>
  <dimension ref="A1:F50"/>
  <sheetViews>
    <sheetView zoomScale="70" zoomScaleNormal="70" workbookViewId="0">
      <selection activeCell="A2" sqref="A2"/>
    </sheetView>
  </sheetViews>
  <sheetFormatPr defaultColWidth="9" defaultRowHeight="15.5" x14ac:dyDescent="0.25"/>
  <cols>
    <col min="1" max="1" width="23" style="28" bestFit="1" customWidth="1"/>
    <col min="2" max="2" width="191.54296875" style="28" customWidth="1"/>
    <col min="3" max="3" width="23.81640625" style="28" customWidth="1"/>
    <col min="4" max="4" width="9" style="28" customWidth="1"/>
    <col min="5" max="5" width="56.81640625" style="28" customWidth="1"/>
    <col min="6" max="6" width="9" style="28" customWidth="1"/>
    <col min="7" max="16384" width="9" style="28"/>
  </cols>
  <sheetData>
    <row r="1" spans="1:6" s="15" customFormat="1" x14ac:dyDescent="0.25">
      <c r="A1" s="13" t="s">
        <v>46</v>
      </c>
      <c r="B1" s="14"/>
    </row>
    <row r="2" spans="1:6" s="15" customFormat="1" x14ac:dyDescent="0.35">
      <c r="A2" s="16" t="s">
        <v>47</v>
      </c>
      <c r="B2" s="17" t="s">
        <v>5</v>
      </c>
      <c r="C2" s="18"/>
    </row>
    <row r="3" spans="1:6" s="15" customFormat="1" x14ac:dyDescent="0.25">
      <c r="A3" s="19">
        <v>2023</v>
      </c>
      <c r="B3" s="20"/>
      <c r="C3" s="21"/>
    </row>
    <row r="4" spans="1:6" s="15" customFormat="1" x14ac:dyDescent="0.25">
      <c r="A4" s="19"/>
      <c r="B4" s="22" t="s">
        <v>48</v>
      </c>
      <c r="C4" s="21"/>
    </row>
    <row r="5" spans="1:6" s="15" customFormat="1" ht="216.75" customHeight="1" x14ac:dyDescent="0.25">
      <c r="A5" s="23" t="s">
        <v>49</v>
      </c>
      <c r="B5" s="24" t="s">
        <v>50</v>
      </c>
      <c r="C5" s="21"/>
      <c r="E5" s="25"/>
      <c r="F5" s="25"/>
    </row>
    <row r="6" spans="1:6" s="15" customFormat="1" x14ac:dyDescent="0.25">
      <c r="A6" s="23"/>
      <c r="B6" s="26" t="s">
        <v>51</v>
      </c>
      <c r="C6" s="21"/>
      <c r="E6" s="25"/>
      <c r="F6" s="25"/>
    </row>
    <row r="7" spans="1:6" ht="124.5" customHeight="1" x14ac:dyDescent="0.25">
      <c r="A7" s="23" t="s">
        <v>52</v>
      </c>
      <c r="B7" s="27" t="s">
        <v>53</v>
      </c>
      <c r="C7" s="21"/>
    </row>
    <row r="8" spans="1:6" s="15" customFormat="1" ht="84.65" customHeight="1" x14ac:dyDescent="0.25">
      <c r="A8" s="23" t="s">
        <v>54</v>
      </c>
      <c r="B8" s="29" t="s">
        <v>55</v>
      </c>
      <c r="C8" s="21"/>
      <c r="E8" s="25"/>
      <c r="F8" s="25"/>
    </row>
    <row r="9" spans="1:6" s="15" customFormat="1" ht="180.65" customHeight="1" x14ac:dyDescent="0.25">
      <c r="A9" s="23" t="s">
        <v>56</v>
      </c>
      <c r="B9" s="29" t="s">
        <v>819</v>
      </c>
      <c r="C9" s="21"/>
      <c r="E9" s="25"/>
      <c r="F9" s="25"/>
    </row>
    <row r="10" spans="1:6" s="15" customFormat="1" ht="87.75" customHeight="1" x14ac:dyDescent="0.25">
      <c r="A10" s="23" t="s">
        <v>57</v>
      </c>
      <c r="B10" s="29" t="s">
        <v>58</v>
      </c>
      <c r="C10" s="21"/>
      <c r="E10" s="25"/>
      <c r="F10" s="25"/>
    </row>
    <row r="11" spans="1:6" s="15" customFormat="1" ht="91" customHeight="1" x14ac:dyDescent="0.25">
      <c r="A11" s="23" t="s">
        <v>59</v>
      </c>
      <c r="B11" s="24" t="s">
        <v>60</v>
      </c>
      <c r="C11" s="21"/>
    </row>
    <row r="12" spans="1:6" s="15" customFormat="1" ht="71.150000000000006" customHeight="1" x14ac:dyDescent="0.25">
      <c r="A12" s="23" t="s">
        <v>61</v>
      </c>
      <c r="B12" s="29" t="s">
        <v>62</v>
      </c>
      <c r="C12" s="21"/>
    </row>
    <row r="13" spans="1:6" s="15" customFormat="1" ht="107.15" customHeight="1" x14ac:dyDescent="0.25">
      <c r="A13" s="23" t="s">
        <v>63</v>
      </c>
      <c r="B13" s="30" t="s">
        <v>64</v>
      </c>
      <c r="C13" s="21"/>
    </row>
    <row r="14" spans="1:6" s="15" customFormat="1" ht="60" customHeight="1" x14ac:dyDescent="0.25">
      <c r="A14" s="23" t="s">
        <v>65</v>
      </c>
      <c r="B14" s="29" t="s">
        <v>66</v>
      </c>
      <c r="C14" s="21"/>
    </row>
    <row r="15" spans="1:6" s="15" customFormat="1" ht="66" customHeight="1" x14ac:dyDescent="0.25">
      <c r="A15" s="23" t="s">
        <v>67</v>
      </c>
      <c r="B15" s="29" t="s">
        <v>68</v>
      </c>
      <c r="C15" s="21"/>
    </row>
    <row r="16" spans="1:6" s="15" customFormat="1" ht="18.75" customHeight="1" x14ac:dyDescent="0.25">
      <c r="A16" s="23"/>
      <c r="B16" s="26" t="s">
        <v>69</v>
      </c>
      <c r="C16" s="21"/>
    </row>
    <row r="17" spans="1:4" s="15" customFormat="1" ht="103.5" customHeight="1" x14ac:dyDescent="0.25">
      <c r="A17" s="23" t="s">
        <v>70</v>
      </c>
      <c r="B17" s="31" t="s">
        <v>814</v>
      </c>
      <c r="C17" s="21"/>
    </row>
    <row r="18" spans="1:4" s="15" customFormat="1" ht="409.5" x14ac:dyDescent="0.25">
      <c r="A18" s="23"/>
      <c r="B18" s="31" t="s">
        <v>71</v>
      </c>
      <c r="C18" s="21"/>
    </row>
    <row r="19" spans="1:4" s="15" customFormat="1" ht="54" customHeight="1" x14ac:dyDescent="0.25">
      <c r="A19" s="23" t="s">
        <v>72</v>
      </c>
      <c r="B19" s="29" t="s">
        <v>73</v>
      </c>
      <c r="C19" s="21"/>
    </row>
    <row r="20" spans="1:4" s="15" customFormat="1" ht="42" customHeight="1" x14ac:dyDescent="0.25">
      <c r="A20" s="23" t="s">
        <v>74</v>
      </c>
      <c r="B20" s="32" t="s">
        <v>75</v>
      </c>
      <c r="C20" s="21"/>
    </row>
    <row r="21" spans="1:4" s="15" customFormat="1" ht="84.75" customHeight="1" x14ac:dyDescent="0.25">
      <c r="A21" s="23" t="s">
        <v>76</v>
      </c>
      <c r="B21" s="29" t="s">
        <v>77</v>
      </c>
      <c r="C21" s="21"/>
    </row>
    <row r="22" spans="1:4" s="15" customFormat="1" ht="229.5" customHeight="1" x14ac:dyDescent="0.25">
      <c r="A22" s="23" t="s">
        <v>78</v>
      </c>
      <c r="B22" s="29" t="s">
        <v>79</v>
      </c>
      <c r="C22" s="21"/>
    </row>
    <row r="23" spans="1:4" s="15" customFormat="1" ht="72.75" customHeight="1" x14ac:dyDescent="0.25">
      <c r="A23" s="23" t="s">
        <v>80</v>
      </c>
      <c r="B23" s="29" t="s">
        <v>81</v>
      </c>
      <c r="C23" s="21"/>
    </row>
    <row r="24" spans="1:4" s="15" customFormat="1" ht="67.5" customHeight="1" x14ac:dyDescent="0.25">
      <c r="A24" s="23" t="s">
        <v>82</v>
      </c>
      <c r="B24" s="29" t="s">
        <v>83</v>
      </c>
      <c r="C24" s="21"/>
    </row>
    <row r="25" spans="1:4" s="15" customFormat="1" ht="97.5" customHeight="1" x14ac:dyDescent="0.25">
      <c r="A25" s="23" t="s">
        <v>84</v>
      </c>
      <c r="B25" s="29" t="s">
        <v>85</v>
      </c>
      <c r="C25" s="21"/>
    </row>
    <row r="26" spans="1:4" s="15" customFormat="1" ht="71.25" customHeight="1" x14ac:dyDescent="0.25">
      <c r="A26" s="23" t="s">
        <v>86</v>
      </c>
      <c r="B26" s="31" t="s">
        <v>87</v>
      </c>
      <c r="C26" s="21"/>
    </row>
    <row r="27" spans="1:4" x14ac:dyDescent="0.25">
      <c r="A27" s="23"/>
      <c r="B27" s="33" t="s">
        <v>88</v>
      </c>
      <c r="C27" s="34"/>
    </row>
    <row r="28" spans="1:4" s="15" customFormat="1" ht="114" customHeight="1" x14ac:dyDescent="0.25">
      <c r="A28" s="23" t="s">
        <v>89</v>
      </c>
      <c r="B28" s="35" t="s">
        <v>90</v>
      </c>
      <c r="C28" s="21"/>
      <c r="D28" s="36"/>
    </row>
    <row r="29" spans="1:4" s="15" customFormat="1" ht="169.5" customHeight="1" x14ac:dyDescent="0.25">
      <c r="A29" s="23" t="s">
        <v>91</v>
      </c>
      <c r="B29" s="35" t="s">
        <v>92</v>
      </c>
      <c r="C29" s="21"/>
      <c r="D29" s="36"/>
    </row>
    <row r="30" spans="1:4" s="15" customFormat="1" ht="77.5" x14ac:dyDescent="0.25">
      <c r="A30" s="23" t="s">
        <v>93</v>
      </c>
      <c r="B30" s="35" t="s">
        <v>94</v>
      </c>
      <c r="C30" s="21"/>
      <c r="D30" s="36"/>
    </row>
    <row r="31" spans="1:4" s="15" customFormat="1" ht="55.5" customHeight="1" x14ac:dyDescent="0.25">
      <c r="A31" s="23" t="s">
        <v>95</v>
      </c>
      <c r="B31" s="37" t="s">
        <v>815</v>
      </c>
      <c r="C31" s="21"/>
      <c r="D31" s="36"/>
    </row>
    <row r="32" spans="1:4" s="15" customFormat="1" ht="68.25" customHeight="1" x14ac:dyDescent="0.25">
      <c r="A32" s="23" t="s">
        <v>96</v>
      </c>
      <c r="B32" s="35" t="s">
        <v>97</v>
      </c>
      <c r="C32" s="21"/>
      <c r="D32" s="36"/>
    </row>
    <row r="33" spans="1:4" s="15" customFormat="1" ht="12" customHeight="1" x14ac:dyDescent="0.25">
      <c r="A33" s="23"/>
      <c r="B33" s="38" t="s">
        <v>98</v>
      </c>
      <c r="C33" s="21"/>
      <c r="D33" s="36"/>
    </row>
    <row r="34" spans="1:4" s="15" customFormat="1" ht="69.75" customHeight="1" x14ac:dyDescent="0.25">
      <c r="A34" s="23" t="s">
        <v>99</v>
      </c>
      <c r="B34" s="29" t="s">
        <v>100</v>
      </c>
      <c r="C34" s="21"/>
    </row>
    <row r="35" spans="1:4" s="15" customFormat="1" ht="62" x14ac:dyDescent="0.25">
      <c r="A35" s="23"/>
      <c r="B35" s="39" t="s">
        <v>101</v>
      </c>
      <c r="C35" s="21"/>
    </row>
    <row r="36" spans="1:4" s="15" customFormat="1" ht="46.5" x14ac:dyDescent="0.25">
      <c r="A36" s="23"/>
      <c r="B36" s="39" t="s">
        <v>816</v>
      </c>
      <c r="C36" s="21"/>
    </row>
    <row r="37" spans="1:4" s="15" customFormat="1" ht="31" x14ac:dyDescent="0.25">
      <c r="A37" s="23"/>
      <c r="B37" s="39" t="s">
        <v>102</v>
      </c>
      <c r="C37" s="21"/>
    </row>
    <row r="38" spans="1:4" s="15" customFormat="1" ht="47.25" customHeight="1" x14ac:dyDescent="0.25">
      <c r="A38" s="23"/>
      <c r="B38" s="39" t="s">
        <v>103</v>
      </c>
      <c r="C38" s="21"/>
    </row>
    <row r="39" spans="1:4" s="15" customFormat="1" ht="31" x14ac:dyDescent="0.25">
      <c r="A39" s="23"/>
      <c r="B39" s="39" t="s">
        <v>817</v>
      </c>
      <c r="C39" s="21"/>
    </row>
    <row r="40" spans="1:4" s="15" customFormat="1" ht="46.5" x14ac:dyDescent="0.25">
      <c r="A40" s="23"/>
      <c r="B40" s="39" t="s">
        <v>818</v>
      </c>
      <c r="C40" s="21"/>
    </row>
    <row r="41" spans="1:4" s="15" customFormat="1" ht="46.5" x14ac:dyDescent="0.25">
      <c r="A41" s="23"/>
      <c r="B41" s="39" t="s">
        <v>104</v>
      </c>
      <c r="C41" s="21"/>
    </row>
    <row r="42" spans="1:4" s="15" customFormat="1" ht="62" x14ac:dyDescent="0.25">
      <c r="A42" s="23"/>
      <c r="B42" s="39" t="s">
        <v>105</v>
      </c>
      <c r="C42" s="40"/>
    </row>
    <row r="43" spans="1:4" s="15" customFormat="1" ht="77.5" x14ac:dyDescent="0.25">
      <c r="A43" s="23"/>
      <c r="B43" s="39" t="s">
        <v>106</v>
      </c>
      <c r="C43" s="21"/>
    </row>
    <row r="44" spans="1:4" s="15" customFormat="1" ht="31" x14ac:dyDescent="0.25">
      <c r="A44" s="23"/>
      <c r="B44" s="39" t="s">
        <v>107</v>
      </c>
      <c r="C44" s="21"/>
    </row>
    <row r="45" spans="1:4" s="15" customFormat="1" ht="48.75" customHeight="1" x14ac:dyDescent="0.25">
      <c r="A45" s="23"/>
      <c r="B45" s="39" t="s">
        <v>108</v>
      </c>
      <c r="C45" s="21"/>
    </row>
    <row r="46" spans="1:4" s="15" customFormat="1" ht="108.5" x14ac:dyDescent="0.25">
      <c r="A46" s="23"/>
      <c r="B46" s="39" t="s">
        <v>109</v>
      </c>
      <c r="C46" s="21"/>
    </row>
    <row r="47" spans="1:4" s="15" customFormat="1" ht="100" customHeight="1" x14ac:dyDescent="0.25">
      <c r="A47" s="23"/>
      <c r="B47" s="39" t="s">
        <v>110</v>
      </c>
      <c r="C47" s="21"/>
    </row>
    <row r="48" spans="1:4" s="15" customFormat="1" ht="23" customHeight="1" x14ac:dyDescent="0.25">
      <c r="A48" s="23"/>
      <c r="B48" s="39" t="s">
        <v>820</v>
      </c>
      <c r="C48" s="21"/>
    </row>
    <row r="49" spans="1:3" s="15" customFormat="1" ht="18" customHeight="1" x14ac:dyDescent="0.25">
      <c r="A49" s="23"/>
      <c r="B49" s="41" t="s">
        <v>111</v>
      </c>
      <c r="C49" s="21"/>
    </row>
    <row r="50" spans="1:3" s="15" customFormat="1" ht="46.5" x14ac:dyDescent="0.25">
      <c r="A50" s="42" t="s">
        <v>112</v>
      </c>
      <c r="B50" s="43" t="s">
        <v>113</v>
      </c>
      <c r="C50" s="44"/>
    </row>
  </sheetData>
  <hyperlinks>
    <hyperlink ref="A1" location="Contents!A1" display="Contents page" xr:uid="{00000000-0004-0000-0100-000000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9C9C9"/>
  </sheetPr>
  <dimension ref="A1:CE23"/>
  <sheetViews>
    <sheetView zoomScale="70" zoomScaleNormal="70" workbookViewId="0">
      <pane xSplit="3" ySplit="3" topLeftCell="BY4" activePane="bottomRight" state="frozen"/>
      <selection pane="topRight" activeCell="D1" sqref="D1"/>
      <selection pane="bottomLeft" activeCell="A4" sqref="A4"/>
      <selection pane="bottomRight"/>
    </sheetView>
  </sheetViews>
  <sheetFormatPr defaultColWidth="9" defaultRowHeight="15.5" x14ac:dyDescent="0.35"/>
  <cols>
    <col min="1" max="1" width="23" style="363" bestFit="1" customWidth="1"/>
    <col min="2" max="2" width="75.81640625" style="363" customWidth="1"/>
    <col min="3" max="3" width="25.81640625" style="363" customWidth="1"/>
    <col min="4" max="75" width="12.81640625" style="198" customWidth="1"/>
    <col min="76" max="83" width="12.81640625" style="363" customWidth="1"/>
    <col min="84" max="84" width="9" style="363" customWidth="1"/>
    <col min="85" max="16384" width="9" style="363"/>
  </cols>
  <sheetData>
    <row r="1" spans="1:83" s="361" customFormat="1" ht="25.5" customHeight="1" thickBot="1" x14ac:dyDescent="0.3">
      <c r="A1" s="45" t="s">
        <v>46</v>
      </c>
      <c r="B1" s="46" t="s">
        <v>114</v>
      </c>
      <c r="C1" s="110"/>
      <c r="D1" s="359"/>
      <c r="E1" s="359"/>
      <c r="F1" s="359"/>
      <c r="G1" s="359"/>
      <c r="H1" s="359"/>
      <c r="I1" s="359"/>
      <c r="J1" s="359"/>
      <c r="K1" s="359"/>
      <c r="L1" s="359"/>
      <c r="M1" s="359"/>
      <c r="N1" s="359"/>
      <c r="O1" s="359"/>
      <c r="P1" s="359"/>
      <c r="Q1" s="359"/>
      <c r="R1" s="359"/>
      <c r="S1" s="359"/>
      <c r="T1" s="359"/>
      <c r="U1" s="359"/>
      <c r="V1" s="359"/>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421"/>
      <c r="BW1" s="421"/>
      <c r="BX1" s="421"/>
    </row>
    <row r="2" spans="1:83" ht="15.75" customHeight="1" x14ac:dyDescent="0.35">
      <c r="A2" s="48" t="s">
        <v>47</v>
      </c>
      <c r="B2" s="17" t="s">
        <v>605</v>
      </c>
      <c r="C2" s="362"/>
      <c r="D2" s="51"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83" x14ac:dyDescent="0.35">
      <c r="A3" s="112">
        <v>2023</v>
      </c>
      <c r="B3" s="364" t="s">
        <v>245</v>
      </c>
      <c r="C3" s="365"/>
      <c r="D3" s="272" t="s">
        <v>150</v>
      </c>
      <c r="E3" s="272" t="s">
        <v>150</v>
      </c>
      <c r="F3" s="272" t="s">
        <v>150</v>
      </c>
      <c r="G3" s="272" t="s">
        <v>150</v>
      </c>
      <c r="H3" s="272" t="s">
        <v>150</v>
      </c>
      <c r="I3" s="272" t="s">
        <v>150</v>
      </c>
      <c r="J3" s="272" t="s">
        <v>150</v>
      </c>
      <c r="K3" s="272" t="s">
        <v>150</v>
      </c>
      <c r="L3" s="272" t="s">
        <v>150</v>
      </c>
      <c r="M3" s="272" t="s">
        <v>150</v>
      </c>
      <c r="N3" s="272" t="s">
        <v>150</v>
      </c>
      <c r="O3" s="272" t="s">
        <v>150</v>
      </c>
      <c r="P3" s="272" t="s">
        <v>150</v>
      </c>
      <c r="Q3" s="272" t="s">
        <v>150</v>
      </c>
      <c r="R3" s="272" t="s">
        <v>150</v>
      </c>
      <c r="S3" s="272" t="s">
        <v>150</v>
      </c>
      <c r="T3" s="272" t="s">
        <v>150</v>
      </c>
      <c r="U3" s="272" t="s">
        <v>150</v>
      </c>
      <c r="V3" s="272" t="s">
        <v>150</v>
      </c>
      <c r="W3" s="272" t="s">
        <v>150</v>
      </c>
      <c r="X3" s="272" t="s">
        <v>150</v>
      </c>
      <c r="Y3" s="272" t="s">
        <v>150</v>
      </c>
      <c r="Z3" s="272" t="s">
        <v>150</v>
      </c>
      <c r="AA3" s="272" t="s">
        <v>150</v>
      </c>
      <c r="AB3" s="272" t="s">
        <v>150</v>
      </c>
      <c r="AC3" s="272" t="s">
        <v>150</v>
      </c>
      <c r="AD3" s="272" t="s">
        <v>150</v>
      </c>
      <c r="AE3" s="272" t="s">
        <v>150</v>
      </c>
      <c r="AF3" s="272" t="s">
        <v>150</v>
      </c>
      <c r="AG3" s="272" t="s">
        <v>150</v>
      </c>
      <c r="AH3" s="272" t="s">
        <v>150</v>
      </c>
      <c r="AI3" s="272" t="s">
        <v>150</v>
      </c>
      <c r="AJ3" s="272" t="s">
        <v>150</v>
      </c>
      <c r="AK3" s="272" t="s">
        <v>150</v>
      </c>
      <c r="AL3" s="272" t="s">
        <v>150</v>
      </c>
      <c r="AM3" s="272" t="s">
        <v>150</v>
      </c>
      <c r="AN3" s="272" t="s">
        <v>150</v>
      </c>
      <c r="AO3" s="272" t="s">
        <v>150</v>
      </c>
      <c r="AP3" s="272" t="s">
        <v>150</v>
      </c>
      <c r="AQ3" s="272" t="s">
        <v>150</v>
      </c>
      <c r="AR3" s="272" t="s">
        <v>150</v>
      </c>
      <c r="AS3" s="272" t="s">
        <v>150</v>
      </c>
      <c r="AT3" s="272" t="s">
        <v>150</v>
      </c>
      <c r="AU3" s="272" t="s">
        <v>150</v>
      </c>
      <c r="AV3" s="272" t="s">
        <v>150</v>
      </c>
      <c r="AW3" s="272" t="s">
        <v>150</v>
      </c>
      <c r="AX3" s="272" t="s">
        <v>150</v>
      </c>
      <c r="AY3" s="272" t="s">
        <v>150</v>
      </c>
      <c r="AZ3" s="272" t="s">
        <v>150</v>
      </c>
      <c r="BA3" s="272" t="s">
        <v>150</v>
      </c>
      <c r="BB3" s="272" t="s">
        <v>150</v>
      </c>
      <c r="BC3" s="272" t="s">
        <v>150</v>
      </c>
      <c r="BD3" s="272" t="s">
        <v>150</v>
      </c>
      <c r="BE3" s="272" t="s">
        <v>150</v>
      </c>
      <c r="BF3" s="272" t="s">
        <v>150</v>
      </c>
      <c r="BG3" s="272" t="s">
        <v>150</v>
      </c>
      <c r="BH3" s="272" t="s">
        <v>150</v>
      </c>
      <c r="BI3" s="272" t="s">
        <v>150</v>
      </c>
      <c r="BJ3" s="272" t="s">
        <v>150</v>
      </c>
      <c r="BK3" s="272" t="s">
        <v>150</v>
      </c>
      <c r="BL3" s="272" t="s">
        <v>150</v>
      </c>
      <c r="BM3" s="272" t="s">
        <v>150</v>
      </c>
      <c r="BN3" s="272" t="s">
        <v>150</v>
      </c>
      <c r="BO3" s="272" t="s">
        <v>150</v>
      </c>
      <c r="BP3" s="272" t="s">
        <v>150</v>
      </c>
      <c r="BQ3" s="272" t="s">
        <v>150</v>
      </c>
      <c r="BR3" s="272" t="s">
        <v>150</v>
      </c>
      <c r="BS3" s="272" t="s">
        <v>150</v>
      </c>
      <c r="BT3" s="272" t="s">
        <v>150</v>
      </c>
      <c r="BU3" s="272" t="s">
        <v>150</v>
      </c>
      <c r="BV3" s="272" t="s">
        <v>150</v>
      </c>
      <c r="BW3" s="272" t="s">
        <v>150</v>
      </c>
      <c r="BX3" s="272" t="s">
        <v>150</v>
      </c>
      <c r="BY3" s="272" t="s">
        <v>150</v>
      </c>
      <c r="BZ3" s="272" t="s">
        <v>151</v>
      </c>
      <c r="CA3" s="272" t="s">
        <v>151</v>
      </c>
      <c r="CB3" s="272" t="s">
        <v>151</v>
      </c>
      <c r="CC3" s="272" t="s">
        <v>151</v>
      </c>
      <c r="CD3" s="272" t="s">
        <v>151</v>
      </c>
      <c r="CE3" s="273" t="s">
        <v>151</v>
      </c>
    </row>
    <row r="4" spans="1:83" s="243" customFormat="1" ht="26.25" customHeight="1" x14ac:dyDescent="0.35">
      <c r="A4" s="36"/>
      <c r="B4" s="108" t="s">
        <v>163</v>
      </c>
      <c r="C4" s="108"/>
      <c r="D4" s="399">
        <f t="shared" ref="D4:AE4" si="0">SUM(D5:D6)</f>
        <v>0</v>
      </c>
      <c r="E4" s="399">
        <f t="shared" si="0"/>
        <v>0</v>
      </c>
      <c r="F4" s="399">
        <f t="shared" si="0"/>
        <v>0</v>
      </c>
      <c r="G4" s="399">
        <f t="shared" si="0"/>
        <v>0</v>
      </c>
      <c r="H4" s="399">
        <f t="shared" si="0"/>
        <v>0</v>
      </c>
      <c r="I4" s="399">
        <f t="shared" si="0"/>
        <v>0</v>
      </c>
      <c r="J4" s="399">
        <f t="shared" si="0"/>
        <v>0</v>
      </c>
      <c r="K4" s="399">
        <f t="shared" si="0"/>
        <v>0</v>
      </c>
      <c r="L4" s="399">
        <f t="shared" si="0"/>
        <v>0</v>
      </c>
      <c r="M4" s="399">
        <f t="shared" si="0"/>
        <v>0</v>
      </c>
      <c r="N4" s="399">
        <f t="shared" si="0"/>
        <v>0</v>
      </c>
      <c r="O4" s="399">
        <f t="shared" si="0"/>
        <v>0</v>
      </c>
      <c r="P4" s="399">
        <f t="shared" si="0"/>
        <v>0</v>
      </c>
      <c r="Q4" s="399">
        <f t="shared" si="0"/>
        <v>0</v>
      </c>
      <c r="R4" s="399">
        <f t="shared" si="0"/>
        <v>0</v>
      </c>
      <c r="S4" s="399">
        <f t="shared" si="0"/>
        <v>0</v>
      </c>
      <c r="T4" s="399">
        <f t="shared" si="0"/>
        <v>0</v>
      </c>
      <c r="U4" s="399">
        <f t="shared" si="0"/>
        <v>0</v>
      </c>
      <c r="V4" s="399">
        <f t="shared" si="0"/>
        <v>0</v>
      </c>
      <c r="W4" s="399">
        <f t="shared" si="0"/>
        <v>0</v>
      </c>
      <c r="X4" s="399">
        <f t="shared" si="0"/>
        <v>0</v>
      </c>
      <c r="Y4" s="399">
        <f t="shared" si="0"/>
        <v>0</v>
      </c>
      <c r="Z4" s="399">
        <f t="shared" si="0"/>
        <v>0</v>
      </c>
      <c r="AA4" s="399">
        <f t="shared" si="0"/>
        <v>0</v>
      </c>
      <c r="AB4" s="399">
        <f t="shared" si="0"/>
        <v>0</v>
      </c>
      <c r="AC4" s="399">
        <f t="shared" si="0"/>
        <v>0</v>
      </c>
      <c r="AD4" s="399">
        <f t="shared" si="0"/>
        <v>0</v>
      </c>
      <c r="AE4" s="399">
        <f t="shared" si="0"/>
        <v>0</v>
      </c>
      <c r="AF4" s="399">
        <v>1.9</v>
      </c>
      <c r="AG4" s="399">
        <v>2.9</v>
      </c>
      <c r="AH4" s="399">
        <f t="shared" ref="AH4:BM4" si="1">SUM(AH5:AH6)</f>
        <v>4</v>
      </c>
      <c r="AI4" s="399">
        <f t="shared" si="1"/>
        <v>4</v>
      </c>
      <c r="AJ4" s="399">
        <f t="shared" si="1"/>
        <v>5</v>
      </c>
      <c r="AK4" s="399">
        <f t="shared" si="1"/>
        <v>6</v>
      </c>
      <c r="AL4" s="399">
        <f t="shared" si="1"/>
        <v>8</v>
      </c>
      <c r="AM4" s="399">
        <f t="shared" si="1"/>
        <v>10</v>
      </c>
      <c r="AN4" s="399">
        <f t="shared" si="1"/>
        <v>11</v>
      </c>
      <c r="AO4" s="399">
        <f t="shared" si="1"/>
        <v>13</v>
      </c>
      <c r="AP4" s="399">
        <f t="shared" si="1"/>
        <v>104</v>
      </c>
      <c r="AQ4" s="399">
        <f t="shared" si="1"/>
        <v>183.72300000000001</v>
      </c>
      <c r="AR4" s="399">
        <f t="shared" si="1"/>
        <v>173.41800000000001</v>
      </c>
      <c r="AS4" s="399">
        <f t="shared" si="1"/>
        <v>183.63200000000001</v>
      </c>
      <c r="AT4" s="399">
        <f t="shared" si="1"/>
        <v>208.02</v>
      </c>
      <c r="AU4" s="399">
        <f t="shared" si="1"/>
        <v>284.64699999999999</v>
      </c>
      <c r="AV4" s="399">
        <f t="shared" si="1"/>
        <v>345.29700000000008</v>
      </c>
      <c r="AW4" s="399">
        <f t="shared" si="1"/>
        <v>441.74999999999994</v>
      </c>
      <c r="AX4" s="399">
        <f t="shared" si="1"/>
        <v>526.322</v>
      </c>
      <c r="AY4" s="399">
        <f t="shared" si="1"/>
        <v>617.35</v>
      </c>
      <c r="AZ4" s="399">
        <f t="shared" si="1"/>
        <v>736.40099999999995</v>
      </c>
      <c r="BA4" s="399">
        <f t="shared" si="1"/>
        <v>745.90700000000004</v>
      </c>
      <c r="BB4" s="399">
        <f t="shared" si="1"/>
        <v>782.37199999999996</v>
      </c>
      <c r="BC4" s="399">
        <f t="shared" si="1"/>
        <v>834.52800000000002</v>
      </c>
      <c r="BD4" s="399">
        <f t="shared" si="1"/>
        <v>867.01099999999997</v>
      </c>
      <c r="BE4" s="399">
        <f t="shared" si="1"/>
        <v>931.78101869</v>
      </c>
      <c r="BF4" s="399">
        <f t="shared" si="1"/>
        <v>993.10799999999995</v>
      </c>
      <c r="BG4" s="399">
        <f t="shared" si="1"/>
        <v>1053.6691153298639</v>
      </c>
      <c r="BH4" s="399">
        <f t="shared" si="1"/>
        <v>1096.0409999999999</v>
      </c>
      <c r="BI4" s="399">
        <f t="shared" si="1"/>
        <v>1149.1385723000005</v>
      </c>
      <c r="BJ4" s="399">
        <f t="shared" si="1"/>
        <v>1181.2635561100005</v>
      </c>
      <c r="BK4" s="399">
        <f t="shared" si="1"/>
        <v>1279.8853888127105</v>
      </c>
      <c r="BL4" s="399">
        <f t="shared" si="1"/>
        <v>1362.9964772500002</v>
      </c>
      <c r="BM4" s="399">
        <f t="shared" si="1"/>
        <v>1494.8980367000006</v>
      </c>
      <c r="BN4" s="399">
        <f t="shared" ref="BN4:CE4" si="2">SUM(BN5:BN6)</f>
        <v>1572.0826307400002</v>
      </c>
      <c r="BO4" s="399">
        <f t="shared" si="2"/>
        <v>1732.9771967700003</v>
      </c>
      <c r="BP4" s="399">
        <f t="shared" si="2"/>
        <v>1927.2231981999998</v>
      </c>
      <c r="BQ4" s="399">
        <f t="shared" si="2"/>
        <v>2088.2668163797011</v>
      </c>
      <c r="BR4" s="399">
        <f t="shared" si="2"/>
        <v>2319.2115774999988</v>
      </c>
      <c r="BS4" s="399">
        <f t="shared" si="2"/>
        <v>2545.4439678199992</v>
      </c>
      <c r="BT4" s="399">
        <f t="shared" si="2"/>
        <v>2666.973573598962</v>
      </c>
      <c r="BU4" s="399">
        <f t="shared" si="2"/>
        <v>2830.0153530399994</v>
      </c>
      <c r="BV4" s="399">
        <f t="shared" si="2"/>
        <v>2885.0112320200001</v>
      </c>
      <c r="BW4" s="399">
        <f t="shared" si="2"/>
        <v>2940.7993121</v>
      </c>
      <c r="BX4" s="399">
        <f t="shared" si="2"/>
        <v>3038.5844548800001</v>
      </c>
      <c r="BY4" s="399">
        <f t="shared" si="2"/>
        <v>3074.7655140199986</v>
      </c>
      <c r="BZ4" s="399">
        <f t="shared" si="2"/>
        <v>3304.5658522168728</v>
      </c>
      <c r="CA4" s="399">
        <f t="shared" si="2"/>
        <v>3879.259247579384</v>
      </c>
      <c r="CB4" s="399">
        <f t="shared" si="2"/>
        <v>4290.3221040941853</v>
      </c>
      <c r="CC4" s="399">
        <f t="shared" si="2"/>
        <v>4491.7586333910122</v>
      </c>
      <c r="CD4" s="399">
        <f t="shared" si="2"/>
        <v>4720.2487507956785</v>
      </c>
      <c r="CE4" s="400">
        <f t="shared" si="2"/>
        <v>4997.3179176453132</v>
      </c>
    </row>
    <row r="5" spans="1:83" x14ac:dyDescent="0.35">
      <c r="B5" s="73" t="s">
        <v>438</v>
      </c>
      <c r="C5" s="73"/>
      <c r="D5" s="402">
        <v>0</v>
      </c>
      <c r="E5" s="402">
        <v>0</v>
      </c>
      <c r="F5" s="402">
        <v>0</v>
      </c>
      <c r="G5" s="402">
        <v>0</v>
      </c>
      <c r="H5" s="402">
        <v>0</v>
      </c>
      <c r="I5" s="402">
        <v>0</v>
      </c>
      <c r="J5" s="402">
        <v>0</v>
      </c>
      <c r="K5" s="402">
        <v>0</v>
      </c>
      <c r="L5" s="402">
        <v>0</v>
      </c>
      <c r="M5" s="402">
        <v>0</v>
      </c>
      <c r="N5" s="402">
        <v>0</v>
      </c>
      <c r="O5" s="402">
        <v>0</v>
      </c>
      <c r="P5" s="402">
        <v>0</v>
      </c>
      <c r="Q5" s="402">
        <v>0</v>
      </c>
      <c r="R5" s="402">
        <v>0</v>
      </c>
      <c r="S5" s="402">
        <v>0</v>
      </c>
      <c r="T5" s="402">
        <v>0</v>
      </c>
      <c r="U5" s="402">
        <v>0</v>
      </c>
      <c r="V5" s="402">
        <v>0</v>
      </c>
      <c r="W5" s="402">
        <v>0</v>
      </c>
      <c r="X5" s="402">
        <v>0</v>
      </c>
      <c r="Y5" s="402">
        <v>0</v>
      </c>
      <c r="Z5" s="402">
        <v>0</v>
      </c>
      <c r="AA5" s="402">
        <v>0</v>
      </c>
      <c r="AB5" s="402">
        <v>0</v>
      </c>
      <c r="AC5" s="402">
        <v>0</v>
      </c>
      <c r="AD5" s="402">
        <v>0</v>
      </c>
      <c r="AE5" s="402">
        <v>0</v>
      </c>
      <c r="AF5" s="402" t="s">
        <v>473</v>
      </c>
      <c r="AG5" s="402" t="s">
        <v>473</v>
      </c>
      <c r="AH5" s="402">
        <v>4</v>
      </c>
      <c r="AI5" s="402">
        <v>4</v>
      </c>
      <c r="AJ5" s="402">
        <v>5</v>
      </c>
      <c r="AK5" s="402">
        <v>6</v>
      </c>
      <c r="AL5" s="402">
        <v>8</v>
      </c>
      <c r="AM5" s="402">
        <v>10</v>
      </c>
      <c r="AN5" s="402">
        <v>11</v>
      </c>
      <c r="AO5" s="402">
        <v>13</v>
      </c>
      <c r="AP5" s="402">
        <v>104</v>
      </c>
      <c r="AQ5" s="402">
        <v>183.72300000000001</v>
      </c>
      <c r="AR5" s="402">
        <v>173.41800000000001</v>
      </c>
      <c r="AS5" s="402">
        <v>183.63200000000001</v>
      </c>
      <c r="AT5" s="402">
        <v>208.02</v>
      </c>
      <c r="AU5" s="402">
        <v>269.96832117263904</v>
      </c>
      <c r="AV5" s="402">
        <v>327.97337600551521</v>
      </c>
      <c r="AW5" s="402">
        <v>419.73289899962754</v>
      </c>
      <c r="AX5" s="402">
        <v>500.04761254962028</v>
      </c>
      <c r="AY5" s="402">
        <v>586.19055781453687</v>
      </c>
      <c r="AZ5" s="402">
        <v>699.84472339379818</v>
      </c>
      <c r="BA5" s="402">
        <v>709.21133412100005</v>
      </c>
      <c r="BB5" s="402">
        <v>743.95880802719989</v>
      </c>
      <c r="BC5" s="402">
        <v>796.16035103942988</v>
      </c>
      <c r="BD5" s="402">
        <v>809.72477850657356</v>
      </c>
      <c r="BE5" s="402">
        <v>870.53092037570082</v>
      </c>
      <c r="BF5" s="402">
        <v>947.298</v>
      </c>
      <c r="BG5" s="402">
        <v>1017.4757964240732</v>
      </c>
      <c r="BH5" s="402">
        <v>1057.6289999999999</v>
      </c>
      <c r="BI5" s="402">
        <v>1113.5155272727516</v>
      </c>
      <c r="BJ5" s="402">
        <v>1142.0356692484781</v>
      </c>
      <c r="BK5" s="402">
        <v>1235.597033053456</v>
      </c>
      <c r="BL5" s="402">
        <v>1316.2793594178083</v>
      </c>
      <c r="BM5" s="402">
        <v>1446.1896739375136</v>
      </c>
      <c r="BN5" s="402">
        <v>1526.3989427992453</v>
      </c>
      <c r="BO5" s="402">
        <v>1691.4195913635774</v>
      </c>
      <c r="BP5" s="402">
        <v>1882.2267307552024</v>
      </c>
      <c r="BQ5" s="402">
        <v>2041.8053091705644</v>
      </c>
      <c r="BR5" s="402">
        <v>2274.4593787053836</v>
      </c>
      <c r="BS5" s="402">
        <v>2503.5602726161615</v>
      </c>
      <c r="BT5" s="402">
        <v>2626.7182223174623</v>
      </c>
      <c r="BU5" s="402">
        <v>2791.2308667358793</v>
      </c>
      <c r="BV5" s="402">
        <v>2855.414544307062</v>
      </c>
      <c r="BW5" s="402">
        <v>2913.4681466665279</v>
      </c>
      <c r="BX5" s="402">
        <v>3011.148786525986</v>
      </c>
      <c r="BY5" s="402">
        <v>3044.3763376680536</v>
      </c>
      <c r="BZ5" s="402">
        <v>3272.270815281096</v>
      </c>
      <c r="CA5" s="402">
        <v>3840.9793312328361</v>
      </c>
      <c r="CB5" s="402">
        <v>4247.6642714679592</v>
      </c>
      <c r="CC5" s="402">
        <v>4447.0838558915593</v>
      </c>
      <c r="CD5" s="402">
        <v>4676.6786443556493</v>
      </c>
      <c r="CE5" s="403">
        <v>4956.8296683166254</v>
      </c>
    </row>
    <row r="6" spans="1:83" x14ac:dyDescent="0.35">
      <c r="B6" s="73" t="s">
        <v>437</v>
      </c>
      <c r="C6" s="73"/>
      <c r="D6" s="402">
        <v>0</v>
      </c>
      <c r="E6" s="402">
        <v>0</v>
      </c>
      <c r="F6" s="402">
        <v>0</v>
      </c>
      <c r="G6" s="402">
        <v>0</v>
      </c>
      <c r="H6" s="402">
        <v>0</v>
      </c>
      <c r="I6" s="402">
        <v>0</v>
      </c>
      <c r="J6" s="402">
        <v>0</v>
      </c>
      <c r="K6" s="402">
        <v>0</v>
      </c>
      <c r="L6" s="402">
        <v>0</v>
      </c>
      <c r="M6" s="402">
        <v>0</v>
      </c>
      <c r="N6" s="402">
        <v>0</v>
      </c>
      <c r="O6" s="402">
        <v>0</v>
      </c>
      <c r="P6" s="402">
        <v>0</v>
      </c>
      <c r="Q6" s="402">
        <v>0</v>
      </c>
      <c r="R6" s="402">
        <v>0</v>
      </c>
      <c r="S6" s="402">
        <v>0</v>
      </c>
      <c r="T6" s="402">
        <v>0</v>
      </c>
      <c r="U6" s="402">
        <v>0</v>
      </c>
      <c r="V6" s="402">
        <v>0</v>
      </c>
      <c r="W6" s="402">
        <v>0</v>
      </c>
      <c r="X6" s="402">
        <v>0</v>
      </c>
      <c r="Y6" s="402">
        <v>0</v>
      </c>
      <c r="Z6" s="402">
        <v>0</v>
      </c>
      <c r="AA6" s="402">
        <v>0</v>
      </c>
      <c r="AB6" s="402">
        <v>0</v>
      </c>
      <c r="AC6" s="402">
        <v>0</v>
      </c>
      <c r="AD6" s="402">
        <v>0</v>
      </c>
      <c r="AE6" s="402">
        <v>0</v>
      </c>
      <c r="AF6" s="402" t="s">
        <v>473</v>
      </c>
      <c r="AG6" s="402" t="s">
        <v>473</v>
      </c>
      <c r="AH6" s="402">
        <v>0</v>
      </c>
      <c r="AI6" s="402">
        <v>0</v>
      </c>
      <c r="AJ6" s="402">
        <v>0</v>
      </c>
      <c r="AK6" s="402">
        <v>0</v>
      </c>
      <c r="AL6" s="402">
        <v>0</v>
      </c>
      <c r="AM6" s="402">
        <v>0</v>
      </c>
      <c r="AN6" s="402">
        <v>0</v>
      </c>
      <c r="AO6" s="402">
        <v>0</v>
      </c>
      <c r="AP6" s="402">
        <v>0</v>
      </c>
      <c r="AQ6" s="402">
        <v>0</v>
      </c>
      <c r="AR6" s="402">
        <v>0</v>
      </c>
      <c r="AS6" s="402">
        <v>0</v>
      </c>
      <c r="AT6" s="402">
        <v>0</v>
      </c>
      <c r="AU6" s="402">
        <v>14.67867882736096</v>
      </c>
      <c r="AV6" s="402">
        <v>17.32362399448489</v>
      </c>
      <c r="AW6" s="402">
        <v>22.017101000372413</v>
      </c>
      <c r="AX6" s="402">
        <v>26.274387450379745</v>
      </c>
      <c r="AY6" s="402">
        <v>31.159442185463192</v>
      </c>
      <c r="AZ6" s="402">
        <v>36.556276606201791</v>
      </c>
      <c r="BA6" s="402">
        <v>36.695665879000003</v>
      </c>
      <c r="BB6" s="402">
        <v>38.413191972800014</v>
      </c>
      <c r="BC6" s="402">
        <v>38.367648960570129</v>
      </c>
      <c r="BD6" s="402">
        <v>57.286221493426368</v>
      </c>
      <c r="BE6" s="402">
        <v>61.250098314299194</v>
      </c>
      <c r="BF6" s="402">
        <v>45.81</v>
      </c>
      <c r="BG6" s="402">
        <v>36.193318905790619</v>
      </c>
      <c r="BH6" s="402">
        <v>38.411999999999999</v>
      </c>
      <c r="BI6" s="402">
        <v>35.623045027248956</v>
      </c>
      <c r="BJ6" s="402">
        <v>39.227886861522336</v>
      </c>
      <c r="BK6" s="402">
        <v>44.288355759254614</v>
      </c>
      <c r="BL6" s="402">
        <v>46.717117832191811</v>
      </c>
      <c r="BM6" s="402">
        <v>48.708362762486907</v>
      </c>
      <c r="BN6" s="402">
        <v>45.683687940754801</v>
      </c>
      <c r="BO6" s="402">
        <v>41.557605406422965</v>
      </c>
      <c r="BP6" s="402">
        <v>44.996467444797425</v>
      </c>
      <c r="BQ6" s="402">
        <v>46.46150720913667</v>
      </c>
      <c r="BR6" s="402">
        <v>44.752198794615161</v>
      </c>
      <c r="BS6" s="402">
        <v>41.883695203837881</v>
      </c>
      <c r="BT6" s="402">
        <v>40.255351281499983</v>
      </c>
      <c r="BU6" s="402">
        <v>38.784486304119874</v>
      </c>
      <c r="BV6" s="402">
        <v>29.596687712938138</v>
      </c>
      <c r="BW6" s="402">
        <v>27.33116543347186</v>
      </c>
      <c r="BX6" s="402">
        <v>27.435668354013981</v>
      </c>
      <c r="BY6" s="402">
        <v>30.389176351945153</v>
      </c>
      <c r="BZ6" s="402">
        <v>32.295036935776658</v>
      </c>
      <c r="CA6" s="402">
        <v>38.279916346547715</v>
      </c>
      <c r="CB6" s="402">
        <v>42.657832626225698</v>
      </c>
      <c r="CC6" s="402">
        <v>44.67477749945246</v>
      </c>
      <c r="CD6" s="402">
        <v>43.570106440029313</v>
      </c>
      <c r="CE6" s="403">
        <v>40.488249328688092</v>
      </c>
    </row>
    <row r="7" spans="1:83" s="361" customFormat="1" ht="35.25" customHeight="1" thickBot="1" x14ac:dyDescent="0.3">
      <c r="B7" s="422" t="s">
        <v>606</v>
      </c>
      <c r="C7" s="423"/>
      <c r="D7" s="424">
        <v>0</v>
      </c>
      <c r="E7" s="424">
        <v>0</v>
      </c>
      <c r="F7" s="424">
        <v>0</v>
      </c>
      <c r="G7" s="424">
        <v>0</v>
      </c>
      <c r="H7" s="424">
        <v>0</v>
      </c>
      <c r="I7" s="424">
        <v>0</v>
      </c>
      <c r="J7" s="424">
        <v>0</v>
      </c>
      <c r="K7" s="424">
        <v>0</v>
      </c>
      <c r="L7" s="424">
        <v>0</v>
      </c>
      <c r="M7" s="424">
        <v>0</v>
      </c>
      <c r="N7" s="424">
        <v>0</v>
      </c>
      <c r="O7" s="424">
        <v>0</v>
      </c>
      <c r="P7" s="424">
        <v>0</v>
      </c>
      <c r="Q7" s="424">
        <v>0</v>
      </c>
      <c r="R7" s="424">
        <v>0</v>
      </c>
      <c r="S7" s="424">
        <v>0</v>
      </c>
      <c r="T7" s="424">
        <v>0</v>
      </c>
      <c r="U7" s="424">
        <v>0</v>
      </c>
      <c r="V7" s="424">
        <v>0</v>
      </c>
      <c r="W7" s="424">
        <v>0</v>
      </c>
      <c r="X7" s="424">
        <v>0</v>
      </c>
      <c r="Y7" s="424">
        <v>0</v>
      </c>
      <c r="Z7" s="424">
        <v>0</v>
      </c>
      <c r="AA7" s="424">
        <v>0</v>
      </c>
      <c r="AB7" s="424">
        <v>0</v>
      </c>
      <c r="AC7" s="424">
        <v>0</v>
      </c>
      <c r="AD7" s="424">
        <v>0</v>
      </c>
      <c r="AE7" s="424">
        <v>0</v>
      </c>
      <c r="AF7" s="424" t="s">
        <v>473</v>
      </c>
      <c r="AG7" s="424" t="s">
        <v>473</v>
      </c>
      <c r="AH7" s="424" t="s">
        <v>473</v>
      </c>
      <c r="AI7" s="424" t="s">
        <v>473</v>
      </c>
      <c r="AJ7" s="424" t="s">
        <v>473</v>
      </c>
      <c r="AK7" s="424" t="s">
        <v>473</v>
      </c>
      <c r="AL7" s="424" t="s">
        <v>473</v>
      </c>
      <c r="AM7" s="424" t="s">
        <v>473</v>
      </c>
      <c r="AN7" s="424" t="s">
        <v>473</v>
      </c>
      <c r="AO7" s="424" t="s">
        <v>473</v>
      </c>
      <c r="AP7" s="424" t="s">
        <v>473</v>
      </c>
      <c r="AQ7" s="424" t="s">
        <v>473</v>
      </c>
      <c r="AR7" s="424" t="s">
        <v>473</v>
      </c>
      <c r="AS7" s="424" t="s">
        <v>473</v>
      </c>
      <c r="AT7" s="424" t="s">
        <v>473</v>
      </c>
      <c r="AU7" s="424" t="s">
        <v>473</v>
      </c>
      <c r="AV7" s="424" t="s">
        <v>473</v>
      </c>
      <c r="AW7" s="424" t="s">
        <v>473</v>
      </c>
      <c r="AX7" s="424" t="s">
        <v>473</v>
      </c>
      <c r="AY7" s="424" t="s">
        <v>473</v>
      </c>
      <c r="AZ7" s="424" t="s">
        <v>473</v>
      </c>
      <c r="BA7" s="424" t="s">
        <v>473</v>
      </c>
      <c r="BB7" s="424" t="s">
        <v>473</v>
      </c>
      <c r="BC7" s="424" t="s">
        <v>473</v>
      </c>
      <c r="BD7" s="424" t="s">
        <v>473</v>
      </c>
      <c r="BE7" s="424">
        <v>1.3540926892315711E-2</v>
      </c>
      <c r="BF7" s="424">
        <v>2.1977966900388161E-2</v>
      </c>
      <c r="BG7" s="424">
        <v>0.2155242747099195</v>
      </c>
      <c r="BH7" s="424">
        <v>0.20291748990917122</v>
      </c>
      <c r="BI7" s="424">
        <v>0.23287380703620139</v>
      </c>
      <c r="BJ7" s="424">
        <v>0.26961032804237534</v>
      </c>
      <c r="BK7" s="424">
        <v>0.49867797332341446</v>
      </c>
      <c r="BL7" s="424">
        <v>0.29094543864759853</v>
      </c>
      <c r="BM7" s="424">
        <v>0.38429314039836332</v>
      </c>
      <c r="BN7" s="424">
        <v>0.45292188988213572</v>
      </c>
      <c r="BO7" s="424">
        <v>0.59714108918121755</v>
      </c>
      <c r="BP7" s="424">
        <v>0.81735531188868504</v>
      </c>
      <c r="BQ7" s="424">
        <v>1.0010264415926948</v>
      </c>
      <c r="BR7" s="424">
        <v>1.1379327421129755</v>
      </c>
      <c r="BS7" s="424">
        <v>1.24893479417634</v>
      </c>
      <c r="BT7" s="424">
        <v>1.3085639021428659</v>
      </c>
      <c r="BU7" s="424">
        <v>1.3885611654189969</v>
      </c>
      <c r="BV7" s="424">
        <v>1.6374587138644847</v>
      </c>
      <c r="BW7" s="424">
        <v>2.1295017682079083</v>
      </c>
      <c r="BX7" s="424">
        <v>2.4039912675934065</v>
      </c>
      <c r="BY7" s="424">
        <v>2.5889225438796375</v>
      </c>
      <c r="BZ7" s="424">
        <v>2.5347464540344076</v>
      </c>
      <c r="CA7" s="424">
        <v>2.9755614086145643</v>
      </c>
      <c r="CB7" s="424">
        <v>3.2908645874685005</v>
      </c>
      <c r="CC7" s="424">
        <v>3.4453752104011923</v>
      </c>
      <c r="CD7" s="424">
        <v>3.6206371179479433</v>
      </c>
      <c r="CE7" s="425">
        <v>3.8331612798505543</v>
      </c>
    </row>
    <row r="8" spans="1:83" ht="26.25" customHeight="1" x14ac:dyDescent="0.35">
      <c r="A8" s="407"/>
      <c r="B8" s="108" t="s">
        <v>605</v>
      </c>
      <c r="D8" s="51" t="s">
        <v>171</v>
      </c>
      <c r="E8" s="51" t="s">
        <v>172</v>
      </c>
      <c r="F8" s="51" t="s">
        <v>173</v>
      </c>
      <c r="G8" s="51" t="s">
        <v>174</v>
      </c>
      <c r="H8" s="51" t="s">
        <v>175</v>
      </c>
      <c r="I8" s="51" t="s">
        <v>176</v>
      </c>
      <c r="J8" s="51" t="s">
        <v>177</v>
      </c>
      <c r="K8" s="51" t="s">
        <v>178</v>
      </c>
      <c r="L8" s="51" t="s">
        <v>179</v>
      </c>
      <c r="M8" s="51" t="s">
        <v>180</v>
      </c>
      <c r="N8" s="51" t="s">
        <v>181</v>
      </c>
      <c r="O8" s="51" t="s">
        <v>182</v>
      </c>
      <c r="P8" s="51" t="s">
        <v>183</v>
      </c>
      <c r="Q8" s="51" t="s">
        <v>184</v>
      </c>
      <c r="R8" s="51" t="s">
        <v>185</v>
      </c>
      <c r="S8" s="51" t="s">
        <v>186</v>
      </c>
      <c r="T8" s="51" t="s">
        <v>187</v>
      </c>
      <c r="U8" s="51" t="s">
        <v>188</v>
      </c>
      <c r="V8" s="51" t="s">
        <v>189</v>
      </c>
      <c r="W8" s="51" t="s">
        <v>190</v>
      </c>
      <c r="X8" s="51" t="s">
        <v>191</v>
      </c>
      <c r="Y8" s="51" t="s">
        <v>192</v>
      </c>
      <c r="Z8" s="51" t="s">
        <v>193</v>
      </c>
      <c r="AA8" s="51" t="s">
        <v>194</v>
      </c>
      <c r="AB8" s="51" t="s">
        <v>195</v>
      </c>
      <c r="AC8" s="51" t="s">
        <v>196</v>
      </c>
      <c r="AD8" s="51" t="s">
        <v>197</v>
      </c>
      <c r="AE8" s="51" t="s">
        <v>198</v>
      </c>
      <c r="AF8" s="51" t="s">
        <v>199</v>
      </c>
      <c r="AG8" s="51" t="s">
        <v>200</v>
      </c>
      <c r="AH8" s="51" t="s">
        <v>201</v>
      </c>
      <c r="AI8" s="51" t="s">
        <v>202</v>
      </c>
      <c r="AJ8" s="51" t="s">
        <v>203</v>
      </c>
      <c r="AK8" s="51" t="s">
        <v>204</v>
      </c>
      <c r="AL8" s="51" t="s">
        <v>205</v>
      </c>
      <c r="AM8" s="51" t="s">
        <v>206</v>
      </c>
      <c r="AN8" s="51" t="s">
        <v>207</v>
      </c>
      <c r="AO8" s="51" t="s">
        <v>208</v>
      </c>
      <c r="AP8" s="51" t="s">
        <v>209</v>
      </c>
      <c r="AQ8" s="51" t="s">
        <v>210</v>
      </c>
      <c r="AR8" s="51" t="s">
        <v>211</v>
      </c>
      <c r="AS8" s="51" t="s">
        <v>212</v>
      </c>
      <c r="AT8" s="51" t="s">
        <v>213</v>
      </c>
      <c r="AU8" s="51" t="s">
        <v>214</v>
      </c>
      <c r="AV8" s="51" t="s">
        <v>215</v>
      </c>
      <c r="AW8" s="51" t="s">
        <v>216</v>
      </c>
      <c r="AX8" s="51" t="s">
        <v>217</v>
      </c>
      <c r="AY8" s="51" t="s">
        <v>116</v>
      </c>
      <c r="AZ8" s="51" t="s">
        <v>117</v>
      </c>
      <c r="BA8" s="51" t="s">
        <v>118</v>
      </c>
      <c r="BB8" s="51" t="s">
        <v>119</v>
      </c>
      <c r="BC8" s="51" t="s">
        <v>120</v>
      </c>
      <c r="BD8" s="51" t="s">
        <v>121</v>
      </c>
      <c r="BE8" s="51" t="s">
        <v>122</v>
      </c>
      <c r="BF8" s="51" t="s">
        <v>123</v>
      </c>
      <c r="BG8" s="51" t="s">
        <v>124</v>
      </c>
      <c r="BH8" s="51" t="s">
        <v>125</v>
      </c>
      <c r="BI8" s="51" t="s">
        <v>126</v>
      </c>
      <c r="BJ8" s="51" t="s">
        <v>127</v>
      </c>
      <c r="BK8" s="51" t="s">
        <v>128</v>
      </c>
      <c r="BL8" s="51" t="s">
        <v>129</v>
      </c>
      <c r="BM8" s="51" t="s">
        <v>130</v>
      </c>
      <c r="BN8" s="51" t="s">
        <v>131</v>
      </c>
      <c r="BO8" s="51" t="s">
        <v>132</v>
      </c>
      <c r="BP8" s="51" t="s">
        <v>133</v>
      </c>
      <c r="BQ8" s="51" t="s">
        <v>134</v>
      </c>
      <c r="BR8" s="51" t="s">
        <v>135</v>
      </c>
      <c r="BS8" s="51" t="s">
        <v>136</v>
      </c>
      <c r="BT8" s="51" t="s">
        <v>137</v>
      </c>
      <c r="BU8" s="51" t="s">
        <v>138</v>
      </c>
      <c r="BV8" s="51" t="s">
        <v>139</v>
      </c>
      <c r="BW8" s="51" t="s">
        <v>140</v>
      </c>
      <c r="BX8" s="51" t="s">
        <v>141</v>
      </c>
      <c r="BY8" s="51" t="s">
        <v>142</v>
      </c>
      <c r="BZ8" s="51" t="s">
        <v>143</v>
      </c>
      <c r="CA8" s="51" t="s">
        <v>144</v>
      </c>
      <c r="CB8" s="51" t="s">
        <v>145</v>
      </c>
      <c r="CC8" s="51" t="s">
        <v>146</v>
      </c>
      <c r="CD8" s="51" t="s">
        <v>147</v>
      </c>
      <c r="CE8" s="52" t="s">
        <v>148</v>
      </c>
    </row>
    <row r="9" spans="1:83" x14ac:dyDescent="0.35">
      <c r="A9" s="407"/>
      <c r="B9" s="387" t="s">
        <v>331</v>
      </c>
      <c r="C9" s="408"/>
      <c r="D9" s="272" t="s">
        <v>150</v>
      </c>
      <c r="E9" s="272" t="s">
        <v>150</v>
      </c>
      <c r="F9" s="272" t="s">
        <v>150</v>
      </c>
      <c r="G9" s="272" t="s">
        <v>150</v>
      </c>
      <c r="H9" s="272" t="s">
        <v>150</v>
      </c>
      <c r="I9" s="272" t="s">
        <v>150</v>
      </c>
      <c r="J9" s="272" t="s">
        <v>150</v>
      </c>
      <c r="K9" s="272" t="s">
        <v>150</v>
      </c>
      <c r="L9" s="272" t="s">
        <v>150</v>
      </c>
      <c r="M9" s="272" t="s">
        <v>150</v>
      </c>
      <c r="N9" s="272" t="s">
        <v>150</v>
      </c>
      <c r="O9" s="272" t="s">
        <v>150</v>
      </c>
      <c r="P9" s="272" t="s">
        <v>150</v>
      </c>
      <c r="Q9" s="272" t="s">
        <v>150</v>
      </c>
      <c r="R9" s="272" t="s">
        <v>150</v>
      </c>
      <c r="S9" s="272" t="s">
        <v>150</v>
      </c>
      <c r="T9" s="272" t="s">
        <v>150</v>
      </c>
      <c r="U9" s="272" t="s">
        <v>150</v>
      </c>
      <c r="V9" s="272" t="s">
        <v>150</v>
      </c>
      <c r="W9" s="272" t="s">
        <v>150</v>
      </c>
      <c r="X9" s="272" t="s">
        <v>150</v>
      </c>
      <c r="Y9" s="272" t="s">
        <v>150</v>
      </c>
      <c r="Z9" s="272" t="s">
        <v>150</v>
      </c>
      <c r="AA9" s="272" t="s">
        <v>150</v>
      </c>
      <c r="AB9" s="272" t="s">
        <v>150</v>
      </c>
      <c r="AC9" s="272" t="s">
        <v>150</v>
      </c>
      <c r="AD9" s="272" t="s">
        <v>150</v>
      </c>
      <c r="AE9" s="272" t="s">
        <v>150</v>
      </c>
      <c r="AF9" s="272" t="s">
        <v>150</v>
      </c>
      <c r="AG9" s="272" t="s">
        <v>150</v>
      </c>
      <c r="AH9" s="272" t="s">
        <v>150</v>
      </c>
      <c r="AI9" s="272" t="s">
        <v>150</v>
      </c>
      <c r="AJ9" s="272" t="s">
        <v>150</v>
      </c>
      <c r="AK9" s="272" t="s">
        <v>150</v>
      </c>
      <c r="AL9" s="272" t="s">
        <v>150</v>
      </c>
      <c r="AM9" s="272" t="s">
        <v>150</v>
      </c>
      <c r="AN9" s="272" t="s">
        <v>150</v>
      </c>
      <c r="AO9" s="272" t="s">
        <v>150</v>
      </c>
      <c r="AP9" s="272" t="s">
        <v>150</v>
      </c>
      <c r="AQ9" s="272" t="s">
        <v>150</v>
      </c>
      <c r="AR9" s="272" t="s">
        <v>150</v>
      </c>
      <c r="AS9" s="272" t="s">
        <v>150</v>
      </c>
      <c r="AT9" s="272" t="s">
        <v>150</v>
      </c>
      <c r="AU9" s="272" t="s">
        <v>150</v>
      </c>
      <c r="AV9" s="272" t="s">
        <v>150</v>
      </c>
      <c r="AW9" s="272" t="s">
        <v>150</v>
      </c>
      <c r="AX9" s="272" t="s">
        <v>150</v>
      </c>
      <c r="AY9" s="272" t="s">
        <v>150</v>
      </c>
      <c r="AZ9" s="272" t="s">
        <v>150</v>
      </c>
      <c r="BA9" s="272" t="s">
        <v>150</v>
      </c>
      <c r="BB9" s="272" t="s">
        <v>150</v>
      </c>
      <c r="BC9" s="272" t="s">
        <v>150</v>
      </c>
      <c r="BD9" s="272" t="s">
        <v>150</v>
      </c>
      <c r="BE9" s="272" t="s">
        <v>150</v>
      </c>
      <c r="BF9" s="272" t="s">
        <v>150</v>
      </c>
      <c r="BG9" s="272" t="s">
        <v>150</v>
      </c>
      <c r="BH9" s="272" t="s">
        <v>150</v>
      </c>
      <c r="BI9" s="272" t="s">
        <v>150</v>
      </c>
      <c r="BJ9" s="272" t="s">
        <v>150</v>
      </c>
      <c r="BK9" s="272" t="s">
        <v>150</v>
      </c>
      <c r="BL9" s="272" t="s">
        <v>150</v>
      </c>
      <c r="BM9" s="272" t="s">
        <v>150</v>
      </c>
      <c r="BN9" s="272" t="s">
        <v>150</v>
      </c>
      <c r="BO9" s="272" t="s">
        <v>150</v>
      </c>
      <c r="BP9" s="272" t="s">
        <v>150</v>
      </c>
      <c r="BQ9" s="272" t="s">
        <v>150</v>
      </c>
      <c r="BR9" s="272" t="s">
        <v>150</v>
      </c>
      <c r="BS9" s="272" t="s">
        <v>150</v>
      </c>
      <c r="BT9" s="272" t="s">
        <v>150</v>
      </c>
      <c r="BU9" s="272" t="s">
        <v>150</v>
      </c>
      <c r="BV9" s="272" t="s">
        <v>150</v>
      </c>
      <c r="BW9" s="272" t="s">
        <v>150</v>
      </c>
      <c r="BX9" s="272" t="s">
        <v>150</v>
      </c>
      <c r="BY9" s="272" t="s">
        <v>150</v>
      </c>
      <c r="BZ9" s="272" t="s">
        <v>151</v>
      </c>
      <c r="CA9" s="272" t="s">
        <v>151</v>
      </c>
      <c r="CB9" s="272" t="s">
        <v>151</v>
      </c>
      <c r="CC9" s="272" t="s">
        <v>151</v>
      </c>
      <c r="CD9" s="272" t="s">
        <v>151</v>
      </c>
      <c r="CE9" s="273" t="s">
        <v>151</v>
      </c>
    </row>
    <row r="10" spans="1:83" s="243" customFormat="1" ht="26.25" customHeight="1" x14ac:dyDescent="0.35">
      <c r="A10" s="401"/>
      <c r="B10" s="108" t="s">
        <v>163</v>
      </c>
      <c r="C10" s="108"/>
      <c r="D10" s="399">
        <v>0</v>
      </c>
      <c r="E10" s="399">
        <v>0</v>
      </c>
      <c r="F10" s="399">
        <v>0</v>
      </c>
      <c r="G10" s="399">
        <v>0</v>
      </c>
      <c r="H10" s="399">
        <v>0</v>
      </c>
      <c r="I10" s="399">
        <v>0</v>
      </c>
      <c r="J10" s="399">
        <v>0</v>
      </c>
      <c r="K10" s="399">
        <v>0</v>
      </c>
      <c r="L10" s="399">
        <v>0</v>
      </c>
      <c r="M10" s="399">
        <v>0</v>
      </c>
      <c r="N10" s="399">
        <v>0</v>
      </c>
      <c r="O10" s="399">
        <v>0</v>
      </c>
      <c r="P10" s="399">
        <v>0</v>
      </c>
      <c r="Q10" s="399">
        <v>0</v>
      </c>
      <c r="R10" s="399">
        <v>0</v>
      </c>
      <c r="S10" s="399">
        <v>0</v>
      </c>
      <c r="T10" s="399">
        <v>0</v>
      </c>
      <c r="U10" s="399">
        <v>0</v>
      </c>
      <c r="V10" s="399">
        <v>0</v>
      </c>
      <c r="W10" s="399">
        <v>0</v>
      </c>
      <c r="X10" s="399">
        <v>0</v>
      </c>
      <c r="Y10" s="399">
        <v>0</v>
      </c>
      <c r="Z10" s="399">
        <v>0</v>
      </c>
      <c r="AA10" s="399">
        <v>0</v>
      </c>
      <c r="AB10" s="399">
        <v>0</v>
      </c>
      <c r="AC10" s="399">
        <v>0</v>
      </c>
      <c r="AD10" s="399">
        <v>0</v>
      </c>
      <c r="AE10" s="399">
        <v>0</v>
      </c>
      <c r="AF10" s="399">
        <v>14.494384285395476</v>
      </c>
      <c r="AG10" s="399">
        <v>19.426257419025365</v>
      </c>
      <c r="AH10" s="399">
        <f t="shared" ref="AH10:BM10" si="3">SUM(AH11:AH12)</f>
        <v>24.049012958079146</v>
      </c>
      <c r="AI10" s="399">
        <f t="shared" si="3"/>
        <v>20.544487188467517</v>
      </c>
      <c r="AJ10" s="399">
        <f t="shared" si="3"/>
        <v>21.520200170009549</v>
      </c>
      <c r="AK10" s="399">
        <f t="shared" si="3"/>
        <v>23.298335080719266</v>
      </c>
      <c r="AL10" s="399">
        <f t="shared" si="3"/>
        <v>28.869997150873161</v>
      </c>
      <c r="AM10" s="399">
        <f t="shared" si="3"/>
        <v>34.322485700069272</v>
      </c>
      <c r="AN10" s="399">
        <f t="shared" si="3"/>
        <v>35.612588884525771</v>
      </c>
      <c r="AO10" s="399">
        <f t="shared" si="3"/>
        <v>39.725842932646025</v>
      </c>
      <c r="AP10" s="399">
        <f t="shared" si="3"/>
        <v>303.41115803416511</v>
      </c>
      <c r="AQ10" s="399">
        <f t="shared" si="3"/>
        <v>506.59460541490512</v>
      </c>
      <c r="AR10" s="399">
        <f t="shared" si="3"/>
        <v>446.36466209684806</v>
      </c>
      <c r="AS10" s="399">
        <f t="shared" si="3"/>
        <v>436.6518096799627</v>
      </c>
      <c r="AT10" s="399">
        <f t="shared" si="3"/>
        <v>455.94558266058721</v>
      </c>
      <c r="AU10" s="399">
        <f t="shared" si="3"/>
        <v>587.17521083532256</v>
      </c>
      <c r="AV10" s="399">
        <f t="shared" si="3"/>
        <v>691.2883112185865</v>
      </c>
      <c r="AW10" s="399">
        <f t="shared" si="3"/>
        <v>859.55981687206963</v>
      </c>
      <c r="AX10" s="399">
        <f t="shared" si="3"/>
        <v>1007.1604912651063</v>
      </c>
      <c r="AY10" s="399">
        <f t="shared" si="3"/>
        <v>1141.1300598352971</v>
      </c>
      <c r="AZ10" s="399">
        <f t="shared" si="3"/>
        <v>1307.0404580071552</v>
      </c>
      <c r="BA10" s="399">
        <f t="shared" si="3"/>
        <v>1322.9006807810065</v>
      </c>
      <c r="BB10" s="399">
        <f t="shared" si="3"/>
        <v>1363.4960736741177</v>
      </c>
      <c r="BC10" s="399">
        <f t="shared" si="3"/>
        <v>1436.3122832723498</v>
      </c>
      <c r="BD10" s="399">
        <f t="shared" si="3"/>
        <v>1473.714075550974</v>
      </c>
      <c r="BE10" s="399">
        <f t="shared" si="3"/>
        <v>1551.9174225151867</v>
      </c>
      <c r="BF10" s="399">
        <f t="shared" si="3"/>
        <v>1617.0678000081225</v>
      </c>
      <c r="BG10" s="399">
        <f t="shared" si="3"/>
        <v>1674.854050358023</v>
      </c>
      <c r="BH10" s="399">
        <f t="shared" si="3"/>
        <v>1691.0251834387309</v>
      </c>
      <c r="BI10" s="399">
        <f t="shared" si="3"/>
        <v>1725.3683183277085</v>
      </c>
      <c r="BJ10" s="399">
        <f t="shared" si="3"/>
        <v>1722.0515567812361</v>
      </c>
      <c r="BK10" s="399">
        <f t="shared" si="3"/>
        <v>1822.7514211010025</v>
      </c>
      <c r="BL10" s="399">
        <f t="shared" si="3"/>
        <v>1873.4326579326564</v>
      </c>
      <c r="BM10" s="399">
        <f t="shared" si="3"/>
        <v>2027.6051876206243</v>
      </c>
      <c r="BN10" s="399">
        <f t="shared" ref="BN10:CE10" si="4">SUM(BN11:BN12)</f>
        <v>2097.3107710442932</v>
      </c>
      <c r="BO10" s="399">
        <f t="shared" si="4"/>
        <v>2271.6960162525452</v>
      </c>
      <c r="BP10" s="399">
        <f t="shared" si="4"/>
        <v>2483.2976301888179</v>
      </c>
      <c r="BQ10" s="399">
        <f t="shared" si="4"/>
        <v>2636.0059215700653</v>
      </c>
      <c r="BR10" s="399">
        <f t="shared" si="4"/>
        <v>2895.6471915612315</v>
      </c>
      <c r="BS10" s="399">
        <f t="shared" si="4"/>
        <v>3152.9999057919408</v>
      </c>
      <c r="BT10" s="399">
        <f t="shared" si="4"/>
        <v>3237.0803042890334</v>
      </c>
      <c r="BU10" s="399">
        <f t="shared" si="4"/>
        <v>3378.6308324179222</v>
      </c>
      <c r="BV10" s="399">
        <f t="shared" si="4"/>
        <v>3383.835265540361</v>
      </c>
      <c r="BW10" s="399">
        <f t="shared" si="4"/>
        <v>3361.8415570050784</v>
      </c>
      <c r="BX10" s="399">
        <f t="shared" si="4"/>
        <v>3268.8039147798891</v>
      </c>
      <c r="BY10" s="399">
        <f t="shared" si="4"/>
        <v>3331.5584126625722</v>
      </c>
      <c r="BZ10" s="399">
        <f t="shared" si="4"/>
        <v>3387.9944187865062</v>
      </c>
      <c r="CA10" s="399">
        <f t="shared" si="4"/>
        <v>3879.259247579384</v>
      </c>
      <c r="CB10" s="399">
        <f t="shared" si="4"/>
        <v>4224.025681516855</v>
      </c>
      <c r="CC10" s="399">
        <f t="shared" si="4"/>
        <v>4380.1395964191124</v>
      </c>
      <c r="CD10" s="399">
        <f t="shared" si="4"/>
        <v>4548.4935673000182</v>
      </c>
      <c r="CE10" s="400">
        <f t="shared" si="4"/>
        <v>4737.2105015162961</v>
      </c>
    </row>
    <row r="11" spans="1:83" x14ac:dyDescent="0.35">
      <c r="B11" s="73" t="s">
        <v>438</v>
      </c>
      <c r="C11" s="73"/>
      <c r="D11" s="402">
        <v>0</v>
      </c>
      <c r="E11" s="402">
        <v>0</v>
      </c>
      <c r="F11" s="402">
        <v>0</v>
      </c>
      <c r="G11" s="402">
        <v>0</v>
      </c>
      <c r="H11" s="402">
        <v>0</v>
      </c>
      <c r="I11" s="402">
        <v>0</v>
      </c>
      <c r="J11" s="402">
        <v>0</v>
      </c>
      <c r="K11" s="402">
        <v>0</v>
      </c>
      <c r="L11" s="402">
        <v>0</v>
      </c>
      <c r="M11" s="402">
        <v>0</v>
      </c>
      <c r="N11" s="402">
        <v>0</v>
      </c>
      <c r="O11" s="402">
        <v>0</v>
      </c>
      <c r="P11" s="402">
        <v>0</v>
      </c>
      <c r="Q11" s="402">
        <v>0</v>
      </c>
      <c r="R11" s="402">
        <v>0</v>
      </c>
      <c r="S11" s="402">
        <v>0</v>
      </c>
      <c r="T11" s="402">
        <v>0</v>
      </c>
      <c r="U11" s="402">
        <v>0</v>
      </c>
      <c r="V11" s="402">
        <v>0</v>
      </c>
      <c r="W11" s="402">
        <v>0</v>
      </c>
      <c r="X11" s="402">
        <v>0</v>
      </c>
      <c r="Y11" s="402">
        <v>0</v>
      </c>
      <c r="Z11" s="402">
        <v>0</v>
      </c>
      <c r="AA11" s="402">
        <v>0</v>
      </c>
      <c r="AB11" s="402">
        <v>0</v>
      </c>
      <c r="AC11" s="402">
        <v>0</v>
      </c>
      <c r="AD11" s="402">
        <v>0</v>
      </c>
      <c r="AE11" s="402">
        <v>0</v>
      </c>
      <c r="AF11" s="402" t="s">
        <v>473</v>
      </c>
      <c r="AG11" s="402" t="s">
        <v>473</v>
      </c>
      <c r="AH11" s="402">
        <v>24.049012958079146</v>
      </c>
      <c r="AI11" s="402">
        <v>20.544487188467517</v>
      </c>
      <c r="AJ11" s="402">
        <v>21.520200170009549</v>
      </c>
      <c r="AK11" s="402">
        <v>23.298335080719266</v>
      </c>
      <c r="AL11" s="402">
        <v>28.869997150873161</v>
      </c>
      <c r="AM11" s="402">
        <v>34.322485700069272</v>
      </c>
      <c r="AN11" s="402">
        <v>35.612588884525771</v>
      </c>
      <c r="AO11" s="402">
        <v>39.725842932646025</v>
      </c>
      <c r="AP11" s="402">
        <v>303.41115803416511</v>
      </c>
      <c r="AQ11" s="402">
        <v>506.59460541490512</v>
      </c>
      <c r="AR11" s="402">
        <v>446.36466209684806</v>
      </c>
      <c r="AS11" s="402">
        <v>436.6518096799627</v>
      </c>
      <c r="AT11" s="402">
        <v>455.94558266058721</v>
      </c>
      <c r="AU11" s="402">
        <v>556.89575475379115</v>
      </c>
      <c r="AV11" s="402">
        <v>656.60622948797993</v>
      </c>
      <c r="AW11" s="402">
        <v>816.71880882694461</v>
      </c>
      <c r="AX11" s="402">
        <v>956.88228710070848</v>
      </c>
      <c r="AY11" s="402">
        <v>1083.5339212987585</v>
      </c>
      <c r="AZ11" s="402">
        <v>1242.1566073355696</v>
      </c>
      <c r="BA11" s="402">
        <v>1257.8192143608744</v>
      </c>
      <c r="BB11" s="402">
        <v>1296.5506354015274</v>
      </c>
      <c r="BC11" s="402">
        <v>1370.2774402444963</v>
      </c>
      <c r="BD11" s="402">
        <v>1376.3410192114429</v>
      </c>
      <c r="BE11" s="402">
        <v>1449.9030084006258</v>
      </c>
      <c r="BF11" s="402">
        <v>1542.4758362757066</v>
      </c>
      <c r="BG11" s="402">
        <v>1617.3231558074262</v>
      </c>
      <c r="BH11" s="402">
        <v>1631.7612878853267</v>
      </c>
      <c r="BI11" s="402">
        <v>1671.8822768928981</v>
      </c>
      <c r="BJ11" s="402">
        <v>1664.8649591843555</v>
      </c>
      <c r="BK11" s="402">
        <v>1759.6780677335619</v>
      </c>
      <c r="BL11" s="402">
        <v>1809.2201851257564</v>
      </c>
      <c r="BM11" s="402">
        <v>1961.5395921130255</v>
      </c>
      <c r="BN11" s="402">
        <v>2036.3642985716147</v>
      </c>
      <c r="BO11" s="402">
        <v>2217.2196810631817</v>
      </c>
      <c r="BP11" s="402">
        <v>2425.3180349468671</v>
      </c>
      <c r="BQ11" s="402">
        <v>2577.3578565011208</v>
      </c>
      <c r="BR11" s="402">
        <v>2839.7719191139004</v>
      </c>
      <c r="BS11" s="402">
        <v>3101.1192560108266</v>
      </c>
      <c r="BT11" s="402">
        <v>3188.2197508641516</v>
      </c>
      <c r="BU11" s="402">
        <v>3332.3277404202663</v>
      </c>
      <c r="BV11" s="402">
        <v>3349.1212531598603</v>
      </c>
      <c r="BW11" s="402">
        <v>3330.5973141974951</v>
      </c>
      <c r="BX11" s="402">
        <v>3239.289573002693</v>
      </c>
      <c r="BY11" s="402">
        <v>3298.6312461298494</v>
      </c>
      <c r="BZ11" s="402">
        <v>3354.8840467176569</v>
      </c>
      <c r="CA11" s="402">
        <v>3840.9793312328361</v>
      </c>
      <c r="CB11" s="402">
        <v>4182.0270212393261</v>
      </c>
      <c r="CC11" s="402">
        <v>4336.5749755528223</v>
      </c>
      <c r="CD11" s="402">
        <v>4506.5088416357949</v>
      </c>
      <c r="CE11" s="403">
        <v>4698.8296414091919</v>
      </c>
    </row>
    <row r="12" spans="1:83" ht="15" customHeight="1" x14ac:dyDescent="0.35">
      <c r="B12" s="73" t="s">
        <v>437</v>
      </c>
      <c r="C12" s="73"/>
      <c r="D12" s="402">
        <v>0</v>
      </c>
      <c r="E12" s="402">
        <v>0</v>
      </c>
      <c r="F12" s="402">
        <v>0</v>
      </c>
      <c r="G12" s="402">
        <v>0</v>
      </c>
      <c r="H12" s="402">
        <v>0</v>
      </c>
      <c r="I12" s="402">
        <v>0</v>
      </c>
      <c r="J12" s="402">
        <v>0</v>
      </c>
      <c r="K12" s="402">
        <v>0</v>
      </c>
      <c r="L12" s="402">
        <v>0</v>
      </c>
      <c r="M12" s="402">
        <v>0</v>
      </c>
      <c r="N12" s="402">
        <v>0</v>
      </c>
      <c r="O12" s="402">
        <v>0</v>
      </c>
      <c r="P12" s="402">
        <v>0</v>
      </c>
      <c r="Q12" s="402">
        <v>0</v>
      </c>
      <c r="R12" s="402">
        <v>0</v>
      </c>
      <c r="S12" s="402">
        <v>0</v>
      </c>
      <c r="T12" s="402">
        <v>0</v>
      </c>
      <c r="U12" s="402">
        <v>0</v>
      </c>
      <c r="V12" s="402">
        <v>0</v>
      </c>
      <c r="W12" s="402">
        <v>0</v>
      </c>
      <c r="X12" s="402">
        <v>0</v>
      </c>
      <c r="Y12" s="402">
        <v>0</v>
      </c>
      <c r="Z12" s="402">
        <v>0</v>
      </c>
      <c r="AA12" s="402">
        <v>0</v>
      </c>
      <c r="AB12" s="402">
        <v>0</v>
      </c>
      <c r="AC12" s="402">
        <v>0</v>
      </c>
      <c r="AD12" s="402">
        <v>0</v>
      </c>
      <c r="AE12" s="402">
        <v>0</v>
      </c>
      <c r="AF12" s="402" t="s">
        <v>473</v>
      </c>
      <c r="AG12" s="402" t="s">
        <v>473</v>
      </c>
      <c r="AH12" s="402">
        <v>0</v>
      </c>
      <c r="AI12" s="402">
        <v>0</v>
      </c>
      <c r="AJ12" s="402">
        <v>0</v>
      </c>
      <c r="AK12" s="402">
        <v>0</v>
      </c>
      <c r="AL12" s="402">
        <v>0</v>
      </c>
      <c r="AM12" s="402">
        <v>0</v>
      </c>
      <c r="AN12" s="402">
        <v>0</v>
      </c>
      <c r="AO12" s="402">
        <v>0</v>
      </c>
      <c r="AP12" s="402">
        <v>0</v>
      </c>
      <c r="AQ12" s="402">
        <v>0</v>
      </c>
      <c r="AR12" s="402">
        <v>0</v>
      </c>
      <c r="AS12" s="402">
        <v>0</v>
      </c>
      <c r="AT12" s="402">
        <v>0</v>
      </c>
      <c r="AU12" s="402">
        <v>30.279456081531354</v>
      </c>
      <c r="AV12" s="402">
        <v>34.682081730606519</v>
      </c>
      <c r="AW12" s="402">
        <v>42.841008045125015</v>
      </c>
      <c r="AX12" s="402">
        <v>50.278204164397856</v>
      </c>
      <c r="AY12" s="402">
        <v>57.596138536538575</v>
      </c>
      <c r="AZ12" s="402">
        <v>64.883850671585506</v>
      </c>
      <c r="BA12" s="402">
        <v>65.081466420132074</v>
      </c>
      <c r="BB12" s="402">
        <v>66.945438272590224</v>
      </c>
      <c r="BC12" s="402">
        <v>66.034843027853441</v>
      </c>
      <c r="BD12" s="402">
        <v>97.373056339531075</v>
      </c>
      <c r="BE12" s="402">
        <v>102.01441411456079</v>
      </c>
      <c r="BF12" s="402">
        <v>74.591963732415905</v>
      </c>
      <c r="BG12" s="402">
        <v>57.530894550596813</v>
      </c>
      <c r="BH12" s="402">
        <v>59.263895553404055</v>
      </c>
      <c r="BI12" s="402">
        <v>53.486041434810467</v>
      </c>
      <c r="BJ12" s="402">
        <v>57.186597596880553</v>
      </c>
      <c r="BK12" s="402">
        <v>63.073353367440532</v>
      </c>
      <c r="BL12" s="402">
        <v>64.212472806900053</v>
      </c>
      <c r="BM12" s="402">
        <v>66.065595507598715</v>
      </c>
      <c r="BN12" s="402">
        <v>60.946472472678444</v>
      </c>
      <c r="BO12" s="402">
        <v>54.476335189363617</v>
      </c>
      <c r="BP12" s="402">
        <v>57.979595241950705</v>
      </c>
      <c r="BQ12" s="402">
        <v>58.648065068944625</v>
      </c>
      <c r="BR12" s="402">
        <v>55.875272447331248</v>
      </c>
      <c r="BS12" s="402">
        <v>51.880649781114236</v>
      </c>
      <c r="BT12" s="402">
        <v>48.860553424881751</v>
      </c>
      <c r="BU12" s="402">
        <v>46.303091997656011</v>
      </c>
      <c r="BV12" s="402">
        <v>34.714012380500456</v>
      </c>
      <c r="BW12" s="402">
        <v>31.244242807583326</v>
      </c>
      <c r="BX12" s="402">
        <v>29.514341777196165</v>
      </c>
      <c r="BY12" s="402">
        <v>32.927166532722751</v>
      </c>
      <c r="BZ12" s="402">
        <v>33.1103720688495</v>
      </c>
      <c r="CA12" s="402">
        <v>38.279916346547715</v>
      </c>
      <c r="CB12" s="402">
        <v>41.99866027752897</v>
      </c>
      <c r="CC12" s="402">
        <v>43.564620866290227</v>
      </c>
      <c r="CD12" s="402">
        <v>41.984725664223539</v>
      </c>
      <c r="CE12" s="403">
        <v>38.380860107104468</v>
      </c>
    </row>
    <row r="13" spans="1:83" s="361" customFormat="1" ht="35.25" customHeight="1" thickBot="1" x14ac:dyDescent="0.3">
      <c r="B13" s="422" t="s">
        <v>607</v>
      </c>
      <c r="C13" s="423"/>
      <c r="D13" s="424">
        <v>0</v>
      </c>
      <c r="E13" s="424">
        <v>0</v>
      </c>
      <c r="F13" s="424">
        <v>0</v>
      </c>
      <c r="G13" s="424">
        <v>0</v>
      </c>
      <c r="H13" s="424">
        <v>0</v>
      </c>
      <c r="I13" s="424">
        <v>0</v>
      </c>
      <c r="J13" s="424">
        <v>0</v>
      </c>
      <c r="K13" s="424">
        <v>0</v>
      </c>
      <c r="L13" s="424">
        <v>0</v>
      </c>
      <c r="M13" s="424">
        <v>0</v>
      </c>
      <c r="N13" s="424">
        <v>0</v>
      </c>
      <c r="O13" s="424">
        <v>0</v>
      </c>
      <c r="P13" s="424">
        <v>0</v>
      </c>
      <c r="Q13" s="424">
        <v>0</v>
      </c>
      <c r="R13" s="424">
        <v>0</v>
      </c>
      <c r="S13" s="424">
        <v>0</v>
      </c>
      <c r="T13" s="424">
        <v>0</v>
      </c>
      <c r="U13" s="424">
        <v>0</v>
      </c>
      <c r="V13" s="424">
        <v>0</v>
      </c>
      <c r="W13" s="424">
        <v>0</v>
      </c>
      <c r="X13" s="424">
        <v>0</v>
      </c>
      <c r="Y13" s="424">
        <v>0</v>
      </c>
      <c r="Z13" s="424">
        <v>0</v>
      </c>
      <c r="AA13" s="424">
        <v>0</v>
      </c>
      <c r="AB13" s="424">
        <v>0</v>
      </c>
      <c r="AC13" s="424">
        <v>0</v>
      </c>
      <c r="AD13" s="424">
        <v>0</v>
      </c>
      <c r="AE13" s="424">
        <v>0</v>
      </c>
      <c r="AF13" s="424" t="s">
        <v>473</v>
      </c>
      <c r="AG13" s="424" t="s">
        <v>473</v>
      </c>
      <c r="AH13" s="424" t="s">
        <v>473</v>
      </c>
      <c r="AI13" s="424" t="s">
        <v>473</v>
      </c>
      <c r="AJ13" s="424" t="s">
        <v>473</v>
      </c>
      <c r="AK13" s="424" t="s">
        <v>473</v>
      </c>
      <c r="AL13" s="424" t="s">
        <v>473</v>
      </c>
      <c r="AM13" s="424" t="s">
        <v>473</v>
      </c>
      <c r="AN13" s="424" t="s">
        <v>473</v>
      </c>
      <c r="AO13" s="424" t="s">
        <v>473</v>
      </c>
      <c r="AP13" s="424" t="s">
        <v>473</v>
      </c>
      <c r="AQ13" s="424" t="s">
        <v>473</v>
      </c>
      <c r="AR13" s="424" t="s">
        <v>473</v>
      </c>
      <c r="AS13" s="424" t="s">
        <v>473</v>
      </c>
      <c r="AT13" s="424" t="s">
        <v>473</v>
      </c>
      <c r="AU13" s="424" t="s">
        <v>473</v>
      </c>
      <c r="AV13" s="424" t="s">
        <v>473</v>
      </c>
      <c r="AW13" s="424" t="s">
        <v>473</v>
      </c>
      <c r="AX13" s="424" t="s">
        <v>473</v>
      </c>
      <c r="AY13" s="424" t="s">
        <v>473</v>
      </c>
      <c r="AZ13" s="424" t="s">
        <v>473</v>
      </c>
      <c r="BA13" s="424" t="s">
        <v>473</v>
      </c>
      <c r="BB13" s="424" t="s">
        <v>473</v>
      </c>
      <c r="BC13" s="424" t="s">
        <v>473</v>
      </c>
      <c r="BD13" s="424" t="s">
        <v>473</v>
      </c>
      <c r="BE13" s="424">
        <v>2.2552938876919303E-2</v>
      </c>
      <c r="BF13" s="424">
        <v>3.5786503164068777E-2</v>
      </c>
      <c r="BG13" s="424">
        <v>0.34258544660424761</v>
      </c>
      <c r="BH13" s="424">
        <v>0.31307093949640852</v>
      </c>
      <c r="BI13" s="424">
        <v>0.34964720401337962</v>
      </c>
      <c r="BJ13" s="424">
        <v>0.39303920173292611</v>
      </c>
      <c r="BK13" s="424">
        <v>0.71019326612535705</v>
      </c>
      <c r="BL13" s="424">
        <v>0.39990322465006434</v>
      </c>
      <c r="BM13" s="424">
        <v>0.52123606153020385</v>
      </c>
      <c r="BN13" s="424">
        <v>0.60424174882232595</v>
      </c>
      <c r="BO13" s="424">
        <v>0.78277027300879987</v>
      </c>
      <c r="BP13" s="424">
        <v>1.0531922358194732</v>
      </c>
      <c r="BQ13" s="424">
        <v>1.2635893109967269</v>
      </c>
      <c r="BR13" s="424">
        <v>1.4207637547398413</v>
      </c>
      <c r="BS13" s="424">
        <v>1.5470351491377807</v>
      </c>
      <c r="BT13" s="424">
        <v>1.5882896165386742</v>
      </c>
      <c r="BU13" s="424">
        <v>1.6577420900361022</v>
      </c>
      <c r="BV13" s="424">
        <v>1.9205784990866179</v>
      </c>
      <c r="BW13" s="424">
        <v>2.4343883347024202</v>
      </c>
      <c r="BX13" s="424">
        <v>2.5861305431171013</v>
      </c>
      <c r="BY13" s="424">
        <v>2.805139657468493</v>
      </c>
      <c r="BZ13" s="424">
        <v>2.5987398113269209</v>
      </c>
      <c r="CA13" s="424">
        <v>2.9755614086145643</v>
      </c>
      <c r="CB13" s="424">
        <v>3.2400123334786701</v>
      </c>
      <c r="CC13" s="424">
        <v>3.3597585300807031</v>
      </c>
      <c r="CD13" s="424">
        <v>3.4888933846416164</v>
      </c>
      <c r="CE13" s="425">
        <v>3.6336475221632076</v>
      </c>
    </row>
    <row r="14" spans="1:83" ht="41.25" customHeight="1" x14ac:dyDescent="0.35">
      <c r="A14" s="409"/>
      <c r="B14" s="410" t="s">
        <v>608</v>
      </c>
      <c r="C14" s="426"/>
      <c r="D14" s="412" t="s">
        <v>524</v>
      </c>
      <c r="E14" s="412" t="s">
        <v>525</v>
      </c>
      <c r="F14" s="412" t="s">
        <v>526</v>
      </c>
      <c r="G14" s="412" t="s">
        <v>527</v>
      </c>
      <c r="H14" s="412" t="s">
        <v>528</v>
      </c>
      <c r="I14" s="412" t="s">
        <v>529</v>
      </c>
      <c r="J14" s="412" t="s">
        <v>530</v>
      </c>
      <c r="K14" s="412" t="s">
        <v>531</v>
      </c>
      <c r="L14" s="412" t="s">
        <v>532</v>
      </c>
      <c r="M14" s="412" t="s">
        <v>533</v>
      </c>
      <c r="N14" s="412" t="s">
        <v>534</v>
      </c>
      <c r="O14" s="412" t="s">
        <v>535</v>
      </c>
      <c r="P14" s="412" t="s">
        <v>536</v>
      </c>
      <c r="Q14" s="412" t="s">
        <v>537</v>
      </c>
      <c r="R14" s="412" t="s">
        <v>538</v>
      </c>
      <c r="S14" s="412" t="s">
        <v>539</v>
      </c>
      <c r="T14" s="412" t="s">
        <v>540</v>
      </c>
      <c r="U14" s="412" t="s">
        <v>541</v>
      </c>
      <c r="V14" s="412" t="s">
        <v>542</v>
      </c>
      <c r="W14" s="412" t="s">
        <v>543</v>
      </c>
      <c r="X14" s="412" t="s">
        <v>544</v>
      </c>
      <c r="Y14" s="412" t="s">
        <v>545</v>
      </c>
      <c r="Z14" s="412" t="s">
        <v>546</v>
      </c>
      <c r="AA14" s="412" t="s">
        <v>547</v>
      </c>
      <c r="AB14" s="412" t="s">
        <v>548</v>
      </c>
      <c r="AC14" s="412" t="s">
        <v>549</v>
      </c>
      <c r="AD14" s="412" t="s">
        <v>550</v>
      </c>
      <c r="AE14" s="412" t="s">
        <v>551</v>
      </c>
      <c r="AF14" s="412" t="s">
        <v>552</v>
      </c>
      <c r="AG14" s="412" t="s">
        <v>553</v>
      </c>
      <c r="AH14" s="412" t="s">
        <v>554</v>
      </c>
      <c r="AI14" s="412" t="s">
        <v>555</v>
      </c>
      <c r="AJ14" s="412" t="s">
        <v>556</v>
      </c>
      <c r="AK14" s="412" t="s">
        <v>557</v>
      </c>
      <c r="AL14" s="412" t="s">
        <v>558</v>
      </c>
      <c r="AM14" s="412" t="s">
        <v>559</v>
      </c>
      <c r="AN14" s="412" t="s">
        <v>560</v>
      </c>
      <c r="AO14" s="412" t="s">
        <v>561</v>
      </c>
      <c r="AP14" s="412" t="s">
        <v>562</v>
      </c>
      <c r="AQ14" s="412" t="s">
        <v>563</v>
      </c>
      <c r="AR14" s="412" t="s">
        <v>564</v>
      </c>
      <c r="AS14" s="412" t="s">
        <v>565</v>
      </c>
      <c r="AT14" s="412" t="s">
        <v>566</v>
      </c>
      <c r="AU14" s="412" t="s">
        <v>567</v>
      </c>
      <c r="AV14" s="412" t="s">
        <v>568</v>
      </c>
      <c r="AW14" s="412" t="s">
        <v>569</v>
      </c>
      <c r="AX14" s="412" t="s">
        <v>570</v>
      </c>
      <c r="AY14" s="412" t="s">
        <v>571</v>
      </c>
      <c r="AZ14" s="412" t="s">
        <v>572</v>
      </c>
      <c r="BA14" s="412" t="s">
        <v>573</v>
      </c>
      <c r="BB14" s="412" t="s">
        <v>574</v>
      </c>
      <c r="BC14" s="412" t="s">
        <v>575</v>
      </c>
      <c r="BD14" s="412" t="s">
        <v>576</v>
      </c>
      <c r="BE14" s="412" t="s">
        <v>577</v>
      </c>
      <c r="BF14" s="412" t="s">
        <v>578</v>
      </c>
      <c r="BG14" s="412" t="s">
        <v>579</v>
      </c>
      <c r="BH14" s="412" t="s">
        <v>580</v>
      </c>
      <c r="BI14" s="412" t="s">
        <v>581</v>
      </c>
      <c r="BJ14" s="412" t="s">
        <v>582</v>
      </c>
      <c r="BK14" s="412" t="s">
        <v>583</v>
      </c>
      <c r="BL14" s="412" t="s">
        <v>584</v>
      </c>
      <c r="BM14" s="412" t="s">
        <v>585</v>
      </c>
      <c r="BN14" s="412" t="s">
        <v>586</v>
      </c>
      <c r="BO14" s="412" t="s">
        <v>587</v>
      </c>
      <c r="BP14" s="412" t="s">
        <v>588</v>
      </c>
      <c r="BQ14" s="412" t="s">
        <v>589</v>
      </c>
      <c r="BR14" s="412" t="s">
        <v>590</v>
      </c>
      <c r="BS14" s="412" t="s">
        <v>591</v>
      </c>
      <c r="BT14" s="412" t="s">
        <v>592</v>
      </c>
      <c r="BU14" s="412" t="s">
        <v>593</v>
      </c>
      <c r="BV14" s="412" t="s">
        <v>594</v>
      </c>
      <c r="BW14" s="412" t="s">
        <v>595</v>
      </c>
      <c r="BX14" s="412" t="s">
        <v>596</v>
      </c>
      <c r="BY14" s="412" t="s">
        <v>597</v>
      </c>
      <c r="BZ14" s="412" t="s">
        <v>598</v>
      </c>
      <c r="CA14" s="412" t="s">
        <v>599</v>
      </c>
      <c r="CB14" s="412" t="s">
        <v>600</v>
      </c>
      <c r="CC14" s="412" t="s">
        <v>601</v>
      </c>
      <c r="CD14" s="412" t="s">
        <v>602</v>
      </c>
      <c r="CE14" s="413" t="s">
        <v>603</v>
      </c>
    </row>
    <row r="15" spans="1:83" s="428" customFormat="1" ht="26.25" customHeight="1" x14ac:dyDescent="0.35">
      <c r="A15" s="427"/>
      <c r="B15" s="120" t="s">
        <v>163</v>
      </c>
      <c r="D15" s="399">
        <v>0</v>
      </c>
      <c r="E15" s="399">
        <v>0</v>
      </c>
      <c r="F15" s="399">
        <v>0</v>
      </c>
      <c r="G15" s="399">
        <v>0</v>
      </c>
      <c r="H15" s="399">
        <v>0</v>
      </c>
      <c r="I15" s="399">
        <v>0</v>
      </c>
      <c r="J15" s="399">
        <v>0</v>
      </c>
      <c r="K15" s="399">
        <v>0</v>
      </c>
      <c r="L15" s="399">
        <v>0</v>
      </c>
      <c r="M15" s="399">
        <v>0</v>
      </c>
      <c r="N15" s="399">
        <v>0</v>
      </c>
      <c r="O15" s="399">
        <v>0</v>
      </c>
      <c r="P15" s="399">
        <v>0</v>
      </c>
      <c r="Q15" s="399">
        <v>0</v>
      </c>
      <c r="R15" s="399">
        <v>0</v>
      </c>
      <c r="S15" s="399">
        <v>0</v>
      </c>
      <c r="T15" s="399">
        <v>0</v>
      </c>
      <c r="U15" s="399">
        <v>0</v>
      </c>
      <c r="V15" s="399">
        <v>0</v>
      </c>
      <c r="W15" s="399">
        <v>0</v>
      </c>
      <c r="X15" s="399">
        <v>0</v>
      </c>
      <c r="Y15" s="399">
        <v>0</v>
      </c>
      <c r="Z15" s="399">
        <v>0</v>
      </c>
      <c r="AA15" s="399">
        <v>0</v>
      </c>
      <c r="AB15" s="399">
        <v>0</v>
      </c>
      <c r="AC15" s="399">
        <v>0</v>
      </c>
      <c r="AD15" s="399">
        <v>0</v>
      </c>
      <c r="AE15" s="399">
        <v>0</v>
      </c>
      <c r="AF15" s="399">
        <v>0</v>
      </c>
      <c r="AG15" s="399">
        <v>0</v>
      </c>
      <c r="AH15" s="399">
        <v>0</v>
      </c>
      <c r="AI15" s="399">
        <v>0</v>
      </c>
      <c r="AJ15" s="399">
        <v>0</v>
      </c>
      <c r="AK15" s="399">
        <v>0</v>
      </c>
      <c r="AL15" s="399">
        <v>0</v>
      </c>
      <c r="AM15" s="399">
        <v>0</v>
      </c>
      <c r="AN15" s="399">
        <v>0</v>
      </c>
      <c r="AO15" s="399">
        <v>0</v>
      </c>
      <c r="AP15" s="399">
        <v>0</v>
      </c>
      <c r="AQ15" s="399">
        <v>0</v>
      </c>
      <c r="AR15" s="399">
        <v>0</v>
      </c>
      <c r="AS15" s="399">
        <v>0</v>
      </c>
      <c r="AT15" s="399">
        <v>0</v>
      </c>
      <c r="AU15" s="399">
        <v>0</v>
      </c>
      <c r="AV15" s="399">
        <v>0</v>
      </c>
      <c r="AW15" s="399">
        <v>0</v>
      </c>
      <c r="AX15" s="399">
        <v>0</v>
      </c>
      <c r="AY15" s="399">
        <v>0</v>
      </c>
      <c r="AZ15" s="399">
        <v>0</v>
      </c>
      <c r="BA15" s="399">
        <v>0</v>
      </c>
      <c r="BB15" s="399">
        <v>0</v>
      </c>
      <c r="BC15" s="399">
        <v>448</v>
      </c>
      <c r="BD15" s="399">
        <v>459</v>
      </c>
      <c r="BE15" s="399">
        <v>493</v>
      </c>
      <c r="BF15" s="399">
        <v>541</v>
      </c>
      <c r="BG15" s="399">
        <v>632</v>
      </c>
      <c r="BH15" s="399">
        <v>702</v>
      </c>
      <c r="BI15" s="399">
        <v>754</v>
      </c>
      <c r="BJ15" s="399">
        <v>803</v>
      </c>
      <c r="BK15" s="399">
        <v>852</v>
      </c>
      <c r="BL15" s="399">
        <v>907</v>
      </c>
      <c r="BM15" s="399">
        <v>961</v>
      </c>
      <c r="BN15" s="399">
        <v>1004</v>
      </c>
      <c r="BO15" s="399">
        <v>1032</v>
      </c>
      <c r="BP15" s="399">
        <v>1056</v>
      </c>
      <c r="BQ15" s="399">
        <v>1071</v>
      </c>
      <c r="BR15" s="399">
        <v>1108</v>
      </c>
      <c r="BS15" s="399">
        <v>1170</v>
      </c>
      <c r="BT15" s="399">
        <v>1210</v>
      </c>
      <c r="BU15" s="399">
        <v>1245</v>
      </c>
      <c r="BV15" s="399">
        <v>1219</v>
      </c>
      <c r="BW15" s="399">
        <v>1179</v>
      </c>
      <c r="BX15" s="399">
        <v>1181</v>
      </c>
      <c r="BY15" s="399">
        <v>1187</v>
      </c>
      <c r="BZ15" s="399">
        <v>1234</v>
      </c>
      <c r="CA15" s="399">
        <v>1303</v>
      </c>
      <c r="CB15" s="399">
        <v>1366</v>
      </c>
      <c r="CC15" s="399">
        <v>1416</v>
      </c>
      <c r="CD15" s="399">
        <v>1472</v>
      </c>
      <c r="CE15" s="400">
        <v>1522</v>
      </c>
    </row>
    <row r="16" spans="1:83" s="243" customFormat="1" x14ac:dyDescent="0.35">
      <c r="A16" s="401"/>
      <c r="B16" s="73" t="s">
        <v>339</v>
      </c>
      <c r="D16" s="402">
        <v>0</v>
      </c>
      <c r="E16" s="402">
        <v>0</v>
      </c>
      <c r="F16" s="402">
        <v>0</v>
      </c>
      <c r="G16" s="402">
        <v>0</v>
      </c>
      <c r="H16" s="402">
        <v>0</v>
      </c>
      <c r="I16" s="402">
        <v>0</v>
      </c>
      <c r="J16" s="402">
        <v>0</v>
      </c>
      <c r="K16" s="402">
        <v>0</v>
      </c>
      <c r="L16" s="402">
        <v>0</v>
      </c>
      <c r="M16" s="402">
        <v>0</v>
      </c>
      <c r="N16" s="402">
        <v>0</v>
      </c>
      <c r="O16" s="402">
        <v>0</v>
      </c>
      <c r="P16" s="402">
        <v>0</v>
      </c>
      <c r="Q16" s="402">
        <v>0</v>
      </c>
      <c r="R16" s="402">
        <v>0</v>
      </c>
      <c r="S16" s="402">
        <v>0</v>
      </c>
      <c r="T16" s="402">
        <v>0</v>
      </c>
      <c r="U16" s="402">
        <v>0</v>
      </c>
      <c r="V16" s="402">
        <v>0</v>
      </c>
      <c r="W16" s="402">
        <v>0</v>
      </c>
      <c r="X16" s="402">
        <v>0</v>
      </c>
      <c r="Y16" s="402">
        <v>0</v>
      </c>
      <c r="Z16" s="402">
        <v>0</v>
      </c>
      <c r="AA16" s="402">
        <v>0</v>
      </c>
      <c r="AB16" s="402">
        <v>0</v>
      </c>
      <c r="AC16" s="402">
        <v>0</v>
      </c>
      <c r="AD16" s="402">
        <v>0</v>
      </c>
      <c r="AE16" s="402">
        <v>0</v>
      </c>
      <c r="AF16" s="402">
        <v>0</v>
      </c>
      <c r="AG16" s="402">
        <v>0</v>
      </c>
      <c r="AH16" s="402">
        <v>6</v>
      </c>
      <c r="AI16" s="402">
        <v>6</v>
      </c>
      <c r="AJ16" s="402">
        <v>7</v>
      </c>
      <c r="AK16" s="402">
        <v>7</v>
      </c>
      <c r="AL16" s="402">
        <v>8</v>
      </c>
      <c r="AM16" s="402">
        <v>9</v>
      </c>
      <c r="AN16" s="402">
        <v>10</v>
      </c>
      <c r="AO16" s="402">
        <v>10</v>
      </c>
      <c r="AP16" s="402">
        <v>33</v>
      </c>
      <c r="AQ16" s="402">
        <v>76</v>
      </c>
      <c r="AR16" s="402">
        <v>104</v>
      </c>
      <c r="AS16" s="402">
        <v>118</v>
      </c>
      <c r="AT16" s="402">
        <v>130</v>
      </c>
      <c r="AU16" s="402">
        <v>152</v>
      </c>
      <c r="AV16" s="402">
        <v>182</v>
      </c>
      <c r="AW16" s="402">
        <v>220</v>
      </c>
      <c r="AX16" s="402">
        <v>263</v>
      </c>
      <c r="AY16" s="402">
        <v>326</v>
      </c>
      <c r="AZ16" s="402">
        <v>343</v>
      </c>
      <c r="BA16" s="402">
        <v>367</v>
      </c>
      <c r="BB16" s="402">
        <v>373</v>
      </c>
      <c r="BC16" s="402">
        <v>378</v>
      </c>
      <c r="BD16" s="402">
        <v>384</v>
      </c>
      <c r="BE16" s="402">
        <v>386</v>
      </c>
      <c r="BF16" s="402">
        <v>395</v>
      </c>
      <c r="BG16" s="402">
        <v>406</v>
      </c>
      <c r="BH16" s="402">
        <v>429</v>
      </c>
      <c r="BI16" s="402">
        <v>446</v>
      </c>
      <c r="BJ16" s="402">
        <v>458</v>
      </c>
      <c r="BK16" s="402">
        <v>471</v>
      </c>
      <c r="BL16" s="402">
        <v>492</v>
      </c>
      <c r="BM16" s="402">
        <v>521</v>
      </c>
      <c r="BN16" s="402">
        <v>553</v>
      </c>
      <c r="BO16" s="402">
        <v>584</v>
      </c>
      <c r="BP16" s="402">
        <v>618</v>
      </c>
      <c r="BQ16" s="402">
        <v>653</v>
      </c>
      <c r="BR16" s="402">
        <v>699</v>
      </c>
      <c r="BS16" s="402">
        <v>760</v>
      </c>
      <c r="BT16" s="402">
        <v>798</v>
      </c>
      <c r="BU16" s="402">
        <v>826</v>
      </c>
      <c r="BV16" s="402">
        <v>815</v>
      </c>
      <c r="BW16" s="402">
        <v>808</v>
      </c>
      <c r="BX16" s="402">
        <v>850</v>
      </c>
      <c r="BY16" s="402">
        <v>848</v>
      </c>
      <c r="BZ16" s="402">
        <v>874</v>
      </c>
      <c r="CA16" s="402">
        <v>925</v>
      </c>
      <c r="CB16" s="402">
        <v>972</v>
      </c>
      <c r="CC16" s="402">
        <v>1011</v>
      </c>
      <c r="CD16" s="402">
        <v>1055</v>
      </c>
      <c r="CE16" s="403">
        <v>1094</v>
      </c>
    </row>
    <row r="17" spans="1:83" x14ac:dyDescent="0.35">
      <c r="B17" s="201" t="s">
        <v>438</v>
      </c>
      <c r="D17" s="402">
        <v>0</v>
      </c>
      <c r="E17" s="402">
        <v>0</v>
      </c>
      <c r="F17" s="402">
        <v>0</v>
      </c>
      <c r="G17" s="402">
        <v>0</v>
      </c>
      <c r="H17" s="402">
        <v>0</v>
      </c>
      <c r="I17" s="402">
        <v>0</v>
      </c>
      <c r="J17" s="402">
        <v>0</v>
      </c>
      <c r="K17" s="402">
        <v>0</v>
      </c>
      <c r="L17" s="402">
        <v>0</v>
      </c>
      <c r="M17" s="402">
        <v>0</v>
      </c>
      <c r="N17" s="402">
        <v>0</v>
      </c>
      <c r="O17" s="402">
        <v>0</v>
      </c>
      <c r="P17" s="402">
        <v>0</v>
      </c>
      <c r="Q17" s="402">
        <v>0</v>
      </c>
      <c r="R17" s="402">
        <v>0</v>
      </c>
      <c r="S17" s="402">
        <v>0</v>
      </c>
      <c r="T17" s="402">
        <v>0</v>
      </c>
      <c r="U17" s="402">
        <v>0</v>
      </c>
      <c r="V17" s="402">
        <v>0</v>
      </c>
      <c r="W17" s="402">
        <v>0</v>
      </c>
      <c r="X17" s="402">
        <v>0</v>
      </c>
      <c r="Y17" s="402">
        <v>0</v>
      </c>
      <c r="Z17" s="402">
        <v>0</v>
      </c>
      <c r="AA17" s="402">
        <v>0</v>
      </c>
      <c r="AB17" s="402">
        <v>0</v>
      </c>
      <c r="AC17" s="402">
        <v>0</v>
      </c>
      <c r="AD17" s="402">
        <v>0</v>
      </c>
      <c r="AE17" s="402">
        <v>0</v>
      </c>
      <c r="AF17" s="402">
        <v>0</v>
      </c>
      <c r="AG17" s="402">
        <v>0</v>
      </c>
      <c r="AH17" s="402">
        <v>0</v>
      </c>
      <c r="AI17" s="402">
        <v>0</v>
      </c>
      <c r="AJ17" s="402">
        <v>0</v>
      </c>
      <c r="AK17" s="402">
        <v>0</v>
      </c>
      <c r="AL17" s="402">
        <v>0</v>
      </c>
      <c r="AM17" s="402">
        <v>0</v>
      </c>
      <c r="AN17" s="402">
        <v>0</v>
      </c>
      <c r="AO17" s="402">
        <v>0</v>
      </c>
      <c r="AP17" s="402">
        <v>0</v>
      </c>
      <c r="AQ17" s="402">
        <v>0</v>
      </c>
      <c r="AR17" s="402">
        <v>0</v>
      </c>
      <c r="AS17" s="402">
        <v>0</v>
      </c>
      <c r="AT17" s="402">
        <v>0</v>
      </c>
      <c r="AU17" s="402">
        <v>0</v>
      </c>
      <c r="AV17" s="402">
        <v>0</v>
      </c>
      <c r="AW17" s="402">
        <v>0</v>
      </c>
      <c r="AX17" s="402">
        <v>0</v>
      </c>
      <c r="AY17" s="402">
        <v>0</v>
      </c>
      <c r="AZ17" s="402">
        <v>0</v>
      </c>
      <c r="BA17" s="402">
        <v>0</v>
      </c>
      <c r="BB17" s="402">
        <v>0</v>
      </c>
      <c r="BC17" s="402">
        <v>0</v>
      </c>
      <c r="BD17" s="402">
        <v>0</v>
      </c>
      <c r="BE17" s="402">
        <v>0</v>
      </c>
      <c r="BF17" s="402">
        <v>0</v>
      </c>
      <c r="BG17" s="402">
        <v>386</v>
      </c>
      <c r="BH17" s="402">
        <v>407</v>
      </c>
      <c r="BI17" s="402">
        <v>422</v>
      </c>
      <c r="BJ17" s="402">
        <v>432</v>
      </c>
      <c r="BK17" s="402">
        <v>442</v>
      </c>
      <c r="BL17" s="402">
        <v>462</v>
      </c>
      <c r="BM17" s="402">
        <v>491</v>
      </c>
      <c r="BN17" s="402">
        <v>523</v>
      </c>
      <c r="BO17" s="402">
        <v>558</v>
      </c>
      <c r="BP17" s="402">
        <v>595</v>
      </c>
      <c r="BQ17" s="402">
        <v>631</v>
      </c>
      <c r="BR17" s="402">
        <v>679</v>
      </c>
      <c r="BS17" s="402">
        <v>740</v>
      </c>
      <c r="BT17" s="402">
        <v>780</v>
      </c>
      <c r="BU17" s="402">
        <v>809</v>
      </c>
      <c r="BV17" s="402">
        <v>803</v>
      </c>
      <c r="BW17" s="402">
        <v>797</v>
      </c>
      <c r="BX17" s="402">
        <v>839</v>
      </c>
      <c r="BY17" s="402">
        <v>836</v>
      </c>
      <c r="BZ17" s="402">
        <v>863</v>
      </c>
      <c r="CA17" s="402">
        <v>914</v>
      </c>
      <c r="CB17" s="402">
        <v>960</v>
      </c>
      <c r="CC17" s="402">
        <v>999</v>
      </c>
      <c r="CD17" s="402">
        <v>1042</v>
      </c>
      <c r="CE17" s="403">
        <v>1080</v>
      </c>
    </row>
    <row r="18" spans="1:83" x14ac:dyDescent="0.35">
      <c r="B18" s="201" t="s">
        <v>437</v>
      </c>
      <c r="D18" s="402">
        <v>0</v>
      </c>
      <c r="E18" s="402">
        <v>0</v>
      </c>
      <c r="F18" s="402">
        <v>0</v>
      </c>
      <c r="G18" s="402">
        <v>0</v>
      </c>
      <c r="H18" s="402">
        <v>0</v>
      </c>
      <c r="I18" s="402">
        <v>0</v>
      </c>
      <c r="J18" s="402">
        <v>0</v>
      </c>
      <c r="K18" s="402">
        <v>0</v>
      </c>
      <c r="L18" s="402">
        <v>0</v>
      </c>
      <c r="M18" s="402">
        <v>0</v>
      </c>
      <c r="N18" s="402">
        <v>0</v>
      </c>
      <c r="O18" s="402">
        <v>0</v>
      </c>
      <c r="P18" s="402">
        <v>0</v>
      </c>
      <c r="Q18" s="402">
        <v>0</v>
      </c>
      <c r="R18" s="402">
        <v>0</v>
      </c>
      <c r="S18" s="402">
        <v>0</v>
      </c>
      <c r="T18" s="402">
        <v>0</v>
      </c>
      <c r="U18" s="402">
        <v>0</v>
      </c>
      <c r="V18" s="402">
        <v>0</v>
      </c>
      <c r="W18" s="402">
        <v>0</v>
      </c>
      <c r="X18" s="402">
        <v>0</v>
      </c>
      <c r="Y18" s="402">
        <v>0</v>
      </c>
      <c r="Z18" s="402">
        <v>0</v>
      </c>
      <c r="AA18" s="402">
        <v>0</v>
      </c>
      <c r="AB18" s="402">
        <v>0</v>
      </c>
      <c r="AC18" s="402">
        <v>0</v>
      </c>
      <c r="AD18" s="402">
        <v>0</v>
      </c>
      <c r="AE18" s="402">
        <v>0</v>
      </c>
      <c r="AF18" s="402">
        <v>0</v>
      </c>
      <c r="AG18" s="402">
        <v>0</v>
      </c>
      <c r="AH18" s="402">
        <v>0</v>
      </c>
      <c r="AI18" s="402">
        <v>0</v>
      </c>
      <c r="AJ18" s="402">
        <v>0</v>
      </c>
      <c r="AK18" s="402">
        <v>0</v>
      </c>
      <c r="AL18" s="402">
        <v>0</v>
      </c>
      <c r="AM18" s="402">
        <v>0</v>
      </c>
      <c r="AN18" s="402">
        <v>0</v>
      </c>
      <c r="AO18" s="402">
        <v>0</v>
      </c>
      <c r="AP18" s="402">
        <v>0</v>
      </c>
      <c r="AQ18" s="402">
        <v>0</v>
      </c>
      <c r="AR18" s="402">
        <v>0</v>
      </c>
      <c r="AS18" s="402">
        <v>0</v>
      </c>
      <c r="AT18" s="402">
        <v>0</v>
      </c>
      <c r="AU18" s="402">
        <v>0</v>
      </c>
      <c r="AV18" s="402">
        <v>0</v>
      </c>
      <c r="AW18" s="402">
        <v>0</v>
      </c>
      <c r="AX18" s="402">
        <v>0</v>
      </c>
      <c r="AY18" s="402">
        <v>0</v>
      </c>
      <c r="AZ18" s="402">
        <v>0</v>
      </c>
      <c r="BA18" s="402">
        <v>0</v>
      </c>
      <c r="BB18" s="402">
        <v>0</v>
      </c>
      <c r="BC18" s="402">
        <v>0</v>
      </c>
      <c r="BD18" s="402">
        <v>0</v>
      </c>
      <c r="BE18" s="402">
        <v>0</v>
      </c>
      <c r="BF18" s="402">
        <v>0</v>
      </c>
      <c r="BG18" s="402">
        <v>20</v>
      </c>
      <c r="BH18" s="402">
        <v>22</v>
      </c>
      <c r="BI18" s="402">
        <v>24</v>
      </c>
      <c r="BJ18" s="402">
        <v>26</v>
      </c>
      <c r="BK18" s="402">
        <v>28</v>
      </c>
      <c r="BL18" s="402">
        <v>30</v>
      </c>
      <c r="BM18" s="402">
        <v>31</v>
      </c>
      <c r="BN18" s="402">
        <v>30</v>
      </c>
      <c r="BO18" s="402">
        <v>26</v>
      </c>
      <c r="BP18" s="402">
        <v>22</v>
      </c>
      <c r="BQ18" s="402">
        <v>22</v>
      </c>
      <c r="BR18" s="402">
        <v>20</v>
      </c>
      <c r="BS18" s="402">
        <v>19</v>
      </c>
      <c r="BT18" s="402">
        <v>18</v>
      </c>
      <c r="BU18" s="402">
        <v>17</v>
      </c>
      <c r="BV18" s="402">
        <v>12</v>
      </c>
      <c r="BW18" s="402">
        <v>11</v>
      </c>
      <c r="BX18" s="402">
        <v>11</v>
      </c>
      <c r="BY18" s="402">
        <v>11</v>
      </c>
      <c r="BZ18" s="402">
        <v>11</v>
      </c>
      <c r="CA18" s="402">
        <v>12</v>
      </c>
      <c r="CB18" s="402">
        <v>12</v>
      </c>
      <c r="CC18" s="402">
        <v>13</v>
      </c>
      <c r="CD18" s="402">
        <v>13</v>
      </c>
      <c r="CE18" s="403">
        <v>14</v>
      </c>
    </row>
    <row r="19" spans="1:83" ht="25.5" customHeight="1" x14ac:dyDescent="0.35">
      <c r="B19" s="73" t="s">
        <v>340</v>
      </c>
      <c r="D19" s="402">
        <v>0</v>
      </c>
      <c r="E19" s="402">
        <v>0</v>
      </c>
      <c r="F19" s="402">
        <v>0</v>
      </c>
      <c r="G19" s="402">
        <v>0</v>
      </c>
      <c r="H19" s="402">
        <v>0</v>
      </c>
      <c r="I19" s="402">
        <v>0</v>
      </c>
      <c r="J19" s="402">
        <v>0</v>
      </c>
      <c r="K19" s="402">
        <v>0</v>
      </c>
      <c r="L19" s="402">
        <v>0</v>
      </c>
      <c r="M19" s="402">
        <v>0</v>
      </c>
      <c r="N19" s="402">
        <v>0</v>
      </c>
      <c r="O19" s="402">
        <v>0</v>
      </c>
      <c r="P19" s="402">
        <v>0</v>
      </c>
      <c r="Q19" s="402">
        <v>0</v>
      </c>
      <c r="R19" s="402">
        <v>0</v>
      </c>
      <c r="S19" s="402">
        <v>0</v>
      </c>
      <c r="T19" s="402">
        <v>0</v>
      </c>
      <c r="U19" s="402">
        <v>0</v>
      </c>
      <c r="V19" s="402">
        <v>0</v>
      </c>
      <c r="W19" s="402">
        <v>0</v>
      </c>
      <c r="X19" s="402">
        <v>0</v>
      </c>
      <c r="Y19" s="402">
        <v>0</v>
      </c>
      <c r="Z19" s="402">
        <v>0</v>
      </c>
      <c r="AA19" s="402">
        <v>0</v>
      </c>
      <c r="AB19" s="402">
        <v>0</v>
      </c>
      <c r="AC19" s="402">
        <v>0</v>
      </c>
      <c r="AD19" s="402">
        <v>0</v>
      </c>
      <c r="AE19" s="402">
        <v>0</v>
      </c>
      <c r="AF19" s="402">
        <v>0</v>
      </c>
      <c r="AG19" s="402">
        <v>0</v>
      </c>
      <c r="AH19" s="402">
        <v>0</v>
      </c>
      <c r="AI19" s="402">
        <v>0</v>
      </c>
      <c r="AJ19" s="402">
        <v>0</v>
      </c>
      <c r="AK19" s="402">
        <v>0</v>
      </c>
      <c r="AL19" s="402">
        <v>0</v>
      </c>
      <c r="AM19" s="402">
        <v>0</v>
      </c>
      <c r="AN19" s="402">
        <v>0</v>
      </c>
      <c r="AO19" s="402">
        <v>0</v>
      </c>
      <c r="AP19" s="402">
        <v>0</v>
      </c>
      <c r="AQ19" s="402">
        <v>0</v>
      </c>
      <c r="AR19" s="402">
        <v>0</v>
      </c>
      <c r="AS19" s="402">
        <v>0</v>
      </c>
      <c r="AT19" s="402">
        <v>0</v>
      </c>
      <c r="AU19" s="402">
        <v>0</v>
      </c>
      <c r="AV19" s="402">
        <v>0</v>
      </c>
      <c r="AW19" s="402">
        <v>0</v>
      </c>
      <c r="AX19" s="402">
        <v>0</v>
      </c>
      <c r="AY19" s="402">
        <v>0</v>
      </c>
      <c r="AZ19" s="402">
        <v>0</v>
      </c>
      <c r="BA19" s="402">
        <v>0</v>
      </c>
      <c r="BB19" s="402">
        <v>0</v>
      </c>
      <c r="BC19" s="402">
        <v>0</v>
      </c>
      <c r="BD19" s="402">
        <v>0</v>
      </c>
      <c r="BE19" s="402">
        <v>0</v>
      </c>
      <c r="BF19" s="402">
        <v>0</v>
      </c>
      <c r="BG19" s="402">
        <v>226</v>
      </c>
      <c r="BH19" s="402">
        <v>273</v>
      </c>
      <c r="BI19" s="402">
        <v>308</v>
      </c>
      <c r="BJ19" s="402">
        <v>345</v>
      </c>
      <c r="BK19" s="402">
        <v>381</v>
      </c>
      <c r="BL19" s="402">
        <v>414</v>
      </c>
      <c r="BM19" s="402">
        <v>439</v>
      </c>
      <c r="BN19" s="402">
        <v>451</v>
      </c>
      <c r="BO19" s="402">
        <v>448</v>
      </c>
      <c r="BP19" s="402">
        <v>438</v>
      </c>
      <c r="BQ19" s="402">
        <v>418</v>
      </c>
      <c r="BR19" s="402">
        <v>409</v>
      </c>
      <c r="BS19" s="402">
        <v>411</v>
      </c>
      <c r="BT19" s="402">
        <v>412</v>
      </c>
      <c r="BU19" s="402">
        <v>419</v>
      </c>
      <c r="BV19" s="402">
        <v>404</v>
      </c>
      <c r="BW19" s="402">
        <v>371</v>
      </c>
      <c r="BX19" s="402">
        <v>331</v>
      </c>
      <c r="BY19" s="402">
        <v>340</v>
      </c>
      <c r="BZ19" s="402">
        <v>360</v>
      </c>
      <c r="CA19" s="402">
        <v>378</v>
      </c>
      <c r="CB19" s="402">
        <v>394</v>
      </c>
      <c r="CC19" s="402">
        <v>405</v>
      </c>
      <c r="CD19" s="402">
        <v>417</v>
      </c>
      <c r="CE19" s="403">
        <v>428</v>
      </c>
    </row>
    <row r="20" spans="1:83" x14ac:dyDescent="0.35">
      <c r="B20" s="201" t="s">
        <v>438</v>
      </c>
      <c r="D20" s="402">
        <v>0</v>
      </c>
      <c r="E20" s="402">
        <v>0</v>
      </c>
      <c r="F20" s="402">
        <v>0</v>
      </c>
      <c r="G20" s="402">
        <v>0</v>
      </c>
      <c r="H20" s="402">
        <v>0</v>
      </c>
      <c r="I20" s="402">
        <v>0</v>
      </c>
      <c r="J20" s="402">
        <v>0</v>
      </c>
      <c r="K20" s="402">
        <v>0</v>
      </c>
      <c r="L20" s="402">
        <v>0</v>
      </c>
      <c r="M20" s="402">
        <v>0</v>
      </c>
      <c r="N20" s="402">
        <v>0</v>
      </c>
      <c r="O20" s="402">
        <v>0</v>
      </c>
      <c r="P20" s="402">
        <v>0</v>
      </c>
      <c r="Q20" s="402">
        <v>0</v>
      </c>
      <c r="R20" s="402">
        <v>0</v>
      </c>
      <c r="S20" s="402">
        <v>0</v>
      </c>
      <c r="T20" s="402">
        <v>0</v>
      </c>
      <c r="U20" s="402">
        <v>0</v>
      </c>
      <c r="V20" s="402">
        <v>0</v>
      </c>
      <c r="W20" s="402">
        <v>0</v>
      </c>
      <c r="X20" s="402">
        <v>0</v>
      </c>
      <c r="Y20" s="402">
        <v>0</v>
      </c>
      <c r="Z20" s="402">
        <v>0</v>
      </c>
      <c r="AA20" s="402">
        <v>0</v>
      </c>
      <c r="AB20" s="402">
        <v>0</v>
      </c>
      <c r="AC20" s="402">
        <v>0</v>
      </c>
      <c r="AD20" s="402">
        <v>0</v>
      </c>
      <c r="AE20" s="402">
        <v>0</v>
      </c>
      <c r="AF20" s="402">
        <v>0</v>
      </c>
      <c r="AG20" s="402">
        <v>0</v>
      </c>
      <c r="AH20" s="402">
        <v>0</v>
      </c>
      <c r="AI20" s="402">
        <v>0</v>
      </c>
      <c r="AJ20" s="402">
        <v>0</v>
      </c>
      <c r="AK20" s="402">
        <v>0</v>
      </c>
      <c r="AL20" s="402">
        <v>0</v>
      </c>
      <c r="AM20" s="402">
        <v>0</v>
      </c>
      <c r="AN20" s="402">
        <v>0</v>
      </c>
      <c r="AO20" s="402">
        <v>0</v>
      </c>
      <c r="AP20" s="402">
        <v>0</v>
      </c>
      <c r="AQ20" s="402">
        <v>0</v>
      </c>
      <c r="AR20" s="402">
        <v>0</v>
      </c>
      <c r="AS20" s="402">
        <v>0</v>
      </c>
      <c r="AT20" s="402">
        <v>0</v>
      </c>
      <c r="AU20" s="402">
        <v>0</v>
      </c>
      <c r="AV20" s="402">
        <v>0</v>
      </c>
      <c r="AW20" s="402">
        <v>0</v>
      </c>
      <c r="AX20" s="402">
        <v>0</v>
      </c>
      <c r="AY20" s="402">
        <v>0</v>
      </c>
      <c r="AZ20" s="402">
        <v>0</v>
      </c>
      <c r="BA20" s="402">
        <v>0</v>
      </c>
      <c r="BB20" s="402">
        <v>0</v>
      </c>
      <c r="BC20" s="402">
        <v>0</v>
      </c>
      <c r="BD20" s="402">
        <v>0</v>
      </c>
      <c r="BE20" s="402">
        <v>0</v>
      </c>
      <c r="BF20" s="402">
        <v>0</v>
      </c>
      <c r="BG20" s="402">
        <v>69</v>
      </c>
      <c r="BH20" s="402">
        <v>60</v>
      </c>
      <c r="BI20" s="402">
        <v>53</v>
      </c>
      <c r="BJ20" s="402">
        <v>52</v>
      </c>
      <c r="BK20" s="402">
        <v>54</v>
      </c>
      <c r="BL20" s="402">
        <v>57</v>
      </c>
      <c r="BM20" s="402">
        <v>59</v>
      </c>
      <c r="BN20" s="402">
        <v>61</v>
      </c>
      <c r="BO20" s="402">
        <v>57</v>
      </c>
      <c r="BP20" s="402">
        <v>55</v>
      </c>
      <c r="BQ20" s="402">
        <v>44</v>
      </c>
      <c r="BR20" s="402">
        <v>52</v>
      </c>
      <c r="BS20" s="402">
        <v>52</v>
      </c>
      <c r="BT20" s="402">
        <v>65</v>
      </c>
      <c r="BU20" s="402">
        <v>75</v>
      </c>
      <c r="BV20" s="402">
        <v>91</v>
      </c>
      <c r="BW20" s="402">
        <v>79</v>
      </c>
      <c r="BX20" s="402">
        <v>61</v>
      </c>
      <c r="BY20" s="402">
        <v>75</v>
      </c>
      <c r="BZ20" s="402">
        <v>93</v>
      </c>
      <c r="CA20" s="402">
        <v>102</v>
      </c>
      <c r="CB20" s="402">
        <v>111</v>
      </c>
      <c r="CC20" s="402">
        <v>119</v>
      </c>
      <c r="CD20" s="402">
        <v>127</v>
      </c>
      <c r="CE20" s="403">
        <v>135</v>
      </c>
    </row>
    <row r="21" spans="1:83" ht="15" customHeight="1" x14ac:dyDescent="0.35">
      <c r="B21" s="201" t="s">
        <v>437</v>
      </c>
      <c r="D21" s="402">
        <v>0</v>
      </c>
      <c r="E21" s="402">
        <v>0</v>
      </c>
      <c r="F21" s="402">
        <v>0</v>
      </c>
      <c r="G21" s="402">
        <v>0</v>
      </c>
      <c r="H21" s="402">
        <v>0</v>
      </c>
      <c r="I21" s="402">
        <v>0</v>
      </c>
      <c r="J21" s="402">
        <v>0</v>
      </c>
      <c r="K21" s="402">
        <v>0</v>
      </c>
      <c r="L21" s="402">
        <v>0</v>
      </c>
      <c r="M21" s="402">
        <v>0</v>
      </c>
      <c r="N21" s="402">
        <v>0</v>
      </c>
      <c r="O21" s="402">
        <v>0</v>
      </c>
      <c r="P21" s="402">
        <v>0</v>
      </c>
      <c r="Q21" s="402">
        <v>0</v>
      </c>
      <c r="R21" s="402">
        <v>0</v>
      </c>
      <c r="S21" s="402">
        <v>0</v>
      </c>
      <c r="T21" s="402">
        <v>0</v>
      </c>
      <c r="U21" s="402">
        <v>0</v>
      </c>
      <c r="V21" s="402">
        <v>0</v>
      </c>
      <c r="W21" s="402">
        <v>0</v>
      </c>
      <c r="X21" s="402">
        <v>0</v>
      </c>
      <c r="Y21" s="402">
        <v>0</v>
      </c>
      <c r="Z21" s="402">
        <v>0</v>
      </c>
      <c r="AA21" s="402">
        <v>0</v>
      </c>
      <c r="AB21" s="402">
        <v>0</v>
      </c>
      <c r="AC21" s="402">
        <v>0</v>
      </c>
      <c r="AD21" s="402">
        <v>0</v>
      </c>
      <c r="AE21" s="402">
        <v>0</v>
      </c>
      <c r="AF21" s="402">
        <v>0</v>
      </c>
      <c r="AG21" s="402">
        <v>0</v>
      </c>
      <c r="AH21" s="402">
        <v>0</v>
      </c>
      <c r="AI21" s="402">
        <v>0</v>
      </c>
      <c r="AJ21" s="402">
        <v>0</v>
      </c>
      <c r="AK21" s="402">
        <v>0</v>
      </c>
      <c r="AL21" s="402">
        <v>0</v>
      </c>
      <c r="AM21" s="402">
        <v>0</v>
      </c>
      <c r="AN21" s="402">
        <v>0</v>
      </c>
      <c r="AO21" s="402">
        <v>0</v>
      </c>
      <c r="AP21" s="402">
        <v>0</v>
      </c>
      <c r="AQ21" s="402">
        <v>0</v>
      </c>
      <c r="AR21" s="402">
        <v>0</v>
      </c>
      <c r="AS21" s="402">
        <v>0</v>
      </c>
      <c r="AT21" s="402">
        <v>0</v>
      </c>
      <c r="AU21" s="402">
        <v>0</v>
      </c>
      <c r="AV21" s="402">
        <v>0</v>
      </c>
      <c r="AW21" s="402">
        <v>0</v>
      </c>
      <c r="AX21" s="402">
        <v>0</v>
      </c>
      <c r="AY21" s="402">
        <v>0</v>
      </c>
      <c r="AZ21" s="402">
        <v>0</v>
      </c>
      <c r="BA21" s="402">
        <v>0</v>
      </c>
      <c r="BB21" s="402">
        <v>0</v>
      </c>
      <c r="BC21" s="402">
        <v>0</v>
      </c>
      <c r="BD21" s="402">
        <v>0</v>
      </c>
      <c r="BE21" s="402">
        <v>0</v>
      </c>
      <c r="BF21" s="402">
        <v>0</v>
      </c>
      <c r="BG21" s="402">
        <v>158</v>
      </c>
      <c r="BH21" s="402">
        <v>213</v>
      </c>
      <c r="BI21" s="402">
        <v>255</v>
      </c>
      <c r="BJ21" s="402">
        <v>292</v>
      </c>
      <c r="BK21" s="402">
        <v>327</v>
      </c>
      <c r="BL21" s="402">
        <v>357</v>
      </c>
      <c r="BM21" s="402">
        <v>381</v>
      </c>
      <c r="BN21" s="402">
        <v>390</v>
      </c>
      <c r="BO21" s="402">
        <v>391</v>
      </c>
      <c r="BP21" s="402">
        <v>383</v>
      </c>
      <c r="BQ21" s="402">
        <v>374</v>
      </c>
      <c r="BR21" s="402">
        <v>358</v>
      </c>
      <c r="BS21" s="402">
        <v>359</v>
      </c>
      <c r="BT21" s="402">
        <v>347</v>
      </c>
      <c r="BU21" s="402">
        <v>344</v>
      </c>
      <c r="BV21" s="402">
        <v>313</v>
      </c>
      <c r="BW21" s="402">
        <v>293</v>
      </c>
      <c r="BX21" s="402">
        <v>271</v>
      </c>
      <c r="BY21" s="402">
        <v>265</v>
      </c>
      <c r="BZ21" s="402">
        <v>267</v>
      </c>
      <c r="CA21" s="402">
        <v>276</v>
      </c>
      <c r="CB21" s="402">
        <v>283</v>
      </c>
      <c r="CC21" s="402">
        <v>286</v>
      </c>
      <c r="CD21" s="402">
        <v>289</v>
      </c>
      <c r="CE21" s="403">
        <v>294</v>
      </c>
    </row>
    <row r="22" spans="1:83" ht="25.5" customHeight="1" x14ac:dyDescent="0.35">
      <c r="B22" s="201" t="s">
        <v>607</v>
      </c>
      <c r="D22" s="402"/>
      <c r="E22" s="402"/>
      <c r="F22" s="402"/>
      <c r="G22" s="402"/>
      <c r="H22" s="402"/>
      <c r="I22" s="402"/>
      <c r="J22" s="402"/>
      <c r="K22" s="402"/>
      <c r="L22" s="402"/>
      <c r="M22" s="402"/>
      <c r="N22" s="402"/>
      <c r="O22" s="402"/>
      <c r="P22" s="402"/>
      <c r="Q22" s="402"/>
      <c r="R22" s="402"/>
      <c r="S22" s="402"/>
      <c r="T22" s="402"/>
      <c r="U22" s="402"/>
      <c r="V22" s="402"/>
      <c r="W22" s="402"/>
      <c r="X22" s="402"/>
      <c r="Y22" s="402"/>
      <c r="Z22" s="402"/>
      <c r="AA22" s="402"/>
      <c r="AB22" s="402"/>
      <c r="AC22" s="402"/>
      <c r="AD22" s="402"/>
      <c r="AE22" s="402"/>
      <c r="AF22" s="402"/>
      <c r="AG22" s="402"/>
      <c r="AH22" s="402"/>
      <c r="AI22" s="402"/>
      <c r="AJ22" s="402"/>
      <c r="AK22" s="402"/>
      <c r="AL22" s="402"/>
      <c r="AM22" s="402"/>
      <c r="AN22" s="402"/>
      <c r="AO22" s="402"/>
      <c r="AP22" s="402"/>
      <c r="AQ22" s="402"/>
      <c r="AR22" s="402"/>
      <c r="AS22" s="402"/>
      <c r="AT22" s="402"/>
      <c r="AU22" s="402"/>
      <c r="AV22" s="402"/>
      <c r="AW22" s="402"/>
      <c r="AX22" s="402"/>
      <c r="AY22" s="402"/>
      <c r="AZ22" s="402"/>
      <c r="BA22" s="402"/>
      <c r="BB22" s="402"/>
      <c r="BC22" s="402"/>
      <c r="BD22" s="402"/>
      <c r="BE22" s="402"/>
      <c r="BF22" s="402"/>
      <c r="BG22" s="402">
        <v>0</v>
      </c>
      <c r="BH22" s="402">
        <v>0</v>
      </c>
      <c r="BI22" s="402">
        <v>0</v>
      </c>
      <c r="BJ22" s="402">
        <v>0</v>
      </c>
      <c r="BK22" s="402">
        <v>0</v>
      </c>
      <c r="BL22" s="402">
        <v>0</v>
      </c>
      <c r="BM22" s="402">
        <v>0</v>
      </c>
      <c r="BN22" s="402">
        <v>0</v>
      </c>
      <c r="BO22" s="402">
        <v>0</v>
      </c>
      <c r="BP22" s="402">
        <v>0</v>
      </c>
      <c r="BQ22" s="402">
        <v>0</v>
      </c>
      <c r="BR22" s="402">
        <v>0</v>
      </c>
      <c r="BS22" s="402">
        <v>0</v>
      </c>
      <c r="BT22" s="402">
        <v>0</v>
      </c>
      <c r="BU22" s="402">
        <v>0</v>
      </c>
      <c r="BV22" s="402">
        <v>1</v>
      </c>
      <c r="BW22" s="402">
        <v>1</v>
      </c>
      <c r="BX22" s="402">
        <v>1</v>
      </c>
      <c r="BY22" s="402">
        <v>2</v>
      </c>
      <c r="BZ22" s="402">
        <v>2</v>
      </c>
      <c r="CA22" s="402">
        <v>2</v>
      </c>
      <c r="CB22" s="402">
        <v>2</v>
      </c>
      <c r="CC22" s="402">
        <v>2</v>
      </c>
      <c r="CD22" s="402">
        <v>2</v>
      </c>
      <c r="CE22" s="403">
        <v>2</v>
      </c>
    </row>
    <row r="23" spans="1:83" ht="15" customHeight="1" thickBot="1" x14ac:dyDescent="0.4">
      <c r="A23" s="418"/>
      <c r="B23" s="429"/>
      <c r="C23" s="418"/>
      <c r="D23" s="430"/>
      <c r="E23" s="430"/>
      <c r="F23" s="430"/>
      <c r="G23" s="430"/>
      <c r="H23" s="430"/>
      <c r="I23" s="430"/>
      <c r="J23" s="430"/>
      <c r="K23" s="430"/>
      <c r="L23" s="430"/>
      <c r="M23" s="430"/>
      <c r="N23" s="430"/>
      <c r="O23" s="430"/>
      <c r="P23" s="430"/>
      <c r="Q23" s="430"/>
      <c r="R23" s="430"/>
      <c r="S23" s="430"/>
      <c r="T23" s="430"/>
      <c r="U23" s="430"/>
      <c r="V23" s="430"/>
      <c r="W23" s="430"/>
      <c r="X23" s="430"/>
      <c r="Y23" s="430"/>
      <c r="Z23" s="430"/>
      <c r="AA23" s="430"/>
      <c r="AB23" s="430"/>
      <c r="AC23" s="430"/>
      <c r="AD23" s="430"/>
      <c r="AE23" s="430"/>
      <c r="AF23" s="430"/>
      <c r="AG23" s="430"/>
      <c r="AH23" s="430"/>
      <c r="AI23" s="430"/>
      <c r="AJ23" s="430"/>
      <c r="AK23" s="430"/>
      <c r="AL23" s="430"/>
      <c r="AM23" s="430"/>
      <c r="AN23" s="430"/>
      <c r="AO23" s="430"/>
      <c r="AP23" s="430"/>
      <c r="AQ23" s="430"/>
      <c r="AR23" s="430"/>
      <c r="AS23" s="430"/>
      <c r="AT23" s="430"/>
      <c r="AU23" s="430"/>
      <c r="AV23" s="430"/>
      <c r="AW23" s="430"/>
      <c r="AX23" s="430"/>
      <c r="AY23" s="430"/>
      <c r="AZ23" s="430"/>
      <c r="BA23" s="430"/>
      <c r="BB23" s="430"/>
      <c r="BC23" s="430"/>
      <c r="BD23" s="430"/>
      <c r="BE23" s="430"/>
      <c r="BF23" s="430"/>
      <c r="BG23" s="430"/>
      <c r="BH23" s="430"/>
      <c r="BI23" s="430"/>
      <c r="BJ23" s="430"/>
      <c r="BK23" s="430"/>
      <c r="BL23" s="430"/>
      <c r="BM23" s="430"/>
      <c r="BN23" s="430"/>
      <c r="BO23" s="430"/>
      <c r="BP23" s="430"/>
      <c r="BQ23" s="430"/>
      <c r="BR23" s="430"/>
      <c r="BS23" s="430"/>
      <c r="BT23" s="430"/>
      <c r="BU23" s="430"/>
      <c r="BV23" s="430"/>
      <c r="BW23" s="430"/>
      <c r="BX23" s="430"/>
      <c r="BY23" s="430"/>
      <c r="BZ23" s="430"/>
      <c r="CA23" s="430"/>
      <c r="CB23" s="430"/>
      <c r="CC23" s="430"/>
      <c r="CD23" s="430"/>
      <c r="CE23" s="431"/>
    </row>
  </sheetData>
  <hyperlinks>
    <hyperlink ref="A1" location="Contents!A1" display="Contents page" xr:uid="{00000000-0004-0000-1300-000000000000}"/>
    <hyperlink ref="B1" location="Notes!A1" display="Information relating to this table can be found in the 'Notes' tab" xr:uid="{00000000-0004-0000-13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9C9C9"/>
  </sheetPr>
  <dimension ref="A1:CE106"/>
  <sheetViews>
    <sheetView zoomScale="70" zoomScaleNormal="70" workbookViewId="0">
      <pane xSplit="3" ySplit="3" topLeftCell="BN4" activePane="bottomRight" state="frozen"/>
      <selection pane="topRight" activeCell="D1" sqref="D1"/>
      <selection pane="bottomLeft" activeCell="A4" sqref="A4"/>
      <selection pane="bottomRight"/>
    </sheetView>
  </sheetViews>
  <sheetFormatPr defaultColWidth="9" defaultRowHeight="15.5" x14ac:dyDescent="0.35"/>
  <cols>
    <col min="1" max="1" width="23" style="363" bestFit="1" customWidth="1"/>
    <col min="2" max="2" width="75.81640625" style="363" customWidth="1"/>
    <col min="3" max="3" width="25.81640625" style="363" customWidth="1"/>
    <col min="4" max="75" width="12.81640625" style="197" customWidth="1"/>
    <col min="76" max="83" width="12.81640625" style="363" customWidth="1"/>
    <col min="84" max="84" width="9" style="363" customWidth="1"/>
    <col min="85" max="16384" width="9" style="363"/>
  </cols>
  <sheetData>
    <row r="1" spans="1:83" s="361" customFormat="1" ht="25.5" customHeight="1" thickBot="1" x14ac:dyDescent="0.3">
      <c r="A1" s="45" t="s">
        <v>46</v>
      </c>
      <c r="B1" s="46" t="s">
        <v>114</v>
      </c>
      <c r="C1" s="110"/>
      <c r="D1" s="360"/>
      <c r="E1" s="360"/>
      <c r="F1" s="360"/>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421"/>
      <c r="BW1" s="421"/>
      <c r="BX1" s="421"/>
    </row>
    <row r="2" spans="1:83" x14ac:dyDescent="0.35">
      <c r="A2" s="48" t="s">
        <v>47</v>
      </c>
      <c r="B2" s="17" t="s">
        <v>609</v>
      </c>
      <c r="C2" s="362"/>
      <c r="D2" s="51"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83" x14ac:dyDescent="0.35">
      <c r="A3" s="112">
        <v>2023</v>
      </c>
      <c r="B3" s="364" t="s">
        <v>245</v>
      </c>
      <c r="C3" s="365"/>
      <c r="D3" s="272" t="s">
        <v>150</v>
      </c>
      <c r="E3" s="272" t="s">
        <v>150</v>
      </c>
      <c r="F3" s="272" t="s">
        <v>150</v>
      </c>
      <c r="G3" s="272" t="s">
        <v>150</v>
      </c>
      <c r="H3" s="272" t="s">
        <v>150</v>
      </c>
      <c r="I3" s="272" t="s">
        <v>150</v>
      </c>
      <c r="J3" s="272" t="s">
        <v>150</v>
      </c>
      <c r="K3" s="272" t="s">
        <v>150</v>
      </c>
      <c r="L3" s="272" t="s">
        <v>150</v>
      </c>
      <c r="M3" s="272" t="s">
        <v>150</v>
      </c>
      <c r="N3" s="272" t="s">
        <v>150</v>
      </c>
      <c r="O3" s="272" t="s">
        <v>150</v>
      </c>
      <c r="P3" s="272" t="s">
        <v>150</v>
      </c>
      <c r="Q3" s="272" t="s">
        <v>150</v>
      </c>
      <c r="R3" s="272" t="s">
        <v>150</v>
      </c>
      <c r="S3" s="272" t="s">
        <v>150</v>
      </c>
      <c r="T3" s="272" t="s">
        <v>150</v>
      </c>
      <c r="U3" s="272" t="s">
        <v>150</v>
      </c>
      <c r="V3" s="272" t="s">
        <v>150</v>
      </c>
      <c r="W3" s="272" t="s">
        <v>150</v>
      </c>
      <c r="X3" s="272" t="s">
        <v>150</v>
      </c>
      <c r="Y3" s="272" t="s">
        <v>150</v>
      </c>
      <c r="Z3" s="272" t="s">
        <v>150</v>
      </c>
      <c r="AA3" s="272" t="s">
        <v>150</v>
      </c>
      <c r="AB3" s="272" t="s">
        <v>150</v>
      </c>
      <c r="AC3" s="272" t="s">
        <v>150</v>
      </c>
      <c r="AD3" s="272" t="s">
        <v>150</v>
      </c>
      <c r="AE3" s="272" t="s">
        <v>150</v>
      </c>
      <c r="AF3" s="272" t="s">
        <v>150</v>
      </c>
      <c r="AG3" s="272" t="s">
        <v>150</v>
      </c>
      <c r="AH3" s="272" t="s">
        <v>150</v>
      </c>
      <c r="AI3" s="272" t="s">
        <v>150</v>
      </c>
      <c r="AJ3" s="272" t="s">
        <v>150</v>
      </c>
      <c r="AK3" s="272" t="s">
        <v>150</v>
      </c>
      <c r="AL3" s="272" t="s">
        <v>150</v>
      </c>
      <c r="AM3" s="272" t="s">
        <v>150</v>
      </c>
      <c r="AN3" s="272" t="s">
        <v>150</v>
      </c>
      <c r="AO3" s="272" t="s">
        <v>150</v>
      </c>
      <c r="AP3" s="272" t="s">
        <v>150</v>
      </c>
      <c r="AQ3" s="272" t="s">
        <v>150</v>
      </c>
      <c r="AR3" s="272" t="s">
        <v>150</v>
      </c>
      <c r="AS3" s="272" t="s">
        <v>150</v>
      </c>
      <c r="AT3" s="272" t="s">
        <v>150</v>
      </c>
      <c r="AU3" s="272" t="s">
        <v>150</v>
      </c>
      <c r="AV3" s="272" t="s">
        <v>150</v>
      </c>
      <c r="AW3" s="272" t="s">
        <v>150</v>
      </c>
      <c r="AX3" s="272" t="s">
        <v>150</v>
      </c>
      <c r="AY3" s="272" t="s">
        <v>150</v>
      </c>
      <c r="AZ3" s="272" t="s">
        <v>150</v>
      </c>
      <c r="BA3" s="272" t="s">
        <v>150</v>
      </c>
      <c r="BB3" s="272" t="s">
        <v>150</v>
      </c>
      <c r="BC3" s="272" t="s">
        <v>150</v>
      </c>
      <c r="BD3" s="272" t="s">
        <v>150</v>
      </c>
      <c r="BE3" s="272" t="s">
        <v>150</v>
      </c>
      <c r="BF3" s="272" t="s">
        <v>150</v>
      </c>
      <c r="BG3" s="272" t="s">
        <v>150</v>
      </c>
      <c r="BH3" s="272" t="s">
        <v>150</v>
      </c>
      <c r="BI3" s="272" t="s">
        <v>150</v>
      </c>
      <c r="BJ3" s="272" t="s">
        <v>150</v>
      </c>
      <c r="BK3" s="272" t="s">
        <v>150</v>
      </c>
      <c r="BL3" s="272" t="s">
        <v>150</v>
      </c>
      <c r="BM3" s="272" t="s">
        <v>150</v>
      </c>
      <c r="BN3" s="272" t="s">
        <v>150</v>
      </c>
      <c r="BO3" s="272" t="s">
        <v>150</v>
      </c>
      <c r="BP3" s="272" t="s">
        <v>150</v>
      </c>
      <c r="BQ3" s="272" t="s">
        <v>150</v>
      </c>
      <c r="BR3" s="272" t="s">
        <v>150</v>
      </c>
      <c r="BS3" s="272" t="s">
        <v>150</v>
      </c>
      <c r="BT3" s="272" t="s">
        <v>150</v>
      </c>
      <c r="BU3" s="272" t="s">
        <v>150</v>
      </c>
      <c r="BV3" s="272" t="s">
        <v>150</v>
      </c>
      <c r="BW3" s="272" t="s">
        <v>150</v>
      </c>
      <c r="BX3" s="272" t="s">
        <v>150</v>
      </c>
      <c r="BY3" s="272" t="s">
        <v>150</v>
      </c>
      <c r="BZ3" s="272" t="s">
        <v>151</v>
      </c>
      <c r="CA3" s="272" t="s">
        <v>151</v>
      </c>
      <c r="CB3" s="272" t="s">
        <v>151</v>
      </c>
      <c r="CC3" s="272" t="s">
        <v>151</v>
      </c>
      <c r="CD3" s="272" t="s">
        <v>151</v>
      </c>
      <c r="CE3" s="273" t="s">
        <v>151</v>
      </c>
    </row>
    <row r="4" spans="1:83" s="243" customFormat="1" ht="24" customHeight="1" x14ac:dyDescent="0.35">
      <c r="A4" s="36"/>
      <c r="B4" s="108" t="s">
        <v>163</v>
      </c>
      <c r="C4" s="369"/>
      <c r="D4" s="399">
        <v>0</v>
      </c>
      <c r="E4" s="399">
        <v>0</v>
      </c>
      <c r="F4" s="399">
        <v>0</v>
      </c>
      <c r="G4" s="399">
        <v>0</v>
      </c>
      <c r="H4" s="399">
        <v>0</v>
      </c>
      <c r="I4" s="399">
        <v>0</v>
      </c>
      <c r="J4" s="399">
        <v>0</v>
      </c>
      <c r="K4" s="399">
        <v>0</v>
      </c>
      <c r="L4" s="399">
        <v>0</v>
      </c>
      <c r="M4" s="399">
        <v>0</v>
      </c>
      <c r="N4" s="399">
        <v>0</v>
      </c>
      <c r="O4" s="399">
        <v>0</v>
      </c>
      <c r="P4" s="399">
        <v>0</v>
      </c>
      <c r="Q4" s="399">
        <v>0</v>
      </c>
      <c r="R4" s="399">
        <v>0</v>
      </c>
      <c r="S4" s="399">
        <v>0</v>
      </c>
      <c r="T4" s="399">
        <v>0</v>
      </c>
      <c r="U4" s="399">
        <v>0</v>
      </c>
      <c r="V4" s="399">
        <v>0</v>
      </c>
      <c r="W4" s="399">
        <v>0</v>
      </c>
      <c r="X4" s="399">
        <v>0</v>
      </c>
      <c r="Y4" s="399">
        <v>0</v>
      </c>
      <c r="Z4" s="399">
        <v>18</v>
      </c>
      <c r="AA4" s="399">
        <v>21</v>
      </c>
      <c r="AB4" s="399">
        <v>27</v>
      </c>
      <c r="AC4" s="399">
        <v>33</v>
      </c>
      <c r="AD4" s="399">
        <v>99</v>
      </c>
      <c r="AE4" s="399">
        <v>137</v>
      </c>
      <c r="AF4" s="399">
        <v>148</v>
      </c>
      <c r="AG4" s="399">
        <v>369</v>
      </c>
      <c r="AH4" s="399">
        <v>386</v>
      </c>
      <c r="AI4" s="399">
        <v>445</v>
      </c>
      <c r="AJ4" s="399">
        <v>599</v>
      </c>
      <c r="AK4" s="399">
        <v>890.6</v>
      </c>
      <c r="AL4" s="399">
        <v>1083</v>
      </c>
      <c r="AM4" s="399">
        <v>1218</v>
      </c>
      <c r="AN4" s="399">
        <v>1354</v>
      </c>
      <c r="AO4" s="399">
        <v>1479</v>
      </c>
      <c r="AP4" s="399">
        <v>1635</v>
      </c>
      <c r="AQ4" s="399">
        <v>1701</v>
      </c>
      <c r="AR4" s="399">
        <v>1365.134</v>
      </c>
      <c r="AS4" s="399">
        <v>1699.6620000000003</v>
      </c>
      <c r="AT4" s="399">
        <v>2122.81</v>
      </c>
      <c r="AU4" s="399">
        <v>1404.1669999999999</v>
      </c>
      <c r="AV4" s="399">
        <v>1692.576</v>
      </c>
      <c r="AW4" s="399">
        <v>1939.9</v>
      </c>
      <c r="AX4" s="399">
        <v>2077.2112939999997</v>
      </c>
      <c r="AY4" s="399">
        <v>2188.670932</v>
      </c>
      <c r="AZ4" s="399">
        <v>2310.6117920000006</v>
      </c>
      <c r="BA4" s="399">
        <v>2394.678625</v>
      </c>
      <c r="BB4" s="399">
        <v>2452.404614999999</v>
      </c>
      <c r="BC4" s="399">
        <v>2510.8873257930913</v>
      </c>
      <c r="BD4" s="399">
        <v>2574.5184790181656</v>
      </c>
      <c r="BE4" s="399">
        <v>2685.8228541801273</v>
      </c>
      <c r="BF4" s="399">
        <v>2833.9392983749794</v>
      </c>
      <c r="BG4" s="399">
        <v>3226.13099526</v>
      </c>
      <c r="BH4" s="399">
        <v>3556.9849629183473</v>
      </c>
      <c r="BI4" s="399">
        <v>3774.089575</v>
      </c>
      <c r="BJ4" s="399">
        <v>3941.0267050000002</v>
      </c>
      <c r="BK4" s="399">
        <v>4026.6875790000004</v>
      </c>
      <c r="BL4" s="399">
        <f t="shared" ref="BL4:CE4" si="0">SUM(BL6:BL15)</f>
        <v>4234.4436619999997</v>
      </c>
      <c r="BM4" s="399">
        <f t="shared" si="0"/>
        <v>4697.6782249999997</v>
      </c>
      <c r="BN4" s="399">
        <f t="shared" si="0"/>
        <v>4924.7733250000001</v>
      </c>
      <c r="BO4" s="399">
        <f t="shared" si="0"/>
        <v>4918.3788950000007</v>
      </c>
      <c r="BP4" s="399">
        <f t="shared" si="0"/>
        <v>4911.948089999999</v>
      </c>
      <c r="BQ4" s="399">
        <f t="shared" si="0"/>
        <v>0</v>
      </c>
      <c r="BR4" s="399">
        <f t="shared" si="0"/>
        <v>0</v>
      </c>
      <c r="BS4" s="399">
        <f t="shared" si="0"/>
        <v>0</v>
      </c>
      <c r="BT4" s="399">
        <f t="shared" si="0"/>
        <v>0</v>
      </c>
      <c r="BU4" s="399">
        <f t="shared" si="0"/>
        <v>0</v>
      </c>
      <c r="BV4" s="399">
        <f t="shared" si="0"/>
        <v>0</v>
      </c>
      <c r="BW4" s="399">
        <f t="shared" si="0"/>
        <v>0</v>
      </c>
      <c r="BX4" s="399">
        <f t="shared" si="0"/>
        <v>0</v>
      </c>
      <c r="BY4" s="399">
        <f t="shared" si="0"/>
        <v>0</v>
      </c>
      <c r="BZ4" s="399">
        <f t="shared" si="0"/>
        <v>0</v>
      </c>
      <c r="CA4" s="399">
        <f t="shared" si="0"/>
        <v>0</v>
      </c>
      <c r="CB4" s="399">
        <f t="shared" si="0"/>
        <v>0</v>
      </c>
      <c r="CC4" s="399">
        <f t="shared" si="0"/>
        <v>0</v>
      </c>
      <c r="CD4" s="399">
        <f t="shared" si="0"/>
        <v>0</v>
      </c>
      <c r="CE4" s="400">
        <f t="shared" si="0"/>
        <v>0</v>
      </c>
    </row>
    <row r="5" spans="1:83" ht="26.25" customHeight="1" x14ac:dyDescent="0.35">
      <c r="A5" s="75"/>
      <c r="B5" s="53" t="s">
        <v>610</v>
      </c>
      <c r="C5" s="43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s="402"/>
      <c r="AG5" s="402"/>
      <c r="AH5" s="402"/>
      <c r="AI5" s="402"/>
      <c r="AJ5" s="402"/>
      <c r="AK5" s="402"/>
      <c r="AL5" s="402"/>
      <c r="AM5" s="402"/>
      <c r="AN5" s="402"/>
      <c r="AO5" s="402"/>
      <c r="AP5" s="402"/>
      <c r="AQ5" s="402"/>
      <c r="AR5" s="402"/>
      <c r="AS5" s="402"/>
      <c r="AT5" s="402"/>
      <c r="AU5" s="402"/>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2"/>
      <c r="BY5" s="402"/>
      <c r="BZ5" s="402"/>
      <c r="CA5" s="402"/>
      <c r="CB5" s="402"/>
      <c r="CC5" s="402"/>
      <c r="CD5" s="402"/>
      <c r="CE5" s="403"/>
    </row>
    <row r="6" spans="1:83" x14ac:dyDescent="0.35">
      <c r="A6" s="433"/>
      <c r="B6" s="73" t="s">
        <v>611</v>
      </c>
      <c r="C6" s="432"/>
      <c r="D6" s="402">
        <v>0</v>
      </c>
      <c r="E6" s="402">
        <v>0</v>
      </c>
      <c r="F6" s="402">
        <v>0</v>
      </c>
      <c r="G6" s="402">
        <v>0</v>
      </c>
      <c r="H6" s="402">
        <v>0</v>
      </c>
      <c r="I6" s="402">
        <v>0</v>
      </c>
      <c r="J6" s="402">
        <v>0</v>
      </c>
      <c r="K6" s="402">
        <v>0</v>
      </c>
      <c r="L6" s="402">
        <v>0</v>
      </c>
      <c r="M6" s="402">
        <v>0</v>
      </c>
      <c r="N6" s="402">
        <v>0</v>
      </c>
      <c r="O6" s="402">
        <v>0</v>
      </c>
      <c r="P6" s="402">
        <v>0</v>
      </c>
      <c r="Q6" s="402">
        <v>0</v>
      </c>
      <c r="R6" s="402">
        <v>0</v>
      </c>
      <c r="S6" s="402">
        <v>0</v>
      </c>
      <c r="T6" s="402">
        <v>0</v>
      </c>
      <c r="U6" s="402">
        <v>0</v>
      </c>
      <c r="V6" s="402">
        <v>0</v>
      </c>
      <c r="W6" s="402">
        <v>0</v>
      </c>
      <c r="X6" s="402">
        <v>0</v>
      </c>
      <c r="Y6" s="402">
        <v>0</v>
      </c>
      <c r="Z6" s="402">
        <v>0</v>
      </c>
      <c r="AA6" s="402">
        <v>0</v>
      </c>
      <c r="AB6" s="402">
        <v>0</v>
      </c>
      <c r="AC6" s="402">
        <v>0</v>
      </c>
      <c r="AD6" s="402">
        <v>0</v>
      </c>
      <c r="AE6" s="402">
        <v>0</v>
      </c>
      <c r="AF6" s="402">
        <v>0</v>
      </c>
      <c r="AG6" s="402">
        <v>0</v>
      </c>
      <c r="AH6" s="402">
        <v>0</v>
      </c>
      <c r="AI6" s="402">
        <v>0</v>
      </c>
      <c r="AJ6" s="402">
        <v>0</v>
      </c>
      <c r="AK6" s="402">
        <v>0</v>
      </c>
      <c r="AL6" s="402">
        <v>0</v>
      </c>
      <c r="AM6" s="402">
        <v>0</v>
      </c>
      <c r="AN6" s="402">
        <v>0</v>
      </c>
      <c r="AO6" s="402">
        <v>0</v>
      </c>
      <c r="AP6" s="402">
        <v>0</v>
      </c>
      <c r="AQ6" s="402">
        <v>0</v>
      </c>
      <c r="AR6" s="402">
        <v>0</v>
      </c>
      <c r="AS6" s="402">
        <v>0</v>
      </c>
      <c r="AT6" s="402">
        <v>0</v>
      </c>
      <c r="AU6" s="402">
        <v>0</v>
      </c>
      <c r="AV6" s="402">
        <v>0</v>
      </c>
      <c r="AW6" s="402">
        <v>0</v>
      </c>
      <c r="AX6" s="402">
        <v>0</v>
      </c>
      <c r="AY6" s="402">
        <v>0</v>
      </c>
      <c r="AZ6" s="402">
        <v>0</v>
      </c>
      <c r="BA6" s="402">
        <v>0</v>
      </c>
      <c r="BB6" s="402">
        <v>0</v>
      </c>
      <c r="BC6" s="402">
        <v>0</v>
      </c>
      <c r="BD6" s="402">
        <v>0</v>
      </c>
      <c r="BE6" s="402">
        <v>0</v>
      </c>
      <c r="BF6" s="402">
        <v>0</v>
      </c>
      <c r="BG6" s="402">
        <v>0</v>
      </c>
      <c r="BH6" s="402">
        <v>0</v>
      </c>
      <c r="BI6" s="402">
        <v>0</v>
      </c>
      <c r="BJ6" s="402">
        <v>0</v>
      </c>
      <c r="BK6" s="402">
        <v>0</v>
      </c>
      <c r="BL6" s="402">
        <v>308.02755006718922</v>
      </c>
      <c r="BM6" s="402">
        <v>515.48243622450877</v>
      </c>
      <c r="BN6" s="402">
        <v>559.64886740375289</v>
      </c>
      <c r="BO6" s="402">
        <v>588.23789220306298</v>
      </c>
      <c r="BP6" s="402">
        <v>620.96731151552888</v>
      </c>
      <c r="BQ6" s="402">
        <v>0</v>
      </c>
      <c r="BR6" s="402">
        <v>0</v>
      </c>
      <c r="BS6" s="402">
        <v>0</v>
      </c>
      <c r="BT6" s="402">
        <v>0</v>
      </c>
      <c r="BU6" s="402">
        <v>0</v>
      </c>
      <c r="BV6" s="402">
        <v>0</v>
      </c>
      <c r="BW6" s="402">
        <v>0</v>
      </c>
      <c r="BX6" s="402">
        <v>0</v>
      </c>
      <c r="BY6" s="402">
        <v>0</v>
      </c>
      <c r="BZ6" s="402">
        <v>0</v>
      </c>
      <c r="CA6" s="402">
        <v>0</v>
      </c>
      <c r="CB6" s="402">
        <v>0</v>
      </c>
      <c r="CC6" s="402">
        <v>0</v>
      </c>
      <c r="CD6" s="402">
        <v>0</v>
      </c>
      <c r="CE6" s="403">
        <v>0</v>
      </c>
    </row>
    <row r="7" spans="1:83" x14ac:dyDescent="0.35">
      <c r="A7" s="433"/>
      <c r="B7" s="73" t="s">
        <v>28</v>
      </c>
      <c r="C7" s="432"/>
      <c r="D7" s="402">
        <v>0</v>
      </c>
      <c r="E7" s="402">
        <v>0</v>
      </c>
      <c r="F7" s="402">
        <v>0</v>
      </c>
      <c r="G7" s="402">
        <v>0</v>
      </c>
      <c r="H7" s="402">
        <v>0</v>
      </c>
      <c r="I7" s="402">
        <v>0</v>
      </c>
      <c r="J7" s="402">
        <v>0</v>
      </c>
      <c r="K7" s="402">
        <v>0</v>
      </c>
      <c r="L7" s="402">
        <v>0</v>
      </c>
      <c r="M7" s="402">
        <v>0</v>
      </c>
      <c r="N7" s="402">
        <v>0</v>
      </c>
      <c r="O7" s="402">
        <v>0</v>
      </c>
      <c r="P7" s="402">
        <v>0</v>
      </c>
      <c r="Q7" s="402">
        <v>0</v>
      </c>
      <c r="R7" s="402">
        <v>0</v>
      </c>
      <c r="S7" s="402">
        <v>0</v>
      </c>
      <c r="T7" s="402">
        <v>0</v>
      </c>
      <c r="U7" s="402">
        <v>0</v>
      </c>
      <c r="V7" s="402">
        <v>0</v>
      </c>
      <c r="W7" s="402">
        <v>0</v>
      </c>
      <c r="X7" s="402">
        <v>0</v>
      </c>
      <c r="Y7" s="402">
        <v>0</v>
      </c>
      <c r="Z7" s="402">
        <v>0</v>
      </c>
      <c r="AA7" s="402">
        <v>0</v>
      </c>
      <c r="AB7" s="402">
        <v>0</v>
      </c>
      <c r="AC7" s="402">
        <v>0</v>
      </c>
      <c r="AD7" s="402">
        <v>0</v>
      </c>
      <c r="AE7" s="402">
        <v>0</v>
      </c>
      <c r="AF7" s="402">
        <v>0</v>
      </c>
      <c r="AG7" s="402">
        <v>0</v>
      </c>
      <c r="AH7" s="402">
        <v>0</v>
      </c>
      <c r="AI7" s="402">
        <v>0</v>
      </c>
      <c r="AJ7" s="402">
        <v>0</v>
      </c>
      <c r="AK7" s="402">
        <v>0</v>
      </c>
      <c r="AL7" s="402">
        <v>0</v>
      </c>
      <c r="AM7" s="402">
        <v>0</v>
      </c>
      <c r="AN7" s="402">
        <v>0</v>
      </c>
      <c r="AO7" s="402">
        <v>0</v>
      </c>
      <c r="AP7" s="402">
        <v>0</v>
      </c>
      <c r="AQ7" s="402">
        <v>0</v>
      </c>
      <c r="AR7" s="402">
        <v>0</v>
      </c>
      <c r="AS7" s="402">
        <v>0</v>
      </c>
      <c r="AT7" s="402">
        <v>0</v>
      </c>
      <c r="AU7" s="402">
        <v>0</v>
      </c>
      <c r="AV7" s="402">
        <v>0</v>
      </c>
      <c r="AW7" s="402">
        <v>0</v>
      </c>
      <c r="AX7" s="402">
        <v>0</v>
      </c>
      <c r="AY7" s="402">
        <v>0</v>
      </c>
      <c r="AZ7" s="402">
        <v>0</v>
      </c>
      <c r="BA7" s="402">
        <v>0</v>
      </c>
      <c r="BB7" s="402">
        <v>0</v>
      </c>
      <c r="BC7" s="402">
        <v>0</v>
      </c>
      <c r="BD7" s="402">
        <v>0</v>
      </c>
      <c r="BE7" s="402">
        <v>0</v>
      </c>
      <c r="BF7" s="402">
        <v>0</v>
      </c>
      <c r="BG7" s="402">
        <v>0</v>
      </c>
      <c r="BH7" s="402">
        <v>0</v>
      </c>
      <c r="BI7" s="402">
        <v>0</v>
      </c>
      <c r="BJ7" s="402">
        <v>0</v>
      </c>
      <c r="BK7" s="402">
        <v>0</v>
      </c>
      <c r="BL7" s="402">
        <v>944.21315574012146</v>
      </c>
      <c r="BM7" s="402">
        <v>1026.3094368543275</v>
      </c>
      <c r="BN7" s="402">
        <v>1083.9569208671562</v>
      </c>
      <c r="BO7" s="402">
        <v>1097.3255047744601</v>
      </c>
      <c r="BP7" s="402">
        <v>1110.9613710199749</v>
      </c>
      <c r="BQ7" s="402">
        <v>0</v>
      </c>
      <c r="BR7" s="402">
        <v>0</v>
      </c>
      <c r="BS7" s="402">
        <v>0</v>
      </c>
      <c r="BT7" s="402">
        <v>0</v>
      </c>
      <c r="BU7" s="402">
        <v>0</v>
      </c>
      <c r="BV7" s="402">
        <v>0</v>
      </c>
      <c r="BW7" s="402">
        <v>0</v>
      </c>
      <c r="BX7" s="402">
        <v>0</v>
      </c>
      <c r="BY7" s="402">
        <v>0</v>
      </c>
      <c r="BZ7" s="402">
        <v>0</v>
      </c>
      <c r="CA7" s="402">
        <v>0</v>
      </c>
      <c r="CB7" s="402">
        <v>0</v>
      </c>
      <c r="CC7" s="402">
        <v>0</v>
      </c>
      <c r="CD7" s="402">
        <v>0</v>
      </c>
      <c r="CE7" s="403">
        <v>0</v>
      </c>
    </row>
    <row r="8" spans="1:83" x14ac:dyDescent="0.35">
      <c r="A8" s="433"/>
      <c r="B8" s="73" t="s">
        <v>612</v>
      </c>
      <c r="C8" s="432"/>
      <c r="D8" s="402">
        <v>0</v>
      </c>
      <c r="E8" s="402">
        <v>0</v>
      </c>
      <c r="F8" s="402">
        <v>0</v>
      </c>
      <c r="G8" s="402">
        <v>0</v>
      </c>
      <c r="H8" s="402">
        <v>0</v>
      </c>
      <c r="I8" s="402">
        <v>0</v>
      </c>
      <c r="J8" s="402">
        <v>0</v>
      </c>
      <c r="K8" s="402">
        <v>0</v>
      </c>
      <c r="L8" s="402">
        <v>0</v>
      </c>
      <c r="M8" s="402">
        <v>0</v>
      </c>
      <c r="N8" s="402">
        <v>0</v>
      </c>
      <c r="O8" s="402">
        <v>0</v>
      </c>
      <c r="P8" s="402">
        <v>0</v>
      </c>
      <c r="Q8" s="402">
        <v>0</v>
      </c>
      <c r="R8" s="402">
        <v>0</v>
      </c>
      <c r="S8" s="402">
        <v>0</v>
      </c>
      <c r="T8" s="402">
        <v>0</v>
      </c>
      <c r="U8" s="402">
        <v>0</v>
      </c>
      <c r="V8" s="402">
        <v>0</v>
      </c>
      <c r="W8" s="402">
        <v>0</v>
      </c>
      <c r="X8" s="402">
        <v>0</v>
      </c>
      <c r="Y8" s="402">
        <v>0</v>
      </c>
      <c r="Z8" s="402">
        <v>0</v>
      </c>
      <c r="AA8" s="402">
        <v>0</v>
      </c>
      <c r="AB8" s="402">
        <v>0</v>
      </c>
      <c r="AC8" s="402">
        <v>0</v>
      </c>
      <c r="AD8" s="402">
        <v>0</v>
      </c>
      <c r="AE8" s="402">
        <v>0</v>
      </c>
      <c r="AF8" s="402">
        <v>0</v>
      </c>
      <c r="AG8" s="402">
        <v>0</v>
      </c>
      <c r="AH8" s="402">
        <v>0</v>
      </c>
      <c r="AI8" s="402">
        <v>0</v>
      </c>
      <c r="AJ8" s="402">
        <v>0</v>
      </c>
      <c r="AK8" s="402">
        <v>0</v>
      </c>
      <c r="AL8" s="402">
        <v>0</v>
      </c>
      <c r="AM8" s="402">
        <v>0</v>
      </c>
      <c r="AN8" s="402">
        <v>0</v>
      </c>
      <c r="AO8" s="402">
        <v>0</v>
      </c>
      <c r="AP8" s="402">
        <v>0</v>
      </c>
      <c r="AQ8" s="402">
        <v>0</v>
      </c>
      <c r="AR8" s="402">
        <v>0</v>
      </c>
      <c r="AS8" s="402">
        <v>0</v>
      </c>
      <c r="AT8" s="402">
        <v>0</v>
      </c>
      <c r="AU8" s="402">
        <v>0</v>
      </c>
      <c r="AV8" s="402">
        <v>0</v>
      </c>
      <c r="AW8" s="402">
        <v>0</v>
      </c>
      <c r="AX8" s="402">
        <v>0</v>
      </c>
      <c r="AY8" s="402">
        <v>0</v>
      </c>
      <c r="AZ8" s="402">
        <v>0</v>
      </c>
      <c r="BA8" s="402">
        <v>0</v>
      </c>
      <c r="BB8" s="402">
        <v>0</v>
      </c>
      <c r="BC8" s="402">
        <v>0</v>
      </c>
      <c r="BD8" s="402">
        <v>0</v>
      </c>
      <c r="BE8" s="402">
        <v>0</v>
      </c>
      <c r="BF8" s="402">
        <v>0</v>
      </c>
      <c r="BG8" s="402">
        <v>0</v>
      </c>
      <c r="BH8" s="402">
        <v>0</v>
      </c>
      <c r="BI8" s="402">
        <v>0</v>
      </c>
      <c r="BJ8" s="402">
        <v>0</v>
      </c>
      <c r="BK8" s="402">
        <v>0</v>
      </c>
      <c r="BL8" s="402">
        <v>548.72375959129954</v>
      </c>
      <c r="BM8" s="402">
        <v>539.7901437571029</v>
      </c>
      <c r="BN8" s="402">
        <v>504.78300198133326</v>
      </c>
      <c r="BO8" s="402">
        <v>443.73935361736528</v>
      </c>
      <c r="BP8" s="402">
        <v>399.82414747873798</v>
      </c>
      <c r="BQ8" s="402">
        <v>0</v>
      </c>
      <c r="BR8" s="402">
        <v>0</v>
      </c>
      <c r="BS8" s="402">
        <v>0</v>
      </c>
      <c r="BT8" s="402">
        <v>0</v>
      </c>
      <c r="BU8" s="402">
        <v>0</v>
      </c>
      <c r="BV8" s="402">
        <v>0</v>
      </c>
      <c r="BW8" s="402">
        <v>0</v>
      </c>
      <c r="BX8" s="402">
        <v>0</v>
      </c>
      <c r="BY8" s="402">
        <v>0</v>
      </c>
      <c r="BZ8" s="402">
        <v>0</v>
      </c>
      <c r="CA8" s="402">
        <v>0</v>
      </c>
      <c r="CB8" s="402">
        <v>0</v>
      </c>
      <c r="CC8" s="402">
        <v>0</v>
      </c>
      <c r="CD8" s="402">
        <v>0</v>
      </c>
      <c r="CE8" s="403">
        <v>0</v>
      </c>
    </row>
    <row r="9" spans="1:83" x14ac:dyDescent="0.35">
      <c r="A9" s="433"/>
      <c r="B9" s="73" t="s">
        <v>472</v>
      </c>
      <c r="C9" s="432"/>
      <c r="D9" s="402">
        <v>0</v>
      </c>
      <c r="E9" s="402">
        <v>0</v>
      </c>
      <c r="F9" s="402">
        <v>0</v>
      </c>
      <c r="G9" s="402">
        <v>0</v>
      </c>
      <c r="H9" s="402">
        <v>0</v>
      </c>
      <c r="I9" s="402">
        <v>0</v>
      </c>
      <c r="J9" s="402">
        <v>0</v>
      </c>
      <c r="K9" s="402">
        <v>0</v>
      </c>
      <c r="L9" s="402">
        <v>0</v>
      </c>
      <c r="M9" s="402">
        <v>0</v>
      </c>
      <c r="N9" s="402">
        <v>0</v>
      </c>
      <c r="O9" s="402">
        <v>0</v>
      </c>
      <c r="P9" s="402">
        <v>0</v>
      </c>
      <c r="Q9" s="402">
        <v>0</v>
      </c>
      <c r="R9" s="402">
        <v>0</v>
      </c>
      <c r="S9" s="402">
        <v>0</v>
      </c>
      <c r="T9" s="402">
        <v>0</v>
      </c>
      <c r="U9" s="402">
        <v>0</v>
      </c>
      <c r="V9" s="402">
        <v>0</v>
      </c>
      <c r="W9" s="402">
        <v>0</v>
      </c>
      <c r="X9" s="402">
        <v>0</v>
      </c>
      <c r="Y9" s="402">
        <v>0</v>
      </c>
      <c r="Z9" s="402">
        <v>0</v>
      </c>
      <c r="AA9" s="402">
        <v>0</v>
      </c>
      <c r="AB9" s="402">
        <v>0</v>
      </c>
      <c r="AC9" s="402">
        <v>0</v>
      </c>
      <c r="AD9" s="402">
        <v>0</v>
      </c>
      <c r="AE9" s="402">
        <v>0</v>
      </c>
      <c r="AF9" s="402">
        <v>0</v>
      </c>
      <c r="AG9" s="402">
        <v>0</v>
      </c>
      <c r="AH9" s="402">
        <v>0</v>
      </c>
      <c r="AI9" s="402">
        <v>0</v>
      </c>
      <c r="AJ9" s="402">
        <v>0</v>
      </c>
      <c r="AK9" s="402">
        <v>0</v>
      </c>
      <c r="AL9" s="402">
        <v>0</v>
      </c>
      <c r="AM9" s="402">
        <v>0</v>
      </c>
      <c r="AN9" s="402">
        <v>0</v>
      </c>
      <c r="AO9" s="402">
        <v>0</v>
      </c>
      <c r="AP9" s="402">
        <v>0</v>
      </c>
      <c r="AQ9" s="402">
        <v>0</v>
      </c>
      <c r="AR9" s="402">
        <v>0</v>
      </c>
      <c r="AS9" s="402">
        <v>0</v>
      </c>
      <c r="AT9" s="402">
        <v>0</v>
      </c>
      <c r="AU9" s="402">
        <v>0</v>
      </c>
      <c r="AV9" s="402">
        <v>0</v>
      </c>
      <c r="AW9" s="402">
        <v>0</v>
      </c>
      <c r="AX9" s="402">
        <v>0</v>
      </c>
      <c r="AY9" s="402">
        <v>0</v>
      </c>
      <c r="AZ9" s="402">
        <v>0</v>
      </c>
      <c r="BA9" s="402">
        <v>0</v>
      </c>
      <c r="BB9" s="402">
        <v>0</v>
      </c>
      <c r="BC9" s="402">
        <v>0</v>
      </c>
      <c r="BD9" s="402">
        <v>0</v>
      </c>
      <c r="BE9" s="402">
        <v>0</v>
      </c>
      <c r="BF9" s="402">
        <v>0</v>
      </c>
      <c r="BG9" s="402">
        <v>0</v>
      </c>
      <c r="BH9" s="402">
        <v>0</v>
      </c>
      <c r="BI9" s="402">
        <v>0</v>
      </c>
      <c r="BJ9" s="402">
        <v>0</v>
      </c>
      <c r="BK9" s="402">
        <v>0</v>
      </c>
      <c r="BL9" s="402">
        <v>90.993787458770441</v>
      </c>
      <c r="BM9" s="402">
        <v>106.36432472921662</v>
      </c>
      <c r="BN9" s="402">
        <v>123.81489727307819</v>
      </c>
      <c r="BO9" s="402">
        <v>134.65359309032178</v>
      </c>
      <c r="BP9" s="402">
        <v>148.92426813359887</v>
      </c>
      <c r="BQ9" s="402">
        <v>0</v>
      </c>
      <c r="BR9" s="402">
        <v>0</v>
      </c>
      <c r="BS9" s="402">
        <v>0</v>
      </c>
      <c r="BT9" s="402">
        <v>0</v>
      </c>
      <c r="BU9" s="402">
        <v>0</v>
      </c>
      <c r="BV9" s="402">
        <v>0</v>
      </c>
      <c r="BW9" s="402">
        <v>0</v>
      </c>
      <c r="BX9" s="402">
        <v>0</v>
      </c>
      <c r="BY9" s="402">
        <v>0</v>
      </c>
      <c r="BZ9" s="402">
        <v>0</v>
      </c>
      <c r="CA9" s="402">
        <v>0</v>
      </c>
      <c r="CB9" s="402">
        <v>0</v>
      </c>
      <c r="CC9" s="402">
        <v>0</v>
      </c>
      <c r="CD9" s="402">
        <v>0</v>
      </c>
      <c r="CE9" s="403">
        <v>0</v>
      </c>
    </row>
    <row r="10" spans="1:83" x14ac:dyDescent="0.35">
      <c r="A10" s="433"/>
      <c r="B10" s="73" t="s">
        <v>613</v>
      </c>
      <c r="C10" s="432"/>
      <c r="D10" s="402">
        <v>0</v>
      </c>
      <c r="E10" s="402">
        <v>0</v>
      </c>
      <c r="F10" s="402">
        <v>0</v>
      </c>
      <c r="G10" s="402">
        <v>0</v>
      </c>
      <c r="H10" s="402">
        <v>0</v>
      </c>
      <c r="I10" s="402">
        <v>0</v>
      </c>
      <c r="J10" s="402">
        <v>0</v>
      </c>
      <c r="K10" s="402">
        <v>0</v>
      </c>
      <c r="L10" s="402">
        <v>0</v>
      </c>
      <c r="M10" s="402">
        <v>0</v>
      </c>
      <c r="N10" s="402">
        <v>0</v>
      </c>
      <c r="O10" s="402">
        <v>0</v>
      </c>
      <c r="P10" s="402">
        <v>0</v>
      </c>
      <c r="Q10" s="402">
        <v>0</v>
      </c>
      <c r="R10" s="402">
        <v>0</v>
      </c>
      <c r="S10" s="402">
        <v>0</v>
      </c>
      <c r="T10" s="402">
        <v>0</v>
      </c>
      <c r="U10" s="402">
        <v>0</v>
      </c>
      <c r="V10" s="402">
        <v>0</v>
      </c>
      <c r="W10" s="402">
        <v>0</v>
      </c>
      <c r="X10" s="402">
        <v>0</v>
      </c>
      <c r="Y10" s="402">
        <v>0</v>
      </c>
      <c r="Z10" s="402">
        <v>0</v>
      </c>
      <c r="AA10" s="402">
        <v>0</v>
      </c>
      <c r="AB10" s="402">
        <v>0</v>
      </c>
      <c r="AC10" s="402">
        <v>0</v>
      </c>
      <c r="AD10" s="402">
        <v>0</v>
      </c>
      <c r="AE10" s="402">
        <v>0</v>
      </c>
      <c r="AF10" s="402">
        <v>0</v>
      </c>
      <c r="AG10" s="402">
        <v>0</v>
      </c>
      <c r="AH10" s="402">
        <v>0</v>
      </c>
      <c r="AI10" s="402">
        <v>0</v>
      </c>
      <c r="AJ10" s="402">
        <v>0</v>
      </c>
      <c r="AK10" s="402">
        <v>0</v>
      </c>
      <c r="AL10" s="402">
        <v>0</v>
      </c>
      <c r="AM10" s="402">
        <v>0</v>
      </c>
      <c r="AN10" s="402">
        <v>0</v>
      </c>
      <c r="AO10" s="402">
        <v>0</v>
      </c>
      <c r="AP10" s="402">
        <v>0</v>
      </c>
      <c r="AQ10" s="402">
        <v>0</v>
      </c>
      <c r="AR10" s="402">
        <v>0</v>
      </c>
      <c r="AS10" s="402">
        <v>0</v>
      </c>
      <c r="AT10" s="402">
        <v>0</v>
      </c>
      <c r="AU10" s="402">
        <v>0</v>
      </c>
      <c r="AV10" s="402">
        <v>0</v>
      </c>
      <c r="AW10" s="402">
        <v>0</v>
      </c>
      <c r="AX10" s="402">
        <v>0</v>
      </c>
      <c r="AY10" s="402">
        <v>0</v>
      </c>
      <c r="AZ10" s="402">
        <v>0</v>
      </c>
      <c r="BA10" s="402">
        <v>0</v>
      </c>
      <c r="BB10" s="402">
        <v>0</v>
      </c>
      <c r="BC10" s="402">
        <v>0</v>
      </c>
      <c r="BD10" s="402">
        <v>0</v>
      </c>
      <c r="BE10" s="402">
        <v>0</v>
      </c>
      <c r="BF10" s="402">
        <v>0</v>
      </c>
      <c r="BG10" s="402">
        <v>0</v>
      </c>
      <c r="BH10" s="402">
        <v>0</v>
      </c>
      <c r="BI10" s="402">
        <v>0</v>
      </c>
      <c r="BJ10" s="402">
        <v>0</v>
      </c>
      <c r="BK10" s="402">
        <v>0</v>
      </c>
      <c r="BL10" s="402">
        <v>160.10370387808047</v>
      </c>
      <c r="BM10" s="402">
        <v>169.9076006622407</v>
      </c>
      <c r="BN10" s="402">
        <v>169.73026830045234</v>
      </c>
      <c r="BO10" s="402">
        <v>154.35312752812516</v>
      </c>
      <c r="BP10" s="402">
        <v>129.85184372983497</v>
      </c>
      <c r="BQ10" s="402">
        <v>0</v>
      </c>
      <c r="BR10" s="402">
        <v>0</v>
      </c>
      <c r="BS10" s="402">
        <v>0</v>
      </c>
      <c r="BT10" s="402">
        <v>0</v>
      </c>
      <c r="BU10" s="402">
        <v>0</v>
      </c>
      <c r="BV10" s="402">
        <v>0</v>
      </c>
      <c r="BW10" s="402">
        <v>0</v>
      </c>
      <c r="BX10" s="402">
        <v>0</v>
      </c>
      <c r="BY10" s="402">
        <v>0</v>
      </c>
      <c r="BZ10" s="402">
        <v>0</v>
      </c>
      <c r="CA10" s="402">
        <v>0</v>
      </c>
      <c r="CB10" s="402">
        <v>0</v>
      </c>
      <c r="CC10" s="402">
        <v>0</v>
      </c>
      <c r="CD10" s="402">
        <v>0</v>
      </c>
      <c r="CE10" s="403">
        <v>0</v>
      </c>
    </row>
    <row r="11" spans="1:83" ht="26.25" customHeight="1" x14ac:dyDescent="0.35">
      <c r="A11" s="433"/>
      <c r="B11" s="73" t="s">
        <v>614</v>
      </c>
      <c r="C11" s="432"/>
      <c r="D11" s="402">
        <v>0</v>
      </c>
      <c r="E11" s="402">
        <v>0</v>
      </c>
      <c r="F11" s="402">
        <v>0</v>
      </c>
      <c r="G11" s="402">
        <v>0</v>
      </c>
      <c r="H11" s="402">
        <v>0</v>
      </c>
      <c r="I11" s="402">
        <v>0</v>
      </c>
      <c r="J11" s="402">
        <v>0</v>
      </c>
      <c r="K11" s="402">
        <v>0</v>
      </c>
      <c r="L11" s="402">
        <v>0</v>
      </c>
      <c r="M11" s="402">
        <v>0</v>
      </c>
      <c r="N11" s="402">
        <v>0</v>
      </c>
      <c r="O11" s="402">
        <v>0</v>
      </c>
      <c r="P11" s="402">
        <v>0</v>
      </c>
      <c r="Q11" s="402">
        <v>0</v>
      </c>
      <c r="R11" s="402">
        <v>0</v>
      </c>
      <c r="S11" s="402">
        <v>0</v>
      </c>
      <c r="T11" s="402">
        <v>0</v>
      </c>
      <c r="U11" s="402">
        <v>0</v>
      </c>
      <c r="V11" s="402">
        <v>0</v>
      </c>
      <c r="W11" s="402">
        <v>0</v>
      </c>
      <c r="X11" s="402">
        <v>0</v>
      </c>
      <c r="Y11" s="402">
        <v>0</v>
      </c>
      <c r="Z11" s="402">
        <v>0</v>
      </c>
      <c r="AA11" s="402">
        <v>0</v>
      </c>
      <c r="AB11" s="402">
        <v>0</v>
      </c>
      <c r="AC11" s="402">
        <v>0</v>
      </c>
      <c r="AD11" s="402">
        <v>0</v>
      </c>
      <c r="AE11" s="402">
        <v>0</v>
      </c>
      <c r="AF11" s="402">
        <v>0</v>
      </c>
      <c r="AG11" s="402">
        <v>0</v>
      </c>
      <c r="AH11" s="402">
        <v>0</v>
      </c>
      <c r="AI11" s="402">
        <v>0</v>
      </c>
      <c r="AJ11" s="402">
        <v>0</v>
      </c>
      <c r="AK11" s="402">
        <v>0</v>
      </c>
      <c r="AL11" s="402">
        <v>0</v>
      </c>
      <c r="AM11" s="402">
        <v>0</v>
      </c>
      <c r="AN11" s="402">
        <v>0</v>
      </c>
      <c r="AO11" s="402">
        <v>0</v>
      </c>
      <c r="AP11" s="402">
        <v>0</v>
      </c>
      <c r="AQ11" s="402">
        <v>0</v>
      </c>
      <c r="AR11" s="402">
        <v>0</v>
      </c>
      <c r="AS11" s="402">
        <v>0</v>
      </c>
      <c r="AT11" s="402">
        <v>0</v>
      </c>
      <c r="AU11" s="402">
        <v>0</v>
      </c>
      <c r="AV11" s="402">
        <v>0</v>
      </c>
      <c r="AW11" s="402">
        <v>0</v>
      </c>
      <c r="AX11" s="402">
        <v>0</v>
      </c>
      <c r="AY11" s="402">
        <v>0</v>
      </c>
      <c r="AZ11" s="402">
        <v>0</v>
      </c>
      <c r="BA11" s="402">
        <v>0</v>
      </c>
      <c r="BB11" s="402">
        <v>0</v>
      </c>
      <c r="BC11" s="402">
        <v>0</v>
      </c>
      <c r="BD11" s="402">
        <v>0</v>
      </c>
      <c r="BE11" s="402">
        <v>0</v>
      </c>
      <c r="BF11" s="402">
        <v>0</v>
      </c>
      <c r="BG11" s="402">
        <v>0</v>
      </c>
      <c r="BH11" s="402">
        <v>0</v>
      </c>
      <c r="BI11" s="402">
        <v>0</v>
      </c>
      <c r="BJ11" s="402">
        <v>0</v>
      </c>
      <c r="BK11" s="402">
        <v>0</v>
      </c>
      <c r="BL11" s="402">
        <v>1640.5339423645937</v>
      </c>
      <c r="BM11" s="402">
        <v>1684.6942545741524</v>
      </c>
      <c r="BN11" s="402">
        <v>1704.7825727712873</v>
      </c>
      <c r="BO11" s="402">
        <v>1660.9634499654603</v>
      </c>
      <c r="BP11" s="402">
        <v>1590.5767319556921</v>
      </c>
      <c r="BQ11" s="402">
        <v>0</v>
      </c>
      <c r="BR11" s="402">
        <v>0</v>
      </c>
      <c r="BS11" s="402">
        <v>0</v>
      </c>
      <c r="BT11" s="402">
        <v>0</v>
      </c>
      <c r="BU11" s="402">
        <v>0</v>
      </c>
      <c r="BV11" s="402">
        <v>0</v>
      </c>
      <c r="BW11" s="402">
        <v>0</v>
      </c>
      <c r="BX11" s="402">
        <v>0</v>
      </c>
      <c r="BY11" s="402">
        <v>0</v>
      </c>
      <c r="BZ11" s="402">
        <v>0</v>
      </c>
      <c r="CA11" s="402">
        <v>0</v>
      </c>
      <c r="CB11" s="402">
        <v>0</v>
      </c>
      <c r="CC11" s="402">
        <v>0</v>
      </c>
      <c r="CD11" s="402">
        <v>0</v>
      </c>
      <c r="CE11" s="403">
        <v>0</v>
      </c>
    </row>
    <row r="12" spans="1:83" x14ac:dyDescent="0.35">
      <c r="A12" s="433"/>
      <c r="B12" s="73" t="s">
        <v>474</v>
      </c>
      <c r="C12" s="432"/>
      <c r="D12" s="402">
        <v>0</v>
      </c>
      <c r="E12" s="402">
        <v>0</v>
      </c>
      <c r="F12" s="402">
        <v>0</v>
      </c>
      <c r="G12" s="402">
        <v>0</v>
      </c>
      <c r="H12" s="402">
        <v>0</v>
      </c>
      <c r="I12" s="402">
        <v>0</v>
      </c>
      <c r="J12" s="402">
        <v>0</v>
      </c>
      <c r="K12" s="402">
        <v>0</v>
      </c>
      <c r="L12" s="402">
        <v>0</v>
      </c>
      <c r="M12" s="402">
        <v>0</v>
      </c>
      <c r="N12" s="402">
        <v>0</v>
      </c>
      <c r="O12" s="402">
        <v>0</v>
      </c>
      <c r="P12" s="402">
        <v>0</v>
      </c>
      <c r="Q12" s="402">
        <v>0</v>
      </c>
      <c r="R12" s="402">
        <v>0</v>
      </c>
      <c r="S12" s="402">
        <v>0</v>
      </c>
      <c r="T12" s="402">
        <v>0</v>
      </c>
      <c r="U12" s="402">
        <v>0</v>
      </c>
      <c r="V12" s="402">
        <v>0</v>
      </c>
      <c r="W12" s="402">
        <v>0</v>
      </c>
      <c r="X12" s="402">
        <v>0</v>
      </c>
      <c r="Y12" s="402">
        <v>0</v>
      </c>
      <c r="Z12" s="402">
        <v>0</v>
      </c>
      <c r="AA12" s="402">
        <v>0</v>
      </c>
      <c r="AB12" s="402">
        <v>0</v>
      </c>
      <c r="AC12" s="402">
        <v>0</v>
      </c>
      <c r="AD12" s="402">
        <v>0</v>
      </c>
      <c r="AE12" s="402">
        <v>0</v>
      </c>
      <c r="AF12" s="402">
        <v>0</v>
      </c>
      <c r="AG12" s="402">
        <v>0</v>
      </c>
      <c r="AH12" s="402">
        <v>0</v>
      </c>
      <c r="AI12" s="402">
        <v>0</v>
      </c>
      <c r="AJ12" s="402">
        <v>0</v>
      </c>
      <c r="AK12" s="402">
        <v>0</v>
      </c>
      <c r="AL12" s="402">
        <v>0</v>
      </c>
      <c r="AM12" s="402">
        <v>0</v>
      </c>
      <c r="AN12" s="402">
        <v>0</v>
      </c>
      <c r="AO12" s="402">
        <v>0</v>
      </c>
      <c r="AP12" s="402">
        <v>0</v>
      </c>
      <c r="AQ12" s="402">
        <v>0</v>
      </c>
      <c r="AR12" s="402">
        <v>0</v>
      </c>
      <c r="AS12" s="402">
        <v>0</v>
      </c>
      <c r="AT12" s="402">
        <v>0</v>
      </c>
      <c r="AU12" s="402">
        <v>0</v>
      </c>
      <c r="AV12" s="402">
        <v>0</v>
      </c>
      <c r="AW12" s="402">
        <v>0</v>
      </c>
      <c r="AX12" s="402">
        <v>0</v>
      </c>
      <c r="AY12" s="402">
        <v>0</v>
      </c>
      <c r="AZ12" s="402">
        <v>0</v>
      </c>
      <c r="BA12" s="402">
        <v>0</v>
      </c>
      <c r="BB12" s="402">
        <v>0</v>
      </c>
      <c r="BC12" s="402">
        <v>0</v>
      </c>
      <c r="BD12" s="402">
        <v>0</v>
      </c>
      <c r="BE12" s="402">
        <v>0</v>
      </c>
      <c r="BF12" s="402">
        <v>0</v>
      </c>
      <c r="BG12" s="402">
        <v>0</v>
      </c>
      <c r="BH12" s="402">
        <v>0</v>
      </c>
      <c r="BI12" s="402">
        <v>0</v>
      </c>
      <c r="BJ12" s="402">
        <v>0</v>
      </c>
      <c r="BK12" s="402">
        <v>0</v>
      </c>
      <c r="BL12" s="402">
        <v>23.082844298202023</v>
      </c>
      <c r="BM12" s="402">
        <v>28.427885672585596</v>
      </c>
      <c r="BN12" s="402">
        <v>34.419420881684694</v>
      </c>
      <c r="BO12" s="402">
        <v>38.184232300479046</v>
      </c>
      <c r="BP12" s="402">
        <v>45.841252968819461</v>
      </c>
      <c r="BQ12" s="402">
        <v>0</v>
      </c>
      <c r="BR12" s="402">
        <v>0</v>
      </c>
      <c r="BS12" s="402">
        <v>0</v>
      </c>
      <c r="BT12" s="402">
        <v>0</v>
      </c>
      <c r="BU12" s="402">
        <v>0</v>
      </c>
      <c r="BV12" s="402">
        <v>0</v>
      </c>
      <c r="BW12" s="402">
        <v>0</v>
      </c>
      <c r="BX12" s="402">
        <v>0</v>
      </c>
      <c r="BY12" s="402">
        <v>0</v>
      </c>
      <c r="BZ12" s="402">
        <v>0</v>
      </c>
      <c r="CA12" s="402">
        <v>0</v>
      </c>
      <c r="CB12" s="402">
        <v>0</v>
      </c>
      <c r="CC12" s="402">
        <v>0</v>
      </c>
      <c r="CD12" s="402">
        <v>0</v>
      </c>
      <c r="CE12" s="403">
        <v>0</v>
      </c>
    </row>
    <row r="13" spans="1:83" x14ac:dyDescent="0.35">
      <c r="A13" s="433"/>
      <c r="B13" s="73" t="s">
        <v>615</v>
      </c>
      <c r="C13" s="432"/>
      <c r="D13" s="402">
        <v>0</v>
      </c>
      <c r="E13" s="402">
        <v>0</v>
      </c>
      <c r="F13" s="402">
        <v>0</v>
      </c>
      <c r="G13" s="402">
        <v>0</v>
      </c>
      <c r="H13" s="402">
        <v>0</v>
      </c>
      <c r="I13" s="402">
        <v>0</v>
      </c>
      <c r="J13" s="402">
        <v>0</v>
      </c>
      <c r="K13" s="402">
        <v>0</v>
      </c>
      <c r="L13" s="402">
        <v>0</v>
      </c>
      <c r="M13" s="402">
        <v>0</v>
      </c>
      <c r="N13" s="402">
        <v>0</v>
      </c>
      <c r="O13" s="402">
        <v>0</v>
      </c>
      <c r="P13" s="402">
        <v>0</v>
      </c>
      <c r="Q13" s="402">
        <v>0</v>
      </c>
      <c r="R13" s="402">
        <v>0</v>
      </c>
      <c r="S13" s="402">
        <v>0</v>
      </c>
      <c r="T13" s="402">
        <v>0</v>
      </c>
      <c r="U13" s="402">
        <v>0</v>
      </c>
      <c r="V13" s="402">
        <v>0</v>
      </c>
      <c r="W13" s="402">
        <v>0</v>
      </c>
      <c r="X13" s="402">
        <v>0</v>
      </c>
      <c r="Y13" s="402">
        <v>0</v>
      </c>
      <c r="Z13" s="402">
        <v>0</v>
      </c>
      <c r="AA13" s="402">
        <v>0</v>
      </c>
      <c r="AB13" s="402">
        <v>0</v>
      </c>
      <c r="AC13" s="402">
        <v>0</v>
      </c>
      <c r="AD13" s="402">
        <v>0</v>
      </c>
      <c r="AE13" s="402">
        <v>0</v>
      </c>
      <c r="AF13" s="402">
        <v>0</v>
      </c>
      <c r="AG13" s="402">
        <v>0</v>
      </c>
      <c r="AH13" s="402">
        <v>0</v>
      </c>
      <c r="AI13" s="402">
        <v>0</v>
      </c>
      <c r="AJ13" s="402">
        <v>0</v>
      </c>
      <c r="AK13" s="402">
        <v>0</v>
      </c>
      <c r="AL13" s="402">
        <v>0</v>
      </c>
      <c r="AM13" s="402">
        <v>0</v>
      </c>
      <c r="AN13" s="402">
        <v>0</v>
      </c>
      <c r="AO13" s="402">
        <v>0</v>
      </c>
      <c r="AP13" s="402">
        <v>0</v>
      </c>
      <c r="AQ13" s="402">
        <v>0</v>
      </c>
      <c r="AR13" s="402">
        <v>0</v>
      </c>
      <c r="AS13" s="402">
        <v>0</v>
      </c>
      <c r="AT13" s="402">
        <v>0</v>
      </c>
      <c r="AU13" s="402">
        <v>0</v>
      </c>
      <c r="AV13" s="402">
        <v>0</v>
      </c>
      <c r="AW13" s="402">
        <v>0</v>
      </c>
      <c r="AX13" s="402">
        <v>0</v>
      </c>
      <c r="AY13" s="402">
        <v>0</v>
      </c>
      <c r="AZ13" s="402">
        <v>0</v>
      </c>
      <c r="BA13" s="402">
        <v>0</v>
      </c>
      <c r="BB13" s="402">
        <v>0</v>
      </c>
      <c r="BC13" s="402">
        <v>0</v>
      </c>
      <c r="BD13" s="402">
        <v>0</v>
      </c>
      <c r="BE13" s="402">
        <v>0</v>
      </c>
      <c r="BF13" s="402">
        <v>0</v>
      </c>
      <c r="BG13" s="402">
        <v>0</v>
      </c>
      <c r="BH13" s="402">
        <v>0</v>
      </c>
      <c r="BI13" s="402">
        <v>0</v>
      </c>
      <c r="BJ13" s="402">
        <v>0</v>
      </c>
      <c r="BK13" s="402">
        <v>0</v>
      </c>
      <c r="BL13" s="402">
        <v>5.4657403293191589</v>
      </c>
      <c r="BM13" s="402">
        <v>6.0969998242253682</v>
      </c>
      <c r="BN13" s="402">
        <v>6.8956510417745456</v>
      </c>
      <c r="BO13" s="402">
        <v>6.7893805407546886</v>
      </c>
      <c r="BP13" s="402">
        <v>6.7126372311936491</v>
      </c>
      <c r="BQ13" s="402">
        <v>0</v>
      </c>
      <c r="BR13" s="402">
        <v>0</v>
      </c>
      <c r="BS13" s="402">
        <v>0</v>
      </c>
      <c r="BT13" s="402">
        <v>0</v>
      </c>
      <c r="BU13" s="402">
        <v>0</v>
      </c>
      <c r="BV13" s="402">
        <v>0</v>
      </c>
      <c r="BW13" s="402">
        <v>0</v>
      </c>
      <c r="BX13" s="402">
        <v>0</v>
      </c>
      <c r="BY13" s="402">
        <v>0</v>
      </c>
      <c r="BZ13" s="402">
        <v>0</v>
      </c>
      <c r="CA13" s="402">
        <v>0</v>
      </c>
      <c r="CB13" s="402">
        <v>0</v>
      </c>
      <c r="CC13" s="402">
        <v>0</v>
      </c>
      <c r="CD13" s="402">
        <v>0</v>
      </c>
      <c r="CE13" s="403">
        <v>0</v>
      </c>
    </row>
    <row r="14" spans="1:83" x14ac:dyDescent="0.35">
      <c r="A14" s="433"/>
      <c r="B14" s="73" t="s">
        <v>35</v>
      </c>
      <c r="C14" s="432"/>
      <c r="D14" s="402">
        <v>0</v>
      </c>
      <c r="E14" s="402">
        <v>0</v>
      </c>
      <c r="F14" s="402">
        <v>0</v>
      </c>
      <c r="G14" s="402">
        <v>0</v>
      </c>
      <c r="H14" s="402">
        <v>0</v>
      </c>
      <c r="I14" s="402">
        <v>0</v>
      </c>
      <c r="J14" s="402">
        <v>0</v>
      </c>
      <c r="K14" s="402">
        <v>0</v>
      </c>
      <c r="L14" s="402">
        <v>0</v>
      </c>
      <c r="M14" s="402">
        <v>0</v>
      </c>
      <c r="N14" s="402">
        <v>0</v>
      </c>
      <c r="O14" s="402">
        <v>0</v>
      </c>
      <c r="P14" s="402">
        <v>0</v>
      </c>
      <c r="Q14" s="402">
        <v>0</v>
      </c>
      <c r="R14" s="402">
        <v>0</v>
      </c>
      <c r="S14" s="402">
        <v>0</v>
      </c>
      <c r="T14" s="402">
        <v>0</v>
      </c>
      <c r="U14" s="402">
        <v>0</v>
      </c>
      <c r="V14" s="402">
        <v>0</v>
      </c>
      <c r="W14" s="402">
        <v>0</v>
      </c>
      <c r="X14" s="402">
        <v>0</v>
      </c>
      <c r="Y14" s="402">
        <v>0</v>
      </c>
      <c r="Z14" s="402">
        <v>0</v>
      </c>
      <c r="AA14" s="402">
        <v>0</v>
      </c>
      <c r="AB14" s="402">
        <v>0</v>
      </c>
      <c r="AC14" s="402">
        <v>0</v>
      </c>
      <c r="AD14" s="402">
        <v>0</v>
      </c>
      <c r="AE14" s="402">
        <v>0</v>
      </c>
      <c r="AF14" s="402">
        <v>0</v>
      </c>
      <c r="AG14" s="402">
        <v>0</v>
      </c>
      <c r="AH14" s="402">
        <v>0</v>
      </c>
      <c r="AI14" s="402">
        <v>0</v>
      </c>
      <c r="AJ14" s="402">
        <v>0</v>
      </c>
      <c r="AK14" s="402">
        <v>0</v>
      </c>
      <c r="AL14" s="402">
        <v>0</v>
      </c>
      <c r="AM14" s="402">
        <v>0</v>
      </c>
      <c r="AN14" s="402">
        <v>0</v>
      </c>
      <c r="AO14" s="402">
        <v>0</v>
      </c>
      <c r="AP14" s="402">
        <v>0</v>
      </c>
      <c r="AQ14" s="402">
        <v>0</v>
      </c>
      <c r="AR14" s="402">
        <v>0</v>
      </c>
      <c r="AS14" s="402">
        <v>0</v>
      </c>
      <c r="AT14" s="402">
        <v>0</v>
      </c>
      <c r="AU14" s="402">
        <v>0</v>
      </c>
      <c r="AV14" s="402">
        <v>0</v>
      </c>
      <c r="AW14" s="402">
        <v>0</v>
      </c>
      <c r="AX14" s="402">
        <v>0</v>
      </c>
      <c r="AY14" s="402">
        <v>0</v>
      </c>
      <c r="AZ14" s="402">
        <v>0</v>
      </c>
      <c r="BA14" s="402">
        <v>0</v>
      </c>
      <c r="BB14" s="402">
        <v>0</v>
      </c>
      <c r="BC14" s="402">
        <v>0</v>
      </c>
      <c r="BD14" s="402">
        <v>0</v>
      </c>
      <c r="BE14" s="402">
        <v>0</v>
      </c>
      <c r="BF14" s="402">
        <v>0</v>
      </c>
      <c r="BG14" s="402">
        <v>0</v>
      </c>
      <c r="BH14" s="402">
        <v>0</v>
      </c>
      <c r="BI14" s="402">
        <v>0</v>
      </c>
      <c r="BJ14" s="402">
        <v>0</v>
      </c>
      <c r="BK14" s="402">
        <v>0</v>
      </c>
      <c r="BL14" s="402">
        <v>311.10320714739561</v>
      </c>
      <c r="BM14" s="402">
        <v>322.0954267879905</v>
      </c>
      <c r="BN14" s="402">
        <v>328.73751436019393</v>
      </c>
      <c r="BO14" s="402">
        <v>321.81967597883261</v>
      </c>
      <c r="BP14" s="402">
        <v>330.48284130260879</v>
      </c>
      <c r="BQ14" s="402">
        <v>0</v>
      </c>
      <c r="BR14" s="402">
        <v>0</v>
      </c>
      <c r="BS14" s="402">
        <v>0</v>
      </c>
      <c r="BT14" s="402">
        <v>0</v>
      </c>
      <c r="BU14" s="402">
        <v>0</v>
      </c>
      <c r="BV14" s="402">
        <v>0</v>
      </c>
      <c r="BW14" s="402">
        <v>0</v>
      </c>
      <c r="BX14" s="402">
        <v>0</v>
      </c>
      <c r="BY14" s="402">
        <v>0</v>
      </c>
      <c r="BZ14" s="402">
        <v>0</v>
      </c>
      <c r="CA14" s="402">
        <v>0</v>
      </c>
      <c r="CB14" s="402">
        <v>0</v>
      </c>
      <c r="CC14" s="402">
        <v>0</v>
      </c>
      <c r="CD14" s="402">
        <v>0</v>
      </c>
      <c r="CE14" s="403">
        <v>0</v>
      </c>
    </row>
    <row r="15" spans="1:83" x14ac:dyDescent="0.35">
      <c r="A15" s="433"/>
      <c r="B15" s="73" t="s">
        <v>616</v>
      </c>
      <c r="C15" s="432"/>
      <c r="D15" s="402">
        <v>0</v>
      </c>
      <c r="E15" s="402">
        <v>0</v>
      </c>
      <c r="F15" s="402">
        <v>0</v>
      </c>
      <c r="G15" s="402">
        <v>0</v>
      </c>
      <c r="H15" s="402">
        <v>0</v>
      </c>
      <c r="I15" s="402">
        <v>0</v>
      </c>
      <c r="J15" s="402">
        <v>0</v>
      </c>
      <c r="K15" s="402">
        <v>0</v>
      </c>
      <c r="L15" s="402">
        <v>0</v>
      </c>
      <c r="M15" s="402">
        <v>0</v>
      </c>
      <c r="N15" s="402">
        <v>0</v>
      </c>
      <c r="O15" s="402">
        <v>0</v>
      </c>
      <c r="P15" s="402">
        <v>0</v>
      </c>
      <c r="Q15" s="402">
        <v>0</v>
      </c>
      <c r="R15" s="402">
        <v>0</v>
      </c>
      <c r="S15" s="402">
        <v>0</v>
      </c>
      <c r="T15" s="402">
        <v>0</v>
      </c>
      <c r="U15" s="402">
        <v>0</v>
      </c>
      <c r="V15" s="402">
        <v>0</v>
      </c>
      <c r="W15" s="402">
        <v>0</v>
      </c>
      <c r="X15" s="402">
        <v>0</v>
      </c>
      <c r="Y15" s="402">
        <v>0</v>
      </c>
      <c r="Z15" s="402">
        <v>0</v>
      </c>
      <c r="AA15" s="402">
        <v>0</v>
      </c>
      <c r="AB15" s="402">
        <v>0</v>
      </c>
      <c r="AC15" s="402">
        <v>0</v>
      </c>
      <c r="AD15" s="402">
        <v>0</v>
      </c>
      <c r="AE15" s="402">
        <v>0</v>
      </c>
      <c r="AF15" s="402">
        <v>0</v>
      </c>
      <c r="AG15" s="402">
        <v>0</v>
      </c>
      <c r="AH15" s="402">
        <v>0</v>
      </c>
      <c r="AI15" s="402">
        <v>0</v>
      </c>
      <c r="AJ15" s="402">
        <v>0</v>
      </c>
      <c r="AK15" s="402">
        <v>0</v>
      </c>
      <c r="AL15" s="402">
        <v>0</v>
      </c>
      <c r="AM15" s="402">
        <v>0</v>
      </c>
      <c r="AN15" s="402">
        <v>0</v>
      </c>
      <c r="AO15" s="402">
        <v>0</v>
      </c>
      <c r="AP15" s="402">
        <v>0</v>
      </c>
      <c r="AQ15" s="402">
        <v>0</v>
      </c>
      <c r="AR15" s="402">
        <v>0</v>
      </c>
      <c r="AS15" s="402">
        <v>0</v>
      </c>
      <c r="AT15" s="402">
        <v>0</v>
      </c>
      <c r="AU15" s="402">
        <v>0</v>
      </c>
      <c r="AV15" s="402">
        <v>0</v>
      </c>
      <c r="AW15" s="402">
        <v>0</v>
      </c>
      <c r="AX15" s="402">
        <v>0</v>
      </c>
      <c r="AY15" s="402">
        <v>0</v>
      </c>
      <c r="AZ15" s="402">
        <v>0</v>
      </c>
      <c r="BA15" s="402">
        <v>0</v>
      </c>
      <c r="BB15" s="402">
        <v>0</v>
      </c>
      <c r="BC15" s="402">
        <v>0</v>
      </c>
      <c r="BD15" s="402">
        <v>0</v>
      </c>
      <c r="BE15" s="402">
        <v>0</v>
      </c>
      <c r="BF15" s="402">
        <v>0</v>
      </c>
      <c r="BG15" s="402">
        <v>0</v>
      </c>
      <c r="BH15" s="402">
        <v>0</v>
      </c>
      <c r="BI15" s="402">
        <v>0</v>
      </c>
      <c r="BJ15" s="402">
        <v>0</v>
      </c>
      <c r="BK15" s="402">
        <v>0</v>
      </c>
      <c r="BL15" s="402">
        <v>202.19597112502819</v>
      </c>
      <c r="BM15" s="402">
        <v>298.50971591364902</v>
      </c>
      <c r="BN15" s="402">
        <v>408.00421011928688</v>
      </c>
      <c r="BO15" s="402">
        <v>472.31268500113845</v>
      </c>
      <c r="BP15" s="402">
        <v>527.80568466400962</v>
      </c>
      <c r="BQ15" s="402">
        <v>0</v>
      </c>
      <c r="BR15" s="402">
        <v>0</v>
      </c>
      <c r="BS15" s="402">
        <v>0</v>
      </c>
      <c r="BT15" s="402">
        <v>0</v>
      </c>
      <c r="BU15" s="402">
        <v>0</v>
      </c>
      <c r="BV15" s="402">
        <v>0</v>
      </c>
      <c r="BW15" s="402">
        <v>0</v>
      </c>
      <c r="BX15" s="402">
        <v>0</v>
      </c>
      <c r="BY15" s="402">
        <v>0</v>
      </c>
      <c r="BZ15" s="402">
        <v>0</v>
      </c>
      <c r="CA15" s="402">
        <v>0</v>
      </c>
      <c r="CB15" s="402">
        <v>0</v>
      </c>
      <c r="CC15" s="402">
        <v>0</v>
      </c>
      <c r="CD15" s="402">
        <v>0</v>
      </c>
      <c r="CE15" s="403">
        <v>0</v>
      </c>
    </row>
    <row r="16" spans="1:83" ht="26.25" customHeight="1" x14ac:dyDescent="0.35">
      <c r="A16" s="433"/>
      <c r="B16" s="73" t="s">
        <v>617</v>
      </c>
      <c r="C16" s="53"/>
      <c r="D16" s="402">
        <f t="shared" ref="D16:AI16" si="1">D19</f>
        <v>0</v>
      </c>
      <c r="E16" s="402">
        <f t="shared" si="1"/>
        <v>0</v>
      </c>
      <c r="F16" s="402">
        <f t="shared" si="1"/>
        <v>0</v>
      </c>
      <c r="G16" s="402">
        <f t="shared" si="1"/>
        <v>0</v>
      </c>
      <c r="H16" s="402">
        <f t="shared" si="1"/>
        <v>0</v>
      </c>
      <c r="I16" s="402">
        <f t="shared" si="1"/>
        <v>0</v>
      </c>
      <c r="J16" s="402">
        <f t="shared" si="1"/>
        <v>0</v>
      </c>
      <c r="K16" s="402">
        <f t="shared" si="1"/>
        <v>0</v>
      </c>
      <c r="L16" s="402">
        <f t="shared" si="1"/>
        <v>0</v>
      </c>
      <c r="M16" s="402">
        <f t="shared" si="1"/>
        <v>0</v>
      </c>
      <c r="N16" s="402">
        <f t="shared" si="1"/>
        <v>0</v>
      </c>
      <c r="O16" s="402">
        <f t="shared" si="1"/>
        <v>0</v>
      </c>
      <c r="P16" s="402">
        <f t="shared" si="1"/>
        <v>0</v>
      </c>
      <c r="Q16" s="402">
        <f t="shared" si="1"/>
        <v>0</v>
      </c>
      <c r="R16" s="402">
        <f t="shared" si="1"/>
        <v>0</v>
      </c>
      <c r="S16" s="402">
        <f t="shared" si="1"/>
        <v>0</v>
      </c>
      <c r="T16" s="402">
        <f t="shared" si="1"/>
        <v>0</v>
      </c>
      <c r="U16" s="402">
        <f t="shared" si="1"/>
        <v>0</v>
      </c>
      <c r="V16" s="402">
        <f t="shared" si="1"/>
        <v>0</v>
      </c>
      <c r="W16" s="402">
        <f t="shared" si="1"/>
        <v>0</v>
      </c>
      <c r="X16" s="402">
        <f t="shared" si="1"/>
        <v>0</v>
      </c>
      <c r="Y16" s="402">
        <f t="shared" si="1"/>
        <v>0</v>
      </c>
      <c r="Z16" s="402">
        <f t="shared" si="1"/>
        <v>0</v>
      </c>
      <c r="AA16" s="402">
        <f t="shared" si="1"/>
        <v>0</v>
      </c>
      <c r="AB16" s="402">
        <f t="shared" si="1"/>
        <v>0</v>
      </c>
      <c r="AC16" s="402">
        <f t="shared" si="1"/>
        <v>0</v>
      </c>
      <c r="AD16" s="402">
        <f t="shared" si="1"/>
        <v>0</v>
      </c>
      <c r="AE16" s="402">
        <f t="shared" si="1"/>
        <v>0</v>
      </c>
      <c r="AF16" s="402">
        <f t="shared" si="1"/>
        <v>0</v>
      </c>
      <c r="AG16" s="402">
        <f t="shared" si="1"/>
        <v>0</v>
      </c>
      <c r="AH16" s="402">
        <f t="shared" si="1"/>
        <v>189.0604099893182</v>
      </c>
      <c r="AI16" s="402">
        <f t="shared" si="1"/>
        <v>217.24186395918002</v>
      </c>
      <c r="AJ16" s="402">
        <f t="shared" ref="AJ16:BK16" si="2">AJ19</f>
        <v>291.64676658977385</v>
      </c>
      <c r="AK16" s="402">
        <f t="shared" si="2"/>
        <v>435.79447132057123</v>
      </c>
      <c r="AL16" s="402">
        <f t="shared" si="2"/>
        <v>531.64070822038082</v>
      </c>
      <c r="AM16" s="402">
        <f t="shared" si="2"/>
        <v>599.91337522552976</v>
      </c>
      <c r="AN16" s="402">
        <f t="shared" si="2"/>
        <v>667.59777746960162</v>
      </c>
      <c r="AO16" s="402">
        <f t="shared" si="2"/>
        <v>730.54411349699535</v>
      </c>
      <c r="AP16" s="402">
        <f t="shared" si="2"/>
        <v>805.60849456809274</v>
      </c>
      <c r="AQ16" s="402">
        <f t="shared" si="2"/>
        <v>838.18835992187337</v>
      </c>
      <c r="AR16" s="402">
        <f t="shared" si="2"/>
        <v>760.26900000000001</v>
      </c>
      <c r="AS16" s="402">
        <f t="shared" si="2"/>
        <v>936.29321192193368</v>
      </c>
      <c r="AT16" s="402">
        <f t="shared" si="2"/>
        <v>1162.117</v>
      </c>
      <c r="AU16" s="402">
        <f t="shared" si="2"/>
        <v>670.327</v>
      </c>
      <c r="AV16" s="402">
        <f t="shared" si="2"/>
        <v>724.20100000000002</v>
      </c>
      <c r="AW16" s="402">
        <f t="shared" si="2"/>
        <v>941.47799999999995</v>
      </c>
      <c r="AX16" s="402">
        <f t="shared" si="2"/>
        <v>973.24916299999973</v>
      </c>
      <c r="AY16" s="402">
        <f t="shared" si="2"/>
        <v>991.50290500000006</v>
      </c>
      <c r="AZ16" s="402">
        <f t="shared" si="2"/>
        <v>1035.1050220000002</v>
      </c>
      <c r="BA16" s="402">
        <f t="shared" si="2"/>
        <v>1079.5440269999999</v>
      </c>
      <c r="BB16" s="402">
        <f t="shared" si="2"/>
        <v>1124.7226409999994</v>
      </c>
      <c r="BC16" s="402">
        <f t="shared" si="2"/>
        <v>1163.735510948489</v>
      </c>
      <c r="BD16" s="402">
        <f t="shared" si="2"/>
        <v>1229.3620240181656</v>
      </c>
      <c r="BE16" s="402">
        <f t="shared" si="2"/>
        <v>1349.4457237699216</v>
      </c>
      <c r="BF16" s="402">
        <f t="shared" si="2"/>
        <v>1430.8457317625675</v>
      </c>
      <c r="BG16" s="402">
        <f t="shared" si="2"/>
        <v>1612.517104499429</v>
      </c>
      <c r="BH16" s="402">
        <f t="shared" si="2"/>
        <v>1828.5273484448542</v>
      </c>
      <c r="BI16" s="402">
        <f t="shared" si="2"/>
        <v>1843.2959341159444</v>
      </c>
      <c r="BJ16" s="402">
        <f t="shared" si="2"/>
        <v>2003.9939900362206</v>
      </c>
      <c r="BK16" s="402">
        <f t="shared" si="2"/>
        <v>2046.6136160962108</v>
      </c>
      <c r="BL16" s="402">
        <v>2162.8252108384918</v>
      </c>
      <c r="BM16" s="402">
        <v>2239.7459853678515</v>
      </c>
      <c r="BN16" s="402">
        <v>2273.0145576027198</v>
      </c>
      <c r="BO16" s="402">
        <v>2227.1295013956719</v>
      </c>
      <c r="BP16" s="402">
        <v>2136.5856605519407</v>
      </c>
      <c r="BQ16" s="402">
        <v>0</v>
      </c>
      <c r="BR16" s="402">
        <v>0</v>
      </c>
      <c r="BS16" s="402">
        <v>0</v>
      </c>
      <c r="BT16" s="402">
        <v>0</v>
      </c>
      <c r="BU16" s="402">
        <v>0</v>
      </c>
      <c r="BV16" s="402">
        <v>0</v>
      </c>
      <c r="BW16" s="402">
        <v>0</v>
      </c>
      <c r="BX16" s="402">
        <v>0</v>
      </c>
      <c r="BY16" s="402">
        <v>0</v>
      </c>
      <c r="BZ16" s="402">
        <v>0</v>
      </c>
      <c r="CA16" s="402">
        <v>0</v>
      </c>
      <c r="CB16" s="402">
        <v>0</v>
      </c>
      <c r="CC16" s="402">
        <v>0</v>
      </c>
      <c r="CD16" s="402">
        <v>0</v>
      </c>
      <c r="CE16" s="403">
        <v>0</v>
      </c>
    </row>
    <row r="17" spans="1:83" x14ac:dyDescent="0.35">
      <c r="A17" s="433"/>
      <c r="B17" s="73" t="s">
        <v>618</v>
      </c>
      <c r="C17" s="53"/>
      <c r="D17" s="402">
        <f t="shared" ref="D17:AI17" si="3">SUM(D20:D23)</f>
        <v>0</v>
      </c>
      <c r="E17" s="402">
        <f t="shared" si="3"/>
        <v>0</v>
      </c>
      <c r="F17" s="402">
        <f t="shared" si="3"/>
        <v>0</v>
      </c>
      <c r="G17" s="402">
        <f t="shared" si="3"/>
        <v>0</v>
      </c>
      <c r="H17" s="402">
        <f t="shared" si="3"/>
        <v>0</v>
      </c>
      <c r="I17" s="402">
        <f t="shared" si="3"/>
        <v>0</v>
      </c>
      <c r="J17" s="402">
        <f t="shared" si="3"/>
        <v>0</v>
      </c>
      <c r="K17" s="402">
        <f t="shared" si="3"/>
        <v>0</v>
      </c>
      <c r="L17" s="402">
        <f t="shared" si="3"/>
        <v>0</v>
      </c>
      <c r="M17" s="402">
        <f t="shared" si="3"/>
        <v>0</v>
      </c>
      <c r="N17" s="402">
        <f t="shared" si="3"/>
        <v>0</v>
      </c>
      <c r="O17" s="402">
        <f t="shared" si="3"/>
        <v>0</v>
      </c>
      <c r="P17" s="402">
        <f t="shared" si="3"/>
        <v>0</v>
      </c>
      <c r="Q17" s="402">
        <f t="shared" si="3"/>
        <v>0</v>
      </c>
      <c r="R17" s="402">
        <f t="shared" si="3"/>
        <v>0</v>
      </c>
      <c r="S17" s="402">
        <f t="shared" si="3"/>
        <v>0</v>
      </c>
      <c r="T17" s="402">
        <f t="shared" si="3"/>
        <v>0</v>
      </c>
      <c r="U17" s="402">
        <f t="shared" si="3"/>
        <v>0</v>
      </c>
      <c r="V17" s="402">
        <f t="shared" si="3"/>
        <v>0</v>
      </c>
      <c r="W17" s="402">
        <f t="shared" si="3"/>
        <v>0</v>
      </c>
      <c r="X17" s="402">
        <f t="shared" si="3"/>
        <v>0</v>
      </c>
      <c r="Y17" s="402">
        <f t="shared" si="3"/>
        <v>0</v>
      </c>
      <c r="Z17" s="402">
        <f t="shared" si="3"/>
        <v>0</v>
      </c>
      <c r="AA17" s="402">
        <f t="shared" si="3"/>
        <v>0</v>
      </c>
      <c r="AB17" s="402">
        <f t="shared" si="3"/>
        <v>0</v>
      </c>
      <c r="AC17" s="402">
        <f t="shared" si="3"/>
        <v>0</v>
      </c>
      <c r="AD17" s="402">
        <f t="shared" si="3"/>
        <v>0</v>
      </c>
      <c r="AE17" s="402">
        <f t="shared" si="3"/>
        <v>0</v>
      </c>
      <c r="AF17" s="402">
        <f t="shared" si="3"/>
        <v>0</v>
      </c>
      <c r="AG17" s="402">
        <f t="shared" si="3"/>
        <v>0</v>
      </c>
      <c r="AH17" s="402">
        <f t="shared" si="3"/>
        <v>196.93959001068183</v>
      </c>
      <c r="AI17" s="402">
        <f t="shared" si="3"/>
        <v>227.75813604082006</v>
      </c>
      <c r="AJ17" s="402">
        <f t="shared" ref="AJ17:BK17" si="4">SUM(AJ20:AJ23)</f>
        <v>307.35323341022615</v>
      </c>
      <c r="AK17" s="402">
        <f t="shared" si="4"/>
        <v>454.80552867942873</v>
      </c>
      <c r="AL17" s="402">
        <f t="shared" si="4"/>
        <v>551.35929177961918</v>
      </c>
      <c r="AM17" s="402">
        <f t="shared" si="4"/>
        <v>618.08662477447024</v>
      </c>
      <c r="AN17" s="402">
        <f t="shared" si="4"/>
        <v>686.40222253039815</v>
      </c>
      <c r="AO17" s="402">
        <f t="shared" si="4"/>
        <v>748.45588650300476</v>
      </c>
      <c r="AP17" s="402">
        <f t="shared" si="4"/>
        <v>829.39150543190704</v>
      </c>
      <c r="AQ17" s="402">
        <f t="shared" si="4"/>
        <v>862.81164007812663</v>
      </c>
      <c r="AR17" s="402">
        <f t="shared" si="4"/>
        <v>604.86500000000012</v>
      </c>
      <c r="AS17" s="402">
        <f t="shared" si="4"/>
        <v>763.36878807806625</v>
      </c>
      <c r="AT17" s="402">
        <f t="shared" si="4"/>
        <v>960.69299999999987</v>
      </c>
      <c r="AU17" s="402">
        <f t="shared" si="4"/>
        <v>733.84</v>
      </c>
      <c r="AV17" s="402">
        <f t="shared" si="4"/>
        <v>968.37500000000023</v>
      </c>
      <c r="AW17" s="402">
        <f t="shared" si="4"/>
        <v>998.42199999999991</v>
      </c>
      <c r="AX17" s="402">
        <f t="shared" si="4"/>
        <v>1103.9621309999998</v>
      </c>
      <c r="AY17" s="402">
        <f t="shared" si="4"/>
        <v>1197.1680269999999</v>
      </c>
      <c r="AZ17" s="402">
        <f t="shared" si="4"/>
        <v>1275.5067700000002</v>
      </c>
      <c r="BA17" s="402">
        <f t="shared" si="4"/>
        <v>1315.1345980000001</v>
      </c>
      <c r="BB17" s="402">
        <f t="shared" si="4"/>
        <v>1327.6819739999989</v>
      </c>
      <c r="BC17" s="402">
        <f t="shared" si="4"/>
        <v>1347.1518148446023</v>
      </c>
      <c r="BD17" s="402">
        <f t="shared" si="4"/>
        <v>1345.1564549999996</v>
      </c>
      <c r="BE17" s="402">
        <f t="shared" si="4"/>
        <v>1336.3771304102056</v>
      </c>
      <c r="BF17" s="402">
        <f t="shared" si="4"/>
        <v>1403.0935666124119</v>
      </c>
      <c r="BG17" s="402">
        <f t="shared" si="4"/>
        <v>1613.6138907605705</v>
      </c>
      <c r="BH17" s="402">
        <f t="shared" si="4"/>
        <v>1728.4576144734931</v>
      </c>
      <c r="BI17" s="402">
        <f t="shared" si="4"/>
        <v>1930.7936408840555</v>
      </c>
      <c r="BJ17" s="402">
        <f t="shared" si="4"/>
        <v>1937.0327149637794</v>
      </c>
      <c r="BK17" s="402">
        <f t="shared" si="4"/>
        <v>1980.0739629037898</v>
      </c>
      <c r="BL17" s="402">
        <f t="shared" ref="BL17:CE17" si="5">BL4-BL16</f>
        <v>2071.6184511615079</v>
      </c>
      <c r="BM17" s="402">
        <f t="shared" si="5"/>
        <v>2457.9322396321481</v>
      </c>
      <c r="BN17" s="402">
        <f t="shared" si="5"/>
        <v>2651.7587673972803</v>
      </c>
      <c r="BO17" s="402">
        <f t="shared" si="5"/>
        <v>2691.2493936043288</v>
      </c>
      <c r="BP17" s="402">
        <f t="shared" si="5"/>
        <v>2775.3624294480583</v>
      </c>
      <c r="BQ17" s="402">
        <f t="shared" si="5"/>
        <v>0</v>
      </c>
      <c r="BR17" s="402">
        <f t="shared" si="5"/>
        <v>0</v>
      </c>
      <c r="BS17" s="402">
        <f t="shared" si="5"/>
        <v>0</v>
      </c>
      <c r="BT17" s="402">
        <f t="shared" si="5"/>
        <v>0</v>
      </c>
      <c r="BU17" s="402">
        <f t="shared" si="5"/>
        <v>0</v>
      </c>
      <c r="BV17" s="402">
        <f t="shared" si="5"/>
        <v>0</v>
      </c>
      <c r="BW17" s="402">
        <f t="shared" si="5"/>
        <v>0</v>
      </c>
      <c r="BX17" s="402">
        <f t="shared" si="5"/>
        <v>0</v>
      </c>
      <c r="BY17" s="402">
        <f t="shared" si="5"/>
        <v>0</v>
      </c>
      <c r="BZ17" s="402">
        <f t="shared" si="5"/>
        <v>0</v>
      </c>
      <c r="CA17" s="402">
        <f t="shared" si="5"/>
        <v>0</v>
      </c>
      <c r="CB17" s="402">
        <f t="shared" si="5"/>
        <v>0</v>
      </c>
      <c r="CC17" s="402">
        <f t="shared" si="5"/>
        <v>0</v>
      </c>
      <c r="CD17" s="402">
        <f t="shared" si="5"/>
        <v>0</v>
      </c>
      <c r="CE17" s="403">
        <f t="shared" si="5"/>
        <v>0</v>
      </c>
    </row>
    <row r="18" spans="1:83" ht="26.25" customHeight="1" x14ac:dyDescent="0.35">
      <c r="A18" s="75"/>
      <c r="B18" s="53" t="s">
        <v>619</v>
      </c>
      <c r="C18" s="432"/>
      <c r="D18" s="402"/>
      <c r="E18" s="402"/>
      <c r="F18" s="402"/>
      <c r="G18" s="402"/>
      <c r="H18" s="402"/>
      <c r="I18" s="402"/>
      <c r="J18" s="402"/>
      <c r="K18" s="402"/>
      <c r="L18" s="402"/>
      <c r="M18" s="402"/>
      <c r="N18" s="402"/>
      <c r="O18" s="402"/>
      <c r="P18" s="402"/>
      <c r="Q18" s="402"/>
      <c r="R18" s="402"/>
      <c r="S18" s="402"/>
      <c r="T18" s="402"/>
      <c r="U18" s="402"/>
      <c r="V18" s="402"/>
      <c r="W18" s="402"/>
      <c r="X18" s="402"/>
      <c r="Y18" s="402"/>
      <c r="Z18" s="402"/>
      <c r="AA18" s="402"/>
      <c r="AB18" s="402"/>
      <c r="AC18" s="402"/>
      <c r="AD18" s="402"/>
      <c r="AE18" s="402"/>
      <c r="AF18" s="402"/>
      <c r="AG18" s="402"/>
      <c r="AH18" s="402"/>
      <c r="AI18" s="402"/>
      <c r="AJ18" s="402"/>
      <c r="AK18" s="402"/>
      <c r="AL18" s="402"/>
      <c r="AM18" s="402"/>
      <c r="AN18" s="402"/>
      <c r="AO18" s="402"/>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2"/>
      <c r="BM18" s="402"/>
      <c r="BN18" s="402"/>
      <c r="BO18" s="402"/>
      <c r="BP18" s="402"/>
      <c r="BQ18" s="402"/>
      <c r="BR18" s="402"/>
      <c r="BS18" s="402"/>
      <c r="BT18" s="402"/>
      <c r="BU18" s="402"/>
      <c r="BV18" s="402"/>
      <c r="BW18" s="402"/>
      <c r="BX18" s="402"/>
      <c r="BY18" s="402"/>
      <c r="BZ18" s="402"/>
      <c r="CA18" s="402"/>
      <c r="CB18" s="402"/>
      <c r="CC18" s="402"/>
      <c r="CD18" s="402"/>
      <c r="CE18" s="403"/>
    </row>
    <row r="19" spans="1:83" x14ac:dyDescent="0.35">
      <c r="A19" s="433"/>
      <c r="B19" s="73" t="s">
        <v>620</v>
      </c>
      <c r="C19" s="432"/>
      <c r="D19" s="402">
        <v>0</v>
      </c>
      <c r="E19" s="402">
        <v>0</v>
      </c>
      <c r="F19" s="402">
        <v>0</v>
      </c>
      <c r="G19" s="402">
        <v>0</v>
      </c>
      <c r="H19" s="402">
        <v>0</v>
      </c>
      <c r="I19" s="402">
        <v>0</v>
      </c>
      <c r="J19" s="402">
        <v>0</v>
      </c>
      <c r="K19" s="402">
        <v>0</v>
      </c>
      <c r="L19" s="402">
        <v>0</v>
      </c>
      <c r="M19" s="402">
        <v>0</v>
      </c>
      <c r="N19" s="402">
        <v>0</v>
      </c>
      <c r="O19" s="402">
        <v>0</v>
      </c>
      <c r="P19" s="402">
        <v>0</v>
      </c>
      <c r="Q19" s="402">
        <v>0</v>
      </c>
      <c r="R19" s="402">
        <v>0</v>
      </c>
      <c r="S19" s="402">
        <v>0</v>
      </c>
      <c r="T19" s="402">
        <v>0</v>
      </c>
      <c r="U19" s="402">
        <v>0</v>
      </c>
      <c r="V19" s="402">
        <v>0</v>
      </c>
      <c r="W19" s="402">
        <v>0</v>
      </c>
      <c r="X19" s="402">
        <v>0</v>
      </c>
      <c r="Y19" s="402">
        <v>0</v>
      </c>
      <c r="Z19" s="402">
        <v>0</v>
      </c>
      <c r="AA19" s="402">
        <v>0</v>
      </c>
      <c r="AB19" s="402">
        <v>0</v>
      </c>
      <c r="AC19" s="402">
        <v>0</v>
      </c>
      <c r="AD19" s="402">
        <v>0</v>
      </c>
      <c r="AE19" s="402">
        <v>0</v>
      </c>
      <c r="AF19" s="402">
        <v>0</v>
      </c>
      <c r="AG19" s="402">
        <v>0</v>
      </c>
      <c r="AH19" s="402">
        <v>189.0604099893182</v>
      </c>
      <c r="AI19" s="402">
        <v>217.24186395918002</v>
      </c>
      <c r="AJ19" s="402">
        <v>291.64676658977385</v>
      </c>
      <c r="AK19" s="402">
        <v>435.79447132057123</v>
      </c>
      <c r="AL19" s="402">
        <v>531.64070822038082</v>
      </c>
      <c r="AM19" s="402">
        <v>599.91337522552976</v>
      </c>
      <c r="AN19" s="402">
        <v>667.59777746960162</v>
      </c>
      <c r="AO19" s="402">
        <v>730.54411349699535</v>
      </c>
      <c r="AP19" s="402">
        <v>805.60849456809274</v>
      </c>
      <c r="AQ19" s="402">
        <v>838.18835992187337</v>
      </c>
      <c r="AR19" s="402">
        <v>760.26900000000001</v>
      </c>
      <c r="AS19" s="402">
        <v>936.29321192193368</v>
      </c>
      <c r="AT19" s="402">
        <v>1162.117</v>
      </c>
      <c r="AU19" s="402">
        <v>670.327</v>
      </c>
      <c r="AV19" s="402">
        <v>724.20100000000002</v>
      </c>
      <c r="AW19" s="402">
        <v>941.47799999999995</v>
      </c>
      <c r="AX19" s="402">
        <v>973.24916299999973</v>
      </c>
      <c r="AY19" s="402">
        <v>991.50290500000006</v>
      </c>
      <c r="AZ19" s="402">
        <v>1035.1050220000002</v>
      </c>
      <c r="BA19" s="402">
        <v>1079.5440269999999</v>
      </c>
      <c r="BB19" s="402">
        <v>1124.7226409999994</v>
      </c>
      <c r="BC19" s="402">
        <v>1163.735510948489</v>
      </c>
      <c r="BD19" s="402">
        <v>1229.3620240181656</v>
      </c>
      <c r="BE19" s="402">
        <v>1349.4457237699216</v>
      </c>
      <c r="BF19" s="402">
        <v>1430.8457317625675</v>
      </c>
      <c r="BG19" s="402">
        <v>1612.517104499429</v>
      </c>
      <c r="BH19" s="402">
        <v>1828.5273484448542</v>
      </c>
      <c r="BI19" s="402">
        <v>1843.2959341159444</v>
      </c>
      <c r="BJ19" s="402">
        <v>2003.9939900362206</v>
      </c>
      <c r="BK19" s="402">
        <v>2046.6136160962108</v>
      </c>
      <c r="BL19" s="402">
        <v>2162.8252108384918</v>
      </c>
      <c r="BM19" s="402">
        <v>2239.7459853678515</v>
      </c>
      <c r="BN19" s="402">
        <v>2273.0145576027198</v>
      </c>
      <c r="BO19" s="402">
        <v>2227.1295013956719</v>
      </c>
      <c r="BP19" s="402">
        <v>2136.5856605519407</v>
      </c>
      <c r="BQ19" s="402">
        <v>0</v>
      </c>
      <c r="BR19" s="402">
        <v>0</v>
      </c>
      <c r="BS19" s="402">
        <v>0</v>
      </c>
      <c r="BT19" s="402">
        <v>0</v>
      </c>
      <c r="BU19" s="402">
        <v>0</v>
      </c>
      <c r="BV19" s="402">
        <v>0</v>
      </c>
      <c r="BW19" s="402">
        <v>0</v>
      </c>
      <c r="BX19" s="402">
        <v>0</v>
      </c>
      <c r="BY19" s="402">
        <v>0</v>
      </c>
      <c r="BZ19" s="402">
        <v>0</v>
      </c>
      <c r="CA19" s="402">
        <v>0</v>
      </c>
      <c r="CB19" s="402">
        <v>0</v>
      </c>
      <c r="CC19" s="402">
        <v>0</v>
      </c>
      <c r="CD19" s="402">
        <v>0</v>
      </c>
      <c r="CE19" s="403">
        <v>0</v>
      </c>
    </row>
    <row r="20" spans="1:83" x14ac:dyDescent="0.35">
      <c r="A20" s="433"/>
      <c r="B20" s="73" t="s">
        <v>477</v>
      </c>
      <c r="C20" s="432"/>
      <c r="D20" s="402">
        <v>0</v>
      </c>
      <c r="E20" s="402">
        <v>0</v>
      </c>
      <c r="F20" s="402">
        <v>0</v>
      </c>
      <c r="G20" s="402">
        <v>0</v>
      </c>
      <c r="H20" s="402">
        <v>0</v>
      </c>
      <c r="I20" s="402">
        <v>0</v>
      </c>
      <c r="J20" s="402">
        <v>0</v>
      </c>
      <c r="K20" s="402">
        <v>0</v>
      </c>
      <c r="L20" s="402">
        <v>0</v>
      </c>
      <c r="M20" s="402">
        <v>0</v>
      </c>
      <c r="N20" s="402">
        <v>0</v>
      </c>
      <c r="O20" s="402">
        <v>0</v>
      </c>
      <c r="P20" s="402">
        <v>0</v>
      </c>
      <c r="Q20" s="402">
        <v>0</v>
      </c>
      <c r="R20" s="402">
        <v>0</v>
      </c>
      <c r="S20" s="402">
        <v>0</v>
      </c>
      <c r="T20" s="402">
        <v>0</v>
      </c>
      <c r="U20" s="402">
        <v>0</v>
      </c>
      <c r="V20" s="402">
        <v>0</v>
      </c>
      <c r="W20" s="402">
        <v>0</v>
      </c>
      <c r="X20" s="402">
        <v>0</v>
      </c>
      <c r="Y20" s="402">
        <v>0</v>
      </c>
      <c r="Z20" s="402">
        <v>0</v>
      </c>
      <c r="AA20" s="402">
        <v>0</v>
      </c>
      <c r="AB20" s="402">
        <v>0</v>
      </c>
      <c r="AC20" s="402">
        <v>0</v>
      </c>
      <c r="AD20" s="402">
        <v>0</v>
      </c>
      <c r="AE20" s="402">
        <v>0</v>
      </c>
      <c r="AF20" s="402">
        <v>0</v>
      </c>
      <c r="AG20" s="402">
        <v>0</v>
      </c>
      <c r="AH20" s="402">
        <v>27.502827272667155</v>
      </c>
      <c r="AI20" s="402">
        <v>31.585852043726426</v>
      </c>
      <c r="AJ20" s="402">
        <v>42.384582121077884</v>
      </c>
      <c r="AK20" s="402">
        <v>63.213077234706887</v>
      </c>
      <c r="AL20" s="402">
        <v>76.776376134597115</v>
      </c>
      <c r="AM20" s="402">
        <v>86.294927523123278</v>
      </c>
      <c r="AN20" s="402">
        <v>96.19980924653629</v>
      </c>
      <c r="AO20" s="402">
        <v>104.64116166965778</v>
      </c>
      <c r="AP20" s="402">
        <v>116.03413200590694</v>
      </c>
      <c r="AQ20" s="402">
        <v>120.6229520803748</v>
      </c>
      <c r="AR20" s="402">
        <v>83.058999999999997</v>
      </c>
      <c r="AS20" s="402">
        <v>114.8284154022263</v>
      </c>
      <c r="AT20" s="402">
        <v>166.71700000000001</v>
      </c>
      <c r="AU20" s="402">
        <v>112.279</v>
      </c>
      <c r="AV20" s="402">
        <v>146.14699999999999</v>
      </c>
      <c r="AW20" s="402">
        <v>188.857</v>
      </c>
      <c r="AX20" s="402">
        <v>237.89668399999994</v>
      </c>
      <c r="AY20" s="402">
        <v>279.43384600000002</v>
      </c>
      <c r="AZ20" s="402">
        <v>318.77796300000006</v>
      </c>
      <c r="BA20" s="402">
        <v>366.771837</v>
      </c>
      <c r="BB20" s="402">
        <v>408.74446599999976</v>
      </c>
      <c r="BC20" s="402">
        <v>444.9005951357899</v>
      </c>
      <c r="BD20" s="402">
        <v>486.32011499999982</v>
      </c>
      <c r="BE20" s="402">
        <v>528.76477520781191</v>
      </c>
      <c r="BF20" s="402">
        <v>593.43878223860281</v>
      </c>
      <c r="BG20" s="402">
        <v>700.71103272999665</v>
      </c>
      <c r="BH20" s="402">
        <v>750.02694315173312</v>
      </c>
      <c r="BI20" s="402">
        <v>839.96132516636135</v>
      </c>
      <c r="BJ20" s="402">
        <v>805.30950638016247</v>
      </c>
      <c r="BK20" s="402">
        <v>828.09404862651547</v>
      </c>
      <c r="BL20" s="402">
        <v>869.82127433533924</v>
      </c>
      <c r="BM20" s="402">
        <v>950.96467470191726</v>
      </c>
      <c r="BN20" s="402">
        <v>1008.5423032163782</v>
      </c>
      <c r="BO20" s="402">
        <v>1020.7892962954842</v>
      </c>
      <c r="BP20" s="402">
        <v>1035.9458838204823</v>
      </c>
      <c r="BQ20" s="402">
        <v>0</v>
      </c>
      <c r="BR20" s="402">
        <v>0</v>
      </c>
      <c r="BS20" s="402">
        <v>0</v>
      </c>
      <c r="BT20" s="402">
        <v>0</v>
      </c>
      <c r="BU20" s="402">
        <v>0</v>
      </c>
      <c r="BV20" s="402">
        <v>0</v>
      </c>
      <c r="BW20" s="402">
        <v>0</v>
      </c>
      <c r="BX20" s="402">
        <v>0</v>
      </c>
      <c r="BY20" s="402">
        <v>0</v>
      </c>
      <c r="BZ20" s="402">
        <v>0</v>
      </c>
      <c r="CA20" s="402">
        <v>0</v>
      </c>
      <c r="CB20" s="402">
        <v>0</v>
      </c>
      <c r="CC20" s="402">
        <v>0</v>
      </c>
      <c r="CD20" s="402">
        <v>0</v>
      </c>
      <c r="CE20" s="403">
        <v>0</v>
      </c>
    </row>
    <row r="21" spans="1:83" x14ac:dyDescent="0.35">
      <c r="A21" s="433"/>
      <c r="B21" s="73" t="s">
        <v>621</v>
      </c>
      <c r="C21" s="432"/>
      <c r="D21" s="402">
        <v>0</v>
      </c>
      <c r="E21" s="402">
        <v>0</v>
      </c>
      <c r="F21" s="402">
        <v>0</v>
      </c>
      <c r="G21" s="402">
        <v>0</v>
      </c>
      <c r="H21" s="402">
        <v>0</v>
      </c>
      <c r="I21" s="402">
        <v>0</v>
      </c>
      <c r="J21" s="402">
        <v>0</v>
      </c>
      <c r="K21" s="402">
        <v>0</v>
      </c>
      <c r="L21" s="402">
        <v>0</v>
      </c>
      <c r="M21" s="402">
        <v>0</v>
      </c>
      <c r="N21" s="402">
        <v>0</v>
      </c>
      <c r="O21" s="402">
        <v>0</v>
      </c>
      <c r="P21" s="402">
        <v>0</v>
      </c>
      <c r="Q21" s="402">
        <v>0</v>
      </c>
      <c r="R21" s="402">
        <v>0</v>
      </c>
      <c r="S21" s="402">
        <v>0</v>
      </c>
      <c r="T21" s="402">
        <v>0</v>
      </c>
      <c r="U21" s="402">
        <v>0</v>
      </c>
      <c r="V21" s="402">
        <v>0</v>
      </c>
      <c r="W21" s="402">
        <v>0</v>
      </c>
      <c r="X21" s="402">
        <v>0</v>
      </c>
      <c r="Y21" s="402">
        <v>0</v>
      </c>
      <c r="Z21" s="402">
        <v>0</v>
      </c>
      <c r="AA21" s="402">
        <v>0</v>
      </c>
      <c r="AB21" s="402">
        <v>0</v>
      </c>
      <c r="AC21" s="402">
        <v>0</v>
      </c>
      <c r="AD21" s="402">
        <v>0</v>
      </c>
      <c r="AE21" s="402">
        <v>0</v>
      </c>
      <c r="AF21" s="402">
        <v>0</v>
      </c>
      <c r="AG21" s="402">
        <v>0</v>
      </c>
      <c r="AH21" s="402">
        <v>88.945632781705058</v>
      </c>
      <c r="AI21" s="402">
        <v>102.63989716099778</v>
      </c>
      <c r="AJ21" s="402">
        <v>138.3856917255178</v>
      </c>
      <c r="AK21" s="402">
        <v>205.51754927689734</v>
      </c>
      <c r="AL21" s="402">
        <v>249.99250242525952</v>
      </c>
      <c r="AM21" s="402">
        <v>281.05739095461479</v>
      </c>
      <c r="AN21" s="402">
        <v>312.24655644943772</v>
      </c>
      <c r="AO21" s="402">
        <v>341.18609501439198</v>
      </c>
      <c r="AP21" s="402">
        <v>377.30402508543466</v>
      </c>
      <c r="AQ21" s="402">
        <v>392.27715570427546</v>
      </c>
      <c r="AR21" s="402">
        <v>216.39</v>
      </c>
      <c r="AS21" s="402">
        <v>243.14730758287362</v>
      </c>
      <c r="AT21" s="402">
        <v>222.857</v>
      </c>
      <c r="AU21" s="402">
        <v>185.916</v>
      </c>
      <c r="AV21" s="402">
        <v>219.042</v>
      </c>
      <c r="AW21" s="402">
        <v>306.87099999999998</v>
      </c>
      <c r="AX21" s="402">
        <v>345.70058699999993</v>
      </c>
      <c r="AY21" s="402">
        <v>383.72152899999998</v>
      </c>
      <c r="AZ21" s="402">
        <v>408.69452700000005</v>
      </c>
      <c r="BA21" s="402">
        <v>423.69869799999998</v>
      </c>
      <c r="BB21" s="402">
        <v>442.26725699999969</v>
      </c>
      <c r="BC21" s="402">
        <v>458.38614234181148</v>
      </c>
      <c r="BD21" s="402">
        <v>449.61359899999985</v>
      </c>
      <c r="BE21" s="402">
        <v>447.65738801479245</v>
      </c>
      <c r="BF21" s="402">
        <v>456.77495423193301</v>
      </c>
      <c r="BG21" s="402">
        <v>524.55682653580504</v>
      </c>
      <c r="BH21" s="402">
        <v>571.40950903414523</v>
      </c>
      <c r="BI21" s="402">
        <v>632.58899092529441</v>
      </c>
      <c r="BJ21" s="402">
        <v>623.4840715467576</v>
      </c>
      <c r="BK21" s="402">
        <v>618.93076704709995</v>
      </c>
      <c r="BL21" s="402">
        <v>631.6028273544332</v>
      </c>
      <c r="BM21" s="402">
        <v>678.72746288485951</v>
      </c>
      <c r="BN21" s="402">
        <v>743.17843271133438</v>
      </c>
      <c r="BO21" s="402">
        <v>750.37605441262167</v>
      </c>
      <c r="BP21" s="402">
        <v>756.7359161644182</v>
      </c>
      <c r="BQ21" s="402">
        <v>0</v>
      </c>
      <c r="BR21" s="402">
        <v>0</v>
      </c>
      <c r="BS21" s="402">
        <v>0</v>
      </c>
      <c r="BT21" s="402">
        <v>0</v>
      </c>
      <c r="BU21" s="402">
        <v>0</v>
      </c>
      <c r="BV21" s="402">
        <v>0</v>
      </c>
      <c r="BW21" s="402">
        <v>0</v>
      </c>
      <c r="BX21" s="402">
        <v>0</v>
      </c>
      <c r="BY21" s="402">
        <v>0</v>
      </c>
      <c r="BZ21" s="402">
        <v>0</v>
      </c>
      <c r="CA21" s="402">
        <v>0</v>
      </c>
      <c r="CB21" s="402">
        <v>0</v>
      </c>
      <c r="CC21" s="402">
        <v>0</v>
      </c>
      <c r="CD21" s="402">
        <v>0</v>
      </c>
      <c r="CE21" s="403">
        <v>0</v>
      </c>
    </row>
    <row r="22" spans="1:83" x14ac:dyDescent="0.35">
      <c r="A22" s="433"/>
      <c r="B22" s="73" t="s">
        <v>434</v>
      </c>
      <c r="C22" s="432"/>
      <c r="D22" s="402">
        <v>0</v>
      </c>
      <c r="E22" s="402">
        <v>0</v>
      </c>
      <c r="F22" s="402">
        <v>0</v>
      </c>
      <c r="G22" s="402">
        <v>0</v>
      </c>
      <c r="H22" s="402">
        <v>0</v>
      </c>
      <c r="I22" s="402">
        <v>0</v>
      </c>
      <c r="J22" s="402">
        <v>0</v>
      </c>
      <c r="K22" s="402">
        <v>0</v>
      </c>
      <c r="L22" s="402">
        <v>0</v>
      </c>
      <c r="M22" s="402">
        <v>0</v>
      </c>
      <c r="N22" s="402">
        <v>0</v>
      </c>
      <c r="O22" s="402">
        <v>0</v>
      </c>
      <c r="P22" s="402">
        <v>0</v>
      </c>
      <c r="Q22" s="402">
        <v>0</v>
      </c>
      <c r="R22" s="402">
        <v>0</v>
      </c>
      <c r="S22" s="402">
        <v>0</v>
      </c>
      <c r="T22" s="402">
        <v>0</v>
      </c>
      <c r="U22" s="402">
        <v>0</v>
      </c>
      <c r="V22" s="402">
        <v>0</v>
      </c>
      <c r="W22" s="402">
        <v>0</v>
      </c>
      <c r="X22" s="402">
        <v>0</v>
      </c>
      <c r="Y22" s="402">
        <v>0</v>
      </c>
      <c r="Z22" s="402">
        <v>0</v>
      </c>
      <c r="AA22" s="402">
        <v>0</v>
      </c>
      <c r="AB22" s="402">
        <v>0</v>
      </c>
      <c r="AC22" s="402">
        <v>0</v>
      </c>
      <c r="AD22" s="402">
        <v>0</v>
      </c>
      <c r="AE22" s="402">
        <v>0</v>
      </c>
      <c r="AF22" s="402">
        <v>0</v>
      </c>
      <c r="AG22" s="402">
        <v>0</v>
      </c>
      <c r="AH22" s="402">
        <v>73.242794596669199</v>
      </c>
      <c r="AI22" s="402">
        <v>85.168081893459714</v>
      </c>
      <c r="AJ22" s="402">
        <v>115.30566723086193</v>
      </c>
      <c r="AK22" s="402">
        <v>169.32691721496712</v>
      </c>
      <c r="AL22" s="402">
        <v>204.21808645897408</v>
      </c>
      <c r="AM22" s="402">
        <v>227.83044737490729</v>
      </c>
      <c r="AN22" s="402">
        <v>252.51033820403745</v>
      </c>
      <c r="AO22" s="402">
        <v>274.82477751762963</v>
      </c>
      <c r="AP22" s="402">
        <v>305.30618267506998</v>
      </c>
      <c r="AQ22" s="402">
        <v>317.94417999582299</v>
      </c>
      <c r="AR22" s="402">
        <v>223.36600000000001</v>
      </c>
      <c r="AS22" s="402">
        <v>286.63975529133552</v>
      </c>
      <c r="AT22" s="402">
        <v>372.90100000000001</v>
      </c>
      <c r="AU22" s="402">
        <v>327.95400000000001</v>
      </c>
      <c r="AV22" s="402">
        <v>480.35</v>
      </c>
      <c r="AW22" s="402">
        <v>380.02</v>
      </c>
      <c r="AX22" s="402">
        <v>382.28165999999993</v>
      </c>
      <c r="AY22" s="402">
        <v>366.89570099999997</v>
      </c>
      <c r="AZ22" s="402">
        <v>361.93527000000006</v>
      </c>
      <c r="BA22" s="402">
        <v>314.93220000000008</v>
      </c>
      <c r="BB22" s="402">
        <v>270.82839699999982</v>
      </c>
      <c r="BC22" s="402">
        <v>249.93090682948699</v>
      </c>
      <c r="BD22" s="402">
        <v>226.13233899999992</v>
      </c>
      <c r="BE22" s="402">
        <v>192.60883676756498</v>
      </c>
      <c r="BF22" s="402">
        <v>192.05057165464862</v>
      </c>
      <c r="BG22" s="402">
        <v>171.31617186991193</v>
      </c>
      <c r="BH22" s="402">
        <v>217.85321717670377</v>
      </c>
      <c r="BI22" s="402">
        <v>241.13550347906477</v>
      </c>
      <c r="BJ22" s="402">
        <v>243.50566881771863</v>
      </c>
      <c r="BK22" s="402">
        <v>242.59360966221021</v>
      </c>
      <c r="BL22" s="402">
        <v>285.76615929922252</v>
      </c>
      <c r="BM22" s="402">
        <v>460.43987830568727</v>
      </c>
      <c r="BN22" s="402">
        <v>455.5631536628552</v>
      </c>
      <c r="BO22" s="402">
        <v>451.67751435741542</v>
      </c>
      <c r="BP22" s="402">
        <v>463.81295775151688</v>
      </c>
      <c r="BQ22" s="402">
        <v>0</v>
      </c>
      <c r="BR22" s="402">
        <v>0</v>
      </c>
      <c r="BS22" s="402">
        <v>0</v>
      </c>
      <c r="BT22" s="402">
        <v>0</v>
      </c>
      <c r="BU22" s="402">
        <v>0</v>
      </c>
      <c r="BV22" s="402">
        <v>0</v>
      </c>
      <c r="BW22" s="402">
        <v>0</v>
      </c>
      <c r="BX22" s="402">
        <v>0</v>
      </c>
      <c r="BY22" s="402">
        <v>0</v>
      </c>
      <c r="BZ22" s="402">
        <v>0</v>
      </c>
      <c r="CA22" s="402">
        <v>0</v>
      </c>
      <c r="CB22" s="402">
        <v>0</v>
      </c>
      <c r="CC22" s="402">
        <v>0</v>
      </c>
      <c r="CD22" s="402">
        <v>0</v>
      </c>
      <c r="CE22" s="403">
        <v>0</v>
      </c>
    </row>
    <row r="23" spans="1:83" x14ac:dyDescent="0.35">
      <c r="A23" s="53"/>
      <c r="B23" s="73" t="s">
        <v>622</v>
      </c>
      <c r="C23" s="432"/>
      <c r="D23" s="402">
        <v>0</v>
      </c>
      <c r="E23" s="402">
        <v>0</v>
      </c>
      <c r="F23" s="402">
        <v>0</v>
      </c>
      <c r="G23" s="402">
        <v>0</v>
      </c>
      <c r="H23" s="402">
        <v>0</v>
      </c>
      <c r="I23" s="402">
        <v>0</v>
      </c>
      <c r="J23" s="402">
        <v>0</v>
      </c>
      <c r="K23" s="402">
        <v>0</v>
      </c>
      <c r="L23" s="402">
        <v>0</v>
      </c>
      <c r="M23" s="402">
        <v>0</v>
      </c>
      <c r="N23" s="402">
        <v>0</v>
      </c>
      <c r="O23" s="402">
        <v>0</v>
      </c>
      <c r="P23" s="402">
        <v>0</v>
      </c>
      <c r="Q23" s="402">
        <v>0</v>
      </c>
      <c r="R23" s="402">
        <v>0</v>
      </c>
      <c r="S23" s="402">
        <v>0</v>
      </c>
      <c r="T23" s="402">
        <v>0</v>
      </c>
      <c r="U23" s="402">
        <v>0</v>
      </c>
      <c r="V23" s="402">
        <v>0</v>
      </c>
      <c r="W23" s="402">
        <v>0</v>
      </c>
      <c r="X23" s="402">
        <v>0</v>
      </c>
      <c r="Y23" s="402">
        <v>0</v>
      </c>
      <c r="Z23" s="402">
        <v>0</v>
      </c>
      <c r="AA23" s="402">
        <v>0</v>
      </c>
      <c r="AB23" s="402">
        <v>0</v>
      </c>
      <c r="AC23" s="402">
        <v>0</v>
      </c>
      <c r="AD23" s="402">
        <v>0</v>
      </c>
      <c r="AE23" s="402">
        <v>0</v>
      </c>
      <c r="AF23" s="402">
        <v>0</v>
      </c>
      <c r="AG23" s="402">
        <v>0</v>
      </c>
      <c r="AH23" s="402">
        <v>7.2483353596404072</v>
      </c>
      <c r="AI23" s="402">
        <v>8.3643049426361529</v>
      </c>
      <c r="AJ23" s="402">
        <v>11.277292332768525</v>
      </c>
      <c r="AK23" s="402">
        <v>16.747984952857394</v>
      </c>
      <c r="AL23" s="402">
        <v>20.372326760788525</v>
      </c>
      <c r="AM23" s="402">
        <v>22.903858921824849</v>
      </c>
      <c r="AN23" s="402">
        <v>25.445518630386744</v>
      </c>
      <c r="AO23" s="402">
        <v>27.803852301325378</v>
      </c>
      <c r="AP23" s="402">
        <v>30.747165665495459</v>
      </c>
      <c r="AQ23" s="402">
        <v>31.967352297653349</v>
      </c>
      <c r="AR23" s="402">
        <v>82.050000000000196</v>
      </c>
      <c r="AS23" s="402">
        <v>118.75330980163085</v>
      </c>
      <c r="AT23" s="402">
        <v>198.21799999999985</v>
      </c>
      <c r="AU23" s="402">
        <v>107.69100000000003</v>
      </c>
      <c r="AV23" s="402">
        <v>122.83600000000021</v>
      </c>
      <c r="AW23" s="402">
        <v>122.67399999999998</v>
      </c>
      <c r="AX23" s="402">
        <v>138.08320000000001</v>
      </c>
      <c r="AY23" s="402">
        <v>167.11695100000003</v>
      </c>
      <c r="AZ23" s="402">
        <v>186.09901000000005</v>
      </c>
      <c r="BA23" s="402">
        <v>209.73186299999998</v>
      </c>
      <c r="BB23" s="402">
        <v>205.84185399999987</v>
      </c>
      <c r="BC23" s="402">
        <v>193.93417053751386</v>
      </c>
      <c r="BD23" s="402">
        <v>183.09040199999998</v>
      </c>
      <c r="BE23" s="402">
        <v>167.34613042003627</v>
      </c>
      <c r="BF23" s="402">
        <v>160.82925848722746</v>
      </c>
      <c r="BG23" s="402">
        <v>217.02985962485695</v>
      </c>
      <c r="BH23" s="402">
        <v>189.16794511091098</v>
      </c>
      <c r="BI23" s="402">
        <v>217.10782131333502</v>
      </c>
      <c r="BJ23" s="402">
        <v>264.73346821914066</v>
      </c>
      <c r="BK23" s="402">
        <v>290.45553756796437</v>
      </c>
      <c r="BL23" s="402">
        <v>284.42819017251315</v>
      </c>
      <c r="BM23" s="402">
        <v>367.80022373968399</v>
      </c>
      <c r="BN23" s="402">
        <v>444.4748778067123</v>
      </c>
      <c r="BO23" s="402">
        <v>468.40652853880829</v>
      </c>
      <c r="BP23" s="402">
        <v>518.86767171164104</v>
      </c>
      <c r="BQ23" s="402">
        <v>0</v>
      </c>
      <c r="BR23" s="402">
        <v>0</v>
      </c>
      <c r="BS23" s="402">
        <v>0</v>
      </c>
      <c r="BT23" s="402">
        <v>0</v>
      </c>
      <c r="BU23" s="402">
        <v>0</v>
      </c>
      <c r="BV23" s="402">
        <v>0</v>
      </c>
      <c r="BW23" s="402">
        <v>0</v>
      </c>
      <c r="BX23" s="402">
        <v>0</v>
      </c>
      <c r="BY23" s="402">
        <v>0</v>
      </c>
      <c r="BZ23" s="402">
        <v>0</v>
      </c>
      <c r="CA23" s="402">
        <v>0</v>
      </c>
      <c r="CB23" s="402">
        <v>0</v>
      </c>
      <c r="CC23" s="402">
        <v>0</v>
      </c>
      <c r="CD23" s="402">
        <v>0</v>
      </c>
      <c r="CE23" s="403">
        <v>0</v>
      </c>
    </row>
    <row r="24" spans="1:83" ht="26.25" customHeight="1" x14ac:dyDescent="0.35">
      <c r="A24" s="433"/>
      <c r="B24" s="73" t="s">
        <v>618</v>
      </c>
      <c r="C24" s="432"/>
      <c r="D24" s="402">
        <f t="shared" ref="D24:AI24" si="6">SUM(D20:D23)</f>
        <v>0</v>
      </c>
      <c r="E24" s="402">
        <f t="shared" si="6"/>
        <v>0</v>
      </c>
      <c r="F24" s="402">
        <f t="shared" si="6"/>
        <v>0</v>
      </c>
      <c r="G24" s="402">
        <f t="shared" si="6"/>
        <v>0</v>
      </c>
      <c r="H24" s="402">
        <f t="shared" si="6"/>
        <v>0</v>
      </c>
      <c r="I24" s="402">
        <f t="shared" si="6"/>
        <v>0</v>
      </c>
      <c r="J24" s="402">
        <f t="shared" si="6"/>
        <v>0</v>
      </c>
      <c r="K24" s="402">
        <f t="shared" si="6"/>
        <v>0</v>
      </c>
      <c r="L24" s="402">
        <f t="shared" si="6"/>
        <v>0</v>
      </c>
      <c r="M24" s="402">
        <f t="shared" si="6"/>
        <v>0</v>
      </c>
      <c r="N24" s="402">
        <f t="shared" si="6"/>
        <v>0</v>
      </c>
      <c r="O24" s="402">
        <f t="shared" si="6"/>
        <v>0</v>
      </c>
      <c r="P24" s="402">
        <f t="shared" si="6"/>
        <v>0</v>
      </c>
      <c r="Q24" s="402">
        <f t="shared" si="6"/>
        <v>0</v>
      </c>
      <c r="R24" s="402">
        <f t="shared" si="6"/>
        <v>0</v>
      </c>
      <c r="S24" s="402">
        <f t="shared" si="6"/>
        <v>0</v>
      </c>
      <c r="T24" s="402">
        <f t="shared" si="6"/>
        <v>0</v>
      </c>
      <c r="U24" s="402">
        <f t="shared" si="6"/>
        <v>0</v>
      </c>
      <c r="V24" s="402">
        <f t="shared" si="6"/>
        <v>0</v>
      </c>
      <c r="W24" s="402">
        <f t="shared" si="6"/>
        <v>0</v>
      </c>
      <c r="X24" s="402">
        <f t="shared" si="6"/>
        <v>0</v>
      </c>
      <c r="Y24" s="402">
        <f t="shared" si="6"/>
        <v>0</v>
      </c>
      <c r="Z24" s="402">
        <f t="shared" si="6"/>
        <v>0</v>
      </c>
      <c r="AA24" s="402">
        <f t="shared" si="6"/>
        <v>0</v>
      </c>
      <c r="AB24" s="402">
        <f t="shared" si="6"/>
        <v>0</v>
      </c>
      <c r="AC24" s="402">
        <f t="shared" si="6"/>
        <v>0</v>
      </c>
      <c r="AD24" s="402">
        <f t="shared" si="6"/>
        <v>0</v>
      </c>
      <c r="AE24" s="402">
        <f t="shared" si="6"/>
        <v>0</v>
      </c>
      <c r="AF24" s="402">
        <f t="shared" si="6"/>
        <v>0</v>
      </c>
      <c r="AG24" s="402">
        <f t="shared" si="6"/>
        <v>0</v>
      </c>
      <c r="AH24" s="402">
        <f t="shared" si="6"/>
        <v>196.93959001068183</v>
      </c>
      <c r="AI24" s="402">
        <f t="shared" si="6"/>
        <v>227.75813604082006</v>
      </c>
      <c r="AJ24" s="402">
        <f t="shared" ref="AJ24:BO24" si="7">SUM(AJ20:AJ23)</f>
        <v>307.35323341022615</v>
      </c>
      <c r="AK24" s="402">
        <f t="shared" si="7"/>
        <v>454.80552867942873</v>
      </c>
      <c r="AL24" s="402">
        <f t="shared" si="7"/>
        <v>551.35929177961918</v>
      </c>
      <c r="AM24" s="402">
        <f t="shared" si="7"/>
        <v>618.08662477447024</v>
      </c>
      <c r="AN24" s="402">
        <f t="shared" si="7"/>
        <v>686.40222253039815</v>
      </c>
      <c r="AO24" s="402">
        <f t="shared" si="7"/>
        <v>748.45588650300476</v>
      </c>
      <c r="AP24" s="402">
        <f t="shared" si="7"/>
        <v>829.39150543190704</v>
      </c>
      <c r="AQ24" s="402">
        <f t="shared" si="7"/>
        <v>862.81164007812663</v>
      </c>
      <c r="AR24" s="402">
        <f t="shared" si="7"/>
        <v>604.86500000000012</v>
      </c>
      <c r="AS24" s="402">
        <f t="shared" si="7"/>
        <v>763.36878807806625</v>
      </c>
      <c r="AT24" s="402">
        <f t="shared" si="7"/>
        <v>960.69299999999987</v>
      </c>
      <c r="AU24" s="402">
        <f t="shared" si="7"/>
        <v>733.84</v>
      </c>
      <c r="AV24" s="402">
        <f t="shared" si="7"/>
        <v>968.37500000000023</v>
      </c>
      <c r="AW24" s="402">
        <f t="shared" si="7"/>
        <v>998.42199999999991</v>
      </c>
      <c r="AX24" s="402">
        <f t="shared" si="7"/>
        <v>1103.9621309999998</v>
      </c>
      <c r="AY24" s="402">
        <f t="shared" si="7"/>
        <v>1197.1680269999999</v>
      </c>
      <c r="AZ24" s="402">
        <f t="shared" si="7"/>
        <v>1275.5067700000002</v>
      </c>
      <c r="BA24" s="402">
        <f t="shared" si="7"/>
        <v>1315.1345980000001</v>
      </c>
      <c r="BB24" s="402">
        <f t="shared" si="7"/>
        <v>1327.6819739999989</v>
      </c>
      <c r="BC24" s="402">
        <f t="shared" si="7"/>
        <v>1347.1518148446023</v>
      </c>
      <c r="BD24" s="402">
        <f t="shared" si="7"/>
        <v>1345.1564549999996</v>
      </c>
      <c r="BE24" s="402">
        <f t="shared" si="7"/>
        <v>1336.3771304102056</v>
      </c>
      <c r="BF24" s="402">
        <f t="shared" si="7"/>
        <v>1403.0935666124119</v>
      </c>
      <c r="BG24" s="402">
        <f t="shared" si="7"/>
        <v>1613.6138907605705</v>
      </c>
      <c r="BH24" s="402">
        <f t="shared" si="7"/>
        <v>1728.4576144734931</v>
      </c>
      <c r="BI24" s="402">
        <f t="shared" si="7"/>
        <v>1930.7936408840555</v>
      </c>
      <c r="BJ24" s="402">
        <f t="shared" si="7"/>
        <v>1937.0327149637794</v>
      </c>
      <c r="BK24" s="402">
        <f t="shared" si="7"/>
        <v>1980.0739629037898</v>
      </c>
      <c r="BL24" s="402">
        <f t="shared" si="7"/>
        <v>2071.6184511615079</v>
      </c>
      <c r="BM24" s="402">
        <f t="shared" si="7"/>
        <v>2457.9322396321481</v>
      </c>
      <c r="BN24" s="402">
        <f t="shared" si="7"/>
        <v>2651.7587673972803</v>
      </c>
      <c r="BO24" s="402">
        <f t="shared" si="7"/>
        <v>2691.2493936043297</v>
      </c>
      <c r="BP24" s="402">
        <f t="shared" ref="BP24:CE24" si="8">SUM(BP20:BP23)</f>
        <v>2775.3624294480583</v>
      </c>
      <c r="BQ24" s="402">
        <f t="shared" si="8"/>
        <v>0</v>
      </c>
      <c r="BR24" s="402">
        <f t="shared" si="8"/>
        <v>0</v>
      </c>
      <c r="BS24" s="402">
        <f t="shared" si="8"/>
        <v>0</v>
      </c>
      <c r="BT24" s="402">
        <f t="shared" si="8"/>
        <v>0</v>
      </c>
      <c r="BU24" s="402">
        <f t="shared" si="8"/>
        <v>0</v>
      </c>
      <c r="BV24" s="402">
        <f t="shared" si="8"/>
        <v>0</v>
      </c>
      <c r="BW24" s="402">
        <f t="shared" si="8"/>
        <v>0</v>
      </c>
      <c r="BX24" s="402">
        <f t="shared" si="8"/>
        <v>0</v>
      </c>
      <c r="BY24" s="402">
        <f t="shared" si="8"/>
        <v>0</v>
      </c>
      <c r="BZ24" s="402">
        <f t="shared" si="8"/>
        <v>0</v>
      </c>
      <c r="CA24" s="402">
        <f t="shared" si="8"/>
        <v>0</v>
      </c>
      <c r="CB24" s="402">
        <f t="shared" si="8"/>
        <v>0</v>
      </c>
      <c r="CC24" s="402">
        <f t="shared" si="8"/>
        <v>0</v>
      </c>
      <c r="CD24" s="402">
        <f t="shared" si="8"/>
        <v>0</v>
      </c>
      <c r="CE24" s="403">
        <f t="shared" si="8"/>
        <v>0</v>
      </c>
    </row>
    <row r="25" spans="1:83" ht="26.25" customHeight="1" x14ac:dyDescent="0.35">
      <c r="A25" s="75"/>
      <c r="B25" s="53" t="s">
        <v>623</v>
      </c>
      <c r="C25" s="432"/>
      <c r="D25" s="402"/>
      <c r="E25" s="402"/>
      <c r="F25" s="402"/>
      <c r="G25" s="402"/>
      <c r="H25" s="402"/>
      <c r="I25" s="402"/>
      <c r="J25" s="402"/>
      <c r="K25" s="402"/>
      <c r="L25" s="402"/>
      <c r="M25" s="402"/>
      <c r="N25" s="402"/>
      <c r="O25" s="402"/>
      <c r="P25" s="402"/>
      <c r="Q25" s="402"/>
      <c r="R25" s="402"/>
      <c r="S25" s="402"/>
      <c r="T25" s="402"/>
      <c r="U25" s="402"/>
      <c r="V25" s="402"/>
      <c r="W25" s="402"/>
      <c r="X25" s="402"/>
      <c r="Y25" s="402"/>
      <c r="Z25" s="402"/>
      <c r="AA25" s="402"/>
      <c r="AB25" s="402"/>
      <c r="AC25" s="402"/>
      <c r="AD25" s="402"/>
      <c r="AE25" s="402"/>
      <c r="AF25" s="402"/>
      <c r="AG25" s="402"/>
      <c r="AH25" s="402"/>
      <c r="AI25" s="402"/>
      <c r="AJ25" s="402"/>
      <c r="AK25" s="402"/>
      <c r="AL25" s="402"/>
      <c r="AM25" s="402"/>
      <c r="AN25" s="402"/>
      <c r="AO25" s="402"/>
      <c r="AP25" s="402"/>
      <c r="AQ25" s="402"/>
      <c r="AR25" s="402"/>
      <c r="AS25" s="402"/>
      <c r="AT25" s="402"/>
      <c r="AU25" s="402"/>
      <c r="AV25" s="402"/>
      <c r="AW25" s="402"/>
      <c r="AX25" s="402"/>
      <c r="AY25" s="402"/>
      <c r="AZ25" s="402"/>
      <c r="BA25" s="402"/>
      <c r="BB25" s="402"/>
      <c r="BC25" s="402"/>
      <c r="BD25" s="402"/>
      <c r="BE25" s="402"/>
      <c r="BF25" s="402"/>
      <c r="BG25" s="402"/>
      <c r="BH25" s="402"/>
      <c r="BI25" s="402"/>
      <c r="BJ25" s="402"/>
      <c r="BK25" s="402"/>
      <c r="BL25" s="402"/>
      <c r="BM25" s="402"/>
      <c r="BN25" s="402"/>
      <c r="BO25" s="402"/>
      <c r="BP25" s="402"/>
      <c r="BQ25" s="402"/>
      <c r="BR25" s="402"/>
      <c r="BS25" s="402"/>
      <c r="BT25" s="402"/>
      <c r="BU25" s="402"/>
      <c r="BV25" s="402"/>
      <c r="BW25" s="402"/>
      <c r="BX25" s="402"/>
      <c r="BY25" s="402"/>
      <c r="BZ25" s="402"/>
      <c r="CA25" s="402"/>
      <c r="CB25" s="402"/>
      <c r="CC25" s="402"/>
      <c r="CD25" s="402"/>
      <c r="CE25" s="403"/>
    </row>
    <row r="26" spans="1:83" x14ac:dyDescent="0.35">
      <c r="A26" s="433"/>
      <c r="B26" s="73" t="s">
        <v>25</v>
      </c>
      <c r="C26" s="432"/>
      <c r="D26" s="402">
        <f t="shared" ref="D26:AI26" si="9">SUM(D27:D29)</f>
        <v>0</v>
      </c>
      <c r="E26" s="402">
        <f t="shared" si="9"/>
        <v>0</v>
      </c>
      <c r="F26" s="402">
        <f t="shared" si="9"/>
        <v>0</v>
      </c>
      <c r="G26" s="402">
        <f t="shared" si="9"/>
        <v>0</v>
      </c>
      <c r="H26" s="402">
        <f t="shared" si="9"/>
        <v>0</v>
      </c>
      <c r="I26" s="402">
        <f t="shared" si="9"/>
        <v>0</v>
      </c>
      <c r="J26" s="402">
        <f t="shared" si="9"/>
        <v>0</v>
      </c>
      <c r="K26" s="402">
        <f t="shared" si="9"/>
        <v>0</v>
      </c>
      <c r="L26" s="402">
        <f t="shared" si="9"/>
        <v>0</v>
      </c>
      <c r="M26" s="402">
        <f t="shared" si="9"/>
        <v>0</v>
      </c>
      <c r="N26" s="402">
        <f t="shared" si="9"/>
        <v>0</v>
      </c>
      <c r="O26" s="402">
        <f t="shared" si="9"/>
        <v>0</v>
      </c>
      <c r="P26" s="402">
        <f t="shared" si="9"/>
        <v>0</v>
      </c>
      <c r="Q26" s="402">
        <f t="shared" si="9"/>
        <v>0</v>
      </c>
      <c r="R26" s="402">
        <f t="shared" si="9"/>
        <v>0</v>
      </c>
      <c r="S26" s="402">
        <f t="shared" si="9"/>
        <v>0</v>
      </c>
      <c r="T26" s="402">
        <f t="shared" si="9"/>
        <v>0</v>
      </c>
      <c r="U26" s="402">
        <f t="shared" si="9"/>
        <v>0</v>
      </c>
      <c r="V26" s="402">
        <f t="shared" si="9"/>
        <v>0</v>
      </c>
      <c r="W26" s="402">
        <f t="shared" si="9"/>
        <v>0</v>
      </c>
      <c r="X26" s="402">
        <f t="shared" si="9"/>
        <v>0</v>
      </c>
      <c r="Y26" s="402">
        <f t="shared" si="9"/>
        <v>0</v>
      </c>
      <c r="Z26" s="402">
        <f t="shared" si="9"/>
        <v>0</v>
      </c>
      <c r="AA26" s="402">
        <f t="shared" si="9"/>
        <v>0</v>
      </c>
      <c r="AB26" s="402">
        <f t="shared" si="9"/>
        <v>0</v>
      </c>
      <c r="AC26" s="402">
        <f t="shared" si="9"/>
        <v>0</v>
      </c>
      <c r="AD26" s="402">
        <f t="shared" si="9"/>
        <v>0</v>
      </c>
      <c r="AE26" s="402">
        <f t="shared" si="9"/>
        <v>0</v>
      </c>
      <c r="AF26" s="402">
        <f t="shared" si="9"/>
        <v>0</v>
      </c>
      <c r="AG26" s="402">
        <f t="shared" si="9"/>
        <v>0</v>
      </c>
      <c r="AH26" s="402">
        <f t="shared" si="9"/>
        <v>0</v>
      </c>
      <c r="AI26" s="402">
        <f t="shared" si="9"/>
        <v>0</v>
      </c>
      <c r="AJ26" s="402">
        <f t="shared" ref="AJ26:BO26" si="10">SUM(AJ27:AJ29)</f>
        <v>0</v>
      </c>
      <c r="AK26" s="402">
        <f t="shared" si="10"/>
        <v>0</v>
      </c>
      <c r="AL26" s="402">
        <f t="shared" si="10"/>
        <v>0</v>
      </c>
      <c r="AM26" s="402">
        <f t="shared" si="10"/>
        <v>0</v>
      </c>
      <c r="AN26" s="402">
        <f t="shared" si="10"/>
        <v>0</v>
      </c>
      <c r="AO26" s="402">
        <f t="shared" si="10"/>
        <v>0</v>
      </c>
      <c r="AP26" s="402">
        <f t="shared" si="10"/>
        <v>0</v>
      </c>
      <c r="AQ26" s="402">
        <f t="shared" si="10"/>
        <v>0</v>
      </c>
      <c r="AR26" s="402">
        <f t="shared" si="10"/>
        <v>0</v>
      </c>
      <c r="AS26" s="402">
        <f t="shared" si="10"/>
        <v>0</v>
      </c>
      <c r="AT26" s="402">
        <f t="shared" si="10"/>
        <v>0</v>
      </c>
      <c r="AU26" s="402">
        <f t="shared" si="10"/>
        <v>0</v>
      </c>
      <c r="AV26" s="402">
        <f t="shared" si="10"/>
        <v>0</v>
      </c>
      <c r="AW26" s="402">
        <f t="shared" si="10"/>
        <v>1939.9</v>
      </c>
      <c r="AX26" s="402">
        <f t="shared" si="10"/>
        <v>2077.2112939999997</v>
      </c>
      <c r="AY26" s="402">
        <f t="shared" si="10"/>
        <v>2188.6709320000004</v>
      </c>
      <c r="AZ26" s="402">
        <f t="shared" si="10"/>
        <v>2310.6117920000002</v>
      </c>
      <c r="BA26" s="402">
        <f t="shared" si="10"/>
        <v>2394.6786249999996</v>
      </c>
      <c r="BB26" s="402">
        <f t="shared" si="10"/>
        <v>2452.4046149999999</v>
      </c>
      <c r="BC26" s="402">
        <f t="shared" si="10"/>
        <v>2510.8873257930918</v>
      </c>
      <c r="BD26" s="402">
        <f t="shared" si="10"/>
        <v>2574.5184790181661</v>
      </c>
      <c r="BE26" s="402">
        <f t="shared" si="10"/>
        <v>2685.8228541801273</v>
      </c>
      <c r="BF26" s="402">
        <f t="shared" si="10"/>
        <v>2833.9392983749799</v>
      </c>
      <c r="BG26" s="402">
        <f t="shared" si="10"/>
        <v>3226.1309952600004</v>
      </c>
      <c r="BH26" s="402">
        <f t="shared" si="10"/>
        <v>3556.9849629183477</v>
      </c>
      <c r="BI26" s="402">
        <f t="shared" si="10"/>
        <v>3774.0895750000004</v>
      </c>
      <c r="BJ26" s="402">
        <f t="shared" si="10"/>
        <v>3941.0267050000002</v>
      </c>
      <c r="BK26" s="402">
        <f t="shared" si="10"/>
        <v>4026.6875789999999</v>
      </c>
      <c r="BL26" s="402">
        <f t="shared" si="10"/>
        <v>4234.4436619999997</v>
      </c>
      <c r="BM26" s="402">
        <f t="shared" si="10"/>
        <v>4697.6782249999997</v>
      </c>
      <c r="BN26" s="402">
        <f t="shared" si="10"/>
        <v>4924.7733250000001</v>
      </c>
      <c r="BO26" s="402">
        <f t="shared" si="10"/>
        <v>4918.3788950000007</v>
      </c>
      <c r="BP26" s="402">
        <f t="shared" ref="BP26:CE26" si="11">SUM(BP27:BP29)</f>
        <v>4911.948089999999</v>
      </c>
      <c r="BQ26" s="402">
        <f t="shared" si="11"/>
        <v>0</v>
      </c>
      <c r="BR26" s="402">
        <f t="shared" si="11"/>
        <v>0</v>
      </c>
      <c r="BS26" s="402">
        <f t="shared" si="11"/>
        <v>0</v>
      </c>
      <c r="BT26" s="402">
        <f t="shared" si="11"/>
        <v>0</v>
      </c>
      <c r="BU26" s="402">
        <f t="shared" si="11"/>
        <v>0</v>
      </c>
      <c r="BV26" s="402">
        <f t="shared" si="11"/>
        <v>0</v>
      </c>
      <c r="BW26" s="402">
        <f t="shared" si="11"/>
        <v>0</v>
      </c>
      <c r="BX26" s="402">
        <f t="shared" si="11"/>
        <v>0</v>
      </c>
      <c r="BY26" s="402">
        <f t="shared" si="11"/>
        <v>0</v>
      </c>
      <c r="BZ26" s="402">
        <f t="shared" si="11"/>
        <v>0</v>
      </c>
      <c r="CA26" s="402">
        <f t="shared" si="11"/>
        <v>0</v>
      </c>
      <c r="CB26" s="402">
        <f t="shared" si="11"/>
        <v>0</v>
      </c>
      <c r="CC26" s="402">
        <f t="shared" si="11"/>
        <v>0</v>
      </c>
      <c r="CD26" s="402">
        <f t="shared" si="11"/>
        <v>0</v>
      </c>
      <c r="CE26" s="403">
        <f t="shared" si="11"/>
        <v>0</v>
      </c>
    </row>
    <row r="27" spans="1:83" x14ac:dyDescent="0.35">
      <c r="A27" s="433"/>
      <c r="B27" s="201" t="s">
        <v>624</v>
      </c>
      <c r="C27" s="432"/>
      <c r="D27" s="402">
        <v>0</v>
      </c>
      <c r="E27" s="402">
        <v>0</v>
      </c>
      <c r="F27" s="402">
        <v>0</v>
      </c>
      <c r="G27" s="402">
        <v>0</v>
      </c>
      <c r="H27" s="402">
        <v>0</v>
      </c>
      <c r="I27" s="402">
        <v>0</v>
      </c>
      <c r="J27" s="402">
        <v>0</v>
      </c>
      <c r="K27" s="402">
        <v>0</v>
      </c>
      <c r="L27" s="402">
        <v>0</v>
      </c>
      <c r="M27" s="402">
        <v>0</v>
      </c>
      <c r="N27" s="402">
        <v>0</v>
      </c>
      <c r="O27" s="402">
        <v>0</v>
      </c>
      <c r="P27" s="402">
        <v>0</v>
      </c>
      <c r="Q27" s="402">
        <v>0</v>
      </c>
      <c r="R27" s="402">
        <v>0</v>
      </c>
      <c r="S27" s="402">
        <v>0</v>
      </c>
      <c r="T27" s="402">
        <v>0</v>
      </c>
      <c r="U27" s="402">
        <v>0</v>
      </c>
      <c r="V27" s="402">
        <v>0</v>
      </c>
      <c r="W27" s="402">
        <v>0</v>
      </c>
      <c r="X27" s="402">
        <v>0</v>
      </c>
      <c r="Y27" s="402">
        <v>0</v>
      </c>
      <c r="Z27" s="402">
        <v>0</v>
      </c>
      <c r="AA27" s="402">
        <v>0</v>
      </c>
      <c r="AB27" s="402">
        <v>0</v>
      </c>
      <c r="AC27" s="402">
        <v>0</v>
      </c>
      <c r="AD27" s="402">
        <v>0</v>
      </c>
      <c r="AE27" s="402">
        <v>0</v>
      </c>
      <c r="AF27" s="402">
        <v>0</v>
      </c>
      <c r="AG27" s="402">
        <v>0</v>
      </c>
      <c r="AH27" s="402">
        <v>0</v>
      </c>
      <c r="AI27" s="402">
        <v>0</v>
      </c>
      <c r="AJ27" s="402">
        <v>0</v>
      </c>
      <c r="AK27" s="402">
        <v>0</v>
      </c>
      <c r="AL27" s="402">
        <v>0</v>
      </c>
      <c r="AM27" s="402">
        <v>0</v>
      </c>
      <c r="AN27" s="402">
        <v>0</v>
      </c>
      <c r="AO27" s="402">
        <v>0</v>
      </c>
      <c r="AP27" s="402">
        <v>0</v>
      </c>
      <c r="AQ27" s="402">
        <v>0</v>
      </c>
      <c r="AR27" s="402">
        <v>0</v>
      </c>
      <c r="AS27" s="402">
        <v>0</v>
      </c>
      <c r="AT27" s="402">
        <v>0</v>
      </c>
      <c r="AU27" s="402">
        <v>0</v>
      </c>
      <c r="AV27" s="402">
        <v>0</v>
      </c>
      <c r="AW27" s="402">
        <v>1697.3629265066443</v>
      </c>
      <c r="AX27" s="402">
        <v>1808.6742359999998</v>
      </c>
      <c r="AY27" s="402">
        <v>1902.2181960000007</v>
      </c>
      <c r="AZ27" s="402">
        <v>1977.2827580000003</v>
      </c>
      <c r="BA27" s="402">
        <v>2013.6534619999995</v>
      </c>
      <c r="BB27" s="402">
        <v>2046.3778799999998</v>
      </c>
      <c r="BC27" s="402">
        <v>2096.1272547930917</v>
      </c>
      <c r="BD27" s="402">
        <v>2145.6562128556334</v>
      </c>
      <c r="BE27" s="402">
        <v>2246.2732761801276</v>
      </c>
      <c r="BF27" s="402">
        <v>2381.3558843749797</v>
      </c>
      <c r="BG27" s="402">
        <v>2743.7872092600001</v>
      </c>
      <c r="BH27" s="402">
        <v>3038.9946899183474</v>
      </c>
      <c r="BI27" s="402">
        <v>3229.8402160000005</v>
      </c>
      <c r="BJ27" s="402">
        <v>3384.656673</v>
      </c>
      <c r="BK27" s="402">
        <v>3471.3048880000001</v>
      </c>
      <c r="BL27" s="402">
        <v>3671.6925609999998</v>
      </c>
      <c r="BM27" s="402">
        <v>4094.947136911996</v>
      </c>
      <c r="BN27" s="402">
        <v>4299.4764100000002</v>
      </c>
      <c r="BO27" s="402">
        <v>4288.8172760000007</v>
      </c>
      <c r="BP27" s="402">
        <v>4281.2685299999994</v>
      </c>
      <c r="BQ27" s="402">
        <v>0</v>
      </c>
      <c r="BR27" s="402">
        <v>0</v>
      </c>
      <c r="BS27" s="402">
        <v>0</v>
      </c>
      <c r="BT27" s="402">
        <v>0</v>
      </c>
      <c r="BU27" s="402">
        <v>0</v>
      </c>
      <c r="BV27" s="402">
        <v>0</v>
      </c>
      <c r="BW27" s="402">
        <v>0</v>
      </c>
      <c r="BX27" s="402">
        <v>0</v>
      </c>
      <c r="BY27" s="402">
        <v>0</v>
      </c>
      <c r="BZ27" s="402">
        <v>0</v>
      </c>
      <c r="CA27" s="402">
        <v>0</v>
      </c>
      <c r="CB27" s="402">
        <v>0</v>
      </c>
      <c r="CC27" s="402">
        <v>0</v>
      </c>
      <c r="CD27" s="402">
        <v>0</v>
      </c>
      <c r="CE27" s="403">
        <v>0</v>
      </c>
    </row>
    <row r="28" spans="1:83" x14ac:dyDescent="0.35">
      <c r="A28" s="433"/>
      <c r="B28" s="201" t="s">
        <v>625</v>
      </c>
      <c r="C28" s="432"/>
      <c r="D28" s="402">
        <v>0</v>
      </c>
      <c r="E28" s="402">
        <v>0</v>
      </c>
      <c r="F28" s="402">
        <v>0</v>
      </c>
      <c r="G28" s="402">
        <v>0</v>
      </c>
      <c r="H28" s="402">
        <v>0</v>
      </c>
      <c r="I28" s="402">
        <v>0</v>
      </c>
      <c r="J28" s="402">
        <v>0</v>
      </c>
      <c r="K28" s="402">
        <v>0</v>
      </c>
      <c r="L28" s="402">
        <v>0</v>
      </c>
      <c r="M28" s="402">
        <v>0</v>
      </c>
      <c r="N28" s="402">
        <v>0</v>
      </c>
      <c r="O28" s="402">
        <v>0</v>
      </c>
      <c r="P28" s="402">
        <v>0</v>
      </c>
      <c r="Q28" s="402">
        <v>0</v>
      </c>
      <c r="R28" s="402">
        <v>0</v>
      </c>
      <c r="S28" s="402">
        <v>0</v>
      </c>
      <c r="T28" s="402">
        <v>0</v>
      </c>
      <c r="U28" s="402">
        <v>0</v>
      </c>
      <c r="V28" s="402">
        <v>0</v>
      </c>
      <c r="W28" s="402">
        <v>0</v>
      </c>
      <c r="X28" s="402">
        <v>0</v>
      </c>
      <c r="Y28" s="402">
        <v>0</v>
      </c>
      <c r="Z28" s="402">
        <v>0</v>
      </c>
      <c r="AA28" s="402">
        <v>0</v>
      </c>
      <c r="AB28" s="402">
        <v>0</v>
      </c>
      <c r="AC28" s="402">
        <v>0</v>
      </c>
      <c r="AD28" s="402">
        <v>0</v>
      </c>
      <c r="AE28" s="402">
        <v>0</v>
      </c>
      <c r="AF28" s="402">
        <v>0</v>
      </c>
      <c r="AG28" s="402">
        <v>0</v>
      </c>
      <c r="AH28" s="402">
        <v>0</v>
      </c>
      <c r="AI28" s="402">
        <v>0</v>
      </c>
      <c r="AJ28" s="402">
        <v>0</v>
      </c>
      <c r="AK28" s="402">
        <v>0</v>
      </c>
      <c r="AL28" s="402">
        <v>0</v>
      </c>
      <c r="AM28" s="402">
        <v>0</v>
      </c>
      <c r="AN28" s="402">
        <v>0</v>
      </c>
      <c r="AO28" s="402">
        <v>0</v>
      </c>
      <c r="AP28" s="402">
        <v>0</v>
      </c>
      <c r="AQ28" s="402">
        <v>0</v>
      </c>
      <c r="AR28" s="402">
        <v>0</v>
      </c>
      <c r="AS28" s="402">
        <v>0</v>
      </c>
      <c r="AT28" s="402">
        <v>0</v>
      </c>
      <c r="AU28" s="402">
        <v>0</v>
      </c>
      <c r="AV28" s="402">
        <v>0</v>
      </c>
      <c r="AW28" s="402">
        <v>57.568125284286531</v>
      </c>
      <c r="AX28" s="402">
        <v>64.45333500000001</v>
      </c>
      <c r="AY28" s="402">
        <v>73.004104999999981</v>
      </c>
      <c r="AZ28" s="402">
        <v>87.356730000000013</v>
      </c>
      <c r="BA28" s="402">
        <v>94.058710999999988</v>
      </c>
      <c r="BB28" s="402">
        <v>103.31371100000001</v>
      </c>
      <c r="BC28" s="402">
        <v>108.169843</v>
      </c>
      <c r="BD28" s="402">
        <v>118.92382939562549</v>
      </c>
      <c r="BE28" s="402">
        <v>123.72467599999997</v>
      </c>
      <c r="BF28" s="402">
        <v>130.99570600000001</v>
      </c>
      <c r="BG28" s="402">
        <v>145.12074899999999</v>
      </c>
      <c r="BH28" s="402">
        <v>160.45740000000004</v>
      </c>
      <c r="BI28" s="402">
        <v>176.47248999999999</v>
      </c>
      <c r="BJ28" s="402">
        <v>183.76244300000005</v>
      </c>
      <c r="BK28" s="402">
        <v>188.90478099999996</v>
      </c>
      <c r="BL28" s="402">
        <v>199.600787</v>
      </c>
      <c r="BM28" s="402">
        <v>223.05064708800333</v>
      </c>
      <c r="BN28" s="402">
        <v>237.858463</v>
      </c>
      <c r="BO28" s="402">
        <v>246.06113200000004</v>
      </c>
      <c r="BP28" s="402">
        <v>251.21643899999995</v>
      </c>
      <c r="BQ28" s="402">
        <v>0</v>
      </c>
      <c r="BR28" s="402">
        <v>0</v>
      </c>
      <c r="BS28" s="402">
        <v>0</v>
      </c>
      <c r="BT28" s="402">
        <v>0</v>
      </c>
      <c r="BU28" s="402">
        <v>0</v>
      </c>
      <c r="BV28" s="402">
        <v>0</v>
      </c>
      <c r="BW28" s="402">
        <v>0</v>
      </c>
      <c r="BX28" s="402">
        <v>0</v>
      </c>
      <c r="BY28" s="402">
        <v>0</v>
      </c>
      <c r="BZ28" s="402">
        <v>0</v>
      </c>
      <c r="CA28" s="402">
        <v>0</v>
      </c>
      <c r="CB28" s="402">
        <v>0</v>
      </c>
      <c r="CC28" s="402">
        <v>0</v>
      </c>
      <c r="CD28" s="402">
        <v>0</v>
      </c>
      <c r="CE28" s="403">
        <v>0</v>
      </c>
    </row>
    <row r="29" spans="1:83" x14ac:dyDescent="0.35">
      <c r="A29" s="433"/>
      <c r="B29" s="201" t="s">
        <v>626</v>
      </c>
      <c r="C29" s="432"/>
      <c r="D29" s="402">
        <v>0</v>
      </c>
      <c r="E29" s="402">
        <v>0</v>
      </c>
      <c r="F29" s="402">
        <v>0</v>
      </c>
      <c r="G29" s="402">
        <v>0</v>
      </c>
      <c r="H29" s="402">
        <v>0</v>
      </c>
      <c r="I29" s="402">
        <v>0</v>
      </c>
      <c r="J29" s="402">
        <v>0</v>
      </c>
      <c r="K29" s="402">
        <v>0</v>
      </c>
      <c r="L29" s="402">
        <v>0</v>
      </c>
      <c r="M29" s="402">
        <v>0</v>
      </c>
      <c r="N29" s="402">
        <v>0</v>
      </c>
      <c r="O29" s="402">
        <v>0</v>
      </c>
      <c r="P29" s="402">
        <v>0</v>
      </c>
      <c r="Q29" s="402">
        <v>0</v>
      </c>
      <c r="R29" s="402">
        <v>0</v>
      </c>
      <c r="S29" s="402">
        <v>0</v>
      </c>
      <c r="T29" s="402">
        <v>0</v>
      </c>
      <c r="U29" s="402">
        <v>0</v>
      </c>
      <c r="V29" s="402">
        <v>0</v>
      </c>
      <c r="W29" s="402">
        <v>0</v>
      </c>
      <c r="X29" s="402">
        <v>0</v>
      </c>
      <c r="Y29" s="402">
        <v>0</v>
      </c>
      <c r="Z29" s="402">
        <v>0</v>
      </c>
      <c r="AA29" s="402">
        <v>0</v>
      </c>
      <c r="AB29" s="402">
        <v>0</v>
      </c>
      <c r="AC29" s="402">
        <v>0</v>
      </c>
      <c r="AD29" s="402">
        <v>0</v>
      </c>
      <c r="AE29" s="402">
        <v>0</v>
      </c>
      <c r="AF29" s="402">
        <v>0</v>
      </c>
      <c r="AG29" s="402">
        <v>0</v>
      </c>
      <c r="AH29" s="402">
        <v>0</v>
      </c>
      <c r="AI29" s="402">
        <v>0</v>
      </c>
      <c r="AJ29" s="402">
        <v>0</v>
      </c>
      <c r="AK29" s="402">
        <v>0</v>
      </c>
      <c r="AL29" s="402">
        <v>0</v>
      </c>
      <c r="AM29" s="402">
        <v>0</v>
      </c>
      <c r="AN29" s="402">
        <v>0</v>
      </c>
      <c r="AO29" s="402">
        <v>0</v>
      </c>
      <c r="AP29" s="402">
        <v>0</v>
      </c>
      <c r="AQ29" s="402">
        <v>0</v>
      </c>
      <c r="AR29" s="402">
        <v>0</v>
      </c>
      <c r="AS29" s="402">
        <v>0</v>
      </c>
      <c r="AT29" s="402">
        <v>0</v>
      </c>
      <c r="AU29" s="402">
        <v>0</v>
      </c>
      <c r="AV29" s="402">
        <v>0</v>
      </c>
      <c r="AW29" s="402">
        <v>184.96894820906931</v>
      </c>
      <c r="AX29" s="402">
        <v>204.08372300000002</v>
      </c>
      <c r="AY29" s="402">
        <v>213.44863099999995</v>
      </c>
      <c r="AZ29" s="402">
        <v>245.97230400000004</v>
      </c>
      <c r="BA29" s="402">
        <v>286.966452</v>
      </c>
      <c r="BB29" s="402">
        <v>302.71302400000002</v>
      </c>
      <c r="BC29" s="402">
        <v>306.59022800000014</v>
      </c>
      <c r="BD29" s="402">
        <v>309.93843676690722</v>
      </c>
      <c r="BE29" s="402">
        <v>315.82490200000007</v>
      </c>
      <c r="BF29" s="402">
        <v>321.58770799999996</v>
      </c>
      <c r="BG29" s="402">
        <v>337.22303699999998</v>
      </c>
      <c r="BH29" s="402">
        <v>357.53287299999994</v>
      </c>
      <c r="BI29" s="402">
        <v>367.77686899999998</v>
      </c>
      <c r="BJ29" s="402">
        <v>372.60758899999996</v>
      </c>
      <c r="BK29" s="402">
        <v>366.47790999999995</v>
      </c>
      <c r="BL29" s="402">
        <v>363.15031399999992</v>
      </c>
      <c r="BM29" s="402">
        <v>379.68044099999997</v>
      </c>
      <c r="BN29" s="402">
        <v>387.43845199999998</v>
      </c>
      <c r="BO29" s="402">
        <v>383.50048700000008</v>
      </c>
      <c r="BP29" s="402">
        <v>379.46312099999994</v>
      </c>
      <c r="BQ29" s="402">
        <v>0</v>
      </c>
      <c r="BR29" s="402">
        <v>0</v>
      </c>
      <c r="BS29" s="402">
        <v>0</v>
      </c>
      <c r="BT29" s="402">
        <v>0</v>
      </c>
      <c r="BU29" s="402">
        <v>0</v>
      </c>
      <c r="BV29" s="402">
        <v>0</v>
      </c>
      <c r="BW29" s="402">
        <v>0</v>
      </c>
      <c r="BX29" s="402">
        <v>0</v>
      </c>
      <c r="BY29" s="402">
        <v>0</v>
      </c>
      <c r="BZ29" s="402">
        <v>0</v>
      </c>
      <c r="CA29" s="402">
        <v>0</v>
      </c>
      <c r="CB29" s="402">
        <v>0</v>
      </c>
      <c r="CC29" s="402">
        <v>0</v>
      </c>
      <c r="CD29" s="402">
        <v>0</v>
      </c>
      <c r="CE29" s="403">
        <v>0</v>
      </c>
    </row>
    <row r="30" spans="1:83" ht="26.25" customHeight="1" x14ac:dyDescent="0.35">
      <c r="A30" s="433"/>
      <c r="B30" s="73" t="s">
        <v>627</v>
      </c>
      <c r="C30" s="432"/>
      <c r="D30" s="402">
        <v>0</v>
      </c>
      <c r="E30" s="402">
        <v>0</v>
      </c>
      <c r="F30" s="402">
        <v>0</v>
      </c>
      <c r="G30" s="402">
        <v>0</v>
      </c>
      <c r="H30" s="402">
        <v>0</v>
      </c>
      <c r="I30" s="402">
        <v>0</v>
      </c>
      <c r="J30" s="402">
        <v>0</v>
      </c>
      <c r="K30" s="402">
        <v>0</v>
      </c>
      <c r="L30" s="402">
        <v>0</v>
      </c>
      <c r="M30" s="402">
        <v>0</v>
      </c>
      <c r="N30" s="402">
        <v>0</v>
      </c>
      <c r="O30" s="402">
        <v>0</v>
      </c>
      <c r="P30" s="402">
        <v>0</v>
      </c>
      <c r="Q30" s="402">
        <v>0</v>
      </c>
      <c r="R30" s="402">
        <v>0</v>
      </c>
      <c r="S30" s="402">
        <v>0</v>
      </c>
      <c r="T30" s="402">
        <v>0</v>
      </c>
      <c r="U30" s="402">
        <v>0</v>
      </c>
      <c r="V30" s="402">
        <v>0</v>
      </c>
      <c r="W30" s="402">
        <v>0</v>
      </c>
      <c r="X30" s="402">
        <v>0</v>
      </c>
      <c r="Y30" s="402">
        <v>0</v>
      </c>
      <c r="Z30" s="402">
        <v>0</v>
      </c>
      <c r="AA30" s="402">
        <v>0</v>
      </c>
      <c r="AB30" s="402">
        <v>0</v>
      </c>
      <c r="AC30" s="402">
        <v>0</v>
      </c>
      <c r="AD30" s="402">
        <v>0</v>
      </c>
      <c r="AE30" s="402">
        <v>0</v>
      </c>
      <c r="AF30" s="402">
        <v>0</v>
      </c>
      <c r="AG30" s="402">
        <v>0</v>
      </c>
      <c r="AH30" s="402">
        <v>0</v>
      </c>
      <c r="AI30" s="402">
        <v>0</v>
      </c>
      <c r="AJ30" s="402">
        <v>0</v>
      </c>
      <c r="AK30" s="402">
        <v>0</v>
      </c>
      <c r="AL30" s="402">
        <v>0</v>
      </c>
      <c r="AM30" s="402">
        <v>0</v>
      </c>
      <c r="AN30" s="402">
        <v>0</v>
      </c>
      <c r="AO30" s="402">
        <v>0</v>
      </c>
      <c r="AP30" s="402">
        <v>0</v>
      </c>
      <c r="AQ30" s="402">
        <v>0</v>
      </c>
      <c r="AR30" s="402">
        <v>0</v>
      </c>
      <c r="AS30" s="402">
        <v>206</v>
      </c>
      <c r="AT30" s="402">
        <v>2122.81</v>
      </c>
      <c r="AU30" s="402">
        <v>1404.1669999999999</v>
      </c>
      <c r="AV30" s="402">
        <v>1692.576</v>
      </c>
      <c r="AW30" s="402">
        <v>0</v>
      </c>
      <c r="AX30" s="402">
        <v>0</v>
      </c>
      <c r="AY30" s="402">
        <v>0</v>
      </c>
      <c r="AZ30" s="402">
        <v>0</v>
      </c>
      <c r="BA30" s="402">
        <v>0</v>
      </c>
      <c r="BB30" s="402">
        <v>0</v>
      </c>
      <c r="BC30" s="402">
        <v>0</v>
      </c>
      <c r="BD30" s="402">
        <v>0</v>
      </c>
      <c r="BE30" s="402">
        <v>0</v>
      </c>
      <c r="BF30" s="402">
        <v>0</v>
      </c>
      <c r="BG30" s="402">
        <v>0</v>
      </c>
      <c r="BH30" s="402">
        <v>0</v>
      </c>
      <c r="BI30" s="402">
        <v>0</v>
      </c>
      <c r="BJ30" s="402">
        <v>0</v>
      </c>
      <c r="BK30" s="402">
        <v>0</v>
      </c>
      <c r="BL30" s="402">
        <v>0</v>
      </c>
      <c r="BM30" s="402">
        <v>0</v>
      </c>
      <c r="BN30" s="402">
        <v>0</v>
      </c>
      <c r="BO30" s="402">
        <v>0</v>
      </c>
      <c r="BP30" s="402">
        <v>0</v>
      </c>
      <c r="BQ30" s="402">
        <v>0</v>
      </c>
      <c r="BR30" s="402">
        <v>0</v>
      </c>
      <c r="BS30" s="402">
        <v>0</v>
      </c>
      <c r="BT30" s="402">
        <v>0</v>
      </c>
      <c r="BU30" s="402">
        <v>0</v>
      </c>
      <c r="BV30" s="402">
        <v>0</v>
      </c>
      <c r="BW30" s="402">
        <v>0</v>
      </c>
      <c r="BX30" s="402">
        <v>0</v>
      </c>
      <c r="BY30" s="402">
        <v>0</v>
      </c>
      <c r="BZ30" s="402">
        <v>0</v>
      </c>
      <c r="CA30" s="402">
        <v>0</v>
      </c>
      <c r="CB30" s="402">
        <v>0</v>
      </c>
      <c r="CC30" s="402">
        <v>0</v>
      </c>
      <c r="CD30" s="402">
        <v>0</v>
      </c>
      <c r="CE30" s="403">
        <v>0</v>
      </c>
    </row>
    <row r="31" spans="1:83" x14ac:dyDescent="0.35">
      <c r="A31" s="433"/>
      <c r="B31" s="201" t="s">
        <v>624</v>
      </c>
      <c r="C31" s="432"/>
      <c r="D31" s="402">
        <v>0</v>
      </c>
      <c r="E31" s="402">
        <v>0</v>
      </c>
      <c r="F31" s="402">
        <v>0</v>
      </c>
      <c r="G31" s="402">
        <v>0</v>
      </c>
      <c r="H31" s="402">
        <v>0</v>
      </c>
      <c r="I31" s="402">
        <v>0</v>
      </c>
      <c r="J31" s="402">
        <v>0</v>
      </c>
      <c r="K31" s="402">
        <v>0</v>
      </c>
      <c r="L31" s="402">
        <v>0</v>
      </c>
      <c r="M31" s="402">
        <v>0</v>
      </c>
      <c r="N31" s="402">
        <v>0</v>
      </c>
      <c r="O31" s="402">
        <v>0</v>
      </c>
      <c r="P31" s="402">
        <v>0</v>
      </c>
      <c r="Q31" s="402">
        <v>0</v>
      </c>
      <c r="R31" s="402">
        <v>0</v>
      </c>
      <c r="S31" s="402">
        <v>0</v>
      </c>
      <c r="T31" s="402">
        <v>0</v>
      </c>
      <c r="U31" s="402">
        <v>0</v>
      </c>
      <c r="V31" s="402">
        <v>0</v>
      </c>
      <c r="W31" s="402">
        <v>0</v>
      </c>
      <c r="X31" s="402">
        <v>0</v>
      </c>
      <c r="Y31" s="402">
        <v>0</v>
      </c>
      <c r="Z31" s="402">
        <v>0</v>
      </c>
      <c r="AA31" s="402">
        <v>0</v>
      </c>
      <c r="AB31" s="402">
        <v>0</v>
      </c>
      <c r="AC31" s="402">
        <v>0</v>
      </c>
      <c r="AD31" s="402">
        <v>0</v>
      </c>
      <c r="AE31" s="402">
        <v>0</v>
      </c>
      <c r="AF31" s="402">
        <v>0</v>
      </c>
      <c r="AG31" s="402">
        <v>0</v>
      </c>
      <c r="AH31" s="402">
        <v>0</v>
      </c>
      <c r="AI31" s="402">
        <v>0</v>
      </c>
      <c r="AJ31" s="402">
        <v>0</v>
      </c>
      <c r="AK31" s="402">
        <v>0</v>
      </c>
      <c r="AL31" s="402">
        <v>0</v>
      </c>
      <c r="AM31" s="402">
        <v>0</v>
      </c>
      <c r="AN31" s="402">
        <v>0</v>
      </c>
      <c r="AO31" s="402">
        <v>0</v>
      </c>
      <c r="AP31" s="402">
        <v>0</v>
      </c>
      <c r="AQ31" s="402">
        <v>0</v>
      </c>
      <c r="AR31" s="402">
        <v>0</v>
      </c>
      <c r="AS31" s="402">
        <v>0</v>
      </c>
      <c r="AT31" s="402">
        <v>0</v>
      </c>
      <c r="AU31" s="402">
        <v>1244.3508119934597</v>
      </c>
      <c r="AV31" s="402">
        <v>1475.3810084883232</v>
      </c>
      <c r="AW31" s="402">
        <v>0</v>
      </c>
      <c r="AX31" s="402">
        <v>0</v>
      </c>
      <c r="AY31" s="402">
        <v>0</v>
      </c>
      <c r="AZ31" s="402">
        <v>0</v>
      </c>
      <c r="BA31" s="402">
        <v>0</v>
      </c>
      <c r="BB31" s="402">
        <v>0</v>
      </c>
      <c r="BC31" s="402">
        <v>0</v>
      </c>
      <c r="BD31" s="402">
        <v>0</v>
      </c>
      <c r="BE31" s="402">
        <v>0</v>
      </c>
      <c r="BF31" s="402">
        <v>0</v>
      </c>
      <c r="BG31" s="402">
        <v>0</v>
      </c>
      <c r="BH31" s="402">
        <v>0</v>
      </c>
      <c r="BI31" s="402">
        <v>0</v>
      </c>
      <c r="BJ31" s="402">
        <v>0</v>
      </c>
      <c r="BK31" s="402">
        <v>0</v>
      </c>
      <c r="BL31" s="402">
        <v>0</v>
      </c>
      <c r="BM31" s="402">
        <v>0</v>
      </c>
      <c r="BN31" s="402">
        <v>0</v>
      </c>
      <c r="BO31" s="402">
        <v>0</v>
      </c>
      <c r="BP31" s="402">
        <v>0</v>
      </c>
      <c r="BQ31" s="402">
        <v>0</v>
      </c>
      <c r="BR31" s="402">
        <v>0</v>
      </c>
      <c r="BS31" s="402">
        <v>0</v>
      </c>
      <c r="BT31" s="402">
        <v>0</v>
      </c>
      <c r="BU31" s="402">
        <v>0</v>
      </c>
      <c r="BV31" s="402">
        <v>0</v>
      </c>
      <c r="BW31" s="402">
        <v>0</v>
      </c>
      <c r="BX31" s="402">
        <v>0</v>
      </c>
      <c r="BY31" s="402">
        <v>0</v>
      </c>
      <c r="BZ31" s="402">
        <v>0</v>
      </c>
      <c r="CA31" s="402">
        <v>0</v>
      </c>
      <c r="CB31" s="402">
        <v>0</v>
      </c>
      <c r="CC31" s="402">
        <v>0</v>
      </c>
      <c r="CD31" s="402">
        <v>0</v>
      </c>
      <c r="CE31" s="403">
        <v>0</v>
      </c>
    </row>
    <row r="32" spans="1:83" x14ac:dyDescent="0.35">
      <c r="A32" s="433"/>
      <c r="B32" s="201" t="s">
        <v>625</v>
      </c>
      <c r="C32" s="432"/>
      <c r="D32" s="402">
        <v>0</v>
      </c>
      <c r="E32" s="402">
        <v>0</v>
      </c>
      <c r="F32" s="402">
        <v>0</v>
      </c>
      <c r="G32" s="402">
        <v>0</v>
      </c>
      <c r="H32" s="402">
        <v>0</v>
      </c>
      <c r="I32" s="402">
        <v>0</v>
      </c>
      <c r="J32" s="402">
        <v>0</v>
      </c>
      <c r="K32" s="402">
        <v>0</v>
      </c>
      <c r="L32" s="402">
        <v>0</v>
      </c>
      <c r="M32" s="402">
        <v>0</v>
      </c>
      <c r="N32" s="402">
        <v>0</v>
      </c>
      <c r="O32" s="402">
        <v>0</v>
      </c>
      <c r="P32" s="402">
        <v>0</v>
      </c>
      <c r="Q32" s="402">
        <v>0</v>
      </c>
      <c r="R32" s="402">
        <v>0</v>
      </c>
      <c r="S32" s="402">
        <v>0</v>
      </c>
      <c r="T32" s="402">
        <v>0</v>
      </c>
      <c r="U32" s="402">
        <v>0</v>
      </c>
      <c r="V32" s="402">
        <v>0</v>
      </c>
      <c r="W32" s="402">
        <v>0</v>
      </c>
      <c r="X32" s="402">
        <v>0</v>
      </c>
      <c r="Y32" s="402">
        <v>0</v>
      </c>
      <c r="Z32" s="402">
        <v>0</v>
      </c>
      <c r="AA32" s="402">
        <v>0</v>
      </c>
      <c r="AB32" s="402">
        <v>0</v>
      </c>
      <c r="AC32" s="402">
        <v>0</v>
      </c>
      <c r="AD32" s="402">
        <v>0</v>
      </c>
      <c r="AE32" s="402">
        <v>0</v>
      </c>
      <c r="AF32" s="402">
        <v>0</v>
      </c>
      <c r="AG32" s="402">
        <v>0</v>
      </c>
      <c r="AH32" s="402">
        <v>0</v>
      </c>
      <c r="AI32" s="402">
        <v>0</v>
      </c>
      <c r="AJ32" s="402">
        <v>0</v>
      </c>
      <c r="AK32" s="402">
        <v>0</v>
      </c>
      <c r="AL32" s="402">
        <v>0</v>
      </c>
      <c r="AM32" s="402">
        <v>0</v>
      </c>
      <c r="AN32" s="402">
        <v>0</v>
      </c>
      <c r="AO32" s="402">
        <v>0</v>
      </c>
      <c r="AP32" s="402">
        <v>0</v>
      </c>
      <c r="AQ32" s="402">
        <v>0</v>
      </c>
      <c r="AR32" s="402">
        <v>0</v>
      </c>
      <c r="AS32" s="402">
        <v>0</v>
      </c>
      <c r="AT32" s="402">
        <v>0</v>
      </c>
      <c r="AU32" s="402">
        <v>29.407042073381728</v>
      </c>
      <c r="AV32" s="402">
        <v>45.400550983141173</v>
      </c>
      <c r="AW32" s="402">
        <v>0</v>
      </c>
      <c r="AX32" s="402">
        <v>0</v>
      </c>
      <c r="AY32" s="402">
        <v>0</v>
      </c>
      <c r="AZ32" s="402">
        <v>0</v>
      </c>
      <c r="BA32" s="402">
        <v>0</v>
      </c>
      <c r="BB32" s="402">
        <v>0</v>
      </c>
      <c r="BC32" s="402">
        <v>0</v>
      </c>
      <c r="BD32" s="402">
        <v>0</v>
      </c>
      <c r="BE32" s="402">
        <v>0</v>
      </c>
      <c r="BF32" s="402">
        <v>0</v>
      </c>
      <c r="BG32" s="402">
        <v>0</v>
      </c>
      <c r="BH32" s="402">
        <v>0</v>
      </c>
      <c r="BI32" s="402">
        <v>0</v>
      </c>
      <c r="BJ32" s="402">
        <v>0</v>
      </c>
      <c r="BK32" s="402">
        <v>0</v>
      </c>
      <c r="BL32" s="402">
        <v>0</v>
      </c>
      <c r="BM32" s="402">
        <v>0</v>
      </c>
      <c r="BN32" s="402">
        <v>0</v>
      </c>
      <c r="BO32" s="402">
        <v>0</v>
      </c>
      <c r="BP32" s="402">
        <v>0</v>
      </c>
      <c r="BQ32" s="402">
        <v>0</v>
      </c>
      <c r="BR32" s="402">
        <v>0</v>
      </c>
      <c r="BS32" s="402">
        <v>0</v>
      </c>
      <c r="BT32" s="402">
        <v>0</v>
      </c>
      <c r="BU32" s="402">
        <v>0</v>
      </c>
      <c r="BV32" s="402">
        <v>0</v>
      </c>
      <c r="BW32" s="402">
        <v>0</v>
      </c>
      <c r="BX32" s="402">
        <v>0</v>
      </c>
      <c r="BY32" s="402">
        <v>0</v>
      </c>
      <c r="BZ32" s="402">
        <v>0</v>
      </c>
      <c r="CA32" s="402">
        <v>0</v>
      </c>
      <c r="CB32" s="402">
        <v>0</v>
      </c>
      <c r="CC32" s="402">
        <v>0</v>
      </c>
      <c r="CD32" s="402">
        <v>0</v>
      </c>
      <c r="CE32" s="403">
        <v>0</v>
      </c>
    </row>
    <row r="33" spans="1:83" x14ac:dyDescent="0.35">
      <c r="A33" s="433"/>
      <c r="B33" s="201" t="s">
        <v>626</v>
      </c>
      <c r="C33" s="432"/>
      <c r="D33" s="402">
        <v>0</v>
      </c>
      <c r="E33" s="402">
        <v>0</v>
      </c>
      <c r="F33" s="402">
        <v>0</v>
      </c>
      <c r="G33" s="402">
        <v>0</v>
      </c>
      <c r="H33" s="402">
        <v>0</v>
      </c>
      <c r="I33" s="402">
        <v>0</v>
      </c>
      <c r="J33" s="402">
        <v>0</v>
      </c>
      <c r="K33" s="402">
        <v>0</v>
      </c>
      <c r="L33" s="402">
        <v>0</v>
      </c>
      <c r="M33" s="402">
        <v>0</v>
      </c>
      <c r="N33" s="402">
        <v>0</v>
      </c>
      <c r="O33" s="402">
        <v>0</v>
      </c>
      <c r="P33" s="402">
        <v>0</v>
      </c>
      <c r="Q33" s="402">
        <v>0</v>
      </c>
      <c r="R33" s="402">
        <v>0</v>
      </c>
      <c r="S33" s="402">
        <v>0</v>
      </c>
      <c r="T33" s="402">
        <v>0</v>
      </c>
      <c r="U33" s="402">
        <v>0</v>
      </c>
      <c r="V33" s="402">
        <v>0</v>
      </c>
      <c r="W33" s="402">
        <v>0</v>
      </c>
      <c r="X33" s="402">
        <v>0</v>
      </c>
      <c r="Y33" s="402">
        <v>0</v>
      </c>
      <c r="Z33" s="402">
        <v>0</v>
      </c>
      <c r="AA33" s="402">
        <v>0</v>
      </c>
      <c r="AB33" s="402">
        <v>0</v>
      </c>
      <c r="AC33" s="402">
        <v>0</v>
      </c>
      <c r="AD33" s="402">
        <v>0</v>
      </c>
      <c r="AE33" s="402">
        <v>0</v>
      </c>
      <c r="AF33" s="402">
        <v>0</v>
      </c>
      <c r="AG33" s="402">
        <v>0</v>
      </c>
      <c r="AH33" s="402">
        <v>0</v>
      </c>
      <c r="AI33" s="402">
        <v>0</v>
      </c>
      <c r="AJ33" s="402">
        <v>0</v>
      </c>
      <c r="AK33" s="402">
        <v>0</v>
      </c>
      <c r="AL33" s="402">
        <v>0</v>
      </c>
      <c r="AM33" s="402">
        <v>0</v>
      </c>
      <c r="AN33" s="402">
        <v>0</v>
      </c>
      <c r="AO33" s="402">
        <v>0</v>
      </c>
      <c r="AP33" s="402">
        <v>0</v>
      </c>
      <c r="AQ33" s="402">
        <v>0</v>
      </c>
      <c r="AR33" s="402">
        <v>0</v>
      </c>
      <c r="AS33" s="402">
        <v>0</v>
      </c>
      <c r="AT33" s="402">
        <v>0</v>
      </c>
      <c r="AU33" s="402">
        <v>130.40914593315847</v>
      </c>
      <c r="AV33" s="402">
        <v>171.79444052853557</v>
      </c>
      <c r="AW33" s="402">
        <v>0</v>
      </c>
      <c r="AX33" s="402">
        <v>0</v>
      </c>
      <c r="AY33" s="402">
        <v>0</v>
      </c>
      <c r="AZ33" s="402">
        <v>0</v>
      </c>
      <c r="BA33" s="402">
        <v>0</v>
      </c>
      <c r="BB33" s="402">
        <v>0</v>
      </c>
      <c r="BC33" s="402">
        <v>0</v>
      </c>
      <c r="BD33" s="402">
        <v>0</v>
      </c>
      <c r="BE33" s="402">
        <v>0</v>
      </c>
      <c r="BF33" s="402">
        <v>0</v>
      </c>
      <c r="BG33" s="402">
        <v>0</v>
      </c>
      <c r="BH33" s="402">
        <v>0</v>
      </c>
      <c r="BI33" s="402">
        <v>0</v>
      </c>
      <c r="BJ33" s="402">
        <v>0</v>
      </c>
      <c r="BK33" s="402">
        <v>0</v>
      </c>
      <c r="BL33" s="402">
        <v>0</v>
      </c>
      <c r="BM33" s="402">
        <v>0</v>
      </c>
      <c r="BN33" s="402">
        <v>0</v>
      </c>
      <c r="BO33" s="402">
        <v>0</v>
      </c>
      <c r="BP33" s="402">
        <v>0</v>
      </c>
      <c r="BQ33" s="402">
        <v>0</v>
      </c>
      <c r="BR33" s="402">
        <v>0</v>
      </c>
      <c r="BS33" s="402">
        <v>0</v>
      </c>
      <c r="BT33" s="402">
        <v>0</v>
      </c>
      <c r="BU33" s="402">
        <v>0</v>
      </c>
      <c r="BV33" s="402">
        <v>0</v>
      </c>
      <c r="BW33" s="402">
        <v>0</v>
      </c>
      <c r="BX33" s="402">
        <v>0</v>
      </c>
      <c r="BY33" s="402">
        <v>0</v>
      </c>
      <c r="BZ33" s="402">
        <v>0</v>
      </c>
      <c r="CA33" s="402">
        <v>0</v>
      </c>
      <c r="CB33" s="402">
        <v>0</v>
      </c>
      <c r="CC33" s="402">
        <v>0</v>
      </c>
      <c r="CD33" s="402">
        <v>0</v>
      </c>
      <c r="CE33" s="403">
        <v>0</v>
      </c>
    </row>
    <row r="34" spans="1:83" ht="26.25" customHeight="1" x14ac:dyDescent="0.35">
      <c r="A34" s="433"/>
      <c r="B34" s="73" t="s">
        <v>628</v>
      </c>
      <c r="C34" s="432"/>
      <c r="D34" s="402">
        <v>0</v>
      </c>
      <c r="E34" s="402">
        <v>0</v>
      </c>
      <c r="F34" s="402">
        <v>0</v>
      </c>
      <c r="G34" s="402">
        <v>0</v>
      </c>
      <c r="H34" s="402">
        <v>0</v>
      </c>
      <c r="I34" s="402">
        <v>0</v>
      </c>
      <c r="J34" s="402">
        <v>0</v>
      </c>
      <c r="K34" s="402">
        <v>0</v>
      </c>
      <c r="L34" s="402">
        <v>0</v>
      </c>
      <c r="M34" s="402">
        <v>0</v>
      </c>
      <c r="N34" s="402">
        <v>0</v>
      </c>
      <c r="O34" s="402">
        <v>0</v>
      </c>
      <c r="P34" s="402">
        <v>0</v>
      </c>
      <c r="Q34" s="402">
        <v>0</v>
      </c>
      <c r="R34" s="402">
        <v>0</v>
      </c>
      <c r="S34" s="402">
        <v>0</v>
      </c>
      <c r="T34" s="402">
        <v>0</v>
      </c>
      <c r="U34" s="402">
        <v>0</v>
      </c>
      <c r="V34" s="402">
        <v>0</v>
      </c>
      <c r="W34" s="402">
        <v>0</v>
      </c>
      <c r="X34" s="402">
        <v>0</v>
      </c>
      <c r="Y34" s="402">
        <v>0</v>
      </c>
      <c r="Z34" s="402">
        <v>18</v>
      </c>
      <c r="AA34" s="402">
        <v>21</v>
      </c>
      <c r="AB34" s="402">
        <v>27</v>
      </c>
      <c r="AC34" s="402">
        <v>33</v>
      </c>
      <c r="AD34" s="402">
        <v>99</v>
      </c>
      <c r="AE34" s="402">
        <v>137</v>
      </c>
      <c r="AF34" s="402">
        <v>148</v>
      </c>
      <c r="AG34" s="402">
        <v>369</v>
      </c>
      <c r="AH34" s="402">
        <v>386</v>
      </c>
      <c r="AI34" s="402">
        <v>445</v>
      </c>
      <c r="AJ34" s="402">
        <v>599</v>
      </c>
      <c r="AK34" s="402">
        <v>890.6</v>
      </c>
      <c r="AL34" s="402">
        <v>1083</v>
      </c>
      <c r="AM34" s="402">
        <v>1218</v>
      </c>
      <c r="AN34" s="402">
        <v>1354</v>
      </c>
      <c r="AO34" s="402">
        <v>1479</v>
      </c>
      <c r="AP34" s="402">
        <v>1635</v>
      </c>
      <c r="AQ34" s="402">
        <v>1701</v>
      </c>
      <c r="AR34" s="402">
        <v>1365.134</v>
      </c>
      <c r="AS34" s="402">
        <v>1493.6620000000003</v>
      </c>
      <c r="AT34" s="402">
        <v>0</v>
      </c>
      <c r="AU34" s="402">
        <v>0</v>
      </c>
      <c r="AV34" s="402">
        <v>0</v>
      </c>
      <c r="AW34" s="402">
        <v>0</v>
      </c>
      <c r="AX34" s="402">
        <v>0</v>
      </c>
      <c r="AY34" s="402">
        <v>0</v>
      </c>
      <c r="AZ34" s="402">
        <v>0</v>
      </c>
      <c r="BA34" s="402">
        <v>0</v>
      </c>
      <c r="BB34" s="402">
        <v>0</v>
      </c>
      <c r="BC34" s="402">
        <v>0</v>
      </c>
      <c r="BD34" s="402">
        <v>0</v>
      </c>
      <c r="BE34" s="402">
        <v>0</v>
      </c>
      <c r="BF34" s="402">
        <v>0</v>
      </c>
      <c r="BG34" s="402">
        <v>0</v>
      </c>
      <c r="BH34" s="402">
        <v>0</v>
      </c>
      <c r="BI34" s="402">
        <v>0</v>
      </c>
      <c r="BJ34" s="402">
        <v>0</v>
      </c>
      <c r="BK34" s="402">
        <v>0</v>
      </c>
      <c r="BL34" s="402">
        <v>0</v>
      </c>
      <c r="BM34" s="402">
        <v>0</v>
      </c>
      <c r="BN34" s="402">
        <v>0</v>
      </c>
      <c r="BO34" s="402">
        <v>0</v>
      </c>
      <c r="BP34" s="402">
        <v>0</v>
      </c>
      <c r="BQ34" s="402">
        <v>0</v>
      </c>
      <c r="BR34" s="402">
        <v>0</v>
      </c>
      <c r="BS34" s="402">
        <v>0</v>
      </c>
      <c r="BT34" s="402">
        <v>0</v>
      </c>
      <c r="BU34" s="402">
        <v>0</v>
      </c>
      <c r="BV34" s="402">
        <v>0</v>
      </c>
      <c r="BW34" s="402">
        <v>0</v>
      </c>
      <c r="BX34" s="402">
        <v>0</v>
      </c>
      <c r="BY34" s="402">
        <v>0</v>
      </c>
      <c r="BZ34" s="402">
        <v>0</v>
      </c>
      <c r="CA34" s="402">
        <v>0</v>
      </c>
      <c r="CB34" s="402">
        <v>0</v>
      </c>
      <c r="CC34" s="402">
        <v>0</v>
      </c>
      <c r="CD34" s="402">
        <v>0</v>
      </c>
      <c r="CE34" s="403">
        <v>0</v>
      </c>
    </row>
    <row r="35" spans="1:83" ht="26.25" customHeight="1" x14ac:dyDescent="0.35">
      <c r="A35" s="53"/>
      <c r="B35" s="53" t="s">
        <v>629</v>
      </c>
      <c r="C35" s="432"/>
      <c r="D35" s="402"/>
      <c r="E35" s="402"/>
      <c r="F35" s="402"/>
      <c r="G35" s="402"/>
      <c r="H35" s="402"/>
      <c r="I35" s="402"/>
      <c r="J35" s="402"/>
      <c r="K35" s="402"/>
      <c r="L35" s="402"/>
      <c r="M35" s="402"/>
      <c r="N35" s="402"/>
      <c r="O35" s="402"/>
      <c r="P35" s="402"/>
      <c r="Q35" s="402"/>
      <c r="R35" s="402"/>
      <c r="S35" s="402"/>
      <c r="T35" s="402"/>
      <c r="U35" s="402"/>
      <c r="V35" s="402"/>
      <c r="W35" s="402"/>
      <c r="X35" s="402"/>
      <c r="Y35" s="402"/>
      <c r="Z35" s="402"/>
      <c r="AA35" s="402"/>
      <c r="AB35" s="402"/>
      <c r="AC35" s="402"/>
      <c r="AD35" s="402"/>
      <c r="AE35" s="402"/>
      <c r="AF35" s="402"/>
      <c r="AG35" s="402"/>
      <c r="AH35" s="402"/>
      <c r="AI35" s="402"/>
      <c r="AJ35" s="402"/>
      <c r="AK35" s="402"/>
      <c r="AL35" s="402"/>
      <c r="AM35" s="402"/>
      <c r="AN35" s="402"/>
      <c r="AO35" s="402"/>
      <c r="AP35" s="402"/>
      <c r="AQ35" s="402"/>
      <c r="AR35" s="402"/>
      <c r="AS35" s="402"/>
      <c r="AT35" s="402"/>
      <c r="AU35" s="402"/>
      <c r="AV35" s="402"/>
      <c r="AW35" s="402"/>
      <c r="AX35" s="402"/>
      <c r="AY35" s="402"/>
      <c r="AZ35" s="402"/>
      <c r="BA35" s="402"/>
      <c r="BB35" s="402"/>
      <c r="BC35" s="402"/>
      <c r="BD35" s="402"/>
      <c r="BE35" s="402"/>
      <c r="BF35" s="402"/>
      <c r="BG35" s="402"/>
      <c r="BH35" s="402"/>
      <c r="BI35" s="402"/>
      <c r="BJ35" s="402"/>
      <c r="BK35" s="402"/>
      <c r="BL35" s="402"/>
      <c r="BM35" s="402"/>
      <c r="BN35" s="402"/>
      <c r="BO35" s="402"/>
      <c r="BP35" s="402"/>
      <c r="BQ35" s="402"/>
      <c r="BR35" s="402"/>
      <c r="BS35" s="402"/>
      <c r="BT35" s="402"/>
      <c r="BU35" s="402"/>
      <c r="BV35" s="402"/>
      <c r="BW35" s="402"/>
      <c r="BX35" s="402"/>
      <c r="BY35" s="402"/>
      <c r="BZ35" s="402"/>
      <c r="CA35" s="402"/>
      <c r="CB35" s="402"/>
      <c r="CC35" s="402"/>
      <c r="CD35" s="402"/>
      <c r="CE35" s="403"/>
    </row>
    <row r="36" spans="1:83" x14ac:dyDescent="0.35">
      <c r="A36" s="433"/>
      <c r="B36" s="73" t="s">
        <v>630</v>
      </c>
      <c r="C36" s="432"/>
      <c r="D36" s="402" t="s">
        <v>473</v>
      </c>
      <c r="E36" s="402" t="s">
        <v>473</v>
      </c>
      <c r="F36" s="402" t="s">
        <v>473</v>
      </c>
      <c r="G36" s="402" t="s">
        <v>473</v>
      </c>
      <c r="H36" s="402" t="s">
        <v>473</v>
      </c>
      <c r="I36" s="402" t="s">
        <v>473</v>
      </c>
      <c r="J36" s="402" t="s">
        <v>473</v>
      </c>
      <c r="K36" s="402" t="s">
        <v>473</v>
      </c>
      <c r="L36" s="402" t="s">
        <v>473</v>
      </c>
      <c r="M36" s="402" t="s">
        <v>473</v>
      </c>
      <c r="N36" s="402" t="s">
        <v>473</v>
      </c>
      <c r="O36" s="402" t="s">
        <v>473</v>
      </c>
      <c r="P36" s="402" t="s">
        <v>473</v>
      </c>
      <c r="Q36" s="402" t="s">
        <v>473</v>
      </c>
      <c r="R36" s="402" t="s">
        <v>473</v>
      </c>
      <c r="S36" s="402" t="s">
        <v>473</v>
      </c>
      <c r="T36" s="402" t="s">
        <v>473</v>
      </c>
      <c r="U36" s="402" t="s">
        <v>473</v>
      </c>
      <c r="V36" s="402" t="s">
        <v>473</v>
      </c>
      <c r="W36" s="402" t="s">
        <v>473</v>
      </c>
      <c r="X36" s="402" t="s">
        <v>473</v>
      </c>
      <c r="Y36" s="402" t="s">
        <v>473</v>
      </c>
      <c r="Z36" s="402" t="s">
        <v>473</v>
      </c>
      <c r="AA36" s="402" t="s">
        <v>473</v>
      </c>
      <c r="AB36" s="402" t="s">
        <v>473</v>
      </c>
      <c r="AC36" s="402" t="s">
        <v>473</v>
      </c>
      <c r="AD36" s="402" t="s">
        <v>473</v>
      </c>
      <c r="AE36" s="402" t="s">
        <v>473</v>
      </c>
      <c r="AF36" s="402" t="s">
        <v>473</v>
      </c>
      <c r="AG36" s="402" t="s">
        <v>473</v>
      </c>
      <c r="AH36" s="402" t="s">
        <v>473</v>
      </c>
      <c r="AI36" s="402" t="s">
        <v>473</v>
      </c>
      <c r="AJ36" s="402" t="s">
        <v>473</v>
      </c>
      <c r="AK36" s="402" t="s">
        <v>473</v>
      </c>
      <c r="AL36" s="402" t="s">
        <v>473</v>
      </c>
      <c r="AM36" s="402" t="s">
        <v>473</v>
      </c>
      <c r="AN36" s="402" t="s">
        <v>473</v>
      </c>
      <c r="AO36" s="402" t="s">
        <v>473</v>
      </c>
      <c r="AP36" s="402" t="s">
        <v>473</v>
      </c>
      <c r="AQ36" s="402" t="s">
        <v>473</v>
      </c>
      <c r="AR36" s="402" t="s">
        <v>473</v>
      </c>
      <c r="AS36" s="402" t="s">
        <v>473</v>
      </c>
      <c r="AT36" s="402" t="s">
        <v>473</v>
      </c>
      <c r="AU36" s="402">
        <v>1074</v>
      </c>
      <c r="AV36" s="402">
        <v>1467</v>
      </c>
      <c r="AW36" s="402">
        <v>1761.354</v>
      </c>
      <c r="AX36" s="402">
        <v>1895.0971347</v>
      </c>
      <c r="AY36" s="402">
        <v>2000.7013923499997</v>
      </c>
      <c r="AZ36" s="402">
        <v>2119.6110000000003</v>
      </c>
      <c r="BA36" s="402">
        <v>2196.8490000000002</v>
      </c>
      <c r="BB36" s="402">
        <v>2241.7669999999989</v>
      </c>
      <c r="BC36" s="402">
        <v>2265.7673767930914</v>
      </c>
      <c r="BD36" s="402">
        <v>2297.6929199581655</v>
      </c>
      <c r="BE36" s="402">
        <v>2377.8325881801275</v>
      </c>
      <c r="BF36" s="402">
        <v>2598.0192173749792</v>
      </c>
      <c r="BG36" s="402">
        <v>2955.6031452049692</v>
      </c>
      <c r="BH36" s="402">
        <v>3448.9196739083468</v>
      </c>
      <c r="BI36" s="402">
        <v>3641.8223280000002</v>
      </c>
      <c r="BJ36" s="402">
        <v>3811.5277370000003</v>
      </c>
      <c r="BK36" s="402">
        <v>3911.4053540000004</v>
      </c>
      <c r="BL36" s="402">
        <v>4128.4742460000007</v>
      </c>
      <c r="BM36" s="402">
        <v>4582.3780900000011</v>
      </c>
      <c r="BN36" s="402">
        <v>4798.5646799999995</v>
      </c>
      <c r="BO36" s="402">
        <v>4823.8635100000001</v>
      </c>
      <c r="BP36" s="402">
        <v>4816.0338059999995</v>
      </c>
      <c r="BQ36" s="402">
        <v>0</v>
      </c>
      <c r="BR36" s="402">
        <v>0</v>
      </c>
      <c r="BS36" s="402">
        <v>0</v>
      </c>
      <c r="BT36" s="402">
        <v>0</v>
      </c>
      <c r="BU36" s="402">
        <v>0</v>
      </c>
      <c r="BV36" s="402">
        <v>0</v>
      </c>
      <c r="BW36" s="402">
        <v>0</v>
      </c>
      <c r="BX36" s="402">
        <v>0</v>
      </c>
      <c r="BY36" s="402">
        <v>0</v>
      </c>
      <c r="BZ36" s="402">
        <v>0</v>
      </c>
      <c r="CA36" s="402">
        <v>0</v>
      </c>
      <c r="CB36" s="402">
        <v>0</v>
      </c>
      <c r="CC36" s="402">
        <v>0</v>
      </c>
      <c r="CD36" s="402">
        <v>0</v>
      </c>
      <c r="CE36" s="403">
        <v>0</v>
      </c>
    </row>
    <row r="37" spans="1:83" x14ac:dyDescent="0.35">
      <c r="A37" s="433"/>
      <c r="B37" s="201" t="s">
        <v>624</v>
      </c>
      <c r="C37" s="432"/>
      <c r="D37" s="402">
        <v>0</v>
      </c>
      <c r="E37" s="402">
        <v>0</v>
      </c>
      <c r="F37" s="402">
        <v>0</v>
      </c>
      <c r="G37" s="402">
        <v>0</v>
      </c>
      <c r="H37" s="402">
        <v>0</v>
      </c>
      <c r="I37" s="402">
        <v>0</v>
      </c>
      <c r="J37" s="402">
        <v>0</v>
      </c>
      <c r="K37" s="402">
        <v>0</v>
      </c>
      <c r="L37" s="402">
        <v>0</v>
      </c>
      <c r="M37" s="402">
        <v>0</v>
      </c>
      <c r="N37" s="402">
        <v>0</v>
      </c>
      <c r="O37" s="402">
        <v>0</v>
      </c>
      <c r="P37" s="402">
        <v>0</v>
      </c>
      <c r="Q37" s="402">
        <v>0</v>
      </c>
      <c r="R37" s="402">
        <v>0</v>
      </c>
      <c r="S37" s="402">
        <v>0</v>
      </c>
      <c r="T37" s="402">
        <v>0</v>
      </c>
      <c r="U37" s="402">
        <v>0</v>
      </c>
      <c r="V37" s="402">
        <v>0</v>
      </c>
      <c r="W37" s="402">
        <v>0</v>
      </c>
      <c r="X37" s="402">
        <v>0</v>
      </c>
      <c r="Y37" s="402">
        <v>0</v>
      </c>
      <c r="Z37" s="402">
        <v>0</v>
      </c>
      <c r="AA37" s="402">
        <v>0</v>
      </c>
      <c r="AB37" s="402">
        <v>0</v>
      </c>
      <c r="AC37" s="402">
        <v>0</v>
      </c>
      <c r="AD37" s="402">
        <v>0</v>
      </c>
      <c r="AE37" s="402">
        <v>0</v>
      </c>
      <c r="AF37" s="402">
        <v>0</v>
      </c>
      <c r="AG37" s="402">
        <v>0</v>
      </c>
      <c r="AH37" s="402">
        <v>0</v>
      </c>
      <c r="AI37" s="402">
        <v>0</v>
      </c>
      <c r="AJ37" s="402">
        <v>0</v>
      </c>
      <c r="AK37" s="402">
        <v>0</v>
      </c>
      <c r="AL37" s="402">
        <v>0</v>
      </c>
      <c r="AM37" s="402">
        <v>0</v>
      </c>
      <c r="AN37" s="402">
        <v>0</v>
      </c>
      <c r="AO37" s="402">
        <v>0</v>
      </c>
      <c r="AP37" s="402">
        <v>0</v>
      </c>
      <c r="AQ37" s="402">
        <v>0</v>
      </c>
      <c r="AR37" s="402">
        <v>0</v>
      </c>
      <c r="AS37" s="402">
        <v>0</v>
      </c>
      <c r="AT37" s="402">
        <v>0</v>
      </c>
      <c r="AU37" s="402">
        <v>0</v>
      </c>
      <c r="AV37" s="402">
        <v>0</v>
      </c>
      <c r="AW37" s="402">
        <v>0</v>
      </c>
      <c r="AX37" s="402">
        <v>1648.6480053999999</v>
      </c>
      <c r="AY37" s="402">
        <v>1737.3765572499997</v>
      </c>
      <c r="AZ37" s="402">
        <v>1813.2495899999999</v>
      </c>
      <c r="BA37" s="402">
        <v>1847.0662776000001</v>
      </c>
      <c r="BB37" s="402">
        <v>1873.9394869</v>
      </c>
      <c r="BC37" s="402">
        <v>1888.1157537930912</v>
      </c>
      <c r="BD37" s="402">
        <v>1909.0346487956333</v>
      </c>
      <c r="BE37" s="402">
        <v>1978.2198331801276</v>
      </c>
      <c r="BF37" s="402">
        <v>2184.4064373749793</v>
      </c>
      <c r="BG37" s="402">
        <v>2518.3832842049678</v>
      </c>
      <c r="BH37" s="402">
        <v>2948.3689439083469</v>
      </c>
      <c r="BI37" s="402">
        <v>3117.8052739999998</v>
      </c>
      <c r="BJ37" s="402">
        <v>3275.1103619999999</v>
      </c>
      <c r="BK37" s="402">
        <v>3374.9266170000001</v>
      </c>
      <c r="BL37" s="402">
        <v>3583.558086</v>
      </c>
      <c r="BM37" s="402">
        <v>3996.1454942944661</v>
      </c>
      <c r="BN37" s="402">
        <v>4189.8204910000004</v>
      </c>
      <c r="BO37" s="402">
        <v>4206.5381749999997</v>
      </c>
      <c r="BP37" s="402">
        <v>4197.8565689999996</v>
      </c>
      <c r="BQ37" s="402">
        <v>0</v>
      </c>
      <c r="BR37" s="402">
        <v>0</v>
      </c>
      <c r="BS37" s="402">
        <v>0</v>
      </c>
      <c r="BT37" s="402">
        <v>0</v>
      </c>
      <c r="BU37" s="402">
        <v>0</v>
      </c>
      <c r="BV37" s="402">
        <v>0</v>
      </c>
      <c r="BW37" s="402">
        <v>0</v>
      </c>
      <c r="BX37" s="402">
        <v>0</v>
      </c>
      <c r="BY37" s="402">
        <v>0</v>
      </c>
      <c r="BZ37" s="402">
        <v>0</v>
      </c>
      <c r="CA37" s="402">
        <v>0</v>
      </c>
      <c r="CB37" s="402">
        <v>0</v>
      </c>
      <c r="CC37" s="402">
        <v>0</v>
      </c>
      <c r="CD37" s="402">
        <v>0</v>
      </c>
      <c r="CE37" s="403">
        <v>0</v>
      </c>
    </row>
    <row r="38" spans="1:83" x14ac:dyDescent="0.35">
      <c r="A38" s="433"/>
      <c r="B38" s="201" t="s">
        <v>625</v>
      </c>
      <c r="C38" s="432"/>
      <c r="D38" s="402">
        <v>0</v>
      </c>
      <c r="E38" s="402">
        <v>0</v>
      </c>
      <c r="F38" s="402">
        <v>0</v>
      </c>
      <c r="G38" s="402">
        <v>0</v>
      </c>
      <c r="H38" s="402">
        <v>0</v>
      </c>
      <c r="I38" s="402">
        <v>0</v>
      </c>
      <c r="J38" s="402">
        <v>0</v>
      </c>
      <c r="K38" s="402">
        <v>0</v>
      </c>
      <c r="L38" s="402">
        <v>0</v>
      </c>
      <c r="M38" s="402">
        <v>0</v>
      </c>
      <c r="N38" s="402">
        <v>0</v>
      </c>
      <c r="O38" s="402">
        <v>0</v>
      </c>
      <c r="P38" s="402">
        <v>0</v>
      </c>
      <c r="Q38" s="402">
        <v>0</v>
      </c>
      <c r="R38" s="402">
        <v>0</v>
      </c>
      <c r="S38" s="402">
        <v>0</v>
      </c>
      <c r="T38" s="402">
        <v>0</v>
      </c>
      <c r="U38" s="402">
        <v>0</v>
      </c>
      <c r="V38" s="402">
        <v>0</v>
      </c>
      <c r="W38" s="402">
        <v>0</v>
      </c>
      <c r="X38" s="402">
        <v>0</v>
      </c>
      <c r="Y38" s="402">
        <v>0</v>
      </c>
      <c r="Z38" s="402">
        <v>0</v>
      </c>
      <c r="AA38" s="402">
        <v>0</v>
      </c>
      <c r="AB38" s="402">
        <v>0</v>
      </c>
      <c r="AC38" s="402">
        <v>0</v>
      </c>
      <c r="AD38" s="402">
        <v>0</v>
      </c>
      <c r="AE38" s="402">
        <v>0</v>
      </c>
      <c r="AF38" s="402">
        <v>0</v>
      </c>
      <c r="AG38" s="402">
        <v>0</v>
      </c>
      <c r="AH38" s="402">
        <v>0</v>
      </c>
      <c r="AI38" s="402">
        <v>0</v>
      </c>
      <c r="AJ38" s="402">
        <v>0</v>
      </c>
      <c r="AK38" s="402">
        <v>0</v>
      </c>
      <c r="AL38" s="402">
        <v>0</v>
      </c>
      <c r="AM38" s="402">
        <v>0</v>
      </c>
      <c r="AN38" s="402">
        <v>0</v>
      </c>
      <c r="AO38" s="402">
        <v>0</v>
      </c>
      <c r="AP38" s="402">
        <v>0</v>
      </c>
      <c r="AQ38" s="402">
        <v>0</v>
      </c>
      <c r="AR38" s="402">
        <v>0</v>
      </c>
      <c r="AS38" s="402">
        <v>0</v>
      </c>
      <c r="AT38" s="402">
        <v>0</v>
      </c>
      <c r="AU38" s="402">
        <v>0</v>
      </c>
      <c r="AV38" s="402">
        <v>0</v>
      </c>
      <c r="AW38" s="402">
        <v>0</v>
      </c>
      <c r="AX38" s="402">
        <v>58.91362749999999</v>
      </c>
      <c r="AY38" s="402">
        <v>67.022252499999993</v>
      </c>
      <c r="AZ38" s="402">
        <v>80.040999999999997</v>
      </c>
      <c r="BA38" s="402">
        <v>84.993651249999999</v>
      </c>
      <c r="BB38" s="402">
        <v>93.386817649999998</v>
      </c>
      <c r="BC38" s="402">
        <v>98.976178000000004</v>
      </c>
      <c r="BD38" s="402">
        <v>108.60597139562549</v>
      </c>
      <c r="BE38" s="402">
        <v>113.284626</v>
      </c>
      <c r="BF38" s="402">
        <v>120.025907</v>
      </c>
      <c r="BG38" s="402">
        <v>129.921313</v>
      </c>
      <c r="BH38" s="402">
        <v>155.52628799999999</v>
      </c>
      <c r="BI38" s="402">
        <v>170.191858</v>
      </c>
      <c r="BJ38" s="402">
        <v>177.78376700000001</v>
      </c>
      <c r="BK38" s="402">
        <v>183.493774</v>
      </c>
      <c r="BL38" s="402">
        <v>194.99431200000001</v>
      </c>
      <c r="BM38" s="402">
        <v>218.01888170553451</v>
      </c>
      <c r="BN38" s="402">
        <v>232.68308099999999</v>
      </c>
      <c r="BO38" s="402">
        <v>241.97063399999999</v>
      </c>
      <c r="BP38" s="402">
        <v>246.946744</v>
      </c>
      <c r="BQ38" s="402">
        <v>0</v>
      </c>
      <c r="BR38" s="402">
        <v>0</v>
      </c>
      <c r="BS38" s="402">
        <v>0</v>
      </c>
      <c r="BT38" s="402">
        <v>0</v>
      </c>
      <c r="BU38" s="402">
        <v>0</v>
      </c>
      <c r="BV38" s="402">
        <v>0</v>
      </c>
      <c r="BW38" s="402">
        <v>0</v>
      </c>
      <c r="BX38" s="402">
        <v>0</v>
      </c>
      <c r="BY38" s="402">
        <v>0</v>
      </c>
      <c r="BZ38" s="402">
        <v>0</v>
      </c>
      <c r="CA38" s="402">
        <v>0</v>
      </c>
      <c r="CB38" s="402">
        <v>0</v>
      </c>
      <c r="CC38" s="402">
        <v>0</v>
      </c>
      <c r="CD38" s="402">
        <v>0</v>
      </c>
      <c r="CE38" s="403">
        <v>0</v>
      </c>
    </row>
    <row r="39" spans="1:83" x14ac:dyDescent="0.35">
      <c r="A39" s="433"/>
      <c r="B39" s="201" t="s">
        <v>626</v>
      </c>
      <c r="C39" s="432"/>
      <c r="D39" s="402">
        <v>0</v>
      </c>
      <c r="E39" s="402">
        <v>0</v>
      </c>
      <c r="F39" s="402">
        <v>0</v>
      </c>
      <c r="G39" s="402">
        <v>0</v>
      </c>
      <c r="H39" s="402">
        <v>0</v>
      </c>
      <c r="I39" s="402">
        <v>0</v>
      </c>
      <c r="J39" s="402">
        <v>0</v>
      </c>
      <c r="K39" s="402">
        <v>0</v>
      </c>
      <c r="L39" s="402">
        <v>0</v>
      </c>
      <c r="M39" s="402">
        <v>0</v>
      </c>
      <c r="N39" s="402">
        <v>0</v>
      </c>
      <c r="O39" s="402">
        <v>0</v>
      </c>
      <c r="P39" s="402">
        <v>0</v>
      </c>
      <c r="Q39" s="402">
        <v>0</v>
      </c>
      <c r="R39" s="402">
        <v>0</v>
      </c>
      <c r="S39" s="402">
        <v>0</v>
      </c>
      <c r="T39" s="402">
        <v>0</v>
      </c>
      <c r="U39" s="402">
        <v>0</v>
      </c>
      <c r="V39" s="402">
        <v>0</v>
      </c>
      <c r="W39" s="402">
        <v>0</v>
      </c>
      <c r="X39" s="402">
        <v>0</v>
      </c>
      <c r="Y39" s="402">
        <v>0</v>
      </c>
      <c r="Z39" s="402">
        <v>0</v>
      </c>
      <c r="AA39" s="402">
        <v>0</v>
      </c>
      <c r="AB39" s="402">
        <v>0</v>
      </c>
      <c r="AC39" s="402">
        <v>0</v>
      </c>
      <c r="AD39" s="402">
        <v>0</v>
      </c>
      <c r="AE39" s="402">
        <v>0</v>
      </c>
      <c r="AF39" s="402">
        <v>0</v>
      </c>
      <c r="AG39" s="402">
        <v>0</v>
      </c>
      <c r="AH39" s="402">
        <v>0</v>
      </c>
      <c r="AI39" s="402">
        <v>0</v>
      </c>
      <c r="AJ39" s="402">
        <v>0</v>
      </c>
      <c r="AK39" s="402">
        <v>0</v>
      </c>
      <c r="AL39" s="402">
        <v>0</v>
      </c>
      <c r="AM39" s="402">
        <v>0</v>
      </c>
      <c r="AN39" s="402">
        <v>0</v>
      </c>
      <c r="AO39" s="402">
        <v>0</v>
      </c>
      <c r="AP39" s="402">
        <v>0</v>
      </c>
      <c r="AQ39" s="402">
        <v>0</v>
      </c>
      <c r="AR39" s="402">
        <v>0</v>
      </c>
      <c r="AS39" s="402">
        <v>0</v>
      </c>
      <c r="AT39" s="402">
        <v>0</v>
      </c>
      <c r="AU39" s="402">
        <v>0</v>
      </c>
      <c r="AV39" s="402">
        <v>0</v>
      </c>
      <c r="AW39" s="402">
        <v>0</v>
      </c>
      <c r="AX39" s="402">
        <v>187.53550179999999</v>
      </c>
      <c r="AY39" s="402">
        <v>196.30258259999999</v>
      </c>
      <c r="AZ39" s="402">
        <v>226.32</v>
      </c>
      <c r="BA39" s="402">
        <v>264.78886645</v>
      </c>
      <c r="BB39" s="402">
        <v>274.80888385000003</v>
      </c>
      <c r="BC39" s="402">
        <v>278.16376500000001</v>
      </c>
      <c r="BD39" s="402">
        <v>280.05229976690725</v>
      </c>
      <c r="BE39" s="402">
        <v>286.32812899999999</v>
      </c>
      <c r="BF39" s="402">
        <v>293.58687300000003</v>
      </c>
      <c r="BG39" s="402">
        <v>307.29854799999998</v>
      </c>
      <c r="BH39" s="402">
        <v>345.02444200000002</v>
      </c>
      <c r="BI39" s="402">
        <v>353.82519600000001</v>
      </c>
      <c r="BJ39" s="402">
        <v>358.63360799999998</v>
      </c>
      <c r="BK39" s="402">
        <v>352.98496299999999</v>
      </c>
      <c r="BL39" s="402">
        <v>349.92184800000001</v>
      </c>
      <c r="BM39" s="402">
        <v>368.21371399999998</v>
      </c>
      <c r="BN39" s="402">
        <v>376.06110799999999</v>
      </c>
      <c r="BO39" s="402">
        <v>375.35470099999998</v>
      </c>
      <c r="BP39" s="402">
        <v>371.23049300000002</v>
      </c>
      <c r="BQ39" s="402">
        <v>0</v>
      </c>
      <c r="BR39" s="402">
        <v>0</v>
      </c>
      <c r="BS39" s="402">
        <v>0</v>
      </c>
      <c r="BT39" s="402">
        <v>0</v>
      </c>
      <c r="BU39" s="402">
        <v>0</v>
      </c>
      <c r="BV39" s="402">
        <v>0</v>
      </c>
      <c r="BW39" s="402">
        <v>0</v>
      </c>
      <c r="BX39" s="402">
        <v>0</v>
      </c>
      <c r="BY39" s="402">
        <v>0</v>
      </c>
      <c r="BZ39" s="402">
        <v>0</v>
      </c>
      <c r="CA39" s="402">
        <v>0</v>
      </c>
      <c r="CB39" s="402">
        <v>0</v>
      </c>
      <c r="CC39" s="402">
        <v>0</v>
      </c>
      <c r="CD39" s="402">
        <v>0</v>
      </c>
      <c r="CE39" s="403">
        <v>0</v>
      </c>
    </row>
    <row r="40" spans="1:83" s="376" customFormat="1" ht="26.25" customHeight="1" thickBot="1" x14ac:dyDescent="0.3">
      <c r="A40" s="434"/>
      <c r="B40" s="435" t="s">
        <v>631</v>
      </c>
      <c r="C40" s="436"/>
      <c r="D40" s="405" t="s">
        <v>473</v>
      </c>
      <c r="E40" s="405" t="s">
        <v>473</v>
      </c>
      <c r="F40" s="405" t="s">
        <v>473</v>
      </c>
      <c r="G40" s="405" t="s">
        <v>473</v>
      </c>
      <c r="H40" s="405" t="s">
        <v>473</v>
      </c>
      <c r="I40" s="405" t="s">
        <v>473</v>
      </c>
      <c r="J40" s="405" t="s">
        <v>473</v>
      </c>
      <c r="K40" s="405" t="s">
        <v>473</v>
      </c>
      <c r="L40" s="405" t="s">
        <v>473</v>
      </c>
      <c r="M40" s="405" t="s">
        <v>473</v>
      </c>
      <c r="N40" s="405" t="s">
        <v>473</v>
      </c>
      <c r="O40" s="405" t="s">
        <v>473</v>
      </c>
      <c r="P40" s="405" t="s">
        <v>473</v>
      </c>
      <c r="Q40" s="405" t="s">
        <v>473</v>
      </c>
      <c r="R40" s="405" t="s">
        <v>473</v>
      </c>
      <c r="S40" s="405" t="s">
        <v>473</v>
      </c>
      <c r="T40" s="405" t="s">
        <v>473</v>
      </c>
      <c r="U40" s="405" t="s">
        <v>473</v>
      </c>
      <c r="V40" s="405" t="s">
        <v>473</v>
      </c>
      <c r="W40" s="405" t="s">
        <v>473</v>
      </c>
      <c r="X40" s="405" t="s">
        <v>473</v>
      </c>
      <c r="Y40" s="405" t="s">
        <v>473</v>
      </c>
      <c r="Z40" s="405" t="s">
        <v>473</v>
      </c>
      <c r="AA40" s="405" t="s">
        <v>473</v>
      </c>
      <c r="AB40" s="405" t="s">
        <v>473</v>
      </c>
      <c r="AC40" s="405" t="s">
        <v>473</v>
      </c>
      <c r="AD40" s="405" t="s">
        <v>473</v>
      </c>
      <c r="AE40" s="405" t="s">
        <v>473</v>
      </c>
      <c r="AF40" s="405" t="s">
        <v>473</v>
      </c>
      <c r="AG40" s="405" t="s">
        <v>473</v>
      </c>
      <c r="AH40" s="405" t="s">
        <v>473</v>
      </c>
      <c r="AI40" s="405" t="s">
        <v>473</v>
      </c>
      <c r="AJ40" s="405" t="s">
        <v>473</v>
      </c>
      <c r="AK40" s="405" t="s">
        <v>473</v>
      </c>
      <c r="AL40" s="405" t="s">
        <v>473</v>
      </c>
      <c r="AM40" s="405" t="s">
        <v>473</v>
      </c>
      <c r="AN40" s="405" t="s">
        <v>473</v>
      </c>
      <c r="AO40" s="405" t="s">
        <v>473</v>
      </c>
      <c r="AP40" s="405" t="s">
        <v>473</v>
      </c>
      <c r="AQ40" s="405" t="s">
        <v>473</v>
      </c>
      <c r="AR40" s="405" t="s">
        <v>473</v>
      </c>
      <c r="AS40" s="405" t="s">
        <v>473</v>
      </c>
      <c r="AT40" s="405" t="s">
        <v>473</v>
      </c>
      <c r="AU40" s="405">
        <v>330.16699999999992</v>
      </c>
      <c r="AV40" s="405">
        <v>225.57600000000002</v>
      </c>
      <c r="AW40" s="405">
        <v>178.54600000000005</v>
      </c>
      <c r="AX40" s="405">
        <v>182.11415929999976</v>
      </c>
      <c r="AY40" s="405">
        <v>187.96953965000034</v>
      </c>
      <c r="AZ40" s="405">
        <v>191.00079200000008</v>
      </c>
      <c r="BA40" s="405">
        <v>197.82962499999996</v>
      </c>
      <c r="BB40" s="405">
        <v>210.63761499999998</v>
      </c>
      <c r="BC40" s="405">
        <v>245.11994899999974</v>
      </c>
      <c r="BD40" s="405">
        <v>276.82555906000005</v>
      </c>
      <c r="BE40" s="405">
        <v>307.99026600000002</v>
      </c>
      <c r="BF40" s="405">
        <v>235.92008099999998</v>
      </c>
      <c r="BG40" s="405">
        <v>270.52785005503068</v>
      </c>
      <c r="BH40" s="405">
        <v>108.06528901000044</v>
      </c>
      <c r="BI40" s="405">
        <v>132.26724699999974</v>
      </c>
      <c r="BJ40" s="405">
        <v>129.49896799999988</v>
      </c>
      <c r="BK40" s="405">
        <v>115.282225</v>
      </c>
      <c r="BL40" s="405">
        <v>105.96941599999904</v>
      </c>
      <c r="BM40" s="405">
        <v>115.30013499999859</v>
      </c>
      <c r="BN40" s="405">
        <v>126.20864500000062</v>
      </c>
      <c r="BO40" s="405">
        <v>94.515385000000606</v>
      </c>
      <c r="BP40" s="405">
        <v>95.914283999999498</v>
      </c>
      <c r="BQ40" s="405">
        <v>0</v>
      </c>
      <c r="BR40" s="405">
        <v>0</v>
      </c>
      <c r="BS40" s="405">
        <v>0</v>
      </c>
      <c r="BT40" s="405">
        <v>0</v>
      </c>
      <c r="BU40" s="405">
        <v>0</v>
      </c>
      <c r="BV40" s="405">
        <v>0</v>
      </c>
      <c r="BW40" s="405">
        <v>0</v>
      </c>
      <c r="BX40" s="405">
        <v>0</v>
      </c>
      <c r="BY40" s="405">
        <v>0</v>
      </c>
      <c r="BZ40" s="405">
        <v>0</v>
      </c>
      <c r="CA40" s="405">
        <v>0</v>
      </c>
      <c r="CB40" s="405">
        <v>0</v>
      </c>
      <c r="CC40" s="405">
        <v>0</v>
      </c>
      <c r="CD40" s="405">
        <v>0</v>
      </c>
      <c r="CE40" s="406">
        <v>0</v>
      </c>
    </row>
    <row r="41" spans="1:83" ht="26.25" customHeight="1" x14ac:dyDescent="0.35">
      <c r="A41" s="407"/>
      <c r="B41" s="108" t="s">
        <v>632</v>
      </c>
      <c r="D41" s="51" t="s">
        <v>171</v>
      </c>
      <c r="E41" s="51" t="s">
        <v>172</v>
      </c>
      <c r="F41" s="51" t="s">
        <v>173</v>
      </c>
      <c r="G41" s="51" t="s">
        <v>174</v>
      </c>
      <c r="H41" s="51" t="s">
        <v>175</v>
      </c>
      <c r="I41" s="51" t="s">
        <v>176</v>
      </c>
      <c r="J41" s="51" t="s">
        <v>177</v>
      </c>
      <c r="K41" s="51" t="s">
        <v>178</v>
      </c>
      <c r="L41" s="51" t="s">
        <v>179</v>
      </c>
      <c r="M41" s="51" t="s">
        <v>180</v>
      </c>
      <c r="N41" s="51" t="s">
        <v>181</v>
      </c>
      <c r="O41" s="51" t="s">
        <v>182</v>
      </c>
      <c r="P41" s="51" t="s">
        <v>183</v>
      </c>
      <c r="Q41" s="51" t="s">
        <v>184</v>
      </c>
      <c r="R41" s="51" t="s">
        <v>185</v>
      </c>
      <c r="S41" s="51" t="s">
        <v>186</v>
      </c>
      <c r="T41" s="51" t="s">
        <v>187</v>
      </c>
      <c r="U41" s="51" t="s">
        <v>188</v>
      </c>
      <c r="V41" s="51" t="s">
        <v>189</v>
      </c>
      <c r="W41" s="51" t="s">
        <v>190</v>
      </c>
      <c r="X41" s="51" t="s">
        <v>191</v>
      </c>
      <c r="Y41" s="51" t="s">
        <v>192</v>
      </c>
      <c r="Z41" s="51" t="s">
        <v>193</v>
      </c>
      <c r="AA41" s="51" t="s">
        <v>194</v>
      </c>
      <c r="AB41" s="51" t="s">
        <v>195</v>
      </c>
      <c r="AC41" s="51" t="s">
        <v>196</v>
      </c>
      <c r="AD41" s="51" t="s">
        <v>197</v>
      </c>
      <c r="AE41" s="51" t="s">
        <v>198</v>
      </c>
      <c r="AF41" s="51" t="s">
        <v>199</v>
      </c>
      <c r="AG41" s="51" t="s">
        <v>200</v>
      </c>
      <c r="AH41" s="51" t="s">
        <v>201</v>
      </c>
      <c r="AI41" s="51" t="s">
        <v>202</v>
      </c>
      <c r="AJ41" s="51" t="s">
        <v>203</v>
      </c>
      <c r="AK41" s="51" t="s">
        <v>204</v>
      </c>
      <c r="AL41" s="51" t="s">
        <v>205</v>
      </c>
      <c r="AM41" s="51" t="s">
        <v>206</v>
      </c>
      <c r="AN41" s="51" t="s">
        <v>207</v>
      </c>
      <c r="AO41" s="51" t="s">
        <v>208</v>
      </c>
      <c r="AP41" s="51" t="s">
        <v>209</v>
      </c>
      <c r="AQ41" s="51" t="s">
        <v>210</v>
      </c>
      <c r="AR41" s="51" t="s">
        <v>211</v>
      </c>
      <c r="AS41" s="51" t="s">
        <v>212</v>
      </c>
      <c r="AT41" s="51" t="s">
        <v>213</v>
      </c>
      <c r="AU41" s="51" t="s">
        <v>214</v>
      </c>
      <c r="AV41" s="51" t="s">
        <v>215</v>
      </c>
      <c r="AW41" s="51" t="s">
        <v>216</v>
      </c>
      <c r="AX41" s="51" t="s">
        <v>217</v>
      </c>
      <c r="AY41" s="51" t="s">
        <v>116</v>
      </c>
      <c r="AZ41" s="51" t="s">
        <v>117</v>
      </c>
      <c r="BA41" s="51" t="s">
        <v>118</v>
      </c>
      <c r="BB41" s="51" t="s">
        <v>119</v>
      </c>
      <c r="BC41" s="51" t="s">
        <v>120</v>
      </c>
      <c r="BD41" s="51" t="s">
        <v>121</v>
      </c>
      <c r="BE41" s="51" t="s">
        <v>122</v>
      </c>
      <c r="BF41" s="51" t="s">
        <v>123</v>
      </c>
      <c r="BG41" s="51" t="s">
        <v>124</v>
      </c>
      <c r="BH41" s="51" t="s">
        <v>125</v>
      </c>
      <c r="BI41" s="51" t="s">
        <v>126</v>
      </c>
      <c r="BJ41" s="51" t="s">
        <v>127</v>
      </c>
      <c r="BK41" s="51" t="s">
        <v>128</v>
      </c>
      <c r="BL41" s="51" t="s">
        <v>129</v>
      </c>
      <c r="BM41" s="51" t="s">
        <v>130</v>
      </c>
      <c r="BN41" s="51" t="s">
        <v>131</v>
      </c>
      <c r="BO41" s="51" t="s">
        <v>132</v>
      </c>
      <c r="BP41" s="51" t="s">
        <v>133</v>
      </c>
      <c r="BQ41" s="51" t="s">
        <v>134</v>
      </c>
      <c r="BR41" s="51" t="s">
        <v>135</v>
      </c>
      <c r="BS41" s="51" t="s">
        <v>136</v>
      </c>
      <c r="BT41" s="51" t="s">
        <v>137</v>
      </c>
      <c r="BU41" s="51" t="s">
        <v>138</v>
      </c>
      <c r="BV41" s="51" t="s">
        <v>139</v>
      </c>
      <c r="BW41" s="51" t="s">
        <v>140</v>
      </c>
      <c r="BX41" s="51" t="s">
        <v>141</v>
      </c>
      <c r="BY41" s="51" t="s">
        <v>142</v>
      </c>
      <c r="BZ41" s="51" t="s">
        <v>143</v>
      </c>
      <c r="CA41" s="51" t="s">
        <v>144</v>
      </c>
      <c r="CB41" s="51" t="s">
        <v>145</v>
      </c>
      <c r="CC41" s="51" t="s">
        <v>146</v>
      </c>
      <c r="CD41" s="51" t="s">
        <v>147</v>
      </c>
      <c r="CE41" s="52" t="s">
        <v>148</v>
      </c>
    </row>
    <row r="42" spans="1:83" x14ac:dyDescent="0.35">
      <c r="A42" s="407"/>
      <c r="B42" s="387" t="s">
        <v>331</v>
      </c>
      <c r="C42" s="408"/>
      <c r="D42" s="272" t="s">
        <v>150</v>
      </c>
      <c r="E42" s="272" t="s">
        <v>150</v>
      </c>
      <c r="F42" s="272" t="s">
        <v>150</v>
      </c>
      <c r="G42" s="272" t="s">
        <v>150</v>
      </c>
      <c r="H42" s="272" t="s">
        <v>150</v>
      </c>
      <c r="I42" s="272" t="s">
        <v>150</v>
      </c>
      <c r="J42" s="272" t="s">
        <v>150</v>
      </c>
      <c r="K42" s="272" t="s">
        <v>150</v>
      </c>
      <c r="L42" s="272" t="s">
        <v>150</v>
      </c>
      <c r="M42" s="272" t="s">
        <v>150</v>
      </c>
      <c r="N42" s="272" t="s">
        <v>150</v>
      </c>
      <c r="O42" s="272" t="s">
        <v>150</v>
      </c>
      <c r="P42" s="272" t="s">
        <v>150</v>
      </c>
      <c r="Q42" s="272" t="s">
        <v>150</v>
      </c>
      <c r="R42" s="272" t="s">
        <v>150</v>
      </c>
      <c r="S42" s="272" t="s">
        <v>150</v>
      </c>
      <c r="T42" s="272" t="s">
        <v>150</v>
      </c>
      <c r="U42" s="272" t="s">
        <v>150</v>
      </c>
      <c r="V42" s="272" t="s">
        <v>150</v>
      </c>
      <c r="W42" s="272" t="s">
        <v>150</v>
      </c>
      <c r="X42" s="272" t="s">
        <v>150</v>
      </c>
      <c r="Y42" s="272" t="s">
        <v>150</v>
      </c>
      <c r="Z42" s="272" t="s">
        <v>150</v>
      </c>
      <c r="AA42" s="272" t="s">
        <v>150</v>
      </c>
      <c r="AB42" s="272" t="s">
        <v>150</v>
      </c>
      <c r="AC42" s="272" t="s">
        <v>150</v>
      </c>
      <c r="AD42" s="272" t="s">
        <v>150</v>
      </c>
      <c r="AE42" s="272" t="s">
        <v>150</v>
      </c>
      <c r="AF42" s="272" t="s">
        <v>150</v>
      </c>
      <c r="AG42" s="272" t="s">
        <v>150</v>
      </c>
      <c r="AH42" s="272" t="s">
        <v>150</v>
      </c>
      <c r="AI42" s="272" t="s">
        <v>150</v>
      </c>
      <c r="AJ42" s="272" t="s">
        <v>150</v>
      </c>
      <c r="AK42" s="272" t="s">
        <v>150</v>
      </c>
      <c r="AL42" s="272" t="s">
        <v>150</v>
      </c>
      <c r="AM42" s="272" t="s">
        <v>150</v>
      </c>
      <c r="AN42" s="272" t="s">
        <v>150</v>
      </c>
      <c r="AO42" s="272" t="s">
        <v>150</v>
      </c>
      <c r="AP42" s="272" t="s">
        <v>150</v>
      </c>
      <c r="AQ42" s="272" t="s">
        <v>150</v>
      </c>
      <c r="AR42" s="272" t="s">
        <v>150</v>
      </c>
      <c r="AS42" s="272" t="s">
        <v>150</v>
      </c>
      <c r="AT42" s="272" t="s">
        <v>150</v>
      </c>
      <c r="AU42" s="272" t="s">
        <v>150</v>
      </c>
      <c r="AV42" s="272" t="s">
        <v>150</v>
      </c>
      <c r="AW42" s="272" t="s">
        <v>150</v>
      </c>
      <c r="AX42" s="272" t="s">
        <v>150</v>
      </c>
      <c r="AY42" s="272" t="s">
        <v>150</v>
      </c>
      <c r="AZ42" s="272" t="s">
        <v>150</v>
      </c>
      <c r="BA42" s="272" t="s">
        <v>150</v>
      </c>
      <c r="BB42" s="272" t="s">
        <v>150</v>
      </c>
      <c r="BC42" s="272" t="s">
        <v>150</v>
      </c>
      <c r="BD42" s="272" t="s">
        <v>150</v>
      </c>
      <c r="BE42" s="272" t="s">
        <v>150</v>
      </c>
      <c r="BF42" s="272" t="s">
        <v>150</v>
      </c>
      <c r="BG42" s="272" t="s">
        <v>150</v>
      </c>
      <c r="BH42" s="272" t="s">
        <v>150</v>
      </c>
      <c r="BI42" s="272" t="s">
        <v>150</v>
      </c>
      <c r="BJ42" s="272" t="s">
        <v>150</v>
      </c>
      <c r="BK42" s="272" t="s">
        <v>150</v>
      </c>
      <c r="BL42" s="272" t="s">
        <v>150</v>
      </c>
      <c r="BM42" s="272" t="s">
        <v>150</v>
      </c>
      <c r="BN42" s="272" t="s">
        <v>150</v>
      </c>
      <c r="BO42" s="272" t="s">
        <v>150</v>
      </c>
      <c r="BP42" s="272" t="s">
        <v>150</v>
      </c>
      <c r="BQ42" s="272" t="s">
        <v>150</v>
      </c>
      <c r="BR42" s="272" t="s">
        <v>150</v>
      </c>
      <c r="BS42" s="272" t="s">
        <v>150</v>
      </c>
      <c r="BT42" s="272" t="s">
        <v>150</v>
      </c>
      <c r="BU42" s="272" t="s">
        <v>150</v>
      </c>
      <c r="BV42" s="272" t="s">
        <v>150</v>
      </c>
      <c r="BW42" s="272" t="s">
        <v>150</v>
      </c>
      <c r="BX42" s="272" t="s">
        <v>150</v>
      </c>
      <c r="BY42" s="272" t="s">
        <v>150</v>
      </c>
      <c r="BZ42" s="272" t="s">
        <v>151</v>
      </c>
      <c r="CA42" s="272" t="s">
        <v>151</v>
      </c>
      <c r="CB42" s="272" t="s">
        <v>151</v>
      </c>
      <c r="CC42" s="272" t="s">
        <v>151</v>
      </c>
      <c r="CD42" s="272" t="s">
        <v>151</v>
      </c>
      <c r="CE42" s="273" t="s">
        <v>151</v>
      </c>
    </row>
    <row r="43" spans="1:83" s="243" customFormat="1" ht="26.25" customHeight="1" x14ac:dyDescent="0.35">
      <c r="A43" s="437"/>
      <c r="B43" s="108" t="s">
        <v>163</v>
      </c>
      <c r="C43" s="369"/>
      <c r="D43" s="399">
        <v>0</v>
      </c>
      <c r="E43" s="399">
        <v>0</v>
      </c>
      <c r="F43" s="399">
        <v>0</v>
      </c>
      <c r="G43" s="399">
        <v>0</v>
      </c>
      <c r="H43" s="399">
        <v>0</v>
      </c>
      <c r="I43" s="399">
        <v>0</v>
      </c>
      <c r="J43" s="399">
        <v>0</v>
      </c>
      <c r="K43" s="399">
        <v>0</v>
      </c>
      <c r="L43" s="399">
        <v>0</v>
      </c>
      <c r="M43" s="399">
        <v>0</v>
      </c>
      <c r="N43" s="399">
        <v>0</v>
      </c>
      <c r="O43" s="399">
        <v>0</v>
      </c>
      <c r="P43" s="399">
        <v>0</v>
      </c>
      <c r="Q43" s="399">
        <v>0</v>
      </c>
      <c r="R43" s="399">
        <v>0</v>
      </c>
      <c r="S43" s="399">
        <v>0</v>
      </c>
      <c r="T43" s="399">
        <v>0</v>
      </c>
      <c r="U43" s="399">
        <v>0</v>
      </c>
      <c r="V43" s="399">
        <v>0</v>
      </c>
      <c r="W43" s="399">
        <v>0</v>
      </c>
      <c r="X43" s="399">
        <v>0</v>
      </c>
      <c r="Y43" s="399">
        <v>0</v>
      </c>
      <c r="Z43" s="399">
        <v>297.50583589230553</v>
      </c>
      <c r="AA43" s="399">
        <v>322.62596368362915</v>
      </c>
      <c r="AB43" s="399">
        <v>382.32254559826936</v>
      </c>
      <c r="AC43" s="399">
        <v>429.44003738263115</v>
      </c>
      <c r="AD43" s="399">
        <v>1071.1386521175298</v>
      </c>
      <c r="AE43" s="399">
        <v>1190.6676519945249</v>
      </c>
      <c r="AF43" s="399">
        <v>1129.0362495992267</v>
      </c>
      <c r="AG43" s="399">
        <v>2471.8237888346066</v>
      </c>
      <c r="AH43" s="399">
        <v>2320.7297504546377</v>
      </c>
      <c r="AI43" s="399">
        <v>2285.5741997170112</v>
      </c>
      <c r="AJ43" s="399">
        <v>2578.1199803671443</v>
      </c>
      <c r="AK43" s="399">
        <v>3458.2495371480964</v>
      </c>
      <c r="AL43" s="399">
        <v>3908.2758642994545</v>
      </c>
      <c r="AM43" s="399">
        <v>4180.4787582684376</v>
      </c>
      <c r="AN43" s="399">
        <v>4383.5859408770812</v>
      </c>
      <c r="AO43" s="399">
        <v>4519.5785921064207</v>
      </c>
      <c r="AP43" s="399">
        <v>4769.9734940948074</v>
      </c>
      <c r="AQ43" s="399">
        <v>4690.3078210716867</v>
      </c>
      <c r="AR43" s="399">
        <v>3513.7504562785784</v>
      </c>
      <c r="AS43" s="399">
        <v>4041.5640419113492</v>
      </c>
      <c r="AT43" s="399">
        <v>4652.8499294669791</v>
      </c>
      <c r="AU43" s="399">
        <v>2896.5422234311345</v>
      </c>
      <c r="AV43" s="399">
        <v>3388.5553730530814</v>
      </c>
      <c r="AW43" s="399">
        <v>3774.6691312962721</v>
      </c>
      <c r="AX43" s="399">
        <v>3974.914875924751</v>
      </c>
      <c r="AY43" s="399">
        <v>4045.611389961829</v>
      </c>
      <c r="AZ43" s="399">
        <v>4101.1121588542301</v>
      </c>
      <c r="BA43" s="399">
        <v>4247.0736744181568</v>
      </c>
      <c r="BB43" s="399">
        <v>4273.982279034507</v>
      </c>
      <c r="BC43" s="399">
        <v>4321.5066575950468</v>
      </c>
      <c r="BD43" s="399">
        <v>4376.0737987120756</v>
      </c>
      <c r="BE43" s="399">
        <v>4473.3421239377494</v>
      </c>
      <c r="BF43" s="399">
        <v>4614.4749479208604</v>
      </c>
      <c r="BG43" s="399">
        <v>5128.0790959742644</v>
      </c>
      <c r="BH43" s="399">
        <v>5487.8888193122393</v>
      </c>
      <c r="BI43" s="399">
        <v>5666.587772963474</v>
      </c>
      <c r="BJ43" s="399">
        <v>5745.247229171011</v>
      </c>
      <c r="BK43" s="399">
        <v>5734.6154359654447</v>
      </c>
      <c r="BL43" s="399">
        <f t="shared" ref="BL43:CE43" si="12">SUM(BL45:BL54)</f>
        <v>5820.2241729724547</v>
      </c>
      <c r="BM43" s="399">
        <f t="shared" si="12"/>
        <v>6371.696600665181</v>
      </c>
      <c r="BN43" s="399">
        <f t="shared" si="12"/>
        <v>6570.1254740103723</v>
      </c>
      <c r="BO43" s="399">
        <f t="shared" si="12"/>
        <v>6447.3218476370857</v>
      </c>
      <c r="BP43" s="399">
        <f t="shared" si="12"/>
        <v>6329.2248987559378</v>
      </c>
      <c r="BQ43" s="399">
        <f t="shared" si="12"/>
        <v>0</v>
      </c>
      <c r="BR43" s="399">
        <f t="shared" si="12"/>
        <v>0</v>
      </c>
      <c r="BS43" s="399">
        <f t="shared" si="12"/>
        <v>0</v>
      </c>
      <c r="BT43" s="399">
        <f t="shared" si="12"/>
        <v>0</v>
      </c>
      <c r="BU43" s="399">
        <f t="shared" si="12"/>
        <v>0</v>
      </c>
      <c r="BV43" s="399">
        <f t="shared" si="12"/>
        <v>0</v>
      </c>
      <c r="BW43" s="399">
        <f t="shared" si="12"/>
        <v>0</v>
      </c>
      <c r="BX43" s="399">
        <f t="shared" si="12"/>
        <v>0</v>
      </c>
      <c r="BY43" s="399">
        <f t="shared" si="12"/>
        <v>0</v>
      </c>
      <c r="BZ43" s="399">
        <f t="shared" si="12"/>
        <v>0</v>
      </c>
      <c r="CA43" s="399">
        <f t="shared" si="12"/>
        <v>0</v>
      </c>
      <c r="CB43" s="399">
        <f t="shared" si="12"/>
        <v>0</v>
      </c>
      <c r="CC43" s="399">
        <f t="shared" si="12"/>
        <v>0</v>
      </c>
      <c r="CD43" s="399">
        <f t="shared" si="12"/>
        <v>0</v>
      </c>
      <c r="CE43" s="400">
        <f t="shared" si="12"/>
        <v>0</v>
      </c>
    </row>
    <row r="44" spans="1:83" ht="26.25" customHeight="1" x14ac:dyDescent="0.35">
      <c r="A44" s="75"/>
      <c r="B44" s="53" t="s">
        <v>610</v>
      </c>
      <c r="C44" s="432"/>
      <c r="D44" s="402"/>
      <c r="E44" s="402"/>
      <c r="F44" s="402"/>
      <c r="G44" s="402"/>
      <c r="H44" s="402"/>
      <c r="I44" s="402"/>
      <c r="J44" s="402"/>
      <c r="K44" s="402"/>
      <c r="L44" s="402"/>
      <c r="M44" s="402"/>
      <c r="N44" s="402"/>
      <c r="O44" s="402"/>
      <c r="P44" s="402"/>
      <c r="Q44" s="402"/>
      <c r="R44" s="402"/>
      <c r="S44" s="402"/>
      <c r="T44" s="402"/>
      <c r="U44" s="402"/>
      <c r="V44" s="402"/>
      <c r="W44" s="402"/>
      <c r="X44" s="402"/>
      <c r="Y44" s="402"/>
      <c r="Z44" s="402"/>
      <c r="AA44" s="402"/>
      <c r="AB44" s="402"/>
      <c r="AC44" s="402"/>
      <c r="AD44" s="402"/>
      <c r="AE44" s="402"/>
      <c r="AF44" s="402"/>
      <c r="AG44" s="402"/>
      <c r="AH44" s="402"/>
      <c r="AI44" s="402"/>
      <c r="AJ44" s="402"/>
      <c r="AK44" s="402"/>
      <c r="AL44" s="402"/>
      <c r="AM44" s="402"/>
      <c r="AN44" s="402"/>
      <c r="AO44" s="402"/>
      <c r="AP44" s="402"/>
      <c r="AQ44" s="402"/>
      <c r="AR44" s="402"/>
      <c r="AS44" s="402"/>
      <c r="AT44" s="402"/>
      <c r="AU44" s="402"/>
      <c r="AV44" s="402"/>
      <c r="AW44" s="402"/>
      <c r="AX44" s="402"/>
      <c r="AY44" s="402"/>
      <c r="AZ44" s="402"/>
      <c r="BA44" s="402"/>
      <c r="BB44" s="402"/>
      <c r="BC44" s="402"/>
      <c r="BD44" s="402"/>
      <c r="BE44" s="402"/>
      <c r="BF44" s="402"/>
      <c r="BG44" s="402"/>
      <c r="BH44" s="402"/>
      <c r="BI44" s="402"/>
      <c r="BJ44" s="402"/>
      <c r="BK44" s="402"/>
      <c r="BL44" s="402"/>
      <c r="BM44" s="402"/>
      <c r="BN44" s="402"/>
      <c r="BO44" s="402"/>
      <c r="BP44" s="402"/>
      <c r="BQ44" s="402"/>
      <c r="BR44" s="402"/>
      <c r="BS44" s="402"/>
      <c r="BT44" s="402"/>
      <c r="BU44" s="402"/>
      <c r="BV44" s="402"/>
      <c r="BW44" s="402"/>
      <c r="BX44" s="402"/>
      <c r="BY44" s="402"/>
      <c r="BZ44" s="402"/>
      <c r="CA44" s="402"/>
      <c r="CB44" s="402"/>
      <c r="CC44" s="402"/>
      <c r="CD44" s="402"/>
      <c r="CE44" s="403"/>
    </row>
    <row r="45" spans="1:83" x14ac:dyDescent="0.35">
      <c r="A45" s="433"/>
      <c r="B45" s="73" t="s">
        <v>611</v>
      </c>
      <c r="C45" s="432"/>
      <c r="D45" s="402">
        <v>0</v>
      </c>
      <c r="E45" s="402">
        <v>0</v>
      </c>
      <c r="F45" s="402">
        <v>0</v>
      </c>
      <c r="G45" s="402">
        <v>0</v>
      </c>
      <c r="H45" s="402">
        <v>0</v>
      </c>
      <c r="I45" s="402">
        <v>0</v>
      </c>
      <c r="J45" s="402">
        <v>0</v>
      </c>
      <c r="K45" s="402">
        <v>0</v>
      </c>
      <c r="L45" s="402">
        <v>0</v>
      </c>
      <c r="M45" s="402">
        <v>0</v>
      </c>
      <c r="N45" s="402">
        <v>0</v>
      </c>
      <c r="O45" s="402">
        <v>0</v>
      </c>
      <c r="P45" s="402">
        <v>0</v>
      </c>
      <c r="Q45" s="402">
        <v>0</v>
      </c>
      <c r="R45" s="402">
        <v>0</v>
      </c>
      <c r="S45" s="402">
        <v>0</v>
      </c>
      <c r="T45" s="402">
        <v>0</v>
      </c>
      <c r="U45" s="402">
        <v>0</v>
      </c>
      <c r="V45" s="402">
        <v>0</v>
      </c>
      <c r="W45" s="402">
        <v>0</v>
      </c>
      <c r="X45" s="402">
        <v>0</v>
      </c>
      <c r="Y45" s="402">
        <v>0</v>
      </c>
      <c r="Z45" s="402">
        <v>0</v>
      </c>
      <c r="AA45" s="402">
        <v>0</v>
      </c>
      <c r="AB45" s="402">
        <v>0</v>
      </c>
      <c r="AC45" s="402">
        <v>0</v>
      </c>
      <c r="AD45" s="402">
        <v>0</v>
      </c>
      <c r="AE45" s="402">
        <v>0</v>
      </c>
      <c r="AF45" s="402">
        <v>0</v>
      </c>
      <c r="AG45" s="402">
        <v>0</v>
      </c>
      <c r="AH45" s="402">
        <v>0</v>
      </c>
      <c r="AI45" s="402">
        <v>0</v>
      </c>
      <c r="AJ45" s="402">
        <v>0</v>
      </c>
      <c r="AK45" s="402">
        <v>0</v>
      </c>
      <c r="AL45" s="402">
        <v>0</v>
      </c>
      <c r="AM45" s="402">
        <v>0</v>
      </c>
      <c r="AN45" s="402">
        <v>0</v>
      </c>
      <c r="AO45" s="402">
        <v>0</v>
      </c>
      <c r="AP45" s="402">
        <v>0</v>
      </c>
      <c r="AQ45" s="402">
        <v>0</v>
      </c>
      <c r="AR45" s="402">
        <v>0</v>
      </c>
      <c r="AS45" s="402">
        <v>0</v>
      </c>
      <c r="AT45" s="402">
        <v>0</v>
      </c>
      <c r="AU45" s="402">
        <v>0</v>
      </c>
      <c r="AV45" s="402">
        <v>0</v>
      </c>
      <c r="AW45" s="402">
        <v>0</v>
      </c>
      <c r="AX45" s="402">
        <v>0</v>
      </c>
      <c r="AY45" s="402">
        <v>0</v>
      </c>
      <c r="AZ45" s="402">
        <v>0</v>
      </c>
      <c r="BA45" s="402">
        <v>0</v>
      </c>
      <c r="BB45" s="402">
        <v>0</v>
      </c>
      <c r="BC45" s="402">
        <v>0</v>
      </c>
      <c r="BD45" s="402">
        <v>0</v>
      </c>
      <c r="BE45" s="402">
        <v>0</v>
      </c>
      <c r="BF45" s="402">
        <v>0</v>
      </c>
      <c r="BG45" s="402">
        <v>0</v>
      </c>
      <c r="BH45" s="402">
        <v>0</v>
      </c>
      <c r="BI45" s="402">
        <v>0</v>
      </c>
      <c r="BJ45" s="402">
        <v>0</v>
      </c>
      <c r="BK45" s="402">
        <v>0</v>
      </c>
      <c r="BL45" s="402">
        <v>423.38251159912062</v>
      </c>
      <c r="BM45" s="402">
        <v>699.17468359474719</v>
      </c>
      <c r="BN45" s="402">
        <v>746.62589272176308</v>
      </c>
      <c r="BO45" s="402">
        <v>771.0993998173451</v>
      </c>
      <c r="BP45" s="402">
        <v>800.13910923835124</v>
      </c>
      <c r="BQ45" s="402">
        <v>0</v>
      </c>
      <c r="BR45" s="402">
        <v>0</v>
      </c>
      <c r="BS45" s="402">
        <v>0</v>
      </c>
      <c r="BT45" s="402">
        <v>0</v>
      </c>
      <c r="BU45" s="402">
        <v>0</v>
      </c>
      <c r="BV45" s="402">
        <v>0</v>
      </c>
      <c r="BW45" s="402">
        <v>0</v>
      </c>
      <c r="BX45" s="402">
        <v>0</v>
      </c>
      <c r="BY45" s="402">
        <v>0</v>
      </c>
      <c r="BZ45" s="402">
        <v>0</v>
      </c>
      <c r="CA45" s="402">
        <v>0</v>
      </c>
      <c r="CB45" s="402">
        <v>0</v>
      </c>
      <c r="CC45" s="402">
        <v>0</v>
      </c>
      <c r="CD45" s="402">
        <v>0</v>
      </c>
      <c r="CE45" s="403">
        <v>0</v>
      </c>
    </row>
    <row r="46" spans="1:83" x14ac:dyDescent="0.35">
      <c r="A46" s="433"/>
      <c r="B46" s="73" t="s">
        <v>28</v>
      </c>
      <c r="C46" s="432"/>
      <c r="D46" s="402">
        <v>0</v>
      </c>
      <c r="E46" s="402">
        <v>0</v>
      </c>
      <c r="F46" s="402">
        <v>0</v>
      </c>
      <c r="G46" s="402">
        <v>0</v>
      </c>
      <c r="H46" s="402">
        <v>0</v>
      </c>
      <c r="I46" s="402">
        <v>0</v>
      </c>
      <c r="J46" s="402">
        <v>0</v>
      </c>
      <c r="K46" s="402">
        <v>0</v>
      </c>
      <c r="L46" s="402">
        <v>0</v>
      </c>
      <c r="M46" s="402">
        <v>0</v>
      </c>
      <c r="N46" s="402">
        <v>0</v>
      </c>
      <c r="O46" s="402">
        <v>0</v>
      </c>
      <c r="P46" s="402">
        <v>0</v>
      </c>
      <c r="Q46" s="402">
        <v>0</v>
      </c>
      <c r="R46" s="402">
        <v>0</v>
      </c>
      <c r="S46" s="402">
        <v>0</v>
      </c>
      <c r="T46" s="402">
        <v>0</v>
      </c>
      <c r="U46" s="402">
        <v>0</v>
      </c>
      <c r="V46" s="402">
        <v>0</v>
      </c>
      <c r="W46" s="402">
        <v>0</v>
      </c>
      <c r="X46" s="402">
        <v>0</v>
      </c>
      <c r="Y46" s="402">
        <v>0</v>
      </c>
      <c r="Z46" s="402">
        <v>0</v>
      </c>
      <c r="AA46" s="402">
        <v>0</v>
      </c>
      <c r="AB46" s="402">
        <v>0</v>
      </c>
      <c r="AC46" s="402">
        <v>0</v>
      </c>
      <c r="AD46" s="402">
        <v>0</v>
      </c>
      <c r="AE46" s="402">
        <v>0</v>
      </c>
      <c r="AF46" s="402">
        <v>0</v>
      </c>
      <c r="AG46" s="402">
        <v>0</v>
      </c>
      <c r="AH46" s="402">
        <v>0</v>
      </c>
      <c r="AI46" s="402">
        <v>0</v>
      </c>
      <c r="AJ46" s="402">
        <v>0</v>
      </c>
      <c r="AK46" s="402">
        <v>0</v>
      </c>
      <c r="AL46" s="402">
        <v>0</v>
      </c>
      <c r="AM46" s="402">
        <v>0</v>
      </c>
      <c r="AN46" s="402">
        <v>0</v>
      </c>
      <c r="AO46" s="402">
        <v>0</v>
      </c>
      <c r="AP46" s="402">
        <v>0</v>
      </c>
      <c r="AQ46" s="402">
        <v>0</v>
      </c>
      <c r="AR46" s="402">
        <v>0</v>
      </c>
      <c r="AS46" s="402">
        <v>0</v>
      </c>
      <c r="AT46" s="402">
        <v>0</v>
      </c>
      <c r="AU46" s="402">
        <v>0</v>
      </c>
      <c r="AV46" s="402">
        <v>0</v>
      </c>
      <c r="AW46" s="402">
        <v>0</v>
      </c>
      <c r="AX46" s="402">
        <v>0</v>
      </c>
      <c r="AY46" s="402">
        <v>0</v>
      </c>
      <c r="AZ46" s="402">
        <v>0</v>
      </c>
      <c r="BA46" s="402">
        <v>0</v>
      </c>
      <c r="BB46" s="402">
        <v>0</v>
      </c>
      <c r="BC46" s="402">
        <v>0</v>
      </c>
      <c r="BD46" s="402">
        <v>0</v>
      </c>
      <c r="BE46" s="402">
        <v>0</v>
      </c>
      <c r="BF46" s="402">
        <v>0</v>
      </c>
      <c r="BG46" s="402">
        <v>0</v>
      </c>
      <c r="BH46" s="402">
        <v>0</v>
      </c>
      <c r="BI46" s="402">
        <v>0</v>
      </c>
      <c r="BJ46" s="402">
        <v>0</v>
      </c>
      <c r="BK46" s="402">
        <v>0</v>
      </c>
      <c r="BL46" s="402">
        <v>1297.8168260435957</v>
      </c>
      <c r="BM46" s="402">
        <v>1392.0349663871059</v>
      </c>
      <c r="BN46" s="402">
        <v>1446.1037104726336</v>
      </c>
      <c r="BO46" s="402">
        <v>1438.4436115920203</v>
      </c>
      <c r="BP46" s="402">
        <v>1431.514389439661</v>
      </c>
      <c r="BQ46" s="402">
        <v>0</v>
      </c>
      <c r="BR46" s="402">
        <v>0</v>
      </c>
      <c r="BS46" s="402">
        <v>0</v>
      </c>
      <c r="BT46" s="402">
        <v>0</v>
      </c>
      <c r="BU46" s="402">
        <v>0</v>
      </c>
      <c r="BV46" s="402">
        <v>0</v>
      </c>
      <c r="BW46" s="402">
        <v>0</v>
      </c>
      <c r="BX46" s="402">
        <v>0</v>
      </c>
      <c r="BY46" s="402">
        <v>0</v>
      </c>
      <c r="BZ46" s="402">
        <v>0</v>
      </c>
      <c r="CA46" s="402">
        <v>0</v>
      </c>
      <c r="CB46" s="402">
        <v>0</v>
      </c>
      <c r="CC46" s="402">
        <v>0</v>
      </c>
      <c r="CD46" s="402">
        <v>0</v>
      </c>
      <c r="CE46" s="403">
        <v>0</v>
      </c>
    </row>
    <row r="47" spans="1:83" x14ac:dyDescent="0.35">
      <c r="A47" s="433"/>
      <c r="B47" s="73" t="s">
        <v>612</v>
      </c>
      <c r="C47" s="432"/>
      <c r="D47" s="402">
        <v>0</v>
      </c>
      <c r="E47" s="402">
        <v>0</v>
      </c>
      <c r="F47" s="402">
        <v>0</v>
      </c>
      <c r="G47" s="402">
        <v>0</v>
      </c>
      <c r="H47" s="402">
        <v>0</v>
      </c>
      <c r="I47" s="402">
        <v>0</v>
      </c>
      <c r="J47" s="402">
        <v>0</v>
      </c>
      <c r="K47" s="402">
        <v>0</v>
      </c>
      <c r="L47" s="402">
        <v>0</v>
      </c>
      <c r="M47" s="402">
        <v>0</v>
      </c>
      <c r="N47" s="402">
        <v>0</v>
      </c>
      <c r="O47" s="402">
        <v>0</v>
      </c>
      <c r="P47" s="402">
        <v>0</v>
      </c>
      <c r="Q47" s="402">
        <v>0</v>
      </c>
      <c r="R47" s="402">
        <v>0</v>
      </c>
      <c r="S47" s="402">
        <v>0</v>
      </c>
      <c r="T47" s="402">
        <v>0</v>
      </c>
      <c r="U47" s="402">
        <v>0</v>
      </c>
      <c r="V47" s="402">
        <v>0</v>
      </c>
      <c r="W47" s="402">
        <v>0</v>
      </c>
      <c r="X47" s="402">
        <v>0</v>
      </c>
      <c r="Y47" s="402">
        <v>0</v>
      </c>
      <c r="Z47" s="402">
        <v>0</v>
      </c>
      <c r="AA47" s="402">
        <v>0</v>
      </c>
      <c r="AB47" s="402">
        <v>0</v>
      </c>
      <c r="AC47" s="402">
        <v>0</v>
      </c>
      <c r="AD47" s="402">
        <v>0</v>
      </c>
      <c r="AE47" s="402">
        <v>0</v>
      </c>
      <c r="AF47" s="402">
        <v>0</v>
      </c>
      <c r="AG47" s="402">
        <v>0</v>
      </c>
      <c r="AH47" s="402">
        <v>0</v>
      </c>
      <c r="AI47" s="402">
        <v>0</v>
      </c>
      <c r="AJ47" s="402">
        <v>0</v>
      </c>
      <c r="AK47" s="402">
        <v>0</v>
      </c>
      <c r="AL47" s="402">
        <v>0</v>
      </c>
      <c r="AM47" s="402">
        <v>0</v>
      </c>
      <c r="AN47" s="402">
        <v>0</v>
      </c>
      <c r="AO47" s="402">
        <v>0</v>
      </c>
      <c r="AP47" s="402">
        <v>0</v>
      </c>
      <c r="AQ47" s="402">
        <v>0</v>
      </c>
      <c r="AR47" s="402">
        <v>0</v>
      </c>
      <c r="AS47" s="402">
        <v>0</v>
      </c>
      <c r="AT47" s="402">
        <v>0</v>
      </c>
      <c r="AU47" s="402">
        <v>0</v>
      </c>
      <c r="AV47" s="402">
        <v>0</v>
      </c>
      <c r="AW47" s="402">
        <v>0</v>
      </c>
      <c r="AX47" s="402">
        <v>0</v>
      </c>
      <c r="AY47" s="402">
        <v>0</v>
      </c>
      <c r="AZ47" s="402">
        <v>0</v>
      </c>
      <c r="BA47" s="402">
        <v>0</v>
      </c>
      <c r="BB47" s="402">
        <v>0</v>
      </c>
      <c r="BC47" s="402">
        <v>0</v>
      </c>
      <c r="BD47" s="402">
        <v>0</v>
      </c>
      <c r="BE47" s="402">
        <v>0</v>
      </c>
      <c r="BF47" s="402">
        <v>0</v>
      </c>
      <c r="BG47" s="402">
        <v>0</v>
      </c>
      <c r="BH47" s="402">
        <v>0</v>
      </c>
      <c r="BI47" s="402">
        <v>0</v>
      </c>
      <c r="BJ47" s="402">
        <v>0</v>
      </c>
      <c r="BK47" s="402">
        <v>0</v>
      </c>
      <c r="BL47" s="402">
        <v>754.21839202110687</v>
      </c>
      <c r="BM47" s="402">
        <v>732.14444653660837</v>
      </c>
      <c r="BN47" s="402">
        <v>673.42950452749744</v>
      </c>
      <c r="BO47" s="402">
        <v>581.68158458511721</v>
      </c>
      <c r="BP47" s="402">
        <v>515.1880481998935</v>
      </c>
      <c r="BQ47" s="402">
        <v>0</v>
      </c>
      <c r="BR47" s="402">
        <v>0</v>
      </c>
      <c r="BS47" s="402">
        <v>0</v>
      </c>
      <c r="BT47" s="402">
        <v>0</v>
      </c>
      <c r="BU47" s="402">
        <v>0</v>
      </c>
      <c r="BV47" s="402">
        <v>0</v>
      </c>
      <c r="BW47" s="402">
        <v>0</v>
      </c>
      <c r="BX47" s="402">
        <v>0</v>
      </c>
      <c r="BY47" s="402">
        <v>0</v>
      </c>
      <c r="BZ47" s="402">
        <v>0</v>
      </c>
      <c r="CA47" s="402">
        <v>0</v>
      </c>
      <c r="CB47" s="402">
        <v>0</v>
      </c>
      <c r="CC47" s="402">
        <v>0</v>
      </c>
      <c r="CD47" s="402">
        <v>0</v>
      </c>
      <c r="CE47" s="403">
        <v>0</v>
      </c>
    </row>
    <row r="48" spans="1:83" x14ac:dyDescent="0.35">
      <c r="A48" s="433"/>
      <c r="B48" s="73" t="s">
        <v>472</v>
      </c>
      <c r="C48" s="432"/>
      <c r="D48" s="402">
        <v>0</v>
      </c>
      <c r="E48" s="402">
        <v>0</v>
      </c>
      <c r="F48" s="402">
        <v>0</v>
      </c>
      <c r="G48" s="402">
        <v>0</v>
      </c>
      <c r="H48" s="402">
        <v>0</v>
      </c>
      <c r="I48" s="402">
        <v>0</v>
      </c>
      <c r="J48" s="402">
        <v>0</v>
      </c>
      <c r="K48" s="402">
        <v>0</v>
      </c>
      <c r="L48" s="402">
        <v>0</v>
      </c>
      <c r="M48" s="402">
        <v>0</v>
      </c>
      <c r="N48" s="402">
        <v>0</v>
      </c>
      <c r="O48" s="402">
        <v>0</v>
      </c>
      <c r="P48" s="402">
        <v>0</v>
      </c>
      <c r="Q48" s="402">
        <v>0</v>
      </c>
      <c r="R48" s="402">
        <v>0</v>
      </c>
      <c r="S48" s="402">
        <v>0</v>
      </c>
      <c r="T48" s="402">
        <v>0</v>
      </c>
      <c r="U48" s="402">
        <v>0</v>
      </c>
      <c r="V48" s="402">
        <v>0</v>
      </c>
      <c r="W48" s="402">
        <v>0</v>
      </c>
      <c r="X48" s="402">
        <v>0</v>
      </c>
      <c r="Y48" s="402">
        <v>0</v>
      </c>
      <c r="Z48" s="402">
        <v>0</v>
      </c>
      <c r="AA48" s="402">
        <v>0</v>
      </c>
      <c r="AB48" s="402">
        <v>0</v>
      </c>
      <c r="AC48" s="402">
        <v>0</v>
      </c>
      <c r="AD48" s="402">
        <v>0</v>
      </c>
      <c r="AE48" s="402">
        <v>0</v>
      </c>
      <c r="AF48" s="402">
        <v>0</v>
      </c>
      <c r="AG48" s="402">
        <v>0</v>
      </c>
      <c r="AH48" s="402">
        <v>0</v>
      </c>
      <c r="AI48" s="402">
        <v>0</v>
      </c>
      <c r="AJ48" s="402">
        <v>0</v>
      </c>
      <c r="AK48" s="402">
        <v>0</v>
      </c>
      <c r="AL48" s="402">
        <v>0</v>
      </c>
      <c r="AM48" s="402">
        <v>0</v>
      </c>
      <c r="AN48" s="402">
        <v>0</v>
      </c>
      <c r="AO48" s="402">
        <v>0</v>
      </c>
      <c r="AP48" s="402">
        <v>0</v>
      </c>
      <c r="AQ48" s="402">
        <v>0</v>
      </c>
      <c r="AR48" s="402">
        <v>0</v>
      </c>
      <c r="AS48" s="402">
        <v>0</v>
      </c>
      <c r="AT48" s="402">
        <v>0</v>
      </c>
      <c r="AU48" s="402">
        <v>0</v>
      </c>
      <c r="AV48" s="402">
        <v>0</v>
      </c>
      <c r="AW48" s="402">
        <v>0</v>
      </c>
      <c r="AX48" s="402">
        <v>0</v>
      </c>
      <c r="AY48" s="402">
        <v>0</v>
      </c>
      <c r="AZ48" s="402">
        <v>0</v>
      </c>
      <c r="BA48" s="402">
        <v>0</v>
      </c>
      <c r="BB48" s="402">
        <v>0</v>
      </c>
      <c r="BC48" s="402">
        <v>0</v>
      </c>
      <c r="BD48" s="402">
        <v>0</v>
      </c>
      <c r="BE48" s="402">
        <v>0</v>
      </c>
      <c r="BF48" s="402">
        <v>0</v>
      </c>
      <c r="BG48" s="402">
        <v>0</v>
      </c>
      <c r="BH48" s="402">
        <v>0</v>
      </c>
      <c r="BI48" s="402">
        <v>0</v>
      </c>
      <c r="BJ48" s="402">
        <v>0</v>
      </c>
      <c r="BK48" s="402">
        <v>0</v>
      </c>
      <c r="BL48" s="402">
        <v>125.07056029828306</v>
      </c>
      <c r="BM48" s="402">
        <v>144.26726860569445</v>
      </c>
      <c r="BN48" s="402">
        <v>165.18108691547309</v>
      </c>
      <c r="BO48" s="402">
        <v>176.51243857536633</v>
      </c>
      <c r="BP48" s="402">
        <v>191.8943703454691</v>
      </c>
      <c r="BQ48" s="402">
        <v>0</v>
      </c>
      <c r="BR48" s="402">
        <v>0</v>
      </c>
      <c r="BS48" s="402">
        <v>0</v>
      </c>
      <c r="BT48" s="402">
        <v>0</v>
      </c>
      <c r="BU48" s="402">
        <v>0</v>
      </c>
      <c r="BV48" s="402">
        <v>0</v>
      </c>
      <c r="BW48" s="402">
        <v>0</v>
      </c>
      <c r="BX48" s="402">
        <v>0</v>
      </c>
      <c r="BY48" s="402">
        <v>0</v>
      </c>
      <c r="BZ48" s="402">
        <v>0</v>
      </c>
      <c r="CA48" s="402">
        <v>0</v>
      </c>
      <c r="CB48" s="402">
        <v>0</v>
      </c>
      <c r="CC48" s="402">
        <v>0</v>
      </c>
      <c r="CD48" s="402">
        <v>0</v>
      </c>
      <c r="CE48" s="403">
        <v>0</v>
      </c>
    </row>
    <row r="49" spans="1:83" x14ac:dyDescent="0.35">
      <c r="A49" s="433"/>
      <c r="B49" s="73" t="s">
        <v>613</v>
      </c>
      <c r="C49" s="432"/>
      <c r="D49" s="402">
        <v>0</v>
      </c>
      <c r="E49" s="402">
        <v>0</v>
      </c>
      <c r="F49" s="402">
        <v>0</v>
      </c>
      <c r="G49" s="402">
        <v>0</v>
      </c>
      <c r="H49" s="402">
        <v>0</v>
      </c>
      <c r="I49" s="402">
        <v>0</v>
      </c>
      <c r="J49" s="402">
        <v>0</v>
      </c>
      <c r="K49" s="402">
        <v>0</v>
      </c>
      <c r="L49" s="402">
        <v>0</v>
      </c>
      <c r="M49" s="402">
        <v>0</v>
      </c>
      <c r="N49" s="402">
        <v>0</v>
      </c>
      <c r="O49" s="402">
        <v>0</v>
      </c>
      <c r="P49" s="402">
        <v>0</v>
      </c>
      <c r="Q49" s="402">
        <v>0</v>
      </c>
      <c r="R49" s="402">
        <v>0</v>
      </c>
      <c r="S49" s="402">
        <v>0</v>
      </c>
      <c r="T49" s="402">
        <v>0</v>
      </c>
      <c r="U49" s="402">
        <v>0</v>
      </c>
      <c r="V49" s="402">
        <v>0</v>
      </c>
      <c r="W49" s="402">
        <v>0</v>
      </c>
      <c r="X49" s="402">
        <v>0</v>
      </c>
      <c r="Y49" s="402">
        <v>0</v>
      </c>
      <c r="Z49" s="402">
        <v>0</v>
      </c>
      <c r="AA49" s="402">
        <v>0</v>
      </c>
      <c r="AB49" s="402">
        <v>0</v>
      </c>
      <c r="AC49" s="402">
        <v>0</v>
      </c>
      <c r="AD49" s="402">
        <v>0</v>
      </c>
      <c r="AE49" s="402">
        <v>0</v>
      </c>
      <c r="AF49" s="402">
        <v>0</v>
      </c>
      <c r="AG49" s="402">
        <v>0</v>
      </c>
      <c r="AH49" s="402">
        <v>0</v>
      </c>
      <c r="AI49" s="402">
        <v>0</v>
      </c>
      <c r="AJ49" s="402">
        <v>0</v>
      </c>
      <c r="AK49" s="402">
        <v>0</v>
      </c>
      <c r="AL49" s="402">
        <v>0</v>
      </c>
      <c r="AM49" s="402">
        <v>0</v>
      </c>
      <c r="AN49" s="402">
        <v>0</v>
      </c>
      <c r="AO49" s="402">
        <v>0</v>
      </c>
      <c r="AP49" s="402">
        <v>0</v>
      </c>
      <c r="AQ49" s="402">
        <v>0</v>
      </c>
      <c r="AR49" s="402">
        <v>0</v>
      </c>
      <c r="AS49" s="402">
        <v>0</v>
      </c>
      <c r="AT49" s="402">
        <v>0</v>
      </c>
      <c r="AU49" s="402">
        <v>0</v>
      </c>
      <c r="AV49" s="402">
        <v>0</v>
      </c>
      <c r="AW49" s="402">
        <v>0</v>
      </c>
      <c r="AX49" s="402">
        <v>0</v>
      </c>
      <c r="AY49" s="402">
        <v>0</v>
      </c>
      <c r="AZ49" s="402">
        <v>0</v>
      </c>
      <c r="BA49" s="402">
        <v>0</v>
      </c>
      <c r="BB49" s="402">
        <v>0</v>
      </c>
      <c r="BC49" s="402">
        <v>0</v>
      </c>
      <c r="BD49" s="402">
        <v>0</v>
      </c>
      <c r="BE49" s="402">
        <v>0</v>
      </c>
      <c r="BF49" s="402">
        <v>0</v>
      </c>
      <c r="BG49" s="402">
        <v>0</v>
      </c>
      <c r="BH49" s="402">
        <v>0</v>
      </c>
      <c r="BI49" s="402">
        <v>0</v>
      </c>
      <c r="BJ49" s="402">
        <v>0</v>
      </c>
      <c r="BK49" s="402">
        <v>0</v>
      </c>
      <c r="BL49" s="402">
        <v>220.06183618782734</v>
      </c>
      <c r="BM49" s="402">
        <v>230.45420092960413</v>
      </c>
      <c r="BN49" s="402">
        <v>226.43664710627411</v>
      </c>
      <c r="BO49" s="402">
        <v>202.33583312885344</v>
      </c>
      <c r="BP49" s="402">
        <v>167.31885342140021</v>
      </c>
      <c r="BQ49" s="402">
        <v>0</v>
      </c>
      <c r="BR49" s="402">
        <v>0</v>
      </c>
      <c r="BS49" s="402">
        <v>0</v>
      </c>
      <c r="BT49" s="402">
        <v>0</v>
      </c>
      <c r="BU49" s="402">
        <v>0</v>
      </c>
      <c r="BV49" s="402">
        <v>0</v>
      </c>
      <c r="BW49" s="402">
        <v>0</v>
      </c>
      <c r="BX49" s="402">
        <v>0</v>
      </c>
      <c r="BY49" s="402">
        <v>0</v>
      </c>
      <c r="BZ49" s="402">
        <v>0</v>
      </c>
      <c r="CA49" s="402">
        <v>0</v>
      </c>
      <c r="CB49" s="402">
        <v>0</v>
      </c>
      <c r="CC49" s="402">
        <v>0</v>
      </c>
      <c r="CD49" s="402">
        <v>0</v>
      </c>
      <c r="CE49" s="403">
        <v>0</v>
      </c>
    </row>
    <row r="50" spans="1:83" ht="26.25" customHeight="1" x14ac:dyDescent="0.35">
      <c r="A50" s="433"/>
      <c r="B50" s="73" t="s">
        <v>614</v>
      </c>
      <c r="C50" s="432"/>
      <c r="D50" s="402">
        <v>0</v>
      </c>
      <c r="E50" s="402">
        <v>0</v>
      </c>
      <c r="F50" s="402">
        <v>0</v>
      </c>
      <c r="G50" s="402">
        <v>0</v>
      </c>
      <c r="H50" s="402">
        <v>0</v>
      </c>
      <c r="I50" s="402">
        <v>0</v>
      </c>
      <c r="J50" s="402">
        <v>0</v>
      </c>
      <c r="K50" s="402">
        <v>0</v>
      </c>
      <c r="L50" s="402">
        <v>0</v>
      </c>
      <c r="M50" s="402">
        <v>0</v>
      </c>
      <c r="N50" s="402">
        <v>0</v>
      </c>
      <c r="O50" s="402">
        <v>0</v>
      </c>
      <c r="P50" s="402">
        <v>0</v>
      </c>
      <c r="Q50" s="402">
        <v>0</v>
      </c>
      <c r="R50" s="402">
        <v>0</v>
      </c>
      <c r="S50" s="402">
        <v>0</v>
      </c>
      <c r="T50" s="402">
        <v>0</v>
      </c>
      <c r="U50" s="402">
        <v>0</v>
      </c>
      <c r="V50" s="402">
        <v>0</v>
      </c>
      <c r="W50" s="402">
        <v>0</v>
      </c>
      <c r="X50" s="402">
        <v>0</v>
      </c>
      <c r="Y50" s="402">
        <v>0</v>
      </c>
      <c r="Z50" s="402">
        <v>0</v>
      </c>
      <c r="AA50" s="402">
        <v>0</v>
      </c>
      <c r="AB50" s="402">
        <v>0</v>
      </c>
      <c r="AC50" s="402">
        <v>0</v>
      </c>
      <c r="AD50" s="402">
        <v>0</v>
      </c>
      <c r="AE50" s="402">
        <v>0</v>
      </c>
      <c r="AF50" s="402">
        <v>0</v>
      </c>
      <c r="AG50" s="402">
        <v>0</v>
      </c>
      <c r="AH50" s="402">
        <v>0</v>
      </c>
      <c r="AI50" s="402">
        <v>0</v>
      </c>
      <c r="AJ50" s="402">
        <v>0</v>
      </c>
      <c r="AK50" s="402">
        <v>0</v>
      </c>
      <c r="AL50" s="402">
        <v>0</v>
      </c>
      <c r="AM50" s="402">
        <v>0</v>
      </c>
      <c r="AN50" s="402">
        <v>0</v>
      </c>
      <c r="AO50" s="402">
        <v>0</v>
      </c>
      <c r="AP50" s="402">
        <v>0</v>
      </c>
      <c r="AQ50" s="402">
        <v>0</v>
      </c>
      <c r="AR50" s="402">
        <v>0</v>
      </c>
      <c r="AS50" s="402">
        <v>0</v>
      </c>
      <c r="AT50" s="402">
        <v>0</v>
      </c>
      <c r="AU50" s="402">
        <v>0</v>
      </c>
      <c r="AV50" s="402">
        <v>0</v>
      </c>
      <c r="AW50" s="402">
        <v>0</v>
      </c>
      <c r="AX50" s="402">
        <v>0</v>
      </c>
      <c r="AY50" s="402">
        <v>0</v>
      </c>
      <c r="AZ50" s="402">
        <v>0</v>
      </c>
      <c r="BA50" s="402">
        <v>0</v>
      </c>
      <c r="BB50" s="402">
        <v>0</v>
      </c>
      <c r="BC50" s="402">
        <v>0</v>
      </c>
      <c r="BD50" s="402">
        <v>0</v>
      </c>
      <c r="BE50" s="402">
        <v>0</v>
      </c>
      <c r="BF50" s="402">
        <v>0</v>
      </c>
      <c r="BG50" s="402">
        <v>0</v>
      </c>
      <c r="BH50" s="402">
        <v>0</v>
      </c>
      <c r="BI50" s="402">
        <v>0</v>
      </c>
      <c r="BJ50" s="402">
        <v>0</v>
      </c>
      <c r="BK50" s="402">
        <v>0</v>
      </c>
      <c r="BL50" s="402">
        <v>2254.9066819848526</v>
      </c>
      <c r="BM50" s="402">
        <v>2285.0353176393405</v>
      </c>
      <c r="BN50" s="402">
        <v>2274.3453697970103</v>
      </c>
      <c r="BO50" s="402">
        <v>2177.2958463967584</v>
      </c>
      <c r="BP50" s="402">
        <v>2049.5163366589686</v>
      </c>
      <c r="BQ50" s="402">
        <v>0</v>
      </c>
      <c r="BR50" s="402">
        <v>0</v>
      </c>
      <c r="BS50" s="402">
        <v>0</v>
      </c>
      <c r="BT50" s="402">
        <v>0</v>
      </c>
      <c r="BU50" s="402">
        <v>0</v>
      </c>
      <c r="BV50" s="402">
        <v>0</v>
      </c>
      <c r="BW50" s="402">
        <v>0</v>
      </c>
      <c r="BX50" s="402">
        <v>0</v>
      </c>
      <c r="BY50" s="402">
        <v>0</v>
      </c>
      <c r="BZ50" s="402">
        <v>0</v>
      </c>
      <c r="CA50" s="402">
        <v>0</v>
      </c>
      <c r="CB50" s="402">
        <v>0</v>
      </c>
      <c r="CC50" s="402">
        <v>0</v>
      </c>
      <c r="CD50" s="402">
        <v>0</v>
      </c>
      <c r="CE50" s="403">
        <v>0</v>
      </c>
    </row>
    <row r="51" spans="1:83" x14ac:dyDescent="0.35">
      <c r="A51" s="433"/>
      <c r="B51" s="73" t="s">
        <v>474</v>
      </c>
      <c r="C51" s="432"/>
      <c r="D51" s="402">
        <v>0</v>
      </c>
      <c r="E51" s="402">
        <v>0</v>
      </c>
      <c r="F51" s="402">
        <v>0</v>
      </c>
      <c r="G51" s="402">
        <v>0</v>
      </c>
      <c r="H51" s="402">
        <v>0</v>
      </c>
      <c r="I51" s="402">
        <v>0</v>
      </c>
      <c r="J51" s="402">
        <v>0</v>
      </c>
      <c r="K51" s="402">
        <v>0</v>
      </c>
      <c r="L51" s="402">
        <v>0</v>
      </c>
      <c r="M51" s="402">
        <v>0</v>
      </c>
      <c r="N51" s="402">
        <v>0</v>
      </c>
      <c r="O51" s="402">
        <v>0</v>
      </c>
      <c r="P51" s="402">
        <v>0</v>
      </c>
      <c r="Q51" s="402">
        <v>0</v>
      </c>
      <c r="R51" s="402">
        <v>0</v>
      </c>
      <c r="S51" s="402">
        <v>0</v>
      </c>
      <c r="T51" s="402">
        <v>0</v>
      </c>
      <c r="U51" s="402">
        <v>0</v>
      </c>
      <c r="V51" s="402">
        <v>0</v>
      </c>
      <c r="W51" s="402">
        <v>0</v>
      </c>
      <c r="X51" s="402">
        <v>0</v>
      </c>
      <c r="Y51" s="402">
        <v>0</v>
      </c>
      <c r="Z51" s="402">
        <v>0</v>
      </c>
      <c r="AA51" s="402">
        <v>0</v>
      </c>
      <c r="AB51" s="402">
        <v>0</v>
      </c>
      <c r="AC51" s="402">
        <v>0</v>
      </c>
      <c r="AD51" s="402">
        <v>0</v>
      </c>
      <c r="AE51" s="402">
        <v>0</v>
      </c>
      <c r="AF51" s="402">
        <v>0</v>
      </c>
      <c r="AG51" s="402">
        <v>0</v>
      </c>
      <c r="AH51" s="402">
        <v>0</v>
      </c>
      <c r="AI51" s="402">
        <v>0</v>
      </c>
      <c r="AJ51" s="402">
        <v>0</v>
      </c>
      <c r="AK51" s="402">
        <v>0</v>
      </c>
      <c r="AL51" s="402">
        <v>0</v>
      </c>
      <c r="AM51" s="402">
        <v>0</v>
      </c>
      <c r="AN51" s="402">
        <v>0</v>
      </c>
      <c r="AO51" s="402">
        <v>0</v>
      </c>
      <c r="AP51" s="402">
        <v>0</v>
      </c>
      <c r="AQ51" s="402">
        <v>0</v>
      </c>
      <c r="AR51" s="402">
        <v>0</v>
      </c>
      <c r="AS51" s="402">
        <v>0</v>
      </c>
      <c r="AT51" s="402">
        <v>0</v>
      </c>
      <c r="AU51" s="402">
        <v>0</v>
      </c>
      <c r="AV51" s="402">
        <v>0</v>
      </c>
      <c r="AW51" s="402">
        <v>0</v>
      </c>
      <c r="AX51" s="402">
        <v>0</v>
      </c>
      <c r="AY51" s="402">
        <v>0</v>
      </c>
      <c r="AZ51" s="402">
        <v>0</v>
      </c>
      <c r="BA51" s="402">
        <v>0</v>
      </c>
      <c r="BB51" s="402">
        <v>0</v>
      </c>
      <c r="BC51" s="402">
        <v>0</v>
      </c>
      <c r="BD51" s="402">
        <v>0</v>
      </c>
      <c r="BE51" s="402">
        <v>0</v>
      </c>
      <c r="BF51" s="402">
        <v>0</v>
      </c>
      <c r="BG51" s="402">
        <v>0</v>
      </c>
      <c r="BH51" s="402">
        <v>0</v>
      </c>
      <c r="BI51" s="402">
        <v>0</v>
      </c>
      <c r="BJ51" s="402">
        <v>0</v>
      </c>
      <c r="BK51" s="402">
        <v>0</v>
      </c>
      <c r="BL51" s="402">
        <v>31.727267874878343</v>
      </c>
      <c r="BM51" s="402">
        <v>38.558167211231684</v>
      </c>
      <c r="BN51" s="402">
        <v>45.918847226423601</v>
      </c>
      <c r="BO51" s="402">
        <v>50.054304558845551</v>
      </c>
      <c r="BP51" s="402">
        <v>59.068132310091599</v>
      </c>
      <c r="BQ51" s="402">
        <v>0</v>
      </c>
      <c r="BR51" s="402">
        <v>0</v>
      </c>
      <c r="BS51" s="402">
        <v>0</v>
      </c>
      <c r="BT51" s="402">
        <v>0</v>
      </c>
      <c r="BU51" s="402">
        <v>0</v>
      </c>
      <c r="BV51" s="402">
        <v>0</v>
      </c>
      <c r="BW51" s="402">
        <v>0</v>
      </c>
      <c r="BX51" s="402">
        <v>0</v>
      </c>
      <c r="BY51" s="402">
        <v>0</v>
      </c>
      <c r="BZ51" s="402">
        <v>0</v>
      </c>
      <c r="CA51" s="402">
        <v>0</v>
      </c>
      <c r="CB51" s="402">
        <v>0</v>
      </c>
      <c r="CC51" s="402">
        <v>0</v>
      </c>
      <c r="CD51" s="402">
        <v>0</v>
      </c>
      <c r="CE51" s="403">
        <v>0</v>
      </c>
    </row>
    <row r="52" spans="1:83" x14ac:dyDescent="0.35">
      <c r="A52" s="433"/>
      <c r="B52" s="73" t="s">
        <v>615</v>
      </c>
      <c r="C52" s="432"/>
      <c r="D52" s="402">
        <v>0</v>
      </c>
      <c r="E52" s="402">
        <v>0</v>
      </c>
      <c r="F52" s="402">
        <v>0</v>
      </c>
      <c r="G52" s="402">
        <v>0</v>
      </c>
      <c r="H52" s="402">
        <v>0</v>
      </c>
      <c r="I52" s="402">
        <v>0</v>
      </c>
      <c r="J52" s="402">
        <v>0</v>
      </c>
      <c r="K52" s="402">
        <v>0</v>
      </c>
      <c r="L52" s="402">
        <v>0</v>
      </c>
      <c r="M52" s="402">
        <v>0</v>
      </c>
      <c r="N52" s="402">
        <v>0</v>
      </c>
      <c r="O52" s="402">
        <v>0</v>
      </c>
      <c r="P52" s="402">
        <v>0</v>
      </c>
      <c r="Q52" s="402">
        <v>0</v>
      </c>
      <c r="R52" s="402">
        <v>0</v>
      </c>
      <c r="S52" s="402">
        <v>0</v>
      </c>
      <c r="T52" s="402">
        <v>0</v>
      </c>
      <c r="U52" s="402">
        <v>0</v>
      </c>
      <c r="V52" s="402">
        <v>0</v>
      </c>
      <c r="W52" s="402">
        <v>0</v>
      </c>
      <c r="X52" s="402">
        <v>0</v>
      </c>
      <c r="Y52" s="402">
        <v>0</v>
      </c>
      <c r="Z52" s="402">
        <v>0</v>
      </c>
      <c r="AA52" s="402">
        <v>0</v>
      </c>
      <c r="AB52" s="402">
        <v>0</v>
      </c>
      <c r="AC52" s="402">
        <v>0</v>
      </c>
      <c r="AD52" s="402">
        <v>0</v>
      </c>
      <c r="AE52" s="402">
        <v>0</v>
      </c>
      <c r="AF52" s="402">
        <v>0</v>
      </c>
      <c r="AG52" s="402">
        <v>0</v>
      </c>
      <c r="AH52" s="402">
        <v>0</v>
      </c>
      <c r="AI52" s="402">
        <v>0</v>
      </c>
      <c r="AJ52" s="402">
        <v>0</v>
      </c>
      <c r="AK52" s="402">
        <v>0</v>
      </c>
      <c r="AL52" s="402">
        <v>0</v>
      </c>
      <c r="AM52" s="402">
        <v>0</v>
      </c>
      <c r="AN52" s="402">
        <v>0</v>
      </c>
      <c r="AO52" s="402">
        <v>0</v>
      </c>
      <c r="AP52" s="402">
        <v>0</v>
      </c>
      <c r="AQ52" s="402">
        <v>0</v>
      </c>
      <c r="AR52" s="402">
        <v>0</v>
      </c>
      <c r="AS52" s="402">
        <v>0</v>
      </c>
      <c r="AT52" s="402">
        <v>0</v>
      </c>
      <c r="AU52" s="402">
        <v>0</v>
      </c>
      <c r="AV52" s="402">
        <v>0</v>
      </c>
      <c r="AW52" s="402">
        <v>0</v>
      </c>
      <c r="AX52" s="402">
        <v>0</v>
      </c>
      <c r="AY52" s="402">
        <v>0</v>
      </c>
      <c r="AZ52" s="402">
        <v>0</v>
      </c>
      <c r="BA52" s="402">
        <v>0</v>
      </c>
      <c r="BB52" s="402">
        <v>0</v>
      </c>
      <c r="BC52" s="402">
        <v>0</v>
      </c>
      <c r="BD52" s="402">
        <v>0</v>
      </c>
      <c r="BE52" s="402">
        <v>0</v>
      </c>
      <c r="BF52" s="402">
        <v>0</v>
      </c>
      <c r="BG52" s="402">
        <v>0</v>
      </c>
      <c r="BH52" s="402">
        <v>0</v>
      </c>
      <c r="BI52" s="402">
        <v>0</v>
      </c>
      <c r="BJ52" s="402">
        <v>0</v>
      </c>
      <c r="BK52" s="402">
        <v>0</v>
      </c>
      <c r="BL52" s="402">
        <v>7.5126360219109687</v>
      </c>
      <c r="BM52" s="402">
        <v>8.2696666722576531</v>
      </c>
      <c r="BN52" s="402">
        <v>9.1994675855358494</v>
      </c>
      <c r="BO52" s="402">
        <v>8.8999490333755169</v>
      </c>
      <c r="BP52" s="402">
        <v>8.6494787651526188</v>
      </c>
      <c r="BQ52" s="402">
        <v>0</v>
      </c>
      <c r="BR52" s="402">
        <v>0</v>
      </c>
      <c r="BS52" s="402">
        <v>0</v>
      </c>
      <c r="BT52" s="402">
        <v>0</v>
      </c>
      <c r="BU52" s="402">
        <v>0</v>
      </c>
      <c r="BV52" s="402">
        <v>0</v>
      </c>
      <c r="BW52" s="402">
        <v>0</v>
      </c>
      <c r="BX52" s="402">
        <v>0</v>
      </c>
      <c r="BY52" s="402">
        <v>0</v>
      </c>
      <c r="BZ52" s="402">
        <v>0</v>
      </c>
      <c r="CA52" s="402">
        <v>0</v>
      </c>
      <c r="CB52" s="402">
        <v>0</v>
      </c>
      <c r="CC52" s="402">
        <v>0</v>
      </c>
      <c r="CD52" s="402">
        <v>0</v>
      </c>
      <c r="CE52" s="403">
        <v>0</v>
      </c>
    </row>
    <row r="53" spans="1:83" x14ac:dyDescent="0.35">
      <c r="A53" s="433"/>
      <c r="B53" s="73" t="s">
        <v>35</v>
      </c>
      <c r="C53" s="432"/>
      <c r="D53" s="402">
        <v>0</v>
      </c>
      <c r="E53" s="402">
        <v>0</v>
      </c>
      <c r="F53" s="402">
        <v>0</v>
      </c>
      <c r="G53" s="402">
        <v>0</v>
      </c>
      <c r="H53" s="402">
        <v>0</v>
      </c>
      <c r="I53" s="402">
        <v>0</v>
      </c>
      <c r="J53" s="402">
        <v>0</v>
      </c>
      <c r="K53" s="402">
        <v>0</v>
      </c>
      <c r="L53" s="402">
        <v>0</v>
      </c>
      <c r="M53" s="402">
        <v>0</v>
      </c>
      <c r="N53" s="402">
        <v>0</v>
      </c>
      <c r="O53" s="402">
        <v>0</v>
      </c>
      <c r="P53" s="402">
        <v>0</v>
      </c>
      <c r="Q53" s="402">
        <v>0</v>
      </c>
      <c r="R53" s="402">
        <v>0</v>
      </c>
      <c r="S53" s="402">
        <v>0</v>
      </c>
      <c r="T53" s="402">
        <v>0</v>
      </c>
      <c r="U53" s="402">
        <v>0</v>
      </c>
      <c r="V53" s="402">
        <v>0</v>
      </c>
      <c r="W53" s="402">
        <v>0</v>
      </c>
      <c r="X53" s="402">
        <v>0</v>
      </c>
      <c r="Y53" s="402">
        <v>0</v>
      </c>
      <c r="Z53" s="402">
        <v>0</v>
      </c>
      <c r="AA53" s="402">
        <v>0</v>
      </c>
      <c r="AB53" s="402">
        <v>0</v>
      </c>
      <c r="AC53" s="402">
        <v>0</v>
      </c>
      <c r="AD53" s="402">
        <v>0</v>
      </c>
      <c r="AE53" s="402">
        <v>0</v>
      </c>
      <c r="AF53" s="402">
        <v>0</v>
      </c>
      <c r="AG53" s="402">
        <v>0</v>
      </c>
      <c r="AH53" s="402">
        <v>0</v>
      </c>
      <c r="AI53" s="402">
        <v>0</v>
      </c>
      <c r="AJ53" s="402">
        <v>0</v>
      </c>
      <c r="AK53" s="402">
        <v>0</v>
      </c>
      <c r="AL53" s="402">
        <v>0</v>
      </c>
      <c r="AM53" s="402">
        <v>0</v>
      </c>
      <c r="AN53" s="402">
        <v>0</v>
      </c>
      <c r="AO53" s="402">
        <v>0</v>
      </c>
      <c r="AP53" s="402">
        <v>0</v>
      </c>
      <c r="AQ53" s="402">
        <v>0</v>
      </c>
      <c r="AR53" s="402">
        <v>0</v>
      </c>
      <c r="AS53" s="402">
        <v>0</v>
      </c>
      <c r="AT53" s="402">
        <v>0</v>
      </c>
      <c r="AU53" s="402">
        <v>0</v>
      </c>
      <c r="AV53" s="402">
        <v>0</v>
      </c>
      <c r="AW53" s="402">
        <v>0</v>
      </c>
      <c r="AX53" s="402">
        <v>0</v>
      </c>
      <c r="AY53" s="402">
        <v>0</v>
      </c>
      <c r="AZ53" s="402">
        <v>0</v>
      </c>
      <c r="BA53" s="402">
        <v>0</v>
      </c>
      <c r="BB53" s="402">
        <v>0</v>
      </c>
      <c r="BC53" s="402">
        <v>0</v>
      </c>
      <c r="BD53" s="402">
        <v>0</v>
      </c>
      <c r="BE53" s="402">
        <v>0</v>
      </c>
      <c r="BF53" s="402">
        <v>0</v>
      </c>
      <c r="BG53" s="402">
        <v>0</v>
      </c>
      <c r="BH53" s="402">
        <v>0</v>
      </c>
      <c r="BI53" s="402">
        <v>0</v>
      </c>
      <c r="BJ53" s="402">
        <v>0</v>
      </c>
      <c r="BK53" s="402">
        <v>0</v>
      </c>
      <c r="BL53" s="402">
        <v>427.6099887165127</v>
      </c>
      <c r="BM53" s="402">
        <v>436.87418287463481</v>
      </c>
      <c r="BN53" s="402">
        <v>438.56774207181627</v>
      </c>
      <c r="BO53" s="402">
        <v>421.8615670393192</v>
      </c>
      <c r="BP53" s="402">
        <v>425.83923719439775</v>
      </c>
      <c r="BQ53" s="402">
        <v>0</v>
      </c>
      <c r="BR53" s="402">
        <v>0</v>
      </c>
      <c r="BS53" s="402">
        <v>0</v>
      </c>
      <c r="BT53" s="402">
        <v>0</v>
      </c>
      <c r="BU53" s="402">
        <v>0</v>
      </c>
      <c r="BV53" s="402">
        <v>0</v>
      </c>
      <c r="BW53" s="402">
        <v>0</v>
      </c>
      <c r="BX53" s="402">
        <v>0</v>
      </c>
      <c r="BY53" s="402">
        <v>0</v>
      </c>
      <c r="BZ53" s="402">
        <v>0</v>
      </c>
      <c r="CA53" s="402">
        <v>0</v>
      </c>
      <c r="CB53" s="402">
        <v>0</v>
      </c>
      <c r="CC53" s="402">
        <v>0</v>
      </c>
      <c r="CD53" s="402">
        <v>0</v>
      </c>
      <c r="CE53" s="403">
        <v>0</v>
      </c>
    </row>
    <row r="54" spans="1:83" x14ac:dyDescent="0.35">
      <c r="A54" s="433"/>
      <c r="B54" s="73" t="s">
        <v>616</v>
      </c>
      <c r="C54" s="432"/>
      <c r="D54" s="402">
        <v>0</v>
      </c>
      <c r="E54" s="402">
        <v>0</v>
      </c>
      <c r="F54" s="402">
        <v>0</v>
      </c>
      <c r="G54" s="402">
        <v>0</v>
      </c>
      <c r="H54" s="402">
        <v>0</v>
      </c>
      <c r="I54" s="402">
        <v>0</v>
      </c>
      <c r="J54" s="402">
        <v>0</v>
      </c>
      <c r="K54" s="402">
        <v>0</v>
      </c>
      <c r="L54" s="402">
        <v>0</v>
      </c>
      <c r="M54" s="402">
        <v>0</v>
      </c>
      <c r="N54" s="402">
        <v>0</v>
      </c>
      <c r="O54" s="402">
        <v>0</v>
      </c>
      <c r="P54" s="402">
        <v>0</v>
      </c>
      <c r="Q54" s="402">
        <v>0</v>
      </c>
      <c r="R54" s="402">
        <v>0</v>
      </c>
      <c r="S54" s="402">
        <v>0</v>
      </c>
      <c r="T54" s="402">
        <v>0</v>
      </c>
      <c r="U54" s="402">
        <v>0</v>
      </c>
      <c r="V54" s="402">
        <v>0</v>
      </c>
      <c r="W54" s="402">
        <v>0</v>
      </c>
      <c r="X54" s="402">
        <v>0</v>
      </c>
      <c r="Y54" s="402">
        <v>0</v>
      </c>
      <c r="Z54" s="402">
        <v>0</v>
      </c>
      <c r="AA54" s="402">
        <v>0</v>
      </c>
      <c r="AB54" s="402">
        <v>0</v>
      </c>
      <c r="AC54" s="402">
        <v>0</v>
      </c>
      <c r="AD54" s="402">
        <v>0</v>
      </c>
      <c r="AE54" s="402">
        <v>0</v>
      </c>
      <c r="AF54" s="402">
        <v>0</v>
      </c>
      <c r="AG54" s="402">
        <v>0</v>
      </c>
      <c r="AH54" s="402">
        <v>0</v>
      </c>
      <c r="AI54" s="402">
        <v>0</v>
      </c>
      <c r="AJ54" s="402">
        <v>0</v>
      </c>
      <c r="AK54" s="402">
        <v>0</v>
      </c>
      <c r="AL54" s="402">
        <v>0</v>
      </c>
      <c r="AM54" s="402">
        <v>0</v>
      </c>
      <c r="AN54" s="402">
        <v>0</v>
      </c>
      <c r="AO54" s="402">
        <v>0</v>
      </c>
      <c r="AP54" s="402">
        <v>0</v>
      </c>
      <c r="AQ54" s="402">
        <v>0</v>
      </c>
      <c r="AR54" s="402">
        <v>0</v>
      </c>
      <c r="AS54" s="402">
        <v>0</v>
      </c>
      <c r="AT54" s="402">
        <v>0</v>
      </c>
      <c r="AU54" s="402">
        <v>0</v>
      </c>
      <c r="AV54" s="402">
        <v>0</v>
      </c>
      <c r="AW54" s="402">
        <v>0</v>
      </c>
      <c r="AX54" s="402">
        <v>0</v>
      </c>
      <c r="AY54" s="402">
        <v>0</v>
      </c>
      <c r="AZ54" s="402">
        <v>0</v>
      </c>
      <c r="BA54" s="402">
        <v>0</v>
      </c>
      <c r="BB54" s="402">
        <v>0</v>
      </c>
      <c r="BC54" s="402">
        <v>0</v>
      </c>
      <c r="BD54" s="402">
        <v>0</v>
      </c>
      <c r="BE54" s="402">
        <v>0</v>
      </c>
      <c r="BF54" s="402">
        <v>0</v>
      </c>
      <c r="BG54" s="402">
        <v>0</v>
      </c>
      <c r="BH54" s="402">
        <v>0</v>
      </c>
      <c r="BI54" s="402">
        <v>0</v>
      </c>
      <c r="BJ54" s="402">
        <v>0</v>
      </c>
      <c r="BK54" s="402">
        <v>0</v>
      </c>
      <c r="BL54" s="402">
        <v>277.91747222436646</v>
      </c>
      <c r="BM54" s="402">
        <v>404.88370021395548</v>
      </c>
      <c r="BN54" s="402">
        <v>544.31720558594589</v>
      </c>
      <c r="BO54" s="402">
        <v>619.13731291008492</v>
      </c>
      <c r="BP54" s="402">
        <v>680.09694318255208</v>
      </c>
      <c r="BQ54" s="402">
        <v>0</v>
      </c>
      <c r="BR54" s="402">
        <v>0</v>
      </c>
      <c r="BS54" s="402">
        <v>0</v>
      </c>
      <c r="BT54" s="402">
        <v>0</v>
      </c>
      <c r="BU54" s="402">
        <v>0</v>
      </c>
      <c r="BV54" s="402">
        <v>0</v>
      </c>
      <c r="BW54" s="402">
        <v>0</v>
      </c>
      <c r="BX54" s="402">
        <v>0</v>
      </c>
      <c r="BY54" s="402">
        <v>0</v>
      </c>
      <c r="BZ54" s="402">
        <v>0</v>
      </c>
      <c r="CA54" s="402">
        <v>0</v>
      </c>
      <c r="CB54" s="402">
        <v>0</v>
      </c>
      <c r="CC54" s="402">
        <v>0</v>
      </c>
      <c r="CD54" s="402">
        <v>0</v>
      </c>
      <c r="CE54" s="403">
        <v>0</v>
      </c>
    </row>
    <row r="55" spans="1:83" ht="26.25" customHeight="1" x14ac:dyDescent="0.35">
      <c r="A55" s="433"/>
      <c r="B55" s="73" t="s">
        <v>617</v>
      </c>
      <c r="C55" s="53"/>
      <c r="D55" s="402">
        <v>0</v>
      </c>
      <c r="E55" s="402">
        <v>0</v>
      </c>
      <c r="F55" s="402">
        <v>0</v>
      </c>
      <c r="G55" s="402">
        <v>0</v>
      </c>
      <c r="H55" s="402">
        <v>0</v>
      </c>
      <c r="I55" s="402">
        <v>0</v>
      </c>
      <c r="J55" s="402">
        <v>0</v>
      </c>
      <c r="K55" s="402">
        <v>0</v>
      </c>
      <c r="L55" s="402">
        <v>0</v>
      </c>
      <c r="M55" s="402">
        <v>0</v>
      </c>
      <c r="N55" s="402">
        <v>0</v>
      </c>
      <c r="O55" s="402">
        <v>0</v>
      </c>
      <c r="P55" s="402">
        <v>0</v>
      </c>
      <c r="Q55" s="402">
        <v>0</v>
      </c>
      <c r="R55" s="402">
        <v>0</v>
      </c>
      <c r="S55" s="402">
        <v>0</v>
      </c>
      <c r="T55" s="402">
        <v>0</v>
      </c>
      <c r="U55" s="402">
        <v>0</v>
      </c>
      <c r="V55" s="402">
        <v>0</v>
      </c>
      <c r="W55" s="402">
        <v>0</v>
      </c>
      <c r="X55" s="402">
        <v>0</v>
      </c>
      <c r="Y55" s="402">
        <v>0</v>
      </c>
      <c r="Z55" s="402">
        <v>0</v>
      </c>
      <c r="AA55" s="402">
        <v>0</v>
      </c>
      <c r="AB55" s="402">
        <v>0</v>
      </c>
      <c r="AC55" s="402">
        <v>0</v>
      </c>
      <c r="AD55" s="402">
        <v>0</v>
      </c>
      <c r="AE55" s="402">
        <v>0</v>
      </c>
      <c r="AF55" s="402">
        <v>0</v>
      </c>
      <c r="AG55" s="402">
        <v>0</v>
      </c>
      <c r="AH55" s="402">
        <v>1136.6790624232174</v>
      </c>
      <c r="AI55" s="402">
        <v>1115.7806727270442</v>
      </c>
      <c r="AJ55" s="402">
        <v>1255.2593591895973</v>
      </c>
      <c r="AK55" s="402">
        <v>1692.2142698585949</v>
      </c>
      <c r="AL55" s="402">
        <v>1918.558216451323</v>
      </c>
      <c r="AM55" s="402">
        <v>2059.0518242458538</v>
      </c>
      <c r="AN55" s="402">
        <v>2161.3531990225492</v>
      </c>
      <c r="AO55" s="402">
        <v>2232.4215929346747</v>
      </c>
      <c r="AP55" s="402">
        <v>2350.2942909525523</v>
      </c>
      <c r="AQ55" s="402">
        <v>2311.2060082732587</v>
      </c>
      <c r="AR55" s="402">
        <v>1956.8742304011612</v>
      </c>
      <c r="AS55" s="402">
        <v>2226.3773491372808</v>
      </c>
      <c r="AT55" s="402">
        <v>2547.1690831880283</v>
      </c>
      <c r="AU55" s="402">
        <v>1382.7632033838727</v>
      </c>
      <c r="AV55" s="402">
        <v>1449.8581982259082</v>
      </c>
      <c r="AW55" s="402">
        <v>1831.9335761609111</v>
      </c>
      <c r="AX55" s="402">
        <v>1862.3924235172256</v>
      </c>
      <c r="AY55" s="402">
        <v>1832.7266045347385</v>
      </c>
      <c r="AZ55" s="402">
        <v>1837.2111689696058</v>
      </c>
      <c r="BA55" s="402">
        <v>1914.6214316950625</v>
      </c>
      <c r="BB55" s="402">
        <v>1960.135210585097</v>
      </c>
      <c r="BC55" s="402">
        <v>2002.9137534696724</v>
      </c>
      <c r="BD55" s="402">
        <v>2089.6252974222994</v>
      </c>
      <c r="BE55" s="402">
        <v>2247.5541864991551</v>
      </c>
      <c r="BF55" s="402">
        <v>2329.8317601029366</v>
      </c>
      <c r="BG55" s="402">
        <v>2563.1678526488495</v>
      </c>
      <c r="BH55" s="402">
        <v>2821.1406277928436</v>
      </c>
      <c r="BI55" s="402">
        <v>2767.6073910393861</v>
      </c>
      <c r="BJ55" s="402">
        <v>2921.4318451391855</v>
      </c>
      <c r="BK55" s="402">
        <v>2914.6890102750599</v>
      </c>
      <c r="BL55" s="402">
        <v>2972.7937313235734</v>
      </c>
      <c r="BM55" s="402">
        <v>3037.8798201577174</v>
      </c>
      <c r="BN55" s="402">
        <v>3032.4219740006101</v>
      </c>
      <c r="BO55" s="402">
        <v>2919.4620826107389</v>
      </c>
      <c r="BP55" s="402">
        <v>2753.0688259146987</v>
      </c>
      <c r="BQ55" s="402">
        <v>0</v>
      </c>
      <c r="BR55" s="402">
        <v>0</v>
      </c>
      <c r="BS55" s="402">
        <v>0</v>
      </c>
      <c r="BT55" s="402">
        <v>0</v>
      </c>
      <c r="BU55" s="402">
        <v>0</v>
      </c>
      <c r="BV55" s="402">
        <v>0</v>
      </c>
      <c r="BW55" s="402">
        <v>0</v>
      </c>
      <c r="BX55" s="402">
        <v>0</v>
      </c>
      <c r="BY55" s="402">
        <v>0</v>
      </c>
      <c r="BZ55" s="402">
        <v>0</v>
      </c>
      <c r="CA55" s="402">
        <v>0</v>
      </c>
      <c r="CB55" s="402">
        <v>0</v>
      </c>
      <c r="CC55" s="402">
        <v>0</v>
      </c>
      <c r="CD55" s="402">
        <v>0</v>
      </c>
      <c r="CE55" s="403">
        <v>0</v>
      </c>
    </row>
    <row r="56" spans="1:83" x14ac:dyDescent="0.35">
      <c r="A56" s="433"/>
      <c r="B56" s="73" t="s">
        <v>618</v>
      </c>
      <c r="C56" s="53"/>
      <c r="D56" s="402">
        <v>0</v>
      </c>
      <c r="E56" s="402">
        <v>0</v>
      </c>
      <c r="F56" s="402">
        <v>0</v>
      </c>
      <c r="G56" s="402">
        <v>0</v>
      </c>
      <c r="H56" s="402">
        <v>0</v>
      </c>
      <c r="I56" s="402">
        <v>0</v>
      </c>
      <c r="J56" s="402">
        <v>0</v>
      </c>
      <c r="K56" s="402">
        <v>0</v>
      </c>
      <c r="L56" s="402">
        <v>0</v>
      </c>
      <c r="M56" s="402">
        <v>0</v>
      </c>
      <c r="N56" s="402">
        <v>0</v>
      </c>
      <c r="O56" s="402">
        <v>0</v>
      </c>
      <c r="P56" s="402">
        <v>0</v>
      </c>
      <c r="Q56" s="402">
        <v>0</v>
      </c>
      <c r="R56" s="402">
        <v>0</v>
      </c>
      <c r="S56" s="402">
        <v>0</v>
      </c>
      <c r="T56" s="402">
        <v>0</v>
      </c>
      <c r="U56" s="402">
        <v>0</v>
      </c>
      <c r="V56" s="402">
        <v>0</v>
      </c>
      <c r="W56" s="402">
        <v>0</v>
      </c>
      <c r="X56" s="402">
        <v>0</v>
      </c>
      <c r="Y56" s="402">
        <v>0</v>
      </c>
      <c r="Z56" s="402">
        <v>0</v>
      </c>
      <c r="AA56" s="402">
        <v>0</v>
      </c>
      <c r="AB56" s="402">
        <v>0</v>
      </c>
      <c r="AC56" s="402">
        <v>0</v>
      </c>
      <c r="AD56" s="402">
        <v>0</v>
      </c>
      <c r="AE56" s="402">
        <v>0</v>
      </c>
      <c r="AF56" s="402">
        <v>0</v>
      </c>
      <c r="AG56" s="402">
        <v>0</v>
      </c>
      <c r="AH56" s="402">
        <v>1184.0506880314203</v>
      </c>
      <c r="AI56" s="402">
        <v>1169.7935269899674</v>
      </c>
      <c r="AJ56" s="402">
        <v>1322.8606211775468</v>
      </c>
      <c r="AK56" s="402">
        <v>1766.035267289501</v>
      </c>
      <c r="AL56" s="402">
        <v>1989.7176478481313</v>
      </c>
      <c r="AM56" s="402">
        <v>2121.4269340225837</v>
      </c>
      <c r="AN56" s="402">
        <v>2222.232741854531</v>
      </c>
      <c r="AO56" s="402">
        <v>2287.156999171747</v>
      </c>
      <c r="AP56" s="402">
        <v>2419.6792031422547</v>
      </c>
      <c r="AQ56" s="402">
        <v>2379.1018127984285</v>
      </c>
      <c r="AR56" s="402">
        <v>1556.8762258774177</v>
      </c>
      <c r="AS56" s="402">
        <v>1815.1866927740675</v>
      </c>
      <c r="AT56" s="402">
        <v>2105.6808462789513</v>
      </c>
      <c r="AU56" s="402">
        <v>1513.7790200472623</v>
      </c>
      <c r="AV56" s="402">
        <v>1938.6971748271737</v>
      </c>
      <c r="AW56" s="402">
        <v>1942.7355551353605</v>
      </c>
      <c r="AX56" s="402">
        <v>2112.5224524075252</v>
      </c>
      <c r="AY56" s="402">
        <v>2212.8847854270907</v>
      </c>
      <c r="AZ56" s="402">
        <v>2263.9009898846243</v>
      </c>
      <c r="BA56" s="402">
        <v>2332.4522427230945</v>
      </c>
      <c r="BB56" s="402">
        <v>2313.8470684494087</v>
      </c>
      <c r="BC56" s="402">
        <v>2318.5929041253744</v>
      </c>
      <c r="BD56" s="402">
        <v>2286.4485012897758</v>
      </c>
      <c r="BE56" s="402">
        <v>2225.7879374385943</v>
      </c>
      <c r="BF56" s="402">
        <v>2284.6431878179237</v>
      </c>
      <c r="BG56" s="402">
        <v>2564.911243325414</v>
      </c>
      <c r="BH56" s="402">
        <v>2666.7481915193957</v>
      </c>
      <c r="BI56" s="402">
        <v>2898.9803819240879</v>
      </c>
      <c r="BJ56" s="402">
        <v>2823.815384031825</v>
      </c>
      <c r="BK56" s="402">
        <v>2819.9264256903857</v>
      </c>
      <c r="BL56" s="402">
        <v>2847.4304416488808</v>
      </c>
      <c r="BM56" s="402">
        <v>3333.8167805074631</v>
      </c>
      <c r="BN56" s="402">
        <v>3537.703500009763</v>
      </c>
      <c r="BO56" s="402">
        <v>3527.8597650263478</v>
      </c>
      <c r="BP56" s="402">
        <v>3576.1560728412383</v>
      </c>
      <c r="BQ56" s="402">
        <v>0</v>
      </c>
      <c r="BR56" s="402">
        <v>0</v>
      </c>
      <c r="BS56" s="402">
        <v>0</v>
      </c>
      <c r="BT56" s="402">
        <v>0</v>
      </c>
      <c r="BU56" s="402">
        <v>0</v>
      </c>
      <c r="BV56" s="402">
        <v>0</v>
      </c>
      <c r="BW56" s="402">
        <v>0</v>
      </c>
      <c r="BX56" s="402">
        <v>0</v>
      </c>
      <c r="BY56" s="402">
        <v>0</v>
      </c>
      <c r="BZ56" s="402">
        <v>0</v>
      </c>
      <c r="CA56" s="402">
        <v>0</v>
      </c>
      <c r="CB56" s="402">
        <v>0</v>
      </c>
      <c r="CC56" s="402">
        <v>0</v>
      </c>
      <c r="CD56" s="402">
        <v>0</v>
      </c>
      <c r="CE56" s="403">
        <v>0</v>
      </c>
    </row>
    <row r="57" spans="1:83" ht="26.25" customHeight="1" x14ac:dyDescent="0.35">
      <c r="A57" s="75"/>
      <c r="B57" s="53" t="s">
        <v>619</v>
      </c>
      <c r="C57" s="432"/>
      <c r="D57" s="402"/>
      <c r="E57" s="402"/>
      <c r="F57" s="402"/>
      <c r="G57" s="402"/>
      <c r="H57" s="402"/>
      <c r="I57" s="402"/>
      <c r="J57" s="402"/>
      <c r="K57" s="402"/>
      <c r="L57" s="402"/>
      <c r="M57" s="402"/>
      <c r="N57" s="402"/>
      <c r="O57" s="402"/>
      <c r="P57" s="402"/>
      <c r="Q57" s="402"/>
      <c r="R57" s="402"/>
      <c r="S57" s="402"/>
      <c r="T57" s="402"/>
      <c r="U57" s="402"/>
      <c r="V57" s="402"/>
      <c r="W57" s="402"/>
      <c r="X57" s="402"/>
      <c r="Y57" s="402"/>
      <c r="Z57" s="402"/>
      <c r="AA57" s="402"/>
      <c r="AB57" s="402"/>
      <c r="AC57" s="402"/>
      <c r="AD57" s="402"/>
      <c r="AE57" s="402"/>
      <c r="AF57" s="402"/>
      <c r="AG57" s="402"/>
      <c r="AH57" s="402"/>
      <c r="AI57" s="402"/>
      <c r="AJ57" s="402"/>
      <c r="AK57" s="402"/>
      <c r="AL57" s="402"/>
      <c r="AM57" s="402"/>
      <c r="AN57" s="402"/>
      <c r="AO57" s="402"/>
      <c r="AP57" s="402"/>
      <c r="AQ57" s="402"/>
      <c r="AR57" s="402"/>
      <c r="AS57" s="402"/>
      <c r="AT57" s="402"/>
      <c r="AU57" s="402"/>
      <c r="AV57" s="402"/>
      <c r="AW57" s="402"/>
      <c r="AX57" s="402"/>
      <c r="AY57" s="402"/>
      <c r="AZ57" s="402"/>
      <c r="BA57" s="402"/>
      <c r="BB57" s="402"/>
      <c r="BC57" s="402"/>
      <c r="BD57" s="402"/>
      <c r="BE57" s="402"/>
      <c r="BF57" s="402"/>
      <c r="BG57" s="402"/>
      <c r="BH57" s="402"/>
      <c r="BI57" s="402"/>
      <c r="BJ57" s="402"/>
      <c r="BK57" s="402"/>
      <c r="BL57" s="402"/>
      <c r="BM57" s="402"/>
      <c r="BN57" s="402"/>
      <c r="BO57" s="402"/>
      <c r="BP57" s="402"/>
      <c r="BQ57" s="402"/>
      <c r="BR57" s="402"/>
      <c r="BS57" s="402"/>
      <c r="BT57" s="402"/>
      <c r="BU57" s="402"/>
      <c r="BV57" s="402"/>
      <c r="BW57" s="402"/>
      <c r="BX57" s="402"/>
      <c r="BY57" s="402"/>
      <c r="BZ57" s="402"/>
      <c r="CA57" s="402"/>
      <c r="CB57" s="402"/>
      <c r="CC57" s="402"/>
      <c r="CD57" s="402"/>
      <c r="CE57" s="403"/>
    </row>
    <row r="58" spans="1:83" x14ac:dyDescent="0.35">
      <c r="A58" s="433"/>
      <c r="B58" s="73" t="s">
        <v>620</v>
      </c>
      <c r="C58" s="432"/>
      <c r="D58" s="402">
        <v>0</v>
      </c>
      <c r="E58" s="402">
        <v>0</v>
      </c>
      <c r="F58" s="402">
        <v>0</v>
      </c>
      <c r="G58" s="402">
        <v>0</v>
      </c>
      <c r="H58" s="402">
        <v>0</v>
      </c>
      <c r="I58" s="402">
        <v>0</v>
      </c>
      <c r="J58" s="402">
        <v>0</v>
      </c>
      <c r="K58" s="402">
        <v>0</v>
      </c>
      <c r="L58" s="402">
        <v>0</v>
      </c>
      <c r="M58" s="402">
        <v>0</v>
      </c>
      <c r="N58" s="402">
        <v>0</v>
      </c>
      <c r="O58" s="402">
        <v>0</v>
      </c>
      <c r="P58" s="402">
        <v>0</v>
      </c>
      <c r="Q58" s="402">
        <v>0</v>
      </c>
      <c r="R58" s="402">
        <v>0</v>
      </c>
      <c r="S58" s="402">
        <v>0</v>
      </c>
      <c r="T58" s="402">
        <v>0</v>
      </c>
      <c r="U58" s="402">
        <v>0</v>
      </c>
      <c r="V58" s="402">
        <v>0</v>
      </c>
      <c r="W58" s="402">
        <v>0</v>
      </c>
      <c r="X58" s="402">
        <v>0</v>
      </c>
      <c r="Y58" s="402">
        <v>0</v>
      </c>
      <c r="Z58" s="402">
        <v>0</v>
      </c>
      <c r="AA58" s="402">
        <v>0</v>
      </c>
      <c r="AB58" s="402">
        <v>0</v>
      </c>
      <c r="AC58" s="402">
        <v>0</v>
      </c>
      <c r="AD58" s="402">
        <v>0</v>
      </c>
      <c r="AE58" s="402">
        <v>0</v>
      </c>
      <c r="AF58" s="402">
        <v>0</v>
      </c>
      <c r="AG58" s="402">
        <v>0</v>
      </c>
      <c r="AH58" s="402">
        <v>1136.6790624232174</v>
      </c>
      <c r="AI58" s="402">
        <v>1115.7806727270442</v>
      </c>
      <c r="AJ58" s="402">
        <v>1255.2593591895973</v>
      </c>
      <c r="AK58" s="402">
        <v>1692.2142698585949</v>
      </c>
      <c r="AL58" s="402">
        <v>1918.558216451323</v>
      </c>
      <c r="AM58" s="402">
        <v>2059.0518242458538</v>
      </c>
      <c r="AN58" s="402">
        <v>2161.3531990225492</v>
      </c>
      <c r="AO58" s="402">
        <v>2232.4215929346747</v>
      </c>
      <c r="AP58" s="402">
        <v>2350.2942909525523</v>
      </c>
      <c r="AQ58" s="402">
        <v>2311.2060082732587</v>
      </c>
      <c r="AR58" s="402">
        <v>1956.8742304011612</v>
      </c>
      <c r="AS58" s="402">
        <v>2226.3773491372808</v>
      </c>
      <c r="AT58" s="402">
        <v>2547.1690831880283</v>
      </c>
      <c r="AU58" s="402">
        <v>1382.7632033838727</v>
      </c>
      <c r="AV58" s="402">
        <v>1449.8581982259082</v>
      </c>
      <c r="AW58" s="402">
        <v>1831.9335761609111</v>
      </c>
      <c r="AX58" s="402">
        <v>1862.3924235172256</v>
      </c>
      <c r="AY58" s="402">
        <v>1832.7266045347385</v>
      </c>
      <c r="AZ58" s="402">
        <v>1837.2111689696058</v>
      </c>
      <c r="BA58" s="402">
        <v>1914.6214316950625</v>
      </c>
      <c r="BB58" s="402">
        <v>1960.135210585097</v>
      </c>
      <c r="BC58" s="402">
        <v>2002.9137534696724</v>
      </c>
      <c r="BD58" s="402">
        <v>2089.6252974222994</v>
      </c>
      <c r="BE58" s="402">
        <v>2247.5541864991551</v>
      </c>
      <c r="BF58" s="402">
        <v>2329.8317601029366</v>
      </c>
      <c r="BG58" s="402">
        <v>2563.1678526488495</v>
      </c>
      <c r="BH58" s="402">
        <v>2821.1406277928436</v>
      </c>
      <c r="BI58" s="402">
        <v>2767.6073910393861</v>
      </c>
      <c r="BJ58" s="402">
        <v>2921.4318451391855</v>
      </c>
      <c r="BK58" s="402">
        <v>2914.6890102750599</v>
      </c>
      <c r="BL58" s="402">
        <v>2972.7937313235734</v>
      </c>
      <c r="BM58" s="402">
        <v>3037.8798201577174</v>
      </c>
      <c r="BN58" s="402">
        <v>3032.4219740006101</v>
      </c>
      <c r="BO58" s="402">
        <v>2919.4620826107389</v>
      </c>
      <c r="BP58" s="402">
        <v>2753.0688259146987</v>
      </c>
      <c r="BQ58" s="402">
        <v>0</v>
      </c>
      <c r="BR58" s="402">
        <v>0</v>
      </c>
      <c r="BS58" s="402">
        <v>0</v>
      </c>
      <c r="BT58" s="402">
        <v>0</v>
      </c>
      <c r="BU58" s="402">
        <v>0</v>
      </c>
      <c r="BV58" s="402">
        <v>0</v>
      </c>
      <c r="BW58" s="402">
        <v>0</v>
      </c>
      <c r="BX58" s="402">
        <v>0</v>
      </c>
      <c r="BY58" s="402">
        <v>0</v>
      </c>
      <c r="BZ58" s="402">
        <v>0</v>
      </c>
      <c r="CA58" s="402">
        <v>0</v>
      </c>
      <c r="CB58" s="402">
        <v>0</v>
      </c>
      <c r="CC58" s="402">
        <v>0</v>
      </c>
      <c r="CD58" s="402">
        <v>0</v>
      </c>
      <c r="CE58" s="403">
        <v>0</v>
      </c>
    </row>
    <row r="59" spans="1:83" x14ac:dyDescent="0.35">
      <c r="A59" s="433"/>
      <c r="B59" s="73" t="s">
        <v>477</v>
      </c>
      <c r="C59" s="432"/>
      <c r="D59" s="402">
        <v>0</v>
      </c>
      <c r="E59" s="402">
        <v>0</v>
      </c>
      <c r="F59" s="402">
        <v>0</v>
      </c>
      <c r="G59" s="402">
        <v>0</v>
      </c>
      <c r="H59" s="402">
        <v>0</v>
      </c>
      <c r="I59" s="402">
        <v>0</v>
      </c>
      <c r="J59" s="402">
        <v>0</v>
      </c>
      <c r="K59" s="402">
        <v>0</v>
      </c>
      <c r="L59" s="402">
        <v>0</v>
      </c>
      <c r="M59" s="402">
        <v>0</v>
      </c>
      <c r="N59" s="402">
        <v>0</v>
      </c>
      <c r="O59" s="402">
        <v>0</v>
      </c>
      <c r="P59" s="402">
        <v>0</v>
      </c>
      <c r="Q59" s="402">
        <v>0</v>
      </c>
      <c r="R59" s="402">
        <v>0</v>
      </c>
      <c r="S59" s="402">
        <v>0</v>
      </c>
      <c r="T59" s="402">
        <v>0</v>
      </c>
      <c r="U59" s="402">
        <v>0</v>
      </c>
      <c r="V59" s="402">
        <v>0</v>
      </c>
      <c r="W59" s="402">
        <v>0</v>
      </c>
      <c r="X59" s="402">
        <v>0</v>
      </c>
      <c r="Y59" s="402">
        <v>0</v>
      </c>
      <c r="Z59" s="402">
        <v>0</v>
      </c>
      <c r="AA59" s="402">
        <v>0</v>
      </c>
      <c r="AB59" s="402">
        <v>0</v>
      </c>
      <c r="AC59" s="402">
        <v>0</v>
      </c>
      <c r="AD59" s="402">
        <v>0</v>
      </c>
      <c r="AE59" s="402">
        <v>0</v>
      </c>
      <c r="AF59" s="402">
        <v>0</v>
      </c>
      <c r="AG59" s="402">
        <v>0</v>
      </c>
      <c r="AH59" s="402">
        <v>165.35396236604623</v>
      </c>
      <c r="AI59" s="402">
        <v>162.22878316229202</v>
      </c>
      <c r="AJ59" s="402">
        <v>182.4249382735608</v>
      </c>
      <c r="AK59" s="402">
        <v>245.45990914959796</v>
      </c>
      <c r="AL59" s="402">
        <v>277.06672003252311</v>
      </c>
      <c r="AM59" s="402">
        <v>296.18564159009134</v>
      </c>
      <c r="AN59" s="402">
        <v>311.44765976969978</v>
      </c>
      <c r="AO59" s="402">
        <v>319.76602713680342</v>
      </c>
      <c r="AP59" s="402">
        <v>338.51971503270585</v>
      </c>
      <c r="AQ59" s="402">
        <v>332.60363053694135</v>
      </c>
      <c r="AR59" s="402">
        <v>213.78751034553565</v>
      </c>
      <c r="AS59" s="402">
        <v>273.04628489623059</v>
      </c>
      <c r="AT59" s="402">
        <v>365.41620855891318</v>
      </c>
      <c r="AU59" s="402">
        <v>231.61124303920002</v>
      </c>
      <c r="AV59" s="402">
        <v>292.58786731324835</v>
      </c>
      <c r="AW59" s="402">
        <v>367.47909074138875</v>
      </c>
      <c r="AX59" s="402">
        <v>455.23489637100425</v>
      </c>
      <c r="AY59" s="402">
        <v>516.51471840283011</v>
      </c>
      <c r="AZ59" s="402">
        <v>565.80001217014649</v>
      </c>
      <c r="BA59" s="402">
        <v>650.48687417948929</v>
      </c>
      <c r="BB59" s="402">
        <v>712.34844105748107</v>
      </c>
      <c r="BC59" s="402">
        <v>765.72168894119022</v>
      </c>
      <c r="BD59" s="402">
        <v>826.62941842614237</v>
      </c>
      <c r="BE59" s="402">
        <v>880.67823941189306</v>
      </c>
      <c r="BF59" s="402">
        <v>966.29041960600125</v>
      </c>
      <c r="BG59" s="402">
        <v>1113.8114368389568</v>
      </c>
      <c r="BH59" s="402">
        <v>1157.1779241170268</v>
      </c>
      <c r="BI59" s="402">
        <v>1261.1556987091119</v>
      </c>
      <c r="BJ59" s="402">
        <v>1173.9839784099363</v>
      </c>
      <c r="BK59" s="402">
        <v>1179.3318504397271</v>
      </c>
      <c r="BL59" s="402">
        <v>1195.5655125332605</v>
      </c>
      <c r="BM59" s="402">
        <v>1289.841086370039</v>
      </c>
      <c r="BN59" s="402">
        <v>1345.4932929281613</v>
      </c>
      <c r="BO59" s="402">
        <v>1338.1151131992976</v>
      </c>
      <c r="BP59" s="402">
        <v>1334.8541885018828</v>
      </c>
      <c r="BQ59" s="402">
        <v>0</v>
      </c>
      <c r="BR59" s="402">
        <v>0</v>
      </c>
      <c r="BS59" s="402">
        <v>0</v>
      </c>
      <c r="BT59" s="402">
        <v>0</v>
      </c>
      <c r="BU59" s="402">
        <v>0</v>
      </c>
      <c r="BV59" s="402">
        <v>0</v>
      </c>
      <c r="BW59" s="402">
        <v>0</v>
      </c>
      <c r="BX59" s="402">
        <v>0</v>
      </c>
      <c r="BY59" s="402">
        <v>0</v>
      </c>
      <c r="BZ59" s="402">
        <v>0</v>
      </c>
      <c r="CA59" s="402">
        <v>0</v>
      </c>
      <c r="CB59" s="402">
        <v>0</v>
      </c>
      <c r="CC59" s="402">
        <v>0</v>
      </c>
      <c r="CD59" s="402">
        <v>0</v>
      </c>
      <c r="CE59" s="403">
        <v>0</v>
      </c>
    </row>
    <row r="60" spans="1:83" x14ac:dyDescent="0.35">
      <c r="A60" s="433"/>
      <c r="B60" s="73" t="s">
        <v>621</v>
      </c>
      <c r="C60" s="432"/>
      <c r="D60" s="402">
        <v>0</v>
      </c>
      <c r="E60" s="402">
        <v>0</v>
      </c>
      <c r="F60" s="402">
        <v>0</v>
      </c>
      <c r="G60" s="402">
        <v>0</v>
      </c>
      <c r="H60" s="402">
        <v>0</v>
      </c>
      <c r="I60" s="402">
        <v>0</v>
      </c>
      <c r="J60" s="402">
        <v>0</v>
      </c>
      <c r="K60" s="402">
        <v>0</v>
      </c>
      <c r="L60" s="402">
        <v>0</v>
      </c>
      <c r="M60" s="402">
        <v>0</v>
      </c>
      <c r="N60" s="402">
        <v>0</v>
      </c>
      <c r="O60" s="402">
        <v>0</v>
      </c>
      <c r="P60" s="402">
        <v>0</v>
      </c>
      <c r="Q60" s="402">
        <v>0</v>
      </c>
      <c r="R60" s="402">
        <v>0</v>
      </c>
      <c r="S60" s="402">
        <v>0</v>
      </c>
      <c r="T60" s="402">
        <v>0</v>
      </c>
      <c r="U60" s="402">
        <v>0</v>
      </c>
      <c r="V60" s="402">
        <v>0</v>
      </c>
      <c r="W60" s="402">
        <v>0</v>
      </c>
      <c r="X60" s="402">
        <v>0</v>
      </c>
      <c r="Y60" s="402">
        <v>0</v>
      </c>
      <c r="Z60" s="402">
        <v>0</v>
      </c>
      <c r="AA60" s="402">
        <v>0</v>
      </c>
      <c r="AB60" s="402">
        <v>0</v>
      </c>
      <c r="AC60" s="402">
        <v>0</v>
      </c>
      <c r="AD60" s="402">
        <v>0</v>
      </c>
      <c r="AE60" s="402">
        <v>0</v>
      </c>
      <c r="AF60" s="402">
        <v>0</v>
      </c>
      <c r="AG60" s="402">
        <v>0</v>
      </c>
      <c r="AH60" s="402">
        <v>534.76366883294349</v>
      </c>
      <c r="AI60" s="402">
        <v>527.17101306243558</v>
      </c>
      <c r="AJ60" s="402">
        <v>595.61755731967548</v>
      </c>
      <c r="AK60" s="402">
        <v>798.03612133689785</v>
      </c>
      <c r="AL60" s="402">
        <v>902.16035409461176</v>
      </c>
      <c r="AM60" s="402">
        <v>964.65882819385456</v>
      </c>
      <c r="AN60" s="402">
        <v>1010.9007495856994</v>
      </c>
      <c r="AO60" s="402">
        <v>1042.608093949583</v>
      </c>
      <c r="AP60" s="402">
        <v>1100.7524152127253</v>
      </c>
      <c r="AQ60" s="402">
        <v>1081.6582077763194</v>
      </c>
      <c r="AR60" s="402">
        <v>556.97130188986694</v>
      </c>
      <c r="AS60" s="402">
        <v>578.17108061161605</v>
      </c>
      <c r="AT60" s="402">
        <v>488.4658432602177</v>
      </c>
      <c r="AU60" s="402">
        <v>383.51103822509918</v>
      </c>
      <c r="AV60" s="402">
        <v>438.52444204827026</v>
      </c>
      <c r="AW60" s="402">
        <v>597.1114443992052</v>
      </c>
      <c r="AX60" s="402">
        <v>661.52654275055113</v>
      </c>
      <c r="AY60" s="402">
        <v>709.28350424858115</v>
      </c>
      <c r="AZ60" s="402">
        <v>725.39320527144537</v>
      </c>
      <c r="BA60" s="402">
        <v>751.44930404222771</v>
      </c>
      <c r="BB60" s="402">
        <v>770.77102508029623</v>
      </c>
      <c r="BC60" s="402">
        <v>788.93176349669693</v>
      </c>
      <c r="BD60" s="402">
        <v>764.23700438106448</v>
      </c>
      <c r="BE60" s="402">
        <v>745.59074057391865</v>
      </c>
      <c r="BF60" s="402">
        <v>743.76207858424527</v>
      </c>
      <c r="BG60" s="402">
        <v>833.80646996699841</v>
      </c>
      <c r="BH60" s="402">
        <v>881.5982885978724</v>
      </c>
      <c r="BI60" s="402">
        <v>949.79755251001836</v>
      </c>
      <c r="BJ60" s="402">
        <v>908.91800604692151</v>
      </c>
      <c r="BK60" s="402">
        <v>881.45153078493456</v>
      </c>
      <c r="BL60" s="402">
        <v>868.13530581954876</v>
      </c>
      <c r="BM60" s="402">
        <v>920.59210122710397</v>
      </c>
      <c r="BN60" s="402">
        <v>991.47214100292456</v>
      </c>
      <c r="BO60" s="402">
        <v>983.64034834250197</v>
      </c>
      <c r="BP60" s="402">
        <v>975.08192566642583</v>
      </c>
      <c r="BQ60" s="402">
        <v>0</v>
      </c>
      <c r="BR60" s="402">
        <v>0</v>
      </c>
      <c r="BS60" s="402">
        <v>0</v>
      </c>
      <c r="BT60" s="402">
        <v>0</v>
      </c>
      <c r="BU60" s="402">
        <v>0</v>
      </c>
      <c r="BV60" s="402">
        <v>0</v>
      </c>
      <c r="BW60" s="402">
        <v>0</v>
      </c>
      <c r="BX60" s="402">
        <v>0</v>
      </c>
      <c r="BY60" s="402">
        <v>0</v>
      </c>
      <c r="BZ60" s="402">
        <v>0</v>
      </c>
      <c r="CA60" s="402">
        <v>0</v>
      </c>
      <c r="CB60" s="402">
        <v>0</v>
      </c>
      <c r="CC60" s="402">
        <v>0</v>
      </c>
      <c r="CD60" s="402">
        <v>0</v>
      </c>
      <c r="CE60" s="403">
        <v>0</v>
      </c>
    </row>
    <row r="61" spans="1:83" x14ac:dyDescent="0.35">
      <c r="A61" s="433"/>
      <c r="B61" s="73" t="s">
        <v>434</v>
      </c>
      <c r="C61" s="432"/>
      <c r="D61" s="402">
        <v>0</v>
      </c>
      <c r="E61" s="402">
        <v>0</v>
      </c>
      <c r="F61" s="402">
        <v>0</v>
      </c>
      <c r="G61" s="402">
        <v>0</v>
      </c>
      <c r="H61" s="402">
        <v>0</v>
      </c>
      <c r="I61" s="402">
        <v>0</v>
      </c>
      <c r="J61" s="402">
        <v>0</v>
      </c>
      <c r="K61" s="402">
        <v>0</v>
      </c>
      <c r="L61" s="402">
        <v>0</v>
      </c>
      <c r="M61" s="402">
        <v>0</v>
      </c>
      <c r="N61" s="402">
        <v>0</v>
      </c>
      <c r="O61" s="402">
        <v>0</v>
      </c>
      <c r="P61" s="402">
        <v>0</v>
      </c>
      <c r="Q61" s="402">
        <v>0</v>
      </c>
      <c r="R61" s="402">
        <v>0</v>
      </c>
      <c r="S61" s="402">
        <v>0</v>
      </c>
      <c r="T61" s="402">
        <v>0</v>
      </c>
      <c r="U61" s="402">
        <v>0</v>
      </c>
      <c r="V61" s="402">
        <v>0</v>
      </c>
      <c r="W61" s="402">
        <v>0</v>
      </c>
      <c r="X61" s="402">
        <v>0</v>
      </c>
      <c r="Y61" s="402">
        <v>0</v>
      </c>
      <c r="Z61" s="402">
        <v>0</v>
      </c>
      <c r="AA61" s="402">
        <v>0</v>
      </c>
      <c r="AB61" s="402">
        <v>0</v>
      </c>
      <c r="AC61" s="402">
        <v>0</v>
      </c>
      <c r="AD61" s="402">
        <v>0</v>
      </c>
      <c r="AE61" s="402">
        <v>0</v>
      </c>
      <c r="AF61" s="402">
        <v>0</v>
      </c>
      <c r="AG61" s="402">
        <v>0</v>
      </c>
      <c r="AH61" s="402">
        <v>440.35422908530671</v>
      </c>
      <c r="AI61" s="402">
        <v>437.43364183163385</v>
      </c>
      <c r="AJ61" s="402">
        <v>496.28020790893191</v>
      </c>
      <c r="AK61" s="402">
        <v>657.50587590991915</v>
      </c>
      <c r="AL61" s="402">
        <v>736.9719467784189</v>
      </c>
      <c r="AM61" s="402">
        <v>781.97072720656411</v>
      </c>
      <c r="AN61" s="402">
        <v>817.50426032299515</v>
      </c>
      <c r="AO61" s="402">
        <v>839.81891889728797</v>
      </c>
      <c r="AP61" s="402">
        <v>890.70483115801289</v>
      </c>
      <c r="AQ61" s="402">
        <v>876.69375314440492</v>
      </c>
      <c r="AR61" s="402">
        <v>574.92699208804481</v>
      </c>
      <c r="AS61" s="402">
        <v>681.59017967556485</v>
      </c>
      <c r="AT61" s="402">
        <v>817.33758157732734</v>
      </c>
      <c r="AU61" s="402">
        <v>676.50970884740525</v>
      </c>
      <c r="AV61" s="402">
        <v>961.66587110182809</v>
      </c>
      <c r="AW61" s="402">
        <v>739.44521020424202</v>
      </c>
      <c r="AX61" s="402">
        <v>731.52743850198215</v>
      </c>
      <c r="AY61" s="402">
        <v>678.18208995779253</v>
      </c>
      <c r="AZ61" s="402">
        <v>642.40005251180185</v>
      </c>
      <c r="BA61" s="402">
        <v>558.54687217020376</v>
      </c>
      <c r="BB61" s="402">
        <v>471.99216734361016</v>
      </c>
      <c r="BC61" s="402">
        <v>430.15792333940783</v>
      </c>
      <c r="BD61" s="402">
        <v>384.37160649814632</v>
      </c>
      <c r="BE61" s="402">
        <v>320.79748730040933</v>
      </c>
      <c r="BF61" s="402">
        <v>312.71402042465161</v>
      </c>
      <c r="BG61" s="402">
        <v>272.31469554683343</v>
      </c>
      <c r="BH61" s="402">
        <v>336.11450350758156</v>
      </c>
      <c r="BI61" s="402">
        <v>362.05168650292558</v>
      </c>
      <c r="BJ61" s="402">
        <v>354.98370698364289</v>
      </c>
      <c r="BK61" s="402">
        <v>345.4901904708924</v>
      </c>
      <c r="BL61" s="402">
        <v>392.78432798542974</v>
      </c>
      <c r="BM61" s="402">
        <v>624.51770148881099</v>
      </c>
      <c r="BN61" s="402">
        <v>607.76545099176258</v>
      </c>
      <c r="BO61" s="402">
        <v>592.08742729508185</v>
      </c>
      <c r="BP61" s="402">
        <v>597.63997232440965</v>
      </c>
      <c r="BQ61" s="402">
        <v>0</v>
      </c>
      <c r="BR61" s="402">
        <v>0</v>
      </c>
      <c r="BS61" s="402">
        <v>0</v>
      </c>
      <c r="BT61" s="402">
        <v>0</v>
      </c>
      <c r="BU61" s="402">
        <v>0</v>
      </c>
      <c r="BV61" s="402">
        <v>0</v>
      </c>
      <c r="BW61" s="402">
        <v>0</v>
      </c>
      <c r="BX61" s="402">
        <v>0</v>
      </c>
      <c r="BY61" s="402">
        <v>0</v>
      </c>
      <c r="BZ61" s="402">
        <v>0</v>
      </c>
      <c r="CA61" s="402">
        <v>0</v>
      </c>
      <c r="CB61" s="402">
        <v>0</v>
      </c>
      <c r="CC61" s="402">
        <v>0</v>
      </c>
      <c r="CD61" s="402">
        <v>0</v>
      </c>
      <c r="CE61" s="403">
        <v>0</v>
      </c>
    </row>
    <row r="62" spans="1:83" x14ac:dyDescent="0.35">
      <c r="A62" s="53"/>
      <c r="B62" s="73" t="s">
        <v>622</v>
      </c>
      <c r="C62" s="432"/>
      <c r="D62" s="402">
        <v>0</v>
      </c>
      <c r="E62" s="402">
        <v>0</v>
      </c>
      <c r="F62" s="402">
        <v>0</v>
      </c>
      <c r="G62" s="402">
        <v>0</v>
      </c>
      <c r="H62" s="402">
        <v>0</v>
      </c>
      <c r="I62" s="402">
        <v>0</v>
      </c>
      <c r="J62" s="402">
        <v>0</v>
      </c>
      <c r="K62" s="402">
        <v>0</v>
      </c>
      <c r="L62" s="402">
        <v>0</v>
      </c>
      <c r="M62" s="402">
        <v>0</v>
      </c>
      <c r="N62" s="402">
        <v>0</v>
      </c>
      <c r="O62" s="402">
        <v>0</v>
      </c>
      <c r="P62" s="402">
        <v>0</v>
      </c>
      <c r="Q62" s="402">
        <v>0</v>
      </c>
      <c r="R62" s="402">
        <v>0</v>
      </c>
      <c r="S62" s="402">
        <v>0</v>
      </c>
      <c r="T62" s="402">
        <v>0</v>
      </c>
      <c r="U62" s="402">
        <v>0</v>
      </c>
      <c r="V62" s="402">
        <v>0</v>
      </c>
      <c r="W62" s="402">
        <v>0</v>
      </c>
      <c r="X62" s="402">
        <v>0</v>
      </c>
      <c r="Y62" s="402">
        <v>0</v>
      </c>
      <c r="Z62" s="402">
        <v>0</v>
      </c>
      <c r="AA62" s="402">
        <v>0</v>
      </c>
      <c r="AB62" s="402">
        <v>0</v>
      </c>
      <c r="AC62" s="402">
        <v>0</v>
      </c>
      <c r="AD62" s="402">
        <v>0</v>
      </c>
      <c r="AE62" s="402">
        <v>0</v>
      </c>
      <c r="AF62" s="402">
        <v>0</v>
      </c>
      <c r="AG62" s="402">
        <v>0</v>
      </c>
      <c r="AH62" s="402">
        <v>43.578827747123853</v>
      </c>
      <c r="AI62" s="402">
        <v>42.960088933605995</v>
      </c>
      <c r="AJ62" s="402">
        <v>48.537917675378523</v>
      </c>
      <c r="AK62" s="402">
        <v>65.03336089308597</v>
      </c>
      <c r="AL62" s="402">
        <v>73.518626942577725</v>
      </c>
      <c r="AM62" s="402">
        <v>78.611737032073748</v>
      </c>
      <c r="AN62" s="402">
        <v>82.38007217613675</v>
      </c>
      <c r="AO62" s="402">
        <v>84.963959188072366</v>
      </c>
      <c r="AP62" s="402">
        <v>89.702241738810557</v>
      </c>
      <c r="AQ62" s="402">
        <v>88.146221340762764</v>
      </c>
      <c r="AR62" s="402">
        <v>211.19042155397057</v>
      </c>
      <c r="AS62" s="402">
        <v>282.37914759065609</v>
      </c>
      <c r="AT62" s="402">
        <v>434.46121288249304</v>
      </c>
      <c r="AU62" s="402">
        <v>222.14702993555784</v>
      </c>
      <c r="AV62" s="402">
        <v>245.9189943638271</v>
      </c>
      <c r="AW62" s="402">
        <v>238.69980979052465</v>
      </c>
      <c r="AX62" s="402">
        <v>264.23357478398759</v>
      </c>
      <c r="AY62" s="402">
        <v>308.90447281788681</v>
      </c>
      <c r="AZ62" s="402">
        <v>330.30771993123068</v>
      </c>
      <c r="BA62" s="402">
        <v>371.96919233117364</v>
      </c>
      <c r="BB62" s="402">
        <v>358.73543496802137</v>
      </c>
      <c r="BC62" s="402">
        <v>333.78152834807912</v>
      </c>
      <c r="BD62" s="402">
        <v>311.21047198442255</v>
      </c>
      <c r="BE62" s="402">
        <v>278.72147015237346</v>
      </c>
      <c r="BF62" s="402">
        <v>261.87666920302581</v>
      </c>
      <c r="BG62" s="402">
        <v>344.97864097262533</v>
      </c>
      <c r="BH62" s="402">
        <v>291.85747529691503</v>
      </c>
      <c r="BI62" s="402">
        <v>325.97544420203195</v>
      </c>
      <c r="BJ62" s="402">
        <v>385.92969259132428</v>
      </c>
      <c r="BK62" s="402">
        <v>413.65285399483173</v>
      </c>
      <c r="BL62" s="402">
        <v>390.94529531064228</v>
      </c>
      <c r="BM62" s="402">
        <v>498.8658914215091</v>
      </c>
      <c r="BN62" s="402">
        <v>592.97261508691429</v>
      </c>
      <c r="BO62" s="402">
        <v>614.01687618946698</v>
      </c>
      <c r="BP62" s="402">
        <v>668.57998634852038</v>
      </c>
      <c r="BQ62" s="402">
        <v>0</v>
      </c>
      <c r="BR62" s="402">
        <v>0</v>
      </c>
      <c r="BS62" s="402">
        <v>0</v>
      </c>
      <c r="BT62" s="402">
        <v>0</v>
      </c>
      <c r="BU62" s="402">
        <v>0</v>
      </c>
      <c r="BV62" s="402">
        <v>0</v>
      </c>
      <c r="BW62" s="402">
        <v>0</v>
      </c>
      <c r="BX62" s="402">
        <v>0</v>
      </c>
      <c r="BY62" s="402">
        <v>0</v>
      </c>
      <c r="BZ62" s="402">
        <v>0</v>
      </c>
      <c r="CA62" s="402">
        <v>0</v>
      </c>
      <c r="CB62" s="402">
        <v>0</v>
      </c>
      <c r="CC62" s="402">
        <v>0</v>
      </c>
      <c r="CD62" s="402">
        <v>0</v>
      </c>
      <c r="CE62" s="403">
        <v>0</v>
      </c>
    </row>
    <row r="63" spans="1:83" ht="26.25" customHeight="1" x14ac:dyDescent="0.35">
      <c r="A63" s="433"/>
      <c r="B63" s="73" t="s">
        <v>618</v>
      </c>
      <c r="C63" s="432"/>
      <c r="D63" s="402">
        <v>0</v>
      </c>
      <c r="E63" s="402">
        <v>0</v>
      </c>
      <c r="F63" s="402">
        <v>0</v>
      </c>
      <c r="G63" s="402">
        <v>0</v>
      </c>
      <c r="H63" s="402">
        <v>0</v>
      </c>
      <c r="I63" s="402">
        <v>0</v>
      </c>
      <c r="J63" s="402">
        <v>0</v>
      </c>
      <c r="K63" s="402">
        <v>0</v>
      </c>
      <c r="L63" s="402">
        <v>0</v>
      </c>
      <c r="M63" s="402">
        <v>0</v>
      </c>
      <c r="N63" s="402">
        <v>0</v>
      </c>
      <c r="O63" s="402">
        <v>0</v>
      </c>
      <c r="P63" s="402">
        <v>0</v>
      </c>
      <c r="Q63" s="402">
        <v>0</v>
      </c>
      <c r="R63" s="402">
        <v>0</v>
      </c>
      <c r="S63" s="402">
        <v>0</v>
      </c>
      <c r="T63" s="402">
        <v>0</v>
      </c>
      <c r="U63" s="402">
        <v>0</v>
      </c>
      <c r="V63" s="402">
        <v>0</v>
      </c>
      <c r="W63" s="402">
        <v>0</v>
      </c>
      <c r="X63" s="402">
        <v>0</v>
      </c>
      <c r="Y63" s="402">
        <v>0</v>
      </c>
      <c r="Z63" s="402">
        <v>0</v>
      </c>
      <c r="AA63" s="402">
        <v>0</v>
      </c>
      <c r="AB63" s="402">
        <v>0</v>
      </c>
      <c r="AC63" s="402">
        <v>0</v>
      </c>
      <c r="AD63" s="402">
        <v>0</v>
      </c>
      <c r="AE63" s="402">
        <v>0</v>
      </c>
      <c r="AF63" s="402">
        <v>0</v>
      </c>
      <c r="AG63" s="402">
        <v>0</v>
      </c>
      <c r="AH63" s="402">
        <v>1184.0506880314203</v>
      </c>
      <c r="AI63" s="402">
        <v>1169.7935269899674</v>
      </c>
      <c r="AJ63" s="402">
        <v>1322.8606211775468</v>
      </c>
      <c r="AK63" s="402">
        <v>1766.035267289501</v>
      </c>
      <c r="AL63" s="402">
        <v>1989.7176478481313</v>
      </c>
      <c r="AM63" s="402">
        <v>2121.4269340225837</v>
      </c>
      <c r="AN63" s="402">
        <v>2222.232741854531</v>
      </c>
      <c r="AO63" s="402">
        <v>2287.156999171747</v>
      </c>
      <c r="AP63" s="402">
        <v>2419.6792031422547</v>
      </c>
      <c r="AQ63" s="402">
        <v>2379.1018127984285</v>
      </c>
      <c r="AR63" s="402">
        <v>1556.8762258774177</v>
      </c>
      <c r="AS63" s="402">
        <v>1815.1866927740675</v>
      </c>
      <c r="AT63" s="402">
        <v>2105.6808462789513</v>
      </c>
      <c r="AU63" s="402">
        <v>1513.7790200472623</v>
      </c>
      <c r="AV63" s="402">
        <v>1938.6971748271737</v>
      </c>
      <c r="AW63" s="402">
        <v>1942.7355551353605</v>
      </c>
      <c r="AX63" s="402">
        <v>2112.5224524075252</v>
      </c>
      <c r="AY63" s="402">
        <v>2212.8847854270907</v>
      </c>
      <c r="AZ63" s="402">
        <v>2263.9009898846243</v>
      </c>
      <c r="BA63" s="402">
        <v>2332.4522427230945</v>
      </c>
      <c r="BB63" s="402">
        <v>2313.8470684494087</v>
      </c>
      <c r="BC63" s="402">
        <v>2318.5929041253744</v>
      </c>
      <c r="BD63" s="402">
        <v>2286.4485012897758</v>
      </c>
      <c r="BE63" s="402">
        <v>2225.7879374385943</v>
      </c>
      <c r="BF63" s="402">
        <v>2284.6431878179237</v>
      </c>
      <c r="BG63" s="402">
        <v>2564.911243325414</v>
      </c>
      <c r="BH63" s="402">
        <v>2666.7481915193957</v>
      </c>
      <c r="BI63" s="402">
        <v>2898.9803819240879</v>
      </c>
      <c r="BJ63" s="402">
        <v>2823.815384031825</v>
      </c>
      <c r="BK63" s="402">
        <v>2819.9264256903857</v>
      </c>
      <c r="BL63" s="402">
        <v>2847.4304416488808</v>
      </c>
      <c r="BM63" s="402">
        <v>3333.8167805074631</v>
      </c>
      <c r="BN63" s="402">
        <v>3537.703500009763</v>
      </c>
      <c r="BO63" s="402">
        <v>3527.8597650263487</v>
      </c>
      <c r="BP63" s="402">
        <v>3576.1560728412383</v>
      </c>
      <c r="BQ63" s="402">
        <v>0</v>
      </c>
      <c r="BR63" s="402">
        <v>0</v>
      </c>
      <c r="BS63" s="402">
        <v>0</v>
      </c>
      <c r="BT63" s="402">
        <v>0</v>
      </c>
      <c r="BU63" s="402">
        <v>0</v>
      </c>
      <c r="BV63" s="402">
        <v>0</v>
      </c>
      <c r="BW63" s="402">
        <v>0</v>
      </c>
      <c r="BX63" s="402">
        <v>0</v>
      </c>
      <c r="BY63" s="402">
        <v>0</v>
      </c>
      <c r="BZ63" s="402">
        <v>0</v>
      </c>
      <c r="CA63" s="402">
        <v>0</v>
      </c>
      <c r="CB63" s="402">
        <v>0</v>
      </c>
      <c r="CC63" s="402">
        <v>0</v>
      </c>
      <c r="CD63" s="402">
        <v>0</v>
      </c>
      <c r="CE63" s="403">
        <v>0</v>
      </c>
    </row>
    <row r="64" spans="1:83" ht="26.25" customHeight="1" x14ac:dyDescent="0.35">
      <c r="A64" s="75"/>
      <c r="B64" s="53" t="s">
        <v>623</v>
      </c>
      <c r="C64" s="432"/>
      <c r="D64" s="402"/>
      <c r="E64" s="402"/>
      <c r="F64" s="402"/>
      <c r="G64" s="402"/>
      <c r="H64" s="402"/>
      <c r="I64" s="402"/>
      <c r="J64" s="402"/>
      <c r="K64" s="402"/>
      <c r="L64" s="402"/>
      <c r="M64" s="402"/>
      <c r="N64" s="402"/>
      <c r="O64" s="402"/>
      <c r="P64" s="402"/>
      <c r="Q64" s="402"/>
      <c r="R64" s="402"/>
      <c r="S64" s="402"/>
      <c r="T64" s="402"/>
      <c r="U64" s="402"/>
      <c r="V64" s="402"/>
      <c r="W64" s="402"/>
      <c r="X64" s="402"/>
      <c r="Y64" s="402"/>
      <c r="Z64" s="402"/>
      <c r="AA64" s="402"/>
      <c r="AB64" s="402"/>
      <c r="AC64" s="402"/>
      <c r="AD64" s="402"/>
      <c r="AE64" s="402"/>
      <c r="AF64" s="402"/>
      <c r="AG64" s="402"/>
      <c r="AH64" s="402"/>
      <c r="AI64" s="402"/>
      <c r="AJ64" s="402"/>
      <c r="AK64" s="402"/>
      <c r="AL64" s="402"/>
      <c r="AM64" s="402"/>
      <c r="AN64" s="402"/>
      <c r="AO64" s="402"/>
      <c r="AP64" s="402"/>
      <c r="AQ64" s="402"/>
      <c r="AR64" s="402"/>
      <c r="AS64" s="402"/>
      <c r="AT64" s="402"/>
      <c r="AU64" s="402"/>
      <c r="AV64" s="402"/>
      <c r="AW64" s="402"/>
      <c r="AX64" s="402"/>
      <c r="AY64" s="402"/>
      <c r="AZ64" s="402"/>
      <c r="BA64" s="402"/>
      <c r="BB64" s="402"/>
      <c r="BC64" s="402"/>
      <c r="BD64" s="402"/>
      <c r="BE64" s="402"/>
      <c r="BF64" s="402"/>
      <c r="BG64" s="402"/>
      <c r="BH64" s="402"/>
      <c r="BI64" s="402"/>
      <c r="BJ64" s="402"/>
      <c r="BK64" s="402"/>
      <c r="BL64" s="402"/>
      <c r="BM64" s="402"/>
      <c r="BN64" s="402"/>
      <c r="BO64" s="402"/>
      <c r="BP64" s="402"/>
      <c r="BQ64" s="402"/>
      <c r="BR64" s="402"/>
      <c r="BS64" s="402"/>
      <c r="BT64" s="402"/>
      <c r="BU64" s="402"/>
      <c r="BV64" s="402"/>
      <c r="BW64" s="402"/>
      <c r="BX64" s="402"/>
      <c r="BY64" s="402"/>
      <c r="BZ64" s="402"/>
      <c r="CA64" s="402"/>
      <c r="CB64" s="402"/>
      <c r="CC64" s="402"/>
      <c r="CD64" s="402"/>
      <c r="CE64" s="403"/>
    </row>
    <row r="65" spans="1:83" x14ac:dyDescent="0.35">
      <c r="A65" s="433"/>
      <c r="B65" s="73" t="s">
        <v>25</v>
      </c>
      <c r="C65" s="432"/>
      <c r="D65" s="402">
        <v>0</v>
      </c>
      <c r="E65" s="402">
        <v>0</v>
      </c>
      <c r="F65" s="402">
        <v>0</v>
      </c>
      <c r="G65" s="402">
        <v>0</v>
      </c>
      <c r="H65" s="402">
        <v>0</v>
      </c>
      <c r="I65" s="402">
        <v>0</v>
      </c>
      <c r="J65" s="402">
        <v>0</v>
      </c>
      <c r="K65" s="402">
        <v>0</v>
      </c>
      <c r="L65" s="402">
        <v>0</v>
      </c>
      <c r="M65" s="402">
        <v>0</v>
      </c>
      <c r="N65" s="402">
        <v>0</v>
      </c>
      <c r="O65" s="402">
        <v>0</v>
      </c>
      <c r="P65" s="402">
        <v>0</v>
      </c>
      <c r="Q65" s="402">
        <v>0</v>
      </c>
      <c r="R65" s="402">
        <v>0</v>
      </c>
      <c r="S65" s="402">
        <v>0</v>
      </c>
      <c r="T65" s="402">
        <v>0</v>
      </c>
      <c r="U65" s="402">
        <v>0</v>
      </c>
      <c r="V65" s="402">
        <v>0</v>
      </c>
      <c r="W65" s="402">
        <v>0</v>
      </c>
      <c r="X65" s="402">
        <v>0</v>
      </c>
      <c r="Y65" s="402">
        <v>0</v>
      </c>
      <c r="Z65" s="402">
        <v>0</v>
      </c>
      <c r="AA65" s="402">
        <v>0</v>
      </c>
      <c r="AB65" s="402">
        <v>0</v>
      </c>
      <c r="AC65" s="402">
        <v>0</v>
      </c>
      <c r="AD65" s="402">
        <v>0</v>
      </c>
      <c r="AE65" s="402">
        <v>0</v>
      </c>
      <c r="AF65" s="402">
        <v>0</v>
      </c>
      <c r="AG65" s="402">
        <v>0</v>
      </c>
      <c r="AH65" s="402">
        <v>0</v>
      </c>
      <c r="AI65" s="402">
        <v>0</v>
      </c>
      <c r="AJ65" s="402">
        <v>0</v>
      </c>
      <c r="AK65" s="402">
        <v>0</v>
      </c>
      <c r="AL65" s="402">
        <v>0</v>
      </c>
      <c r="AM65" s="402">
        <v>0</v>
      </c>
      <c r="AN65" s="402">
        <v>0</v>
      </c>
      <c r="AO65" s="402">
        <v>0</v>
      </c>
      <c r="AP65" s="402">
        <v>0</v>
      </c>
      <c r="AQ65" s="402">
        <v>0</v>
      </c>
      <c r="AR65" s="402">
        <v>0</v>
      </c>
      <c r="AS65" s="402">
        <v>0</v>
      </c>
      <c r="AT65" s="402">
        <v>0</v>
      </c>
      <c r="AU65" s="402">
        <v>0</v>
      </c>
      <c r="AV65" s="402">
        <v>0</v>
      </c>
      <c r="AW65" s="402">
        <v>3774.6691312962721</v>
      </c>
      <c r="AX65" s="402">
        <v>3974.914875924751</v>
      </c>
      <c r="AY65" s="402">
        <v>4045.6113899618299</v>
      </c>
      <c r="AZ65" s="402">
        <v>4101.1121588542292</v>
      </c>
      <c r="BA65" s="402">
        <v>4247.0736744181559</v>
      </c>
      <c r="BB65" s="402">
        <v>4273.9822790345079</v>
      </c>
      <c r="BC65" s="402">
        <v>4321.5066575950477</v>
      </c>
      <c r="BD65" s="402">
        <v>4376.0737987120765</v>
      </c>
      <c r="BE65" s="402">
        <v>4473.3421239377494</v>
      </c>
      <c r="BF65" s="402">
        <v>4614.4749479208613</v>
      </c>
      <c r="BG65" s="402">
        <v>5128.0790959742644</v>
      </c>
      <c r="BH65" s="402">
        <v>5487.8888193122402</v>
      </c>
      <c r="BI65" s="402">
        <v>5666.5877729634749</v>
      </c>
      <c r="BJ65" s="402">
        <v>5745.247229171011</v>
      </c>
      <c r="BK65" s="402">
        <v>5734.6154359654447</v>
      </c>
      <c r="BL65" s="402">
        <v>5820.2241729724537</v>
      </c>
      <c r="BM65" s="402">
        <v>6371.696600665181</v>
      </c>
      <c r="BN65" s="402">
        <v>6570.1254740103732</v>
      </c>
      <c r="BO65" s="402">
        <v>6447.3218476370866</v>
      </c>
      <c r="BP65" s="402">
        <v>6329.2248987559369</v>
      </c>
      <c r="BQ65" s="402">
        <v>0</v>
      </c>
      <c r="BR65" s="402">
        <v>0</v>
      </c>
      <c r="BS65" s="402">
        <v>0</v>
      </c>
      <c r="BT65" s="402">
        <v>0</v>
      </c>
      <c r="BU65" s="402">
        <v>0</v>
      </c>
      <c r="BV65" s="402">
        <v>0</v>
      </c>
      <c r="BW65" s="402">
        <v>0</v>
      </c>
      <c r="BX65" s="402">
        <v>0</v>
      </c>
      <c r="BY65" s="402">
        <v>0</v>
      </c>
      <c r="BZ65" s="402">
        <v>0</v>
      </c>
      <c r="CA65" s="402">
        <v>0</v>
      </c>
      <c r="CB65" s="402">
        <v>0</v>
      </c>
      <c r="CC65" s="402">
        <v>0</v>
      </c>
      <c r="CD65" s="402">
        <v>0</v>
      </c>
      <c r="CE65" s="403">
        <v>0</v>
      </c>
    </row>
    <row r="66" spans="1:83" x14ac:dyDescent="0.35">
      <c r="A66" s="433"/>
      <c r="B66" s="201" t="s">
        <v>624</v>
      </c>
      <c r="C66" s="432"/>
      <c r="D66" s="402">
        <v>0</v>
      </c>
      <c r="E66" s="402">
        <v>0</v>
      </c>
      <c r="F66" s="402">
        <v>0</v>
      </c>
      <c r="G66" s="402">
        <v>0</v>
      </c>
      <c r="H66" s="402">
        <v>0</v>
      </c>
      <c r="I66" s="402">
        <v>0</v>
      </c>
      <c r="J66" s="402">
        <v>0</v>
      </c>
      <c r="K66" s="402">
        <v>0</v>
      </c>
      <c r="L66" s="402">
        <v>0</v>
      </c>
      <c r="M66" s="402">
        <v>0</v>
      </c>
      <c r="N66" s="402">
        <v>0</v>
      </c>
      <c r="O66" s="402">
        <v>0</v>
      </c>
      <c r="P66" s="402">
        <v>0</v>
      </c>
      <c r="Q66" s="402">
        <v>0</v>
      </c>
      <c r="R66" s="402">
        <v>0</v>
      </c>
      <c r="S66" s="402">
        <v>0</v>
      </c>
      <c r="T66" s="402">
        <v>0</v>
      </c>
      <c r="U66" s="402">
        <v>0</v>
      </c>
      <c r="V66" s="402">
        <v>0</v>
      </c>
      <c r="W66" s="402">
        <v>0</v>
      </c>
      <c r="X66" s="402">
        <v>0</v>
      </c>
      <c r="Y66" s="402">
        <v>0</v>
      </c>
      <c r="Z66" s="402">
        <v>0</v>
      </c>
      <c r="AA66" s="402">
        <v>0</v>
      </c>
      <c r="AB66" s="402">
        <v>0</v>
      </c>
      <c r="AC66" s="402">
        <v>0</v>
      </c>
      <c r="AD66" s="402">
        <v>0</v>
      </c>
      <c r="AE66" s="402">
        <v>0</v>
      </c>
      <c r="AF66" s="402">
        <v>0</v>
      </c>
      <c r="AG66" s="402">
        <v>0</v>
      </c>
      <c r="AH66" s="402">
        <v>0</v>
      </c>
      <c r="AI66" s="402">
        <v>0</v>
      </c>
      <c r="AJ66" s="402">
        <v>0</v>
      </c>
      <c r="AK66" s="402">
        <v>0</v>
      </c>
      <c r="AL66" s="402">
        <v>0</v>
      </c>
      <c r="AM66" s="402">
        <v>0</v>
      </c>
      <c r="AN66" s="402">
        <v>0</v>
      </c>
      <c r="AO66" s="402">
        <v>0</v>
      </c>
      <c r="AP66" s="402">
        <v>0</v>
      </c>
      <c r="AQ66" s="402">
        <v>0</v>
      </c>
      <c r="AR66" s="402">
        <v>0</v>
      </c>
      <c r="AS66" s="402">
        <v>0</v>
      </c>
      <c r="AT66" s="402">
        <v>0</v>
      </c>
      <c r="AU66" s="402">
        <v>0</v>
      </c>
      <c r="AV66" s="402">
        <v>0</v>
      </c>
      <c r="AW66" s="402">
        <v>3302.7390294815882</v>
      </c>
      <c r="AX66" s="402">
        <v>3461.0471005739846</v>
      </c>
      <c r="AY66" s="402">
        <v>3516.1227242589639</v>
      </c>
      <c r="AZ66" s="402">
        <v>3509.4854048622574</v>
      </c>
      <c r="BA66" s="402">
        <v>3571.3078651049391</v>
      </c>
      <c r="BB66" s="402">
        <v>3566.3702236705358</v>
      </c>
      <c r="BC66" s="402">
        <v>3607.6600465907286</v>
      </c>
      <c r="BD66" s="402">
        <v>3647.1091626043312</v>
      </c>
      <c r="BE66" s="402">
        <v>3741.2552553766891</v>
      </c>
      <c r="BF66" s="402">
        <v>3877.5379122740378</v>
      </c>
      <c r="BG66" s="402">
        <v>4361.3721365563497</v>
      </c>
      <c r="BH66" s="402">
        <v>4688.7083174703348</v>
      </c>
      <c r="BI66" s="402">
        <v>4849.4273156225518</v>
      </c>
      <c r="BJ66" s="402">
        <v>4934.1683849991623</v>
      </c>
      <c r="BK66" s="402">
        <v>4943.6660289921883</v>
      </c>
      <c r="BL66" s="402">
        <v>5046.7252619348556</v>
      </c>
      <c r="BM66" s="402">
        <v>5554.1821943681089</v>
      </c>
      <c r="BN66" s="402">
        <v>5735.9187158624536</v>
      </c>
      <c r="BO66" s="402">
        <v>5622.0526954904672</v>
      </c>
      <c r="BP66" s="402">
        <v>5516.5712018622398</v>
      </c>
      <c r="BQ66" s="402">
        <v>0</v>
      </c>
      <c r="BR66" s="402">
        <v>0</v>
      </c>
      <c r="BS66" s="402">
        <v>0</v>
      </c>
      <c r="BT66" s="402">
        <v>0</v>
      </c>
      <c r="BU66" s="402">
        <v>0</v>
      </c>
      <c r="BV66" s="402">
        <v>0</v>
      </c>
      <c r="BW66" s="402">
        <v>0</v>
      </c>
      <c r="BX66" s="402">
        <v>0</v>
      </c>
      <c r="BY66" s="402">
        <v>0</v>
      </c>
      <c r="BZ66" s="402">
        <v>0</v>
      </c>
      <c r="CA66" s="402">
        <v>0</v>
      </c>
      <c r="CB66" s="402">
        <v>0</v>
      </c>
      <c r="CC66" s="402">
        <v>0</v>
      </c>
      <c r="CD66" s="402">
        <v>0</v>
      </c>
      <c r="CE66" s="403">
        <v>0</v>
      </c>
    </row>
    <row r="67" spans="1:83" x14ac:dyDescent="0.35">
      <c r="A67" s="433"/>
      <c r="B67" s="201" t="s">
        <v>625</v>
      </c>
      <c r="C67" s="432"/>
      <c r="D67" s="402">
        <v>0</v>
      </c>
      <c r="E67" s="402">
        <v>0</v>
      </c>
      <c r="F67" s="402">
        <v>0</v>
      </c>
      <c r="G67" s="402">
        <v>0</v>
      </c>
      <c r="H67" s="402">
        <v>0</v>
      </c>
      <c r="I67" s="402">
        <v>0</v>
      </c>
      <c r="J67" s="402">
        <v>0</v>
      </c>
      <c r="K67" s="402">
        <v>0</v>
      </c>
      <c r="L67" s="402">
        <v>0</v>
      </c>
      <c r="M67" s="402">
        <v>0</v>
      </c>
      <c r="N67" s="402">
        <v>0</v>
      </c>
      <c r="O67" s="402">
        <v>0</v>
      </c>
      <c r="P67" s="402">
        <v>0</v>
      </c>
      <c r="Q67" s="402">
        <v>0</v>
      </c>
      <c r="R67" s="402">
        <v>0</v>
      </c>
      <c r="S67" s="402">
        <v>0</v>
      </c>
      <c r="T67" s="402">
        <v>0</v>
      </c>
      <c r="U67" s="402">
        <v>0</v>
      </c>
      <c r="V67" s="402">
        <v>0</v>
      </c>
      <c r="W67" s="402">
        <v>0</v>
      </c>
      <c r="X67" s="402">
        <v>0</v>
      </c>
      <c r="Y67" s="402">
        <v>0</v>
      </c>
      <c r="Z67" s="402">
        <v>0</v>
      </c>
      <c r="AA67" s="402">
        <v>0</v>
      </c>
      <c r="AB67" s="402">
        <v>0</v>
      </c>
      <c r="AC67" s="402">
        <v>0</v>
      </c>
      <c r="AD67" s="402">
        <v>0</v>
      </c>
      <c r="AE67" s="402">
        <v>0</v>
      </c>
      <c r="AF67" s="402">
        <v>0</v>
      </c>
      <c r="AG67" s="402">
        <v>0</v>
      </c>
      <c r="AH67" s="402">
        <v>0</v>
      </c>
      <c r="AI67" s="402">
        <v>0</v>
      </c>
      <c r="AJ67" s="402">
        <v>0</v>
      </c>
      <c r="AK67" s="402">
        <v>0</v>
      </c>
      <c r="AL67" s="402">
        <v>0</v>
      </c>
      <c r="AM67" s="402">
        <v>0</v>
      </c>
      <c r="AN67" s="402">
        <v>0</v>
      </c>
      <c r="AO67" s="402">
        <v>0</v>
      </c>
      <c r="AP67" s="402">
        <v>0</v>
      </c>
      <c r="AQ67" s="402">
        <v>0</v>
      </c>
      <c r="AR67" s="402">
        <v>0</v>
      </c>
      <c r="AS67" s="402">
        <v>0</v>
      </c>
      <c r="AT67" s="402">
        <v>0</v>
      </c>
      <c r="AU67" s="402">
        <v>0</v>
      </c>
      <c r="AV67" s="402">
        <v>0</v>
      </c>
      <c r="AW67" s="402">
        <v>112.01640572049733</v>
      </c>
      <c r="AX67" s="402">
        <v>123.33676445650093</v>
      </c>
      <c r="AY67" s="402">
        <v>134.94319058374063</v>
      </c>
      <c r="AZ67" s="402">
        <v>155.04973565925005</v>
      </c>
      <c r="BA67" s="402">
        <v>166.81748906403067</v>
      </c>
      <c r="BB67" s="402">
        <v>180.05225047062333</v>
      </c>
      <c r="BC67" s="402">
        <v>186.17191296222725</v>
      </c>
      <c r="BD67" s="402">
        <v>202.14244259733263</v>
      </c>
      <c r="BE67" s="402">
        <v>206.06824610936582</v>
      </c>
      <c r="BF67" s="402">
        <v>213.29899478398201</v>
      </c>
      <c r="BG67" s="402">
        <v>230.67590263149012</v>
      </c>
      <c r="BH67" s="402">
        <v>247.56145460717428</v>
      </c>
      <c r="BI67" s="402">
        <v>264.96373078225599</v>
      </c>
      <c r="BJ67" s="402">
        <v>267.8897519603197</v>
      </c>
      <c r="BK67" s="402">
        <v>269.0291341945383</v>
      </c>
      <c r="BL67" s="402">
        <v>274.35040306877653</v>
      </c>
      <c r="BM67" s="402">
        <v>302.53478032263479</v>
      </c>
      <c r="BN67" s="402">
        <v>317.32626942078673</v>
      </c>
      <c r="BO67" s="402">
        <v>322.55248041395822</v>
      </c>
      <c r="BP67" s="402">
        <v>323.70157655627872</v>
      </c>
      <c r="BQ67" s="402">
        <v>0</v>
      </c>
      <c r="BR67" s="402">
        <v>0</v>
      </c>
      <c r="BS67" s="402">
        <v>0</v>
      </c>
      <c r="BT67" s="402">
        <v>0</v>
      </c>
      <c r="BU67" s="402">
        <v>0</v>
      </c>
      <c r="BV67" s="402">
        <v>0</v>
      </c>
      <c r="BW67" s="402">
        <v>0</v>
      </c>
      <c r="BX67" s="402">
        <v>0</v>
      </c>
      <c r="BY67" s="402">
        <v>0</v>
      </c>
      <c r="BZ67" s="402">
        <v>0</v>
      </c>
      <c r="CA67" s="402">
        <v>0</v>
      </c>
      <c r="CB67" s="402">
        <v>0</v>
      </c>
      <c r="CC67" s="402">
        <v>0</v>
      </c>
      <c r="CD67" s="402">
        <v>0</v>
      </c>
      <c r="CE67" s="403">
        <v>0</v>
      </c>
    </row>
    <row r="68" spans="1:83" x14ac:dyDescent="0.35">
      <c r="A68" s="433"/>
      <c r="B68" s="201" t="s">
        <v>626</v>
      </c>
      <c r="C68" s="432"/>
      <c r="D68" s="402">
        <v>0</v>
      </c>
      <c r="E68" s="402">
        <v>0</v>
      </c>
      <c r="F68" s="402">
        <v>0</v>
      </c>
      <c r="G68" s="402">
        <v>0</v>
      </c>
      <c r="H68" s="402">
        <v>0</v>
      </c>
      <c r="I68" s="402">
        <v>0</v>
      </c>
      <c r="J68" s="402">
        <v>0</v>
      </c>
      <c r="K68" s="402">
        <v>0</v>
      </c>
      <c r="L68" s="402">
        <v>0</v>
      </c>
      <c r="M68" s="402">
        <v>0</v>
      </c>
      <c r="N68" s="402">
        <v>0</v>
      </c>
      <c r="O68" s="402">
        <v>0</v>
      </c>
      <c r="P68" s="402">
        <v>0</v>
      </c>
      <c r="Q68" s="402">
        <v>0</v>
      </c>
      <c r="R68" s="402">
        <v>0</v>
      </c>
      <c r="S68" s="402">
        <v>0</v>
      </c>
      <c r="T68" s="402">
        <v>0</v>
      </c>
      <c r="U68" s="402">
        <v>0</v>
      </c>
      <c r="V68" s="402">
        <v>0</v>
      </c>
      <c r="W68" s="402">
        <v>0</v>
      </c>
      <c r="X68" s="402">
        <v>0</v>
      </c>
      <c r="Y68" s="402">
        <v>0</v>
      </c>
      <c r="Z68" s="402">
        <v>0</v>
      </c>
      <c r="AA68" s="402">
        <v>0</v>
      </c>
      <c r="AB68" s="402">
        <v>0</v>
      </c>
      <c r="AC68" s="402">
        <v>0</v>
      </c>
      <c r="AD68" s="402">
        <v>0</v>
      </c>
      <c r="AE68" s="402">
        <v>0</v>
      </c>
      <c r="AF68" s="402">
        <v>0</v>
      </c>
      <c r="AG68" s="402">
        <v>0</v>
      </c>
      <c r="AH68" s="402">
        <v>0</v>
      </c>
      <c r="AI68" s="402">
        <v>0</v>
      </c>
      <c r="AJ68" s="402">
        <v>0</v>
      </c>
      <c r="AK68" s="402">
        <v>0</v>
      </c>
      <c r="AL68" s="402">
        <v>0</v>
      </c>
      <c r="AM68" s="402">
        <v>0</v>
      </c>
      <c r="AN68" s="402">
        <v>0</v>
      </c>
      <c r="AO68" s="402">
        <v>0</v>
      </c>
      <c r="AP68" s="402">
        <v>0</v>
      </c>
      <c r="AQ68" s="402">
        <v>0</v>
      </c>
      <c r="AR68" s="402">
        <v>0</v>
      </c>
      <c r="AS68" s="402">
        <v>0</v>
      </c>
      <c r="AT68" s="402">
        <v>0</v>
      </c>
      <c r="AU68" s="402">
        <v>0</v>
      </c>
      <c r="AV68" s="402">
        <v>0</v>
      </c>
      <c r="AW68" s="402">
        <v>359.91369609418672</v>
      </c>
      <c r="AX68" s="402">
        <v>390.53101089426605</v>
      </c>
      <c r="AY68" s="402">
        <v>394.54547511912557</v>
      </c>
      <c r="AZ68" s="402">
        <v>436.57701833272256</v>
      </c>
      <c r="BA68" s="402">
        <v>508.94832024918651</v>
      </c>
      <c r="BB68" s="402">
        <v>527.55980489334866</v>
      </c>
      <c r="BC68" s="402">
        <v>527.67469804209145</v>
      </c>
      <c r="BD68" s="402">
        <v>526.82219351041306</v>
      </c>
      <c r="BE68" s="402">
        <v>526.01862245169571</v>
      </c>
      <c r="BF68" s="402">
        <v>523.63804086284108</v>
      </c>
      <c r="BG68" s="402">
        <v>536.03105678642407</v>
      </c>
      <c r="BH68" s="402">
        <v>551.6190472347306</v>
      </c>
      <c r="BI68" s="402">
        <v>552.19672655866657</v>
      </c>
      <c r="BJ68" s="402">
        <v>543.1890922115283</v>
      </c>
      <c r="BK68" s="402">
        <v>521.92027277871773</v>
      </c>
      <c r="BL68" s="402">
        <v>499.14850796882246</v>
      </c>
      <c r="BM68" s="402">
        <v>514.97962597443689</v>
      </c>
      <c r="BN68" s="402">
        <v>516.88048872713239</v>
      </c>
      <c r="BO68" s="402">
        <v>502.71667173266093</v>
      </c>
      <c r="BP68" s="402">
        <v>488.95212033741933</v>
      </c>
      <c r="BQ68" s="402">
        <v>0</v>
      </c>
      <c r="BR68" s="402">
        <v>0</v>
      </c>
      <c r="BS68" s="402">
        <v>0</v>
      </c>
      <c r="BT68" s="402">
        <v>0</v>
      </c>
      <c r="BU68" s="402">
        <v>0</v>
      </c>
      <c r="BV68" s="402">
        <v>0</v>
      </c>
      <c r="BW68" s="402">
        <v>0</v>
      </c>
      <c r="BX68" s="402">
        <v>0</v>
      </c>
      <c r="BY68" s="402">
        <v>0</v>
      </c>
      <c r="BZ68" s="402">
        <v>0</v>
      </c>
      <c r="CA68" s="402">
        <v>0</v>
      </c>
      <c r="CB68" s="402">
        <v>0</v>
      </c>
      <c r="CC68" s="402">
        <v>0</v>
      </c>
      <c r="CD68" s="402">
        <v>0</v>
      </c>
      <c r="CE68" s="403">
        <v>0</v>
      </c>
    </row>
    <row r="69" spans="1:83" ht="26.25" customHeight="1" x14ac:dyDescent="0.35">
      <c r="A69" s="433"/>
      <c r="B69" s="73" t="s">
        <v>633</v>
      </c>
      <c r="C69" s="432"/>
      <c r="D69" s="402">
        <v>0</v>
      </c>
      <c r="E69" s="402">
        <v>0</v>
      </c>
      <c r="F69" s="402">
        <v>0</v>
      </c>
      <c r="G69" s="402">
        <v>0</v>
      </c>
      <c r="H69" s="402">
        <v>0</v>
      </c>
      <c r="I69" s="402">
        <v>0</v>
      </c>
      <c r="J69" s="402">
        <v>0</v>
      </c>
      <c r="K69" s="402">
        <v>0</v>
      </c>
      <c r="L69" s="402">
        <v>0</v>
      </c>
      <c r="M69" s="402">
        <v>0</v>
      </c>
      <c r="N69" s="402">
        <v>0</v>
      </c>
      <c r="O69" s="402">
        <v>0</v>
      </c>
      <c r="P69" s="402">
        <v>0</v>
      </c>
      <c r="Q69" s="402">
        <v>0</v>
      </c>
      <c r="R69" s="402">
        <v>0</v>
      </c>
      <c r="S69" s="402">
        <v>0</v>
      </c>
      <c r="T69" s="402">
        <v>0</v>
      </c>
      <c r="U69" s="402">
        <v>0</v>
      </c>
      <c r="V69" s="402">
        <v>0</v>
      </c>
      <c r="W69" s="402">
        <v>0</v>
      </c>
      <c r="X69" s="402">
        <v>0</v>
      </c>
      <c r="Y69" s="402">
        <v>0</v>
      </c>
      <c r="Z69" s="402">
        <v>0</v>
      </c>
      <c r="AA69" s="402">
        <v>0</v>
      </c>
      <c r="AB69" s="402">
        <v>0</v>
      </c>
      <c r="AC69" s="402">
        <v>0</v>
      </c>
      <c r="AD69" s="402">
        <v>0</v>
      </c>
      <c r="AE69" s="402">
        <v>0</v>
      </c>
      <c r="AF69" s="402">
        <v>0</v>
      </c>
      <c r="AG69" s="402">
        <v>0</v>
      </c>
      <c r="AH69" s="402">
        <v>0</v>
      </c>
      <c r="AI69" s="402">
        <v>0</v>
      </c>
      <c r="AJ69" s="402">
        <v>0</v>
      </c>
      <c r="AK69" s="402">
        <v>0</v>
      </c>
      <c r="AL69" s="402">
        <v>0</v>
      </c>
      <c r="AM69" s="402">
        <v>0</v>
      </c>
      <c r="AN69" s="402">
        <v>0</v>
      </c>
      <c r="AO69" s="402">
        <v>0</v>
      </c>
      <c r="AP69" s="402">
        <v>0</v>
      </c>
      <c r="AQ69" s="402">
        <v>0</v>
      </c>
      <c r="AR69" s="402">
        <v>0</v>
      </c>
      <c r="AS69" s="402">
        <v>489.83985794454298</v>
      </c>
      <c r="AT69" s="402">
        <v>4652.8499294669791</v>
      </c>
      <c r="AU69" s="402">
        <v>2896.5422234311345</v>
      </c>
      <c r="AV69" s="402">
        <v>3388.5553730530814</v>
      </c>
      <c r="AW69" s="402">
        <v>0</v>
      </c>
      <c r="AX69" s="402">
        <v>0</v>
      </c>
      <c r="AY69" s="402">
        <v>0</v>
      </c>
      <c r="AZ69" s="402">
        <v>0</v>
      </c>
      <c r="BA69" s="402">
        <v>0</v>
      </c>
      <c r="BB69" s="402">
        <v>0</v>
      </c>
      <c r="BC69" s="402">
        <v>0</v>
      </c>
      <c r="BD69" s="402">
        <v>0</v>
      </c>
      <c r="BE69" s="402">
        <v>0</v>
      </c>
      <c r="BF69" s="402">
        <v>0</v>
      </c>
      <c r="BG69" s="402">
        <v>0</v>
      </c>
      <c r="BH69" s="402">
        <v>0</v>
      </c>
      <c r="BI69" s="402">
        <v>0</v>
      </c>
      <c r="BJ69" s="402">
        <v>0</v>
      </c>
      <c r="BK69" s="402">
        <v>0</v>
      </c>
      <c r="BL69" s="402">
        <v>0</v>
      </c>
      <c r="BM69" s="402">
        <v>0</v>
      </c>
      <c r="BN69" s="402">
        <v>0</v>
      </c>
      <c r="BO69" s="402">
        <v>0</v>
      </c>
      <c r="BP69" s="402">
        <v>0</v>
      </c>
      <c r="BQ69" s="402">
        <v>0</v>
      </c>
      <c r="BR69" s="402">
        <v>0</v>
      </c>
      <c r="BS69" s="402">
        <v>0</v>
      </c>
      <c r="BT69" s="402">
        <v>0</v>
      </c>
      <c r="BU69" s="402">
        <v>0</v>
      </c>
      <c r="BV69" s="402">
        <v>0</v>
      </c>
      <c r="BW69" s="402">
        <v>0</v>
      </c>
      <c r="BX69" s="402">
        <v>0</v>
      </c>
      <c r="BY69" s="402">
        <v>0</v>
      </c>
      <c r="BZ69" s="402">
        <v>0</v>
      </c>
      <c r="CA69" s="402">
        <v>0</v>
      </c>
      <c r="CB69" s="402">
        <v>0</v>
      </c>
      <c r="CC69" s="402">
        <v>0</v>
      </c>
      <c r="CD69" s="402">
        <v>0</v>
      </c>
      <c r="CE69" s="403">
        <v>0</v>
      </c>
    </row>
    <row r="70" spans="1:83" x14ac:dyDescent="0.35">
      <c r="A70" s="433"/>
      <c r="B70" s="201" t="s">
        <v>624</v>
      </c>
      <c r="C70" s="432"/>
      <c r="D70" s="402">
        <v>0</v>
      </c>
      <c r="E70" s="402">
        <v>0</v>
      </c>
      <c r="F70" s="402">
        <v>0</v>
      </c>
      <c r="G70" s="402">
        <v>0</v>
      </c>
      <c r="H70" s="402">
        <v>0</v>
      </c>
      <c r="I70" s="402">
        <v>0</v>
      </c>
      <c r="J70" s="402">
        <v>0</v>
      </c>
      <c r="K70" s="402">
        <v>0</v>
      </c>
      <c r="L70" s="402">
        <v>0</v>
      </c>
      <c r="M70" s="402">
        <v>0</v>
      </c>
      <c r="N70" s="402">
        <v>0</v>
      </c>
      <c r="O70" s="402">
        <v>0</v>
      </c>
      <c r="P70" s="402">
        <v>0</v>
      </c>
      <c r="Q70" s="402">
        <v>0</v>
      </c>
      <c r="R70" s="402">
        <v>0</v>
      </c>
      <c r="S70" s="402">
        <v>0</v>
      </c>
      <c r="T70" s="402">
        <v>0</v>
      </c>
      <c r="U70" s="402">
        <v>0</v>
      </c>
      <c r="V70" s="402">
        <v>0</v>
      </c>
      <c r="W70" s="402">
        <v>0</v>
      </c>
      <c r="X70" s="402">
        <v>0</v>
      </c>
      <c r="Y70" s="402">
        <v>0</v>
      </c>
      <c r="Z70" s="402">
        <v>0</v>
      </c>
      <c r="AA70" s="402">
        <v>0</v>
      </c>
      <c r="AB70" s="402">
        <v>0</v>
      </c>
      <c r="AC70" s="402">
        <v>0</v>
      </c>
      <c r="AD70" s="402">
        <v>0</v>
      </c>
      <c r="AE70" s="402">
        <v>0</v>
      </c>
      <c r="AF70" s="402">
        <v>0</v>
      </c>
      <c r="AG70" s="402">
        <v>0</v>
      </c>
      <c r="AH70" s="402">
        <v>0</v>
      </c>
      <c r="AI70" s="402">
        <v>0</v>
      </c>
      <c r="AJ70" s="402">
        <v>0</v>
      </c>
      <c r="AK70" s="402">
        <v>0</v>
      </c>
      <c r="AL70" s="402">
        <v>0</v>
      </c>
      <c r="AM70" s="402">
        <v>0</v>
      </c>
      <c r="AN70" s="402">
        <v>0</v>
      </c>
      <c r="AO70" s="402">
        <v>0</v>
      </c>
      <c r="AP70" s="402">
        <v>0</v>
      </c>
      <c r="AQ70" s="402">
        <v>0</v>
      </c>
      <c r="AR70" s="402">
        <v>0</v>
      </c>
      <c r="AS70" s="402">
        <v>0</v>
      </c>
      <c r="AT70" s="402">
        <v>0</v>
      </c>
      <c r="AU70" s="402">
        <v>2566.87037061822</v>
      </c>
      <c r="AV70" s="402">
        <v>2953.7286618819962</v>
      </c>
      <c r="AW70" s="402">
        <v>0</v>
      </c>
      <c r="AX70" s="402">
        <v>0</v>
      </c>
      <c r="AY70" s="402">
        <v>0</v>
      </c>
      <c r="AZ70" s="402">
        <v>0</v>
      </c>
      <c r="BA70" s="402">
        <v>0</v>
      </c>
      <c r="BB70" s="402">
        <v>0</v>
      </c>
      <c r="BC70" s="402">
        <v>0</v>
      </c>
      <c r="BD70" s="402">
        <v>0</v>
      </c>
      <c r="BE70" s="402">
        <v>0</v>
      </c>
      <c r="BF70" s="402">
        <v>0</v>
      </c>
      <c r="BG70" s="402">
        <v>0</v>
      </c>
      <c r="BH70" s="402">
        <v>0</v>
      </c>
      <c r="BI70" s="402">
        <v>0</v>
      </c>
      <c r="BJ70" s="402">
        <v>0</v>
      </c>
      <c r="BK70" s="402">
        <v>0</v>
      </c>
      <c r="BL70" s="402">
        <v>0</v>
      </c>
      <c r="BM70" s="402">
        <v>0</v>
      </c>
      <c r="BN70" s="402">
        <v>0</v>
      </c>
      <c r="BO70" s="402">
        <v>0</v>
      </c>
      <c r="BP70" s="402">
        <v>0</v>
      </c>
      <c r="BQ70" s="402">
        <v>0</v>
      </c>
      <c r="BR70" s="402">
        <v>0</v>
      </c>
      <c r="BS70" s="402">
        <v>0</v>
      </c>
      <c r="BT70" s="402">
        <v>0</v>
      </c>
      <c r="BU70" s="402">
        <v>0</v>
      </c>
      <c r="BV70" s="402">
        <v>0</v>
      </c>
      <c r="BW70" s="402">
        <v>0</v>
      </c>
      <c r="BX70" s="402">
        <v>0</v>
      </c>
      <c r="BY70" s="402">
        <v>0</v>
      </c>
      <c r="BZ70" s="402">
        <v>0</v>
      </c>
      <c r="CA70" s="402">
        <v>0</v>
      </c>
      <c r="CB70" s="402">
        <v>0</v>
      </c>
      <c r="CC70" s="402">
        <v>0</v>
      </c>
      <c r="CD70" s="402">
        <v>0</v>
      </c>
      <c r="CE70" s="403">
        <v>0</v>
      </c>
    </row>
    <row r="71" spans="1:83" x14ac:dyDescent="0.35">
      <c r="A71" s="433"/>
      <c r="B71" s="201" t="s">
        <v>625</v>
      </c>
      <c r="C71" s="432"/>
      <c r="D71" s="402">
        <v>0</v>
      </c>
      <c r="E71" s="402">
        <v>0</v>
      </c>
      <c r="F71" s="402">
        <v>0</v>
      </c>
      <c r="G71" s="402">
        <v>0</v>
      </c>
      <c r="H71" s="402">
        <v>0</v>
      </c>
      <c r="I71" s="402">
        <v>0</v>
      </c>
      <c r="J71" s="402">
        <v>0</v>
      </c>
      <c r="K71" s="402">
        <v>0</v>
      </c>
      <c r="L71" s="402">
        <v>0</v>
      </c>
      <c r="M71" s="402">
        <v>0</v>
      </c>
      <c r="N71" s="402">
        <v>0</v>
      </c>
      <c r="O71" s="402">
        <v>0</v>
      </c>
      <c r="P71" s="402">
        <v>0</v>
      </c>
      <c r="Q71" s="402">
        <v>0</v>
      </c>
      <c r="R71" s="402">
        <v>0</v>
      </c>
      <c r="S71" s="402">
        <v>0</v>
      </c>
      <c r="T71" s="402">
        <v>0</v>
      </c>
      <c r="U71" s="402">
        <v>0</v>
      </c>
      <c r="V71" s="402">
        <v>0</v>
      </c>
      <c r="W71" s="402">
        <v>0</v>
      </c>
      <c r="X71" s="402">
        <v>0</v>
      </c>
      <c r="Y71" s="402">
        <v>0</v>
      </c>
      <c r="Z71" s="402">
        <v>0</v>
      </c>
      <c r="AA71" s="402">
        <v>0</v>
      </c>
      <c r="AB71" s="402">
        <v>0</v>
      </c>
      <c r="AC71" s="402">
        <v>0</v>
      </c>
      <c r="AD71" s="402">
        <v>0</v>
      </c>
      <c r="AE71" s="402">
        <v>0</v>
      </c>
      <c r="AF71" s="402">
        <v>0</v>
      </c>
      <c r="AG71" s="402">
        <v>0</v>
      </c>
      <c r="AH71" s="402">
        <v>0</v>
      </c>
      <c r="AI71" s="402">
        <v>0</v>
      </c>
      <c r="AJ71" s="402">
        <v>0</v>
      </c>
      <c r="AK71" s="402">
        <v>0</v>
      </c>
      <c r="AL71" s="402">
        <v>0</v>
      </c>
      <c r="AM71" s="402">
        <v>0</v>
      </c>
      <c r="AN71" s="402">
        <v>0</v>
      </c>
      <c r="AO71" s="402">
        <v>0</v>
      </c>
      <c r="AP71" s="402">
        <v>0</v>
      </c>
      <c r="AQ71" s="402">
        <v>0</v>
      </c>
      <c r="AR71" s="402">
        <v>0</v>
      </c>
      <c r="AS71" s="402">
        <v>0</v>
      </c>
      <c r="AT71" s="402">
        <v>0</v>
      </c>
      <c r="AU71" s="402">
        <v>60.661402120806173</v>
      </c>
      <c r="AV71" s="402">
        <v>90.892391817852427</v>
      </c>
      <c r="AW71" s="402">
        <v>0</v>
      </c>
      <c r="AX71" s="402">
        <v>0</v>
      </c>
      <c r="AY71" s="402">
        <v>0</v>
      </c>
      <c r="AZ71" s="402">
        <v>0</v>
      </c>
      <c r="BA71" s="402">
        <v>0</v>
      </c>
      <c r="BB71" s="402">
        <v>0</v>
      </c>
      <c r="BC71" s="402">
        <v>0</v>
      </c>
      <c r="BD71" s="402">
        <v>0</v>
      </c>
      <c r="BE71" s="402">
        <v>0</v>
      </c>
      <c r="BF71" s="402">
        <v>0</v>
      </c>
      <c r="BG71" s="402">
        <v>0</v>
      </c>
      <c r="BH71" s="402">
        <v>0</v>
      </c>
      <c r="BI71" s="402">
        <v>0</v>
      </c>
      <c r="BJ71" s="402">
        <v>0</v>
      </c>
      <c r="BK71" s="402">
        <v>0</v>
      </c>
      <c r="BL71" s="402">
        <v>0</v>
      </c>
      <c r="BM71" s="402">
        <v>0</v>
      </c>
      <c r="BN71" s="402">
        <v>0</v>
      </c>
      <c r="BO71" s="402">
        <v>0</v>
      </c>
      <c r="BP71" s="402">
        <v>0</v>
      </c>
      <c r="BQ71" s="402">
        <v>0</v>
      </c>
      <c r="BR71" s="402">
        <v>0</v>
      </c>
      <c r="BS71" s="402">
        <v>0</v>
      </c>
      <c r="BT71" s="402">
        <v>0</v>
      </c>
      <c r="BU71" s="402">
        <v>0</v>
      </c>
      <c r="BV71" s="402">
        <v>0</v>
      </c>
      <c r="BW71" s="402">
        <v>0</v>
      </c>
      <c r="BX71" s="402">
        <v>0</v>
      </c>
      <c r="BY71" s="402">
        <v>0</v>
      </c>
      <c r="BZ71" s="402">
        <v>0</v>
      </c>
      <c r="CA71" s="402">
        <v>0</v>
      </c>
      <c r="CB71" s="402">
        <v>0</v>
      </c>
      <c r="CC71" s="402">
        <v>0</v>
      </c>
      <c r="CD71" s="402">
        <v>0</v>
      </c>
      <c r="CE71" s="403">
        <v>0</v>
      </c>
    </row>
    <row r="72" spans="1:83" x14ac:dyDescent="0.35">
      <c r="A72" s="433"/>
      <c r="B72" s="201" t="s">
        <v>626</v>
      </c>
      <c r="C72" s="432"/>
      <c r="D72" s="402">
        <v>0</v>
      </c>
      <c r="E72" s="402">
        <v>0</v>
      </c>
      <c r="F72" s="402">
        <v>0</v>
      </c>
      <c r="G72" s="402">
        <v>0</v>
      </c>
      <c r="H72" s="402">
        <v>0</v>
      </c>
      <c r="I72" s="402">
        <v>0</v>
      </c>
      <c r="J72" s="402">
        <v>0</v>
      </c>
      <c r="K72" s="402">
        <v>0</v>
      </c>
      <c r="L72" s="402">
        <v>0</v>
      </c>
      <c r="M72" s="402">
        <v>0</v>
      </c>
      <c r="N72" s="402">
        <v>0</v>
      </c>
      <c r="O72" s="402">
        <v>0</v>
      </c>
      <c r="P72" s="402">
        <v>0</v>
      </c>
      <c r="Q72" s="402">
        <v>0</v>
      </c>
      <c r="R72" s="402">
        <v>0</v>
      </c>
      <c r="S72" s="402">
        <v>0</v>
      </c>
      <c r="T72" s="402">
        <v>0</v>
      </c>
      <c r="U72" s="402">
        <v>0</v>
      </c>
      <c r="V72" s="402">
        <v>0</v>
      </c>
      <c r="W72" s="402">
        <v>0</v>
      </c>
      <c r="X72" s="402">
        <v>0</v>
      </c>
      <c r="Y72" s="402">
        <v>0</v>
      </c>
      <c r="Z72" s="402">
        <v>0</v>
      </c>
      <c r="AA72" s="402">
        <v>0</v>
      </c>
      <c r="AB72" s="402">
        <v>0</v>
      </c>
      <c r="AC72" s="402">
        <v>0</v>
      </c>
      <c r="AD72" s="402">
        <v>0</v>
      </c>
      <c r="AE72" s="402">
        <v>0</v>
      </c>
      <c r="AF72" s="402">
        <v>0</v>
      </c>
      <c r="AG72" s="402">
        <v>0</v>
      </c>
      <c r="AH72" s="402">
        <v>0</v>
      </c>
      <c r="AI72" s="402">
        <v>0</v>
      </c>
      <c r="AJ72" s="402">
        <v>0</v>
      </c>
      <c r="AK72" s="402">
        <v>0</v>
      </c>
      <c r="AL72" s="402">
        <v>0</v>
      </c>
      <c r="AM72" s="402">
        <v>0</v>
      </c>
      <c r="AN72" s="402">
        <v>0</v>
      </c>
      <c r="AO72" s="402">
        <v>0</v>
      </c>
      <c r="AP72" s="402">
        <v>0</v>
      </c>
      <c r="AQ72" s="402">
        <v>0</v>
      </c>
      <c r="AR72" s="402">
        <v>0</v>
      </c>
      <c r="AS72" s="402">
        <v>0</v>
      </c>
      <c r="AT72" s="402">
        <v>0</v>
      </c>
      <c r="AU72" s="402">
        <v>269.01045069210869</v>
      </c>
      <c r="AV72" s="402">
        <v>343.93431935323275</v>
      </c>
      <c r="AW72" s="402">
        <v>0</v>
      </c>
      <c r="AX72" s="402">
        <v>0</v>
      </c>
      <c r="AY72" s="402">
        <v>0</v>
      </c>
      <c r="AZ72" s="402">
        <v>0</v>
      </c>
      <c r="BA72" s="402">
        <v>0</v>
      </c>
      <c r="BB72" s="402">
        <v>0</v>
      </c>
      <c r="BC72" s="402">
        <v>0</v>
      </c>
      <c r="BD72" s="402">
        <v>0</v>
      </c>
      <c r="BE72" s="402">
        <v>0</v>
      </c>
      <c r="BF72" s="402">
        <v>0</v>
      </c>
      <c r="BG72" s="402">
        <v>0</v>
      </c>
      <c r="BH72" s="402">
        <v>0</v>
      </c>
      <c r="BI72" s="402">
        <v>0</v>
      </c>
      <c r="BJ72" s="402">
        <v>0</v>
      </c>
      <c r="BK72" s="402">
        <v>0</v>
      </c>
      <c r="BL72" s="402">
        <v>0</v>
      </c>
      <c r="BM72" s="402">
        <v>0</v>
      </c>
      <c r="BN72" s="402">
        <v>0</v>
      </c>
      <c r="BO72" s="402">
        <v>0</v>
      </c>
      <c r="BP72" s="402">
        <v>0</v>
      </c>
      <c r="BQ72" s="402">
        <v>0</v>
      </c>
      <c r="BR72" s="402">
        <v>0</v>
      </c>
      <c r="BS72" s="402">
        <v>0</v>
      </c>
      <c r="BT72" s="402">
        <v>0</v>
      </c>
      <c r="BU72" s="402">
        <v>0</v>
      </c>
      <c r="BV72" s="402">
        <v>0</v>
      </c>
      <c r="BW72" s="402">
        <v>0</v>
      </c>
      <c r="BX72" s="402">
        <v>0</v>
      </c>
      <c r="BY72" s="402">
        <v>0</v>
      </c>
      <c r="BZ72" s="402">
        <v>0</v>
      </c>
      <c r="CA72" s="402">
        <v>0</v>
      </c>
      <c r="CB72" s="402">
        <v>0</v>
      </c>
      <c r="CC72" s="402">
        <v>0</v>
      </c>
      <c r="CD72" s="402">
        <v>0</v>
      </c>
      <c r="CE72" s="403">
        <v>0</v>
      </c>
    </row>
    <row r="73" spans="1:83" ht="26.25" customHeight="1" x14ac:dyDescent="0.35">
      <c r="A73" s="433"/>
      <c r="B73" s="73" t="s">
        <v>628</v>
      </c>
      <c r="C73" s="432"/>
      <c r="D73" s="402">
        <v>0</v>
      </c>
      <c r="E73" s="402">
        <v>0</v>
      </c>
      <c r="F73" s="402">
        <v>0</v>
      </c>
      <c r="G73" s="402">
        <v>0</v>
      </c>
      <c r="H73" s="402">
        <v>0</v>
      </c>
      <c r="I73" s="402">
        <v>0</v>
      </c>
      <c r="J73" s="402">
        <v>0</v>
      </c>
      <c r="K73" s="402">
        <v>0</v>
      </c>
      <c r="L73" s="402">
        <v>0</v>
      </c>
      <c r="M73" s="402">
        <v>0</v>
      </c>
      <c r="N73" s="402">
        <v>0</v>
      </c>
      <c r="O73" s="402">
        <v>0</v>
      </c>
      <c r="P73" s="402">
        <v>0</v>
      </c>
      <c r="Q73" s="402">
        <v>0</v>
      </c>
      <c r="R73" s="402">
        <v>0</v>
      </c>
      <c r="S73" s="402">
        <v>0</v>
      </c>
      <c r="T73" s="402">
        <v>0</v>
      </c>
      <c r="U73" s="402">
        <v>0</v>
      </c>
      <c r="V73" s="402">
        <v>0</v>
      </c>
      <c r="W73" s="402">
        <v>0</v>
      </c>
      <c r="X73" s="402">
        <v>0</v>
      </c>
      <c r="Y73" s="402">
        <v>0</v>
      </c>
      <c r="Z73" s="402">
        <v>297.50583589230553</v>
      </c>
      <c r="AA73" s="402">
        <v>322.62596368362915</v>
      </c>
      <c r="AB73" s="402">
        <v>382.32254559826936</v>
      </c>
      <c r="AC73" s="402">
        <v>429.44003738263115</v>
      </c>
      <c r="AD73" s="402">
        <v>1071.1386521175298</v>
      </c>
      <c r="AE73" s="402">
        <v>1190.6676519945249</v>
      </c>
      <c r="AF73" s="402">
        <v>1129.0362495992267</v>
      </c>
      <c r="AG73" s="402">
        <v>2471.8237888346066</v>
      </c>
      <c r="AH73" s="402">
        <v>2320.7297504546377</v>
      </c>
      <c r="AI73" s="402">
        <v>2285.5741997170112</v>
      </c>
      <c r="AJ73" s="402">
        <v>2578.1199803671443</v>
      </c>
      <c r="AK73" s="402">
        <v>3458.2495371480964</v>
      </c>
      <c r="AL73" s="402">
        <v>3908.2758642994545</v>
      </c>
      <c r="AM73" s="402">
        <v>4180.4787582684376</v>
      </c>
      <c r="AN73" s="402">
        <v>4383.5859408770812</v>
      </c>
      <c r="AO73" s="402">
        <v>4519.5785921064207</v>
      </c>
      <c r="AP73" s="402">
        <v>4769.9734940948074</v>
      </c>
      <c r="AQ73" s="402">
        <v>4690.3078210716867</v>
      </c>
      <c r="AR73" s="402">
        <v>3513.7504562785784</v>
      </c>
      <c r="AS73" s="402">
        <v>3551.7241839668063</v>
      </c>
      <c r="AT73" s="402">
        <v>0</v>
      </c>
      <c r="AU73" s="402">
        <v>0</v>
      </c>
      <c r="AV73" s="402">
        <v>0</v>
      </c>
      <c r="AW73" s="402">
        <v>0</v>
      </c>
      <c r="AX73" s="402">
        <v>0</v>
      </c>
      <c r="AY73" s="402">
        <v>0</v>
      </c>
      <c r="AZ73" s="402">
        <v>0</v>
      </c>
      <c r="BA73" s="402">
        <v>0</v>
      </c>
      <c r="BB73" s="402">
        <v>0</v>
      </c>
      <c r="BC73" s="402">
        <v>0</v>
      </c>
      <c r="BD73" s="402">
        <v>0</v>
      </c>
      <c r="BE73" s="402">
        <v>0</v>
      </c>
      <c r="BF73" s="402">
        <v>0</v>
      </c>
      <c r="BG73" s="402">
        <v>0</v>
      </c>
      <c r="BH73" s="402">
        <v>0</v>
      </c>
      <c r="BI73" s="402">
        <v>0</v>
      </c>
      <c r="BJ73" s="402">
        <v>0</v>
      </c>
      <c r="BK73" s="402">
        <v>0</v>
      </c>
      <c r="BL73" s="402">
        <v>0</v>
      </c>
      <c r="BM73" s="402">
        <v>0</v>
      </c>
      <c r="BN73" s="402">
        <v>0</v>
      </c>
      <c r="BO73" s="402">
        <v>0</v>
      </c>
      <c r="BP73" s="402">
        <v>0</v>
      </c>
      <c r="BQ73" s="402">
        <v>0</v>
      </c>
      <c r="BR73" s="402">
        <v>0</v>
      </c>
      <c r="BS73" s="402">
        <v>0</v>
      </c>
      <c r="BT73" s="402">
        <v>0</v>
      </c>
      <c r="BU73" s="402">
        <v>0</v>
      </c>
      <c r="BV73" s="402">
        <v>0</v>
      </c>
      <c r="BW73" s="402">
        <v>0</v>
      </c>
      <c r="BX73" s="402">
        <v>0</v>
      </c>
      <c r="BY73" s="402">
        <v>0</v>
      </c>
      <c r="BZ73" s="402">
        <v>0</v>
      </c>
      <c r="CA73" s="402">
        <v>0</v>
      </c>
      <c r="CB73" s="402">
        <v>0</v>
      </c>
      <c r="CC73" s="402">
        <v>0</v>
      </c>
      <c r="CD73" s="402">
        <v>0</v>
      </c>
      <c r="CE73" s="403">
        <v>0</v>
      </c>
    </row>
    <row r="74" spans="1:83" ht="26.25" customHeight="1" x14ac:dyDescent="0.35">
      <c r="A74" s="53"/>
      <c r="B74" s="53" t="s">
        <v>629</v>
      </c>
      <c r="C74" s="432"/>
      <c r="D74" s="402"/>
      <c r="E74" s="402"/>
      <c r="F74" s="402"/>
      <c r="G74" s="402"/>
      <c r="H74" s="402"/>
      <c r="I74" s="402"/>
      <c r="J74" s="402"/>
      <c r="K74" s="402"/>
      <c r="L74" s="402"/>
      <c r="M74" s="402"/>
      <c r="N74" s="402"/>
      <c r="O74" s="402"/>
      <c r="P74" s="402"/>
      <c r="Q74" s="402"/>
      <c r="R74" s="402"/>
      <c r="S74" s="402"/>
      <c r="T74" s="402"/>
      <c r="U74" s="402"/>
      <c r="V74" s="402"/>
      <c r="W74" s="402"/>
      <c r="X74" s="402"/>
      <c r="Y74" s="402"/>
      <c r="Z74" s="402"/>
      <c r="AA74" s="402"/>
      <c r="AB74" s="402"/>
      <c r="AC74" s="402"/>
      <c r="AD74" s="402"/>
      <c r="AE74" s="402"/>
      <c r="AF74" s="402"/>
      <c r="AG74" s="402"/>
      <c r="AH74" s="402"/>
      <c r="AI74" s="402"/>
      <c r="AJ74" s="402"/>
      <c r="AK74" s="402"/>
      <c r="AL74" s="402"/>
      <c r="AM74" s="402"/>
      <c r="AN74" s="402"/>
      <c r="AO74" s="402"/>
      <c r="AP74" s="402"/>
      <c r="AQ74" s="402"/>
      <c r="AR74" s="402"/>
      <c r="AS74" s="402"/>
      <c r="AT74" s="402"/>
      <c r="AU74" s="402"/>
      <c r="AV74" s="402"/>
      <c r="AW74" s="402"/>
      <c r="AX74" s="402"/>
      <c r="AY74" s="402"/>
      <c r="AZ74" s="402"/>
      <c r="BA74" s="402"/>
      <c r="BB74" s="402"/>
      <c r="BC74" s="402"/>
      <c r="BD74" s="402"/>
      <c r="BE74" s="402"/>
      <c r="BF74" s="402"/>
      <c r="BG74" s="402"/>
      <c r="BH74" s="402"/>
      <c r="BI74" s="402"/>
      <c r="BJ74" s="402"/>
      <c r="BK74" s="402"/>
      <c r="BL74" s="402"/>
      <c r="BM74" s="402"/>
      <c r="BN74" s="402"/>
      <c r="BO74" s="402"/>
      <c r="BP74" s="402"/>
      <c r="BQ74" s="402"/>
      <c r="BR74" s="402"/>
      <c r="BS74" s="402"/>
      <c r="BT74" s="402"/>
      <c r="BU74" s="402"/>
      <c r="BV74" s="402"/>
      <c r="BW74" s="402"/>
      <c r="BX74" s="402"/>
      <c r="BY74" s="402"/>
      <c r="BZ74" s="402"/>
      <c r="CA74" s="402"/>
      <c r="CB74" s="402"/>
      <c r="CC74" s="402"/>
      <c r="CD74" s="402"/>
      <c r="CE74" s="403"/>
    </row>
    <row r="75" spans="1:83" x14ac:dyDescent="0.35">
      <c r="A75" s="433"/>
      <c r="B75" s="73" t="s">
        <v>634</v>
      </c>
      <c r="C75" s="432"/>
      <c r="D75" s="402" t="s">
        <v>473</v>
      </c>
      <c r="E75" s="402" t="s">
        <v>473</v>
      </c>
      <c r="F75" s="402" t="s">
        <v>473</v>
      </c>
      <c r="G75" s="402" t="s">
        <v>473</v>
      </c>
      <c r="H75" s="402" t="s">
        <v>473</v>
      </c>
      <c r="I75" s="402" t="s">
        <v>473</v>
      </c>
      <c r="J75" s="402" t="s">
        <v>473</v>
      </c>
      <c r="K75" s="402" t="s">
        <v>473</v>
      </c>
      <c r="L75" s="402" t="s">
        <v>473</v>
      </c>
      <c r="M75" s="402" t="s">
        <v>473</v>
      </c>
      <c r="N75" s="402" t="s">
        <v>473</v>
      </c>
      <c r="O75" s="402" t="s">
        <v>473</v>
      </c>
      <c r="P75" s="402" t="s">
        <v>473</v>
      </c>
      <c r="Q75" s="402" t="s">
        <v>473</v>
      </c>
      <c r="R75" s="402" t="s">
        <v>473</v>
      </c>
      <c r="S75" s="402" t="s">
        <v>473</v>
      </c>
      <c r="T75" s="402" t="s">
        <v>473</v>
      </c>
      <c r="U75" s="402" t="s">
        <v>473</v>
      </c>
      <c r="V75" s="402" t="s">
        <v>473</v>
      </c>
      <c r="W75" s="402" t="s">
        <v>473</v>
      </c>
      <c r="X75" s="402" t="s">
        <v>473</v>
      </c>
      <c r="Y75" s="402" t="s">
        <v>473</v>
      </c>
      <c r="Z75" s="402" t="s">
        <v>473</v>
      </c>
      <c r="AA75" s="402" t="s">
        <v>473</v>
      </c>
      <c r="AB75" s="402" t="s">
        <v>473</v>
      </c>
      <c r="AC75" s="402" t="s">
        <v>473</v>
      </c>
      <c r="AD75" s="402" t="s">
        <v>473</v>
      </c>
      <c r="AE75" s="402" t="s">
        <v>473</v>
      </c>
      <c r="AF75" s="402" t="s">
        <v>473</v>
      </c>
      <c r="AG75" s="402" t="s">
        <v>473</v>
      </c>
      <c r="AH75" s="402" t="s">
        <v>473</v>
      </c>
      <c r="AI75" s="402" t="s">
        <v>473</v>
      </c>
      <c r="AJ75" s="402" t="s">
        <v>473</v>
      </c>
      <c r="AK75" s="402" t="s">
        <v>473</v>
      </c>
      <c r="AL75" s="402" t="s">
        <v>473</v>
      </c>
      <c r="AM75" s="402" t="s">
        <v>473</v>
      </c>
      <c r="AN75" s="402" t="s">
        <v>473</v>
      </c>
      <c r="AO75" s="402" t="s">
        <v>473</v>
      </c>
      <c r="AP75" s="402" t="s">
        <v>473</v>
      </c>
      <c r="AQ75" s="402" t="s">
        <v>473</v>
      </c>
      <c r="AR75" s="402" t="s">
        <v>473</v>
      </c>
      <c r="AS75" s="402" t="s">
        <v>473</v>
      </c>
      <c r="AT75" s="402" t="s">
        <v>473</v>
      </c>
      <c r="AU75" s="402">
        <v>2215.4674963626398</v>
      </c>
      <c r="AV75" s="402">
        <v>2936.9497926644776</v>
      </c>
      <c r="AW75" s="402">
        <v>3427.2532466030279</v>
      </c>
      <c r="AX75" s="402">
        <v>3626.4244344328135</v>
      </c>
      <c r="AY75" s="402">
        <v>3698.1623059284311</v>
      </c>
      <c r="AZ75" s="402">
        <v>3762.1042505876612</v>
      </c>
      <c r="BA75" s="402">
        <v>3896.213653542698</v>
      </c>
      <c r="BB75" s="402">
        <v>3906.8889257184619</v>
      </c>
      <c r="BC75" s="402">
        <v>3899.6289091866147</v>
      </c>
      <c r="BD75" s="402">
        <v>3905.5356822879594</v>
      </c>
      <c r="BE75" s="402">
        <v>3960.3723915831706</v>
      </c>
      <c r="BF75" s="402">
        <v>4230.3286452423918</v>
      </c>
      <c r="BG75" s="402">
        <v>4698.0630133091954</v>
      </c>
      <c r="BH75" s="402">
        <v>5321.1604531548637</v>
      </c>
      <c r="BI75" s="402">
        <v>5467.9957815124662</v>
      </c>
      <c r="BJ75" s="402">
        <v>5556.4630257707695</v>
      </c>
      <c r="BK75" s="402">
        <v>5570.4360170243763</v>
      </c>
      <c r="BL75" s="402">
        <v>5674.5696771684743</v>
      </c>
      <c r="BM75" s="402">
        <v>6215.3092443907462</v>
      </c>
      <c r="BN75" s="402">
        <v>6401.7508953580982</v>
      </c>
      <c r="BO75" s="402">
        <v>6323.4251085575052</v>
      </c>
      <c r="BP75" s="402">
        <v>6205.6358332128721</v>
      </c>
      <c r="BQ75" s="402">
        <v>0</v>
      </c>
      <c r="BR75" s="402">
        <v>0</v>
      </c>
      <c r="BS75" s="402">
        <v>0</v>
      </c>
      <c r="BT75" s="402">
        <v>0</v>
      </c>
      <c r="BU75" s="402">
        <v>0</v>
      </c>
      <c r="BV75" s="402">
        <v>0</v>
      </c>
      <c r="BW75" s="402">
        <v>0</v>
      </c>
      <c r="BX75" s="402">
        <v>0</v>
      </c>
      <c r="BY75" s="402">
        <v>0</v>
      </c>
      <c r="BZ75" s="402">
        <v>0</v>
      </c>
      <c r="CA75" s="402">
        <v>0</v>
      </c>
      <c r="CB75" s="402">
        <v>0</v>
      </c>
      <c r="CC75" s="402">
        <v>0</v>
      </c>
      <c r="CD75" s="402">
        <v>0</v>
      </c>
      <c r="CE75" s="403">
        <v>0</v>
      </c>
    </row>
    <row r="76" spans="1:83" x14ac:dyDescent="0.35">
      <c r="A76" s="433"/>
      <c r="B76" s="201" t="s">
        <v>624</v>
      </c>
      <c r="C76" s="432"/>
      <c r="D76" s="402">
        <v>0</v>
      </c>
      <c r="E76" s="402">
        <v>0</v>
      </c>
      <c r="F76" s="402">
        <v>0</v>
      </c>
      <c r="G76" s="402">
        <v>0</v>
      </c>
      <c r="H76" s="402">
        <v>0</v>
      </c>
      <c r="I76" s="402">
        <v>0</v>
      </c>
      <c r="J76" s="402">
        <v>0</v>
      </c>
      <c r="K76" s="402">
        <v>0</v>
      </c>
      <c r="L76" s="402">
        <v>0</v>
      </c>
      <c r="M76" s="402">
        <v>0</v>
      </c>
      <c r="N76" s="402">
        <v>0</v>
      </c>
      <c r="O76" s="402">
        <v>0</v>
      </c>
      <c r="P76" s="402">
        <v>0</v>
      </c>
      <c r="Q76" s="402">
        <v>0</v>
      </c>
      <c r="R76" s="402">
        <v>0</v>
      </c>
      <c r="S76" s="402">
        <v>0</v>
      </c>
      <c r="T76" s="402">
        <v>0</v>
      </c>
      <c r="U76" s="402">
        <v>0</v>
      </c>
      <c r="V76" s="402">
        <v>0</v>
      </c>
      <c r="W76" s="402">
        <v>0</v>
      </c>
      <c r="X76" s="402">
        <v>0</v>
      </c>
      <c r="Y76" s="402">
        <v>0</v>
      </c>
      <c r="Z76" s="402">
        <v>0</v>
      </c>
      <c r="AA76" s="402">
        <v>0</v>
      </c>
      <c r="AB76" s="402">
        <v>0</v>
      </c>
      <c r="AC76" s="402">
        <v>0</v>
      </c>
      <c r="AD76" s="402">
        <v>0</v>
      </c>
      <c r="AE76" s="402">
        <v>0</v>
      </c>
      <c r="AF76" s="402">
        <v>0</v>
      </c>
      <c r="AG76" s="402">
        <v>0</v>
      </c>
      <c r="AH76" s="402">
        <v>0</v>
      </c>
      <c r="AI76" s="402">
        <v>0</v>
      </c>
      <c r="AJ76" s="402">
        <v>0</v>
      </c>
      <c r="AK76" s="402">
        <v>0</v>
      </c>
      <c r="AL76" s="402">
        <v>0</v>
      </c>
      <c r="AM76" s="402">
        <v>0</v>
      </c>
      <c r="AN76" s="402">
        <v>0</v>
      </c>
      <c r="AO76" s="402">
        <v>0</v>
      </c>
      <c r="AP76" s="402">
        <v>0</v>
      </c>
      <c r="AQ76" s="402">
        <v>0</v>
      </c>
      <c r="AR76" s="402">
        <v>0</v>
      </c>
      <c r="AS76" s="402">
        <v>0</v>
      </c>
      <c r="AT76" s="402">
        <v>0</v>
      </c>
      <c r="AU76" s="402">
        <v>0</v>
      </c>
      <c r="AV76" s="402">
        <v>0</v>
      </c>
      <c r="AW76" s="402">
        <v>0</v>
      </c>
      <c r="AX76" s="402">
        <v>3154.823729659603</v>
      </c>
      <c r="AY76" s="402">
        <v>3211.4240134949937</v>
      </c>
      <c r="AZ76" s="402">
        <v>3218.342417507426</v>
      </c>
      <c r="BA76" s="402">
        <v>3275.8577625423536</v>
      </c>
      <c r="BB76" s="402">
        <v>3265.8494075593717</v>
      </c>
      <c r="BC76" s="402">
        <v>3249.649921168671</v>
      </c>
      <c r="BD76" s="402">
        <v>3244.9083490805019</v>
      </c>
      <c r="BE76" s="402">
        <v>3294.8018505394284</v>
      </c>
      <c r="BF76" s="402">
        <v>3556.8471022381636</v>
      </c>
      <c r="BG76" s="402">
        <v>4003.0825451158435</v>
      </c>
      <c r="BH76" s="402">
        <v>4548.8865236041993</v>
      </c>
      <c r="BI76" s="402">
        <v>4681.21301655365</v>
      </c>
      <c r="BJ76" s="402">
        <v>4774.4712586284704</v>
      </c>
      <c r="BK76" s="402">
        <v>4806.4087152014035</v>
      </c>
      <c r="BL76" s="402">
        <v>4925.5848140241715</v>
      </c>
      <c r="BM76" s="402">
        <v>5420.1725708362092</v>
      </c>
      <c r="BN76" s="402">
        <v>5589.6270798310807</v>
      </c>
      <c r="BO76" s="402">
        <v>5514.1960506881469</v>
      </c>
      <c r="BP76" s="402">
        <v>5409.0918371087619</v>
      </c>
      <c r="BQ76" s="402">
        <v>0</v>
      </c>
      <c r="BR76" s="402">
        <v>0</v>
      </c>
      <c r="BS76" s="402">
        <v>0</v>
      </c>
      <c r="BT76" s="402">
        <v>0</v>
      </c>
      <c r="BU76" s="402">
        <v>0</v>
      </c>
      <c r="BV76" s="402">
        <v>0</v>
      </c>
      <c r="BW76" s="402">
        <v>0</v>
      </c>
      <c r="BX76" s="402">
        <v>0</v>
      </c>
      <c r="BY76" s="402">
        <v>0</v>
      </c>
      <c r="BZ76" s="402">
        <v>0</v>
      </c>
      <c r="CA76" s="402">
        <v>0</v>
      </c>
      <c r="CB76" s="402">
        <v>0</v>
      </c>
      <c r="CC76" s="402">
        <v>0</v>
      </c>
      <c r="CD76" s="402">
        <v>0</v>
      </c>
      <c r="CE76" s="403">
        <v>0</v>
      </c>
    </row>
    <row r="77" spans="1:83" x14ac:dyDescent="0.35">
      <c r="A77" s="433"/>
      <c r="B77" s="201" t="s">
        <v>625</v>
      </c>
      <c r="C77" s="432"/>
      <c r="D77" s="402">
        <v>0</v>
      </c>
      <c r="E77" s="402">
        <v>0</v>
      </c>
      <c r="F77" s="402">
        <v>0</v>
      </c>
      <c r="G77" s="402">
        <v>0</v>
      </c>
      <c r="H77" s="402">
        <v>0</v>
      </c>
      <c r="I77" s="402">
        <v>0</v>
      </c>
      <c r="J77" s="402">
        <v>0</v>
      </c>
      <c r="K77" s="402">
        <v>0</v>
      </c>
      <c r="L77" s="402">
        <v>0</v>
      </c>
      <c r="M77" s="402">
        <v>0</v>
      </c>
      <c r="N77" s="402">
        <v>0</v>
      </c>
      <c r="O77" s="402">
        <v>0</v>
      </c>
      <c r="P77" s="402">
        <v>0</v>
      </c>
      <c r="Q77" s="402">
        <v>0</v>
      </c>
      <c r="R77" s="402">
        <v>0</v>
      </c>
      <c r="S77" s="402">
        <v>0</v>
      </c>
      <c r="T77" s="402">
        <v>0</v>
      </c>
      <c r="U77" s="402">
        <v>0</v>
      </c>
      <c r="V77" s="402">
        <v>0</v>
      </c>
      <c r="W77" s="402">
        <v>0</v>
      </c>
      <c r="X77" s="402">
        <v>0</v>
      </c>
      <c r="Y77" s="402">
        <v>0</v>
      </c>
      <c r="Z77" s="402">
        <v>0</v>
      </c>
      <c r="AA77" s="402">
        <v>0</v>
      </c>
      <c r="AB77" s="402">
        <v>0</v>
      </c>
      <c r="AC77" s="402">
        <v>0</v>
      </c>
      <c r="AD77" s="402">
        <v>0</v>
      </c>
      <c r="AE77" s="402">
        <v>0</v>
      </c>
      <c r="AF77" s="402">
        <v>0</v>
      </c>
      <c r="AG77" s="402">
        <v>0</v>
      </c>
      <c r="AH77" s="402">
        <v>0</v>
      </c>
      <c r="AI77" s="402">
        <v>0</v>
      </c>
      <c r="AJ77" s="402">
        <v>0</v>
      </c>
      <c r="AK77" s="402">
        <v>0</v>
      </c>
      <c r="AL77" s="402">
        <v>0</v>
      </c>
      <c r="AM77" s="402">
        <v>0</v>
      </c>
      <c r="AN77" s="402">
        <v>0</v>
      </c>
      <c r="AO77" s="402">
        <v>0</v>
      </c>
      <c r="AP77" s="402">
        <v>0</v>
      </c>
      <c r="AQ77" s="402">
        <v>0</v>
      </c>
      <c r="AR77" s="402">
        <v>0</v>
      </c>
      <c r="AS77" s="402">
        <v>0</v>
      </c>
      <c r="AT77" s="402">
        <v>0</v>
      </c>
      <c r="AU77" s="402">
        <v>0</v>
      </c>
      <c r="AV77" s="402">
        <v>0</v>
      </c>
      <c r="AW77" s="402">
        <v>0</v>
      </c>
      <c r="AX77" s="402">
        <v>112.73607794298826</v>
      </c>
      <c r="AY77" s="402">
        <v>123.88613753239066</v>
      </c>
      <c r="AZ77" s="402">
        <v>142.06502340348626</v>
      </c>
      <c r="BA77" s="402">
        <v>150.74018490333034</v>
      </c>
      <c r="BB77" s="402">
        <v>162.75193795112273</v>
      </c>
      <c r="BC77" s="402">
        <v>170.34862846153814</v>
      </c>
      <c r="BD77" s="402">
        <v>184.60451912907649</v>
      </c>
      <c r="BE77" s="402">
        <v>188.67993795332686</v>
      </c>
      <c r="BF77" s="402">
        <v>195.43698104986518</v>
      </c>
      <c r="BG77" s="402">
        <v>206.51572124495686</v>
      </c>
      <c r="BH77" s="402">
        <v>239.95349598668744</v>
      </c>
      <c r="BI77" s="402">
        <v>255.53370751692765</v>
      </c>
      <c r="BJ77" s="402">
        <v>259.17401002446002</v>
      </c>
      <c r="BK77" s="402">
        <v>261.32303739474065</v>
      </c>
      <c r="BL77" s="402">
        <v>268.01882345944239</v>
      </c>
      <c r="BM77" s="402">
        <v>295.70994455329651</v>
      </c>
      <c r="BN77" s="402">
        <v>310.42180765737453</v>
      </c>
      <c r="BO77" s="402">
        <v>317.19039715723181</v>
      </c>
      <c r="BP77" s="402">
        <v>318.19991827143042</v>
      </c>
      <c r="BQ77" s="402">
        <v>0</v>
      </c>
      <c r="BR77" s="402">
        <v>0</v>
      </c>
      <c r="BS77" s="402">
        <v>0</v>
      </c>
      <c r="BT77" s="402">
        <v>0</v>
      </c>
      <c r="BU77" s="402">
        <v>0</v>
      </c>
      <c r="BV77" s="402">
        <v>0</v>
      </c>
      <c r="BW77" s="402">
        <v>0</v>
      </c>
      <c r="BX77" s="402">
        <v>0</v>
      </c>
      <c r="BY77" s="402">
        <v>0</v>
      </c>
      <c r="BZ77" s="402">
        <v>0</v>
      </c>
      <c r="CA77" s="402">
        <v>0</v>
      </c>
      <c r="CB77" s="402">
        <v>0</v>
      </c>
      <c r="CC77" s="402">
        <v>0</v>
      </c>
      <c r="CD77" s="402">
        <v>0</v>
      </c>
      <c r="CE77" s="403">
        <v>0</v>
      </c>
    </row>
    <row r="78" spans="1:83" x14ac:dyDescent="0.35">
      <c r="A78" s="433"/>
      <c r="B78" s="201" t="s">
        <v>626</v>
      </c>
      <c r="C78" s="432"/>
      <c r="D78" s="402">
        <v>0</v>
      </c>
      <c r="E78" s="402">
        <v>0</v>
      </c>
      <c r="F78" s="402">
        <v>0</v>
      </c>
      <c r="G78" s="402">
        <v>0</v>
      </c>
      <c r="H78" s="402">
        <v>0</v>
      </c>
      <c r="I78" s="402">
        <v>0</v>
      </c>
      <c r="J78" s="402">
        <v>0</v>
      </c>
      <c r="K78" s="402">
        <v>0</v>
      </c>
      <c r="L78" s="402">
        <v>0</v>
      </c>
      <c r="M78" s="402">
        <v>0</v>
      </c>
      <c r="N78" s="402">
        <v>0</v>
      </c>
      <c r="O78" s="402">
        <v>0</v>
      </c>
      <c r="P78" s="402">
        <v>0</v>
      </c>
      <c r="Q78" s="402">
        <v>0</v>
      </c>
      <c r="R78" s="402">
        <v>0</v>
      </c>
      <c r="S78" s="402">
        <v>0</v>
      </c>
      <c r="T78" s="402">
        <v>0</v>
      </c>
      <c r="U78" s="402">
        <v>0</v>
      </c>
      <c r="V78" s="402">
        <v>0</v>
      </c>
      <c r="W78" s="402">
        <v>0</v>
      </c>
      <c r="X78" s="402">
        <v>0</v>
      </c>
      <c r="Y78" s="402">
        <v>0</v>
      </c>
      <c r="Z78" s="402">
        <v>0</v>
      </c>
      <c r="AA78" s="402">
        <v>0</v>
      </c>
      <c r="AB78" s="402">
        <v>0</v>
      </c>
      <c r="AC78" s="402">
        <v>0</v>
      </c>
      <c r="AD78" s="402">
        <v>0</v>
      </c>
      <c r="AE78" s="402">
        <v>0</v>
      </c>
      <c r="AF78" s="402">
        <v>0</v>
      </c>
      <c r="AG78" s="402">
        <v>0</v>
      </c>
      <c r="AH78" s="402">
        <v>0</v>
      </c>
      <c r="AI78" s="402">
        <v>0</v>
      </c>
      <c r="AJ78" s="402">
        <v>0</v>
      </c>
      <c r="AK78" s="402">
        <v>0</v>
      </c>
      <c r="AL78" s="402">
        <v>0</v>
      </c>
      <c r="AM78" s="402">
        <v>0</v>
      </c>
      <c r="AN78" s="402">
        <v>0</v>
      </c>
      <c r="AO78" s="402">
        <v>0</v>
      </c>
      <c r="AP78" s="402">
        <v>0</v>
      </c>
      <c r="AQ78" s="402">
        <v>0</v>
      </c>
      <c r="AR78" s="402">
        <v>0</v>
      </c>
      <c r="AS78" s="402">
        <v>0</v>
      </c>
      <c r="AT78" s="402">
        <v>0</v>
      </c>
      <c r="AU78" s="402">
        <v>0</v>
      </c>
      <c r="AV78" s="402">
        <v>0</v>
      </c>
      <c r="AW78" s="402">
        <v>0</v>
      </c>
      <c r="AX78" s="402">
        <v>358.86462683022222</v>
      </c>
      <c r="AY78" s="402">
        <v>362.8521549010469</v>
      </c>
      <c r="AZ78" s="402">
        <v>401.69608196645487</v>
      </c>
      <c r="BA78" s="402">
        <v>469.61534305206408</v>
      </c>
      <c r="BB78" s="402">
        <v>478.92924866973982</v>
      </c>
      <c r="BC78" s="402">
        <v>478.74970334222854</v>
      </c>
      <c r="BD78" s="402">
        <v>476.02281407838194</v>
      </c>
      <c r="BE78" s="402">
        <v>476.89060309041548</v>
      </c>
      <c r="BF78" s="402">
        <v>478.04456195436353</v>
      </c>
      <c r="BG78" s="402">
        <v>488.46474694839327</v>
      </c>
      <c r="BH78" s="402">
        <v>532.32043356397787</v>
      </c>
      <c r="BI78" s="402">
        <v>531.24905744188777</v>
      </c>
      <c r="BJ78" s="402">
        <v>522.81775711783769</v>
      </c>
      <c r="BK78" s="402">
        <v>502.70426442823151</v>
      </c>
      <c r="BL78" s="402">
        <v>480.96603968485931</v>
      </c>
      <c r="BM78" s="402">
        <v>499.42672900124001</v>
      </c>
      <c r="BN78" s="402">
        <v>501.70200786964466</v>
      </c>
      <c r="BO78" s="402">
        <v>492.03866071212587</v>
      </c>
      <c r="BP78" s="402">
        <v>478.34407783267966</v>
      </c>
      <c r="BQ78" s="402">
        <v>0</v>
      </c>
      <c r="BR78" s="402">
        <v>0</v>
      </c>
      <c r="BS78" s="402">
        <v>0</v>
      </c>
      <c r="BT78" s="402">
        <v>0</v>
      </c>
      <c r="BU78" s="402">
        <v>0</v>
      </c>
      <c r="BV78" s="402">
        <v>0</v>
      </c>
      <c r="BW78" s="402">
        <v>0</v>
      </c>
      <c r="BX78" s="402">
        <v>0</v>
      </c>
      <c r="BY78" s="402">
        <v>0</v>
      </c>
      <c r="BZ78" s="402">
        <v>0</v>
      </c>
      <c r="CA78" s="402">
        <v>0</v>
      </c>
      <c r="CB78" s="402">
        <v>0</v>
      </c>
      <c r="CC78" s="402">
        <v>0</v>
      </c>
      <c r="CD78" s="402">
        <v>0</v>
      </c>
      <c r="CE78" s="403">
        <v>0</v>
      </c>
    </row>
    <row r="79" spans="1:83" s="376" customFormat="1" ht="26.25" customHeight="1" thickBot="1" x14ac:dyDescent="0.3">
      <c r="A79" s="434"/>
      <c r="B79" s="435" t="s">
        <v>631</v>
      </c>
      <c r="C79" s="436"/>
      <c r="D79" s="405" t="s">
        <v>473</v>
      </c>
      <c r="E79" s="405" t="s">
        <v>473</v>
      </c>
      <c r="F79" s="405" t="s">
        <v>473</v>
      </c>
      <c r="G79" s="405" t="s">
        <v>473</v>
      </c>
      <c r="H79" s="405" t="s">
        <v>473</v>
      </c>
      <c r="I79" s="405" t="s">
        <v>473</v>
      </c>
      <c r="J79" s="405" t="s">
        <v>473</v>
      </c>
      <c r="K79" s="405" t="s">
        <v>473</v>
      </c>
      <c r="L79" s="405" t="s">
        <v>473</v>
      </c>
      <c r="M79" s="405" t="s">
        <v>473</v>
      </c>
      <c r="N79" s="405" t="s">
        <v>473</v>
      </c>
      <c r="O79" s="405" t="s">
        <v>473</v>
      </c>
      <c r="P79" s="405" t="s">
        <v>473</v>
      </c>
      <c r="Q79" s="405" t="s">
        <v>473</v>
      </c>
      <c r="R79" s="405" t="s">
        <v>473</v>
      </c>
      <c r="S79" s="405" t="s">
        <v>473</v>
      </c>
      <c r="T79" s="405" t="s">
        <v>473</v>
      </c>
      <c r="U79" s="405" t="s">
        <v>473</v>
      </c>
      <c r="V79" s="405" t="s">
        <v>473</v>
      </c>
      <c r="W79" s="405" t="s">
        <v>473</v>
      </c>
      <c r="X79" s="405" t="s">
        <v>473</v>
      </c>
      <c r="Y79" s="405" t="s">
        <v>473</v>
      </c>
      <c r="Z79" s="405" t="s">
        <v>473</v>
      </c>
      <c r="AA79" s="405" t="s">
        <v>473</v>
      </c>
      <c r="AB79" s="405" t="s">
        <v>473</v>
      </c>
      <c r="AC79" s="405" t="s">
        <v>473</v>
      </c>
      <c r="AD79" s="405" t="s">
        <v>473</v>
      </c>
      <c r="AE79" s="405" t="s">
        <v>473</v>
      </c>
      <c r="AF79" s="405" t="s">
        <v>473</v>
      </c>
      <c r="AG79" s="405" t="s">
        <v>473</v>
      </c>
      <c r="AH79" s="405" t="s">
        <v>473</v>
      </c>
      <c r="AI79" s="405" t="s">
        <v>473</v>
      </c>
      <c r="AJ79" s="405" t="s">
        <v>473</v>
      </c>
      <c r="AK79" s="405" t="s">
        <v>473</v>
      </c>
      <c r="AL79" s="405" t="s">
        <v>473</v>
      </c>
      <c r="AM79" s="405" t="s">
        <v>473</v>
      </c>
      <c r="AN79" s="405" t="s">
        <v>473</v>
      </c>
      <c r="AO79" s="405" t="s">
        <v>473</v>
      </c>
      <c r="AP79" s="405" t="s">
        <v>473</v>
      </c>
      <c r="AQ79" s="405" t="s">
        <v>473</v>
      </c>
      <c r="AR79" s="405" t="s">
        <v>473</v>
      </c>
      <c r="AS79" s="405" t="s">
        <v>473</v>
      </c>
      <c r="AT79" s="405" t="s">
        <v>473</v>
      </c>
      <c r="AU79" s="405">
        <v>681.07472706849489</v>
      </c>
      <c r="AV79" s="405">
        <v>451.6055803886041</v>
      </c>
      <c r="AW79" s="405">
        <v>347.41588469324415</v>
      </c>
      <c r="AX79" s="405">
        <v>348.49044149193759</v>
      </c>
      <c r="AY79" s="405">
        <v>347.44908403339775</v>
      </c>
      <c r="AZ79" s="405">
        <v>339.00790826656868</v>
      </c>
      <c r="BA79" s="405">
        <v>350.86002087545921</v>
      </c>
      <c r="BB79" s="405">
        <v>367.09335331604456</v>
      </c>
      <c r="BC79" s="405">
        <v>421.8777484084315</v>
      </c>
      <c r="BD79" s="405">
        <v>470.53811642411637</v>
      </c>
      <c r="BE79" s="405">
        <v>512.96973235457949</v>
      </c>
      <c r="BF79" s="405">
        <v>384.14630267846798</v>
      </c>
      <c r="BG79" s="405">
        <v>430.01608266506827</v>
      </c>
      <c r="BH79" s="405">
        <v>166.72836615737504</v>
      </c>
      <c r="BI79" s="405">
        <v>198.59199145100797</v>
      </c>
      <c r="BJ79" s="405">
        <v>188.78420340024178</v>
      </c>
      <c r="BK79" s="405">
        <v>164.1794189410694</v>
      </c>
      <c r="BL79" s="405">
        <v>145.65449580397993</v>
      </c>
      <c r="BM79" s="405">
        <v>156.38735627443438</v>
      </c>
      <c r="BN79" s="405">
        <v>168.37457865227449</v>
      </c>
      <c r="BO79" s="405">
        <v>123.89673907958129</v>
      </c>
      <c r="BP79" s="405">
        <v>123.58906554306544</v>
      </c>
      <c r="BQ79" s="405">
        <v>0</v>
      </c>
      <c r="BR79" s="405">
        <v>0</v>
      </c>
      <c r="BS79" s="405">
        <v>0</v>
      </c>
      <c r="BT79" s="405">
        <v>0</v>
      </c>
      <c r="BU79" s="405">
        <v>0</v>
      </c>
      <c r="BV79" s="405">
        <v>0</v>
      </c>
      <c r="BW79" s="405">
        <v>0</v>
      </c>
      <c r="BX79" s="405">
        <v>0</v>
      </c>
      <c r="BY79" s="405">
        <v>0</v>
      </c>
      <c r="BZ79" s="405">
        <v>0</v>
      </c>
      <c r="CA79" s="405">
        <v>0</v>
      </c>
      <c r="CB79" s="405">
        <v>0</v>
      </c>
      <c r="CC79" s="405">
        <v>0</v>
      </c>
      <c r="CD79" s="405">
        <v>0</v>
      </c>
      <c r="CE79" s="406">
        <v>0</v>
      </c>
    </row>
    <row r="80" spans="1:83" ht="41.25" customHeight="1" x14ac:dyDescent="0.35">
      <c r="A80" s="409"/>
      <c r="B80" s="438" t="s">
        <v>635</v>
      </c>
      <c r="C80" s="411"/>
      <c r="D80" s="412" t="s">
        <v>524</v>
      </c>
      <c r="E80" s="412" t="s">
        <v>525</v>
      </c>
      <c r="F80" s="412" t="s">
        <v>526</v>
      </c>
      <c r="G80" s="412" t="s">
        <v>527</v>
      </c>
      <c r="H80" s="412" t="s">
        <v>528</v>
      </c>
      <c r="I80" s="412" t="s">
        <v>529</v>
      </c>
      <c r="J80" s="412" t="s">
        <v>530</v>
      </c>
      <c r="K80" s="412" t="s">
        <v>531</v>
      </c>
      <c r="L80" s="412" t="s">
        <v>532</v>
      </c>
      <c r="M80" s="412" t="s">
        <v>533</v>
      </c>
      <c r="N80" s="412" t="s">
        <v>534</v>
      </c>
      <c r="O80" s="412" t="s">
        <v>535</v>
      </c>
      <c r="P80" s="412" t="s">
        <v>536</v>
      </c>
      <c r="Q80" s="412" t="s">
        <v>537</v>
      </c>
      <c r="R80" s="412" t="s">
        <v>538</v>
      </c>
      <c r="S80" s="412" t="s">
        <v>539</v>
      </c>
      <c r="T80" s="412" t="s">
        <v>540</v>
      </c>
      <c r="U80" s="412" t="s">
        <v>541</v>
      </c>
      <c r="V80" s="412" t="s">
        <v>542</v>
      </c>
      <c r="W80" s="412" t="s">
        <v>543</v>
      </c>
      <c r="X80" s="412" t="s">
        <v>544</v>
      </c>
      <c r="Y80" s="412" t="s">
        <v>545</v>
      </c>
      <c r="Z80" s="412" t="s">
        <v>546</v>
      </c>
      <c r="AA80" s="412" t="s">
        <v>547</v>
      </c>
      <c r="AB80" s="412" t="s">
        <v>548</v>
      </c>
      <c r="AC80" s="412" t="s">
        <v>549</v>
      </c>
      <c r="AD80" s="412" t="s">
        <v>550</v>
      </c>
      <c r="AE80" s="412" t="s">
        <v>551</v>
      </c>
      <c r="AF80" s="412" t="s">
        <v>552</v>
      </c>
      <c r="AG80" s="412" t="s">
        <v>553</v>
      </c>
      <c r="AH80" s="412" t="s">
        <v>554</v>
      </c>
      <c r="AI80" s="412" t="s">
        <v>555</v>
      </c>
      <c r="AJ80" s="412" t="s">
        <v>556</v>
      </c>
      <c r="AK80" s="412" t="s">
        <v>557</v>
      </c>
      <c r="AL80" s="412" t="s">
        <v>558</v>
      </c>
      <c r="AM80" s="412" t="s">
        <v>559</v>
      </c>
      <c r="AN80" s="412" t="s">
        <v>560</v>
      </c>
      <c r="AO80" s="412" t="s">
        <v>561</v>
      </c>
      <c r="AP80" s="412" t="s">
        <v>562</v>
      </c>
      <c r="AQ80" s="412" t="s">
        <v>563</v>
      </c>
      <c r="AR80" s="412" t="s">
        <v>564</v>
      </c>
      <c r="AS80" s="412" t="s">
        <v>565</v>
      </c>
      <c r="AT80" s="412" t="s">
        <v>566</v>
      </c>
      <c r="AU80" s="412" t="s">
        <v>567</v>
      </c>
      <c r="AV80" s="412" t="s">
        <v>568</v>
      </c>
      <c r="AW80" s="412" t="s">
        <v>569</v>
      </c>
      <c r="AX80" s="412" t="s">
        <v>570</v>
      </c>
      <c r="AY80" s="412" t="s">
        <v>571</v>
      </c>
      <c r="AZ80" s="412" t="s">
        <v>572</v>
      </c>
      <c r="BA80" s="412" t="s">
        <v>573</v>
      </c>
      <c r="BB80" s="412" t="s">
        <v>574</v>
      </c>
      <c r="BC80" s="412" t="s">
        <v>575</v>
      </c>
      <c r="BD80" s="412" t="s">
        <v>576</v>
      </c>
      <c r="BE80" s="412" t="s">
        <v>577</v>
      </c>
      <c r="BF80" s="412" t="s">
        <v>578</v>
      </c>
      <c r="BG80" s="412" t="s">
        <v>579</v>
      </c>
      <c r="BH80" s="412" t="s">
        <v>580</v>
      </c>
      <c r="BI80" s="412" t="s">
        <v>581</v>
      </c>
      <c r="BJ80" s="412" t="s">
        <v>582</v>
      </c>
      <c r="BK80" s="412" t="s">
        <v>583</v>
      </c>
      <c r="BL80" s="412" t="s">
        <v>584</v>
      </c>
      <c r="BM80" s="412" t="s">
        <v>585</v>
      </c>
      <c r="BN80" s="412" t="s">
        <v>586</v>
      </c>
      <c r="BO80" s="412" t="s">
        <v>587</v>
      </c>
      <c r="BP80" s="412" t="s">
        <v>588</v>
      </c>
      <c r="BQ80" s="412" t="s">
        <v>589</v>
      </c>
      <c r="BR80" s="412" t="s">
        <v>590</v>
      </c>
      <c r="BS80" s="412" t="s">
        <v>591</v>
      </c>
      <c r="BT80" s="412" t="s">
        <v>592</v>
      </c>
      <c r="BU80" s="412" t="s">
        <v>593</v>
      </c>
      <c r="BV80" s="412" t="s">
        <v>594</v>
      </c>
      <c r="BW80" s="412" t="s">
        <v>595</v>
      </c>
      <c r="BX80" s="412" t="s">
        <v>596</v>
      </c>
      <c r="BY80" s="412" t="s">
        <v>597</v>
      </c>
      <c r="BZ80" s="412" t="s">
        <v>598</v>
      </c>
      <c r="CA80" s="412" t="s">
        <v>599</v>
      </c>
      <c r="CB80" s="412" t="s">
        <v>600</v>
      </c>
      <c r="CC80" s="412" t="s">
        <v>601</v>
      </c>
      <c r="CD80" s="412" t="s">
        <v>602</v>
      </c>
      <c r="CE80" s="413" t="s">
        <v>603</v>
      </c>
    </row>
    <row r="81" spans="1:83" s="243" customFormat="1" ht="26.25" customHeight="1" x14ac:dyDescent="0.35">
      <c r="A81" s="437"/>
      <c r="B81" s="82" t="s">
        <v>163</v>
      </c>
      <c r="D81" s="399">
        <v>0</v>
      </c>
      <c r="E81" s="399">
        <v>0</v>
      </c>
      <c r="F81" s="399">
        <v>0</v>
      </c>
      <c r="G81" s="399">
        <v>0</v>
      </c>
      <c r="H81" s="399">
        <v>0</v>
      </c>
      <c r="I81" s="399">
        <v>0</v>
      </c>
      <c r="J81" s="399">
        <v>0</v>
      </c>
      <c r="K81" s="399">
        <v>0</v>
      </c>
      <c r="L81" s="399">
        <v>0</v>
      </c>
      <c r="M81" s="399">
        <v>0</v>
      </c>
      <c r="N81" s="399">
        <v>0</v>
      </c>
      <c r="O81" s="399">
        <v>0</v>
      </c>
      <c r="P81" s="399">
        <v>0</v>
      </c>
      <c r="Q81" s="399">
        <v>0</v>
      </c>
      <c r="R81" s="399">
        <v>0</v>
      </c>
      <c r="S81" s="399">
        <v>0</v>
      </c>
      <c r="T81" s="399">
        <v>0</v>
      </c>
      <c r="U81" s="399">
        <v>0</v>
      </c>
      <c r="V81" s="399">
        <v>0</v>
      </c>
      <c r="W81" s="399">
        <v>0</v>
      </c>
      <c r="X81" s="399">
        <v>0</v>
      </c>
      <c r="Y81" s="399">
        <v>0</v>
      </c>
      <c r="Z81" s="399">
        <v>0</v>
      </c>
      <c r="AA81" s="399">
        <v>0</v>
      </c>
      <c r="AB81" s="399">
        <v>0</v>
      </c>
      <c r="AC81" s="399">
        <v>0</v>
      </c>
      <c r="AD81" s="399">
        <v>0</v>
      </c>
      <c r="AE81" s="399">
        <v>0</v>
      </c>
      <c r="AF81" s="399">
        <v>0</v>
      </c>
      <c r="AG81" s="399">
        <v>0</v>
      </c>
      <c r="AH81" s="399">
        <v>5460</v>
      </c>
      <c r="AI81" s="399">
        <v>5396</v>
      </c>
      <c r="AJ81" s="399">
        <v>5800</v>
      </c>
      <c r="AK81" s="399">
        <v>6555</v>
      </c>
      <c r="AL81" s="399">
        <v>6950</v>
      </c>
      <c r="AM81" s="399">
        <v>7020</v>
      </c>
      <c r="AN81" s="399">
        <v>7230</v>
      </c>
      <c r="AO81" s="399">
        <v>7020</v>
      </c>
      <c r="AP81" s="399">
        <v>7050</v>
      </c>
      <c r="AQ81" s="399">
        <v>6875</v>
      </c>
      <c r="AR81" s="399">
        <v>5143</v>
      </c>
      <c r="AS81" s="399">
        <v>5201</v>
      </c>
      <c r="AT81" s="399">
        <v>6726</v>
      </c>
      <c r="AU81" s="399">
        <v>6367</v>
      </c>
      <c r="AV81" s="399">
        <v>6704</v>
      </c>
      <c r="AW81" s="399">
        <v>5466</v>
      </c>
      <c r="AX81" s="399">
        <v>5615</v>
      </c>
      <c r="AY81" s="399">
        <v>5690</v>
      </c>
      <c r="AZ81" s="399">
        <v>5618</v>
      </c>
      <c r="BA81" s="399">
        <v>5479</v>
      </c>
      <c r="BB81" s="399">
        <v>5306</v>
      </c>
      <c r="BC81" s="399">
        <v>5051</v>
      </c>
      <c r="BD81" s="399">
        <v>4761</v>
      </c>
      <c r="BE81" s="399">
        <v>4664</v>
      </c>
      <c r="BF81" s="399">
        <v>4625</v>
      </c>
      <c r="BG81" s="399">
        <v>4693</v>
      </c>
      <c r="BH81" s="399">
        <v>4915</v>
      </c>
      <c r="BI81" s="399">
        <v>5029</v>
      </c>
      <c r="BJ81" s="399">
        <v>5080</v>
      </c>
      <c r="BK81" s="399">
        <v>5068</v>
      </c>
      <c r="BL81" s="399">
        <v>5158</v>
      </c>
      <c r="BM81" s="399">
        <v>5571</v>
      </c>
      <c r="BN81" s="399">
        <v>5805</v>
      </c>
      <c r="BO81" s="399">
        <v>5874</v>
      </c>
      <c r="BP81" s="399">
        <v>5911</v>
      </c>
      <c r="BQ81" s="399">
        <v>0</v>
      </c>
      <c r="BR81" s="399">
        <v>0</v>
      </c>
      <c r="BS81" s="399">
        <v>0</v>
      </c>
      <c r="BT81" s="399">
        <v>0</v>
      </c>
      <c r="BU81" s="399">
        <v>0</v>
      </c>
      <c r="BV81" s="399">
        <v>0</v>
      </c>
      <c r="BW81" s="399">
        <v>0</v>
      </c>
      <c r="BX81" s="399">
        <v>0</v>
      </c>
      <c r="BY81" s="399">
        <v>0</v>
      </c>
      <c r="BZ81" s="399">
        <v>0</v>
      </c>
      <c r="CA81" s="399">
        <v>0</v>
      </c>
      <c r="CB81" s="399">
        <v>0</v>
      </c>
      <c r="CC81" s="399">
        <v>0</v>
      </c>
      <c r="CD81" s="399">
        <v>0</v>
      </c>
      <c r="CE81" s="400">
        <v>0</v>
      </c>
    </row>
    <row r="82" spans="1:83" ht="26.25" customHeight="1" x14ac:dyDescent="0.35">
      <c r="A82" s="75"/>
      <c r="B82" s="53" t="s">
        <v>610</v>
      </c>
      <c r="BX82" s="197"/>
      <c r="BY82" s="197"/>
      <c r="BZ82" s="197"/>
      <c r="CA82" s="197"/>
      <c r="CB82" s="197"/>
      <c r="CC82" s="197"/>
      <c r="CD82" s="197"/>
      <c r="CE82" s="220"/>
    </row>
    <row r="83" spans="1:83" x14ac:dyDescent="0.35">
      <c r="A83" s="433"/>
      <c r="B83" s="73" t="s">
        <v>611</v>
      </c>
      <c r="D83" s="402"/>
      <c r="E83" s="402"/>
      <c r="F83" s="402"/>
      <c r="G83" s="402"/>
      <c r="H83" s="402"/>
      <c r="I83" s="402"/>
      <c r="J83" s="402"/>
      <c r="K83" s="402"/>
      <c r="L83" s="402"/>
      <c r="M83" s="402"/>
      <c r="N83" s="402"/>
      <c r="O83" s="402"/>
      <c r="P83" s="402"/>
      <c r="Q83" s="402"/>
      <c r="R83" s="402"/>
      <c r="S83" s="402"/>
      <c r="T83" s="402"/>
      <c r="U83" s="402"/>
      <c r="V83" s="402"/>
      <c r="W83" s="402"/>
      <c r="X83" s="402"/>
      <c r="Y83" s="402"/>
      <c r="Z83" s="402"/>
      <c r="AA83" s="402"/>
      <c r="AB83" s="402"/>
      <c r="AC83" s="402"/>
      <c r="AD83" s="402"/>
      <c r="AE83" s="402"/>
      <c r="AF83" s="402"/>
      <c r="AG83" s="402"/>
      <c r="AH83" s="402"/>
      <c r="AI83" s="402"/>
      <c r="AJ83" s="402"/>
      <c r="AK83" s="402"/>
      <c r="AL83" s="402"/>
      <c r="AM83" s="402"/>
      <c r="AN83" s="402"/>
      <c r="AO83" s="402"/>
      <c r="AP83" s="402"/>
      <c r="AQ83" s="402"/>
      <c r="AR83" s="402"/>
      <c r="AS83" s="402"/>
      <c r="AT83" s="402"/>
      <c r="AU83" s="402"/>
      <c r="AV83" s="402"/>
      <c r="AW83" s="402"/>
      <c r="AX83" s="402"/>
      <c r="AY83" s="402"/>
      <c r="AZ83" s="402"/>
      <c r="BA83" s="402"/>
      <c r="BB83" s="402"/>
      <c r="BC83" s="402"/>
      <c r="BD83" s="402"/>
      <c r="BE83" s="402"/>
      <c r="BF83" s="402"/>
      <c r="BG83" s="402"/>
      <c r="BH83" s="402"/>
      <c r="BI83" s="402"/>
      <c r="BJ83" s="402"/>
      <c r="BK83" s="402"/>
      <c r="BL83" s="402">
        <v>368</v>
      </c>
      <c r="BM83" s="402">
        <v>597</v>
      </c>
      <c r="BN83" s="402">
        <v>647</v>
      </c>
      <c r="BO83" s="402">
        <v>691</v>
      </c>
      <c r="BP83" s="402">
        <v>733</v>
      </c>
      <c r="BQ83" s="402">
        <v>0</v>
      </c>
      <c r="BR83" s="402">
        <v>0</v>
      </c>
      <c r="BS83" s="402">
        <v>0</v>
      </c>
      <c r="BT83" s="402">
        <v>0</v>
      </c>
      <c r="BU83" s="402">
        <v>0</v>
      </c>
      <c r="BV83" s="402">
        <v>0</v>
      </c>
      <c r="BW83" s="402">
        <v>0</v>
      </c>
      <c r="BX83" s="402">
        <v>0</v>
      </c>
      <c r="BY83" s="402">
        <v>0</v>
      </c>
      <c r="BZ83" s="402">
        <v>0</v>
      </c>
      <c r="CA83" s="402">
        <v>0</v>
      </c>
      <c r="CB83" s="402">
        <v>0</v>
      </c>
      <c r="CC83" s="402">
        <v>0</v>
      </c>
      <c r="CD83" s="402">
        <v>0</v>
      </c>
      <c r="CE83" s="403">
        <v>0</v>
      </c>
    </row>
    <row r="84" spans="1:83" x14ac:dyDescent="0.35">
      <c r="A84" s="433"/>
      <c r="B84" s="73" t="s">
        <v>28</v>
      </c>
      <c r="D84" s="402"/>
      <c r="E84" s="402"/>
      <c r="F84" s="402"/>
      <c r="G84" s="402"/>
      <c r="H84" s="402"/>
      <c r="I84" s="402"/>
      <c r="J84" s="402"/>
      <c r="K84" s="402"/>
      <c r="L84" s="402"/>
      <c r="M84" s="402"/>
      <c r="N84" s="402"/>
      <c r="O84" s="402"/>
      <c r="P84" s="402"/>
      <c r="Q84" s="402"/>
      <c r="R84" s="402"/>
      <c r="S84" s="402"/>
      <c r="T84" s="402"/>
      <c r="U84" s="402"/>
      <c r="V84" s="402"/>
      <c r="W84" s="402"/>
      <c r="X84" s="402"/>
      <c r="Y84" s="402"/>
      <c r="Z84" s="402"/>
      <c r="AA84" s="402"/>
      <c r="AB84" s="402"/>
      <c r="AC84" s="402"/>
      <c r="AD84" s="402"/>
      <c r="AE84" s="402"/>
      <c r="AF84" s="402"/>
      <c r="AG84" s="402"/>
      <c r="AH84" s="402"/>
      <c r="AI84" s="402"/>
      <c r="AJ84" s="402"/>
      <c r="AK84" s="402"/>
      <c r="AL84" s="402"/>
      <c r="AM84" s="402"/>
      <c r="AN84" s="402"/>
      <c r="AO84" s="402"/>
      <c r="AP84" s="402"/>
      <c r="AQ84" s="402"/>
      <c r="AR84" s="402"/>
      <c r="AS84" s="402"/>
      <c r="AT84" s="402"/>
      <c r="AU84" s="402"/>
      <c r="AV84" s="402"/>
      <c r="AW84" s="402"/>
      <c r="AX84" s="402"/>
      <c r="AY84" s="402"/>
      <c r="AZ84" s="402"/>
      <c r="BA84" s="402"/>
      <c r="BB84" s="402"/>
      <c r="BC84" s="402"/>
      <c r="BD84" s="402"/>
      <c r="BE84" s="402"/>
      <c r="BF84" s="402"/>
      <c r="BG84" s="402"/>
      <c r="BH84" s="402"/>
      <c r="BI84" s="402"/>
      <c r="BJ84" s="402"/>
      <c r="BK84" s="402"/>
      <c r="BL84" s="402">
        <v>1147</v>
      </c>
      <c r="BM84" s="402">
        <v>1215</v>
      </c>
      <c r="BN84" s="402">
        <v>1266</v>
      </c>
      <c r="BO84" s="402">
        <v>1286</v>
      </c>
      <c r="BP84" s="402">
        <v>1294</v>
      </c>
      <c r="BQ84" s="402">
        <v>0</v>
      </c>
      <c r="BR84" s="402">
        <v>0</v>
      </c>
      <c r="BS84" s="402">
        <v>0</v>
      </c>
      <c r="BT84" s="402">
        <v>0</v>
      </c>
      <c r="BU84" s="402">
        <v>0</v>
      </c>
      <c r="BV84" s="402">
        <v>0</v>
      </c>
      <c r="BW84" s="402">
        <v>0</v>
      </c>
      <c r="BX84" s="402">
        <v>0</v>
      </c>
      <c r="BY84" s="402">
        <v>0</v>
      </c>
      <c r="BZ84" s="402">
        <v>0</v>
      </c>
      <c r="CA84" s="402">
        <v>0</v>
      </c>
      <c r="CB84" s="402">
        <v>0</v>
      </c>
      <c r="CC84" s="402">
        <v>0</v>
      </c>
      <c r="CD84" s="402">
        <v>0</v>
      </c>
      <c r="CE84" s="403">
        <v>0</v>
      </c>
    </row>
    <row r="85" spans="1:83" x14ac:dyDescent="0.35">
      <c r="A85" s="433"/>
      <c r="B85" s="73" t="s">
        <v>612</v>
      </c>
      <c r="D85" s="402"/>
      <c r="E85" s="402"/>
      <c r="F85" s="402"/>
      <c r="G85" s="402"/>
      <c r="H85" s="402"/>
      <c r="I85" s="402"/>
      <c r="J85" s="402"/>
      <c r="K85" s="402"/>
      <c r="L85" s="402"/>
      <c r="M85" s="402"/>
      <c r="N85" s="402"/>
      <c r="O85" s="402"/>
      <c r="P85" s="402"/>
      <c r="Q85" s="402"/>
      <c r="R85" s="402"/>
      <c r="S85" s="402"/>
      <c r="T85" s="402"/>
      <c r="U85" s="402"/>
      <c r="V85" s="402"/>
      <c r="W85" s="402"/>
      <c r="X85" s="402"/>
      <c r="Y85" s="402"/>
      <c r="Z85" s="402"/>
      <c r="AA85" s="402"/>
      <c r="AB85" s="402"/>
      <c r="AC85" s="402"/>
      <c r="AD85" s="402"/>
      <c r="AE85" s="402"/>
      <c r="AF85" s="402"/>
      <c r="AG85" s="402"/>
      <c r="AH85" s="402"/>
      <c r="AI85" s="402"/>
      <c r="AJ85" s="402"/>
      <c r="AK85" s="402"/>
      <c r="AL85" s="402"/>
      <c r="AM85" s="402"/>
      <c r="AN85" s="402"/>
      <c r="AO85" s="402"/>
      <c r="AP85" s="402"/>
      <c r="AQ85" s="402"/>
      <c r="AR85" s="402"/>
      <c r="AS85" s="402"/>
      <c r="AT85" s="402"/>
      <c r="AU85" s="402"/>
      <c r="AV85" s="402"/>
      <c r="AW85" s="402"/>
      <c r="AX85" s="402"/>
      <c r="AY85" s="402"/>
      <c r="AZ85" s="402"/>
      <c r="BA85" s="402"/>
      <c r="BB85" s="402"/>
      <c r="BC85" s="402"/>
      <c r="BD85" s="402"/>
      <c r="BE85" s="402"/>
      <c r="BF85" s="402"/>
      <c r="BG85" s="402"/>
      <c r="BH85" s="402"/>
      <c r="BI85" s="402"/>
      <c r="BJ85" s="402"/>
      <c r="BK85" s="402"/>
      <c r="BL85" s="402">
        <v>647</v>
      </c>
      <c r="BM85" s="402">
        <v>625</v>
      </c>
      <c r="BN85" s="402">
        <v>581</v>
      </c>
      <c r="BO85" s="402">
        <v>517</v>
      </c>
      <c r="BP85" s="402">
        <v>468</v>
      </c>
      <c r="BQ85" s="402">
        <v>0</v>
      </c>
      <c r="BR85" s="402">
        <v>0</v>
      </c>
      <c r="BS85" s="402">
        <v>0</v>
      </c>
      <c r="BT85" s="402">
        <v>0</v>
      </c>
      <c r="BU85" s="402">
        <v>0</v>
      </c>
      <c r="BV85" s="402">
        <v>0</v>
      </c>
      <c r="BW85" s="402">
        <v>0</v>
      </c>
      <c r="BX85" s="402">
        <v>0</v>
      </c>
      <c r="BY85" s="402">
        <v>0</v>
      </c>
      <c r="BZ85" s="402">
        <v>0</v>
      </c>
      <c r="CA85" s="402">
        <v>0</v>
      </c>
      <c r="CB85" s="402">
        <v>0</v>
      </c>
      <c r="CC85" s="402">
        <v>0</v>
      </c>
      <c r="CD85" s="402">
        <v>0</v>
      </c>
      <c r="CE85" s="403">
        <v>0</v>
      </c>
    </row>
    <row r="86" spans="1:83" x14ac:dyDescent="0.35">
      <c r="A86" s="433"/>
      <c r="B86" s="73" t="s">
        <v>472</v>
      </c>
      <c r="D86" s="402"/>
      <c r="E86" s="402"/>
      <c r="F86" s="402"/>
      <c r="G86" s="402"/>
      <c r="H86" s="402"/>
      <c r="I86" s="402"/>
      <c r="J86" s="402"/>
      <c r="K86" s="402"/>
      <c r="L86" s="402"/>
      <c r="M86" s="402"/>
      <c r="N86" s="402"/>
      <c r="O86" s="402"/>
      <c r="P86" s="402"/>
      <c r="Q86" s="402"/>
      <c r="R86" s="402"/>
      <c r="S86" s="402"/>
      <c r="T86" s="402"/>
      <c r="U86" s="402"/>
      <c r="V86" s="402"/>
      <c r="W86" s="402"/>
      <c r="X86" s="402"/>
      <c r="Y86" s="402"/>
      <c r="Z86" s="402"/>
      <c r="AA86" s="402"/>
      <c r="AB86" s="402"/>
      <c r="AC86" s="402"/>
      <c r="AD86" s="402"/>
      <c r="AE86" s="402"/>
      <c r="AF86" s="402"/>
      <c r="AG86" s="402"/>
      <c r="AH86" s="402"/>
      <c r="AI86" s="402"/>
      <c r="AJ86" s="402"/>
      <c r="AK86" s="402"/>
      <c r="AL86" s="402"/>
      <c r="AM86" s="402"/>
      <c r="AN86" s="402"/>
      <c r="AO86" s="402"/>
      <c r="AP86" s="402"/>
      <c r="AQ86" s="402"/>
      <c r="AR86" s="402"/>
      <c r="AS86" s="402"/>
      <c r="AT86" s="402"/>
      <c r="AU86" s="402"/>
      <c r="AV86" s="402"/>
      <c r="AW86" s="402"/>
      <c r="AX86" s="402"/>
      <c r="AY86" s="402"/>
      <c r="AZ86" s="402"/>
      <c r="BA86" s="402"/>
      <c r="BB86" s="402"/>
      <c r="BC86" s="402"/>
      <c r="BD86" s="402"/>
      <c r="BE86" s="402"/>
      <c r="BF86" s="402"/>
      <c r="BG86" s="402"/>
      <c r="BH86" s="402"/>
      <c r="BI86" s="402"/>
      <c r="BJ86" s="402"/>
      <c r="BK86" s="402"/>
      <c r="BL86" s="402">
        <v>96</v>
      </c>
      <c r="BM86" s="402">
        <v>109</v>
      </c>
      <c r="BN86" s="402">
        <v>126</v>
      </c>
      <c r="BO86" s="402">
        <v>139</v>
      </c>
      <c r="BP86" s="402">
        <v>154</v>
      </c>
      <c r="BQ86" s="402">
        <v>0</v>
      </c>
      <c r="BR86" s="402">
        <v>0</v>
      </c>
      <c r="BS86" s="402">
        <v>0</v>
      </c>
      <c r="BT86" s="402">
        <v>0</v>
      </c>
      <c r="BU86" s="402">
        <v>0</v>
      </c>
      <c r="BV86" s="402">
        <v>0</v>
      </c>
      <c r="BW86" s="402">
        <v>0</v>
      </c>
      <c r="BX86" s="402">
        <v>0</v>
      </c>
      <c r="BY86" s="402">
        <v>0</v>
      </c>
      <c r="BZ86" s="402">
        <v>0</v>
      </c>
      <c r="CA86" s="402">
        <v>0</v>
      </c>
      <c r="CB86" s="402">
        <v>0</v>
      </c>
      <c r="CC86" s="402">
        <v>0</v>
      </c>
      <c r="CD86" s="402">
        <v>0</v>
      </c>
      <c r="CE86" s="403">
        <v>0</v>
      </c>
    </row>
    <row r="87" spans="1:83" x14ac:dyDescent="0.35">
      <c r="A87" s="433"/>
      <c r="B87" s="73" t="s">
        <v>613</v>
      </c>
      <c r="D87" s="402"/>
      <c r="E87" s="402"/>
      <c r="F87" s="402"/>
      <c r="G87" s="402"/>
      <c r="H87" s="402"/>
      <c r="I87" s="402"/>
      <c r="J87" s="402"/>
      <c r="K87" s="402"/>
      <c r="L87" s="402"/>
      <c r="M87" s="402"/>
      <c r="N87" s="402"/>
      <c r="O87" s="402"/>
      <c r="P87" s="402"/>
      <c r="Q87" s="402"/>
      <c r="R87" s="402"/>
      <c r="S87" s="402"/>
      <c r="T87" s="402"/>
      <c r="U87" s="402"/>
      <c r="V87" s="402"/>
      <c r="W87" s="402"/>
      <c r="X87" s="402"/>
      <c r="Y87" s="402"/>
      <c r="Z87" s="402"/>
      <c r="AA87" s="402"/>
      <c r="AB87" s="402"/>
      <c r="AC87" s="402"/>
      <c r="AD87" s="402"/>
      <c r="AE87" s="402"/>
      <c r="AF87" s="402"/>
      <c r="AG87" s="402"/>
      <c r="AH87" s="402"/>
      <c r="AI87" s="402"/>
      <c r="AJ87" s="402"/>
      <c r="AK87" s="402"/>
      <c r="AL87" s="402"/>
      <c r="AM87" s="402"/>
      <c r="AN87" s="402"/>
      <c r="AO87" s="402"/>
      <c r="AP87" s="402"/>
      <c r="AQ87" s="402"/>
      <c r="AR87" s="402"/>
      <c r="AS87" s="402"/>
      <c r="AT87" s="402"/>
      <c r="AU87" s="402"/>
      <c r="AV87" s="402"/>
      <c r="AW87" s="402"/>
      <c r="AX87" s="402"/>
      <c r="AY87" s="402"/>
      <c r="AZ87" s="402"/>
      <c r="BA87" s="402"/>
      <c r="BB87" s="402"/>
      <c r="BC87" s="402"/>
      <c r="BD87" s="402"/>
      <c r="BE87" s="402"/>
      <c r="BF87" s="402"/>
      <c r="BG87" s="402"/>
      <c r="BH87" s="402"/>
      <c r="BI87" s="402"/>
      <c r="BJ87" s="402"/>
      <c r="BK87" s="402"/>
      <c r="BL87" s="402">
        <v>170</v>
      </c>
      <c r="BM87" s="402">
        <v>176</v>
      </c>
      <c r="BN87" s="402">
        <v>175</v>
      </c>
      <c r="BO87" s="402">
        <v>161</v>
      </c>
      <c r="BP87" s="402">
        <v>137</v>
      </c>
      <c r="BQ87" s="402">
        <v>0</v>
      </c>
      <c r="BR87" s="402">
        <v>0</v>
      </c>
      <c r="BS87" s="402">
        <v>0</v>
      </c>
      <c r="BT87" s="402">
        <v>0</v>
      </c>
      <c r="BU87" s="402">
        <v>0</v>
      </c>
      <c r="BV87" s="402">
        <v>0</v>
      </c>
      <c r="BW87" s="402">
        <v>0</v>
      </c>
      <c r="BX87" s="402">
        <v>0</v>
      </c>
      <c r="BY87" s="402">
        <v>0</v>
      </c>
      <c r="BZ87" s="402">
        <v>0</v>
      </c>
      <c r="CA87" s="402">
        <v>0</v>
      </c>
      <c r="CB87" s="402">
        <v>0</v>
      </c>
      <c r="CC87" s="402">
        <v>0</v>
      </c>
      <c r="CD87" s="402">
        <v>0</v>
      </c>
      <c r="CE87" s="403">
        <v>0</v>
      </c>
    </row>
    <row r="88" spans="1:83" ht="26.25" customHeight="1" x14ac:dyDescent="0.35">
      <c r="A88" s="433"/>
      <c r="B88" s="73" t="s">
        <v>614</v>
      </c>
      <c r="D88" s="402"/>
      <c r="E88" s="402"/>
      <c r="F88" s="402"/>
      <c r="G88" s="402"/>
      <c r="H88" s="402"/>
      <c r="I88" s="402"/>
      <c r="J88" s="402"/>
      <c r="K88" s="402"/>
      <c r="L88" s="402"/>
      <c r="M88" s="402"/>
      <c r="N88" s="402"/>
      <c r="O88" s="402"/>
      <c r="P88" s="402"/>
      <c r="Q88" s="402"/>
      <c r="R88" s="402"/>
      <c r="S88" s="402"/>
      <c r="T88" s="402"/>
      <c r="U88" s="402"/>
      <c r="V88" s="402"/>
      <c r="W88" s="402"/>
      <c r="X88" s="402"/>
      <c r="Y88" s="402"/>
      <c r="Z88" s="402"/>
      <c r="AA88" s="402"/>
      <c r="AB88" s="402"/>
      <c r="AC88" s="402"/>
      <c r="AD88" s="402"/>
      <c r="AE88" s="402"/>
      <c r="AF88" s="402"/>
      <c r="AG88" s="402"/>
      <c r="AH88" s="402"/>
      <c r="AI88" s="402"/>
      <c r="AJ88" s="402"/>
      <c r="AK88" s="402"/>
      <c r="AL88" s="402"/>
      <c r="AM88" s="402"/>
      <c r="AN88" s="402"/>
      <c r="AO88" s="402"/>
      <c r="AP88" s="402"/>
      <c r="AQ88" s="402"/>
      <c r="AR88" s="402"/>
      <c r="AS88" s="402"/>
      <c r="AT88" s="402"/>
      <c r="AU88" s="402"/>
      <c r="AV88" s="402"/>
      <c r="AW88" s="402"/>
      <c r="AX88" s="402"/>
      <c r="AY88" s="402"/>
      <c r="AZ88" s="402"/>
      <c r="BA88" s="402"/>
      <c r="BB88" s="402"/>
      <c r="BC88" s="402"/>
      <c r="BD88" s="402"/>
      <c r="BE88" s="402"/>
      <c r="BF88" s="402"/>
      <c r="BG88" s="402"/>
      <c r="BH88" s="402"/>
      <c r="BI88" s="402"/>
      <c r="BJ88" s="402"/>
      <c r="BK88" s="402"/>
      <c r="BL88" s="402">
        <v>1928</v>
      </c>
      <c r="BM88" s="402">
        <v>1939</v>
      </c>
      <c r="BN88" s="402">
        <v>1936</v>
      </c>
      <c r="BO88" s="402">
        <v>1900</v>
      </c>
      <c r="BP88" s="402">
        <v>1817</v>
      </c>
      <c r="BQ88" s="402">
        <v>0</v>
      </c>
      <c r="BR88" s="402">
        <v>0</v>
      </c>
      <c r="BS88" s="402">
        <v>0</v>
      </c>
      <c r="BT88" s="402">
        <v>0</v>
      </c>
      <c r="BU88" s="402">
        <v>0</v>
      </c>
      <c r="BV88" s="402">
        <v>0</v>
      </c>
      <c r="BW88" s="402">
        <v>0</v>
      </c>
      <c r="BX88" s="402">
        <v>0</v>
      </c>
      <c r="BY88" s="402">
        <v>0</v>
      </c>
      <c r="BZ88" s="402">
        <v>0</v>
      </c>
      <c r="CA88" s="402">
        <v>0</v>
      </c>
      <c r="CB88" s="402">
        <v>0</v>
      </c>
      <c r="CC88" s="402">
        <v>0</v>
      </c>
      <c r="CD88" s="402">
        <v>0</v>
      </c>
      <c r="CE88" s="403">
        <v>0</v>
      </c>
    </row>
    <row r="89" spans="1:83" x14ac:dyDescent="0.35">
      <c r="A89" s="433"/>
      <c r="B89" s="73" t="s">
        <v>474</v>
      </c>
      <c r="D89" s="402"/>
      <c r="E89" s="402"/>
      <c r="F89" s="402"/>
      <c r="G89" s="402"/>
      <c r="H89" s="402"/>
      <c r="I89" s="402"/>
      <c r="J89" s="402"/>
      <c r="K89" s="402"/>
      <c r="L89" s="402"/>
      <c r="M89" s="402"/>
      <c r="N89" s="402"/>
      <c r="O89" s="402"/>
      <c r="P89" s="402"/>
      <c r="Q89" s="402"/>
      <c r="R89" s="402"/>
      <c r="S89" s="402"/>
      <c r="T89" s="402"/>
      <c r="U89" s="402"/>
      <c r="V89" s="402"/>
      <c r="W89" s="402"/>
      <c r="X89" s="402"/>
      <c r="Y89" s="402"/>
      <c r="Z89" s="402"/>
      <c r="AA89" s="402"/>
      <c r="AB89" s="402"/>
      <c r="AC89" s="402"/>
      <c r="AD89" s="402"/>
      <c r="AE89" s="402"/>
      <c r="AF89" s="402"/>
      <c r="AG89" s="402"/>
      <c r="AH89" s="402"/>
      <c r="AI89" s="402"/>
      <c r="AJ89" s="402"/>
      <c r="AK89" s="402"/>
      <c r="AL89" s="402"/>
      <c r="AM89" s="402"/>
      <c r="AN89" s="402"/>
      <c r="AO89" s="402"/>
      <c r="AP89" s="402"/>
      <c r="AQ89" s="402"/>
      <c r="AR89" s="402"/>
      <c r="AS89" s="402"/>
      <c r="AT89" s="402"/>
      <c r="AU89" s="402"/>
      <c r="AV89" s="402"/>
      <c r="AW89" s="402"/>
      <c r="AX89" s="402"/>
      <c r="AY89" s="402"/>
      <c r="AZ89" s="402"/>
      <c r="BA89" s="402"/>
      <c r="BB89" s="402"/>
      <c r="BC89" s="402"/>
      <c r="BD89" s="402"/>
      <c r="BE89" s="402"/>
      <c r="BF89" s="402"/>
      <c r="BG89" s="402"/>
      <c r="BH89" s="402"/>
      <c r="BI89" s="402"/>
      <c r="BJ89" s="402"/>
      <c r="BK89" s="402"/>
      <c r="BL89" s="402">
        <v>29</v>
      </c>
      <c r="BM89" s="402">
        <v>33</v>
      </c>
      <c r="BN89" s="402">
        <v>40</v>
      </c>
      <c r="BO89" s="402">
        <v>44</v>
      </c>
      <c r="BP89" s="402">
        <v>52</v>
      </c>
      <c r="BQ89" s="402">
        <v>0</v>
      </c>
      <c r="BR89" s="402">
        <v>0</v>
      </c>
      <c r="BS89" s="402">
        <v>0</v>
      </c>
      <c r="BT89" s="402">
        <v>0</v>
      </c>
      <c r="BU89" s="402">
        <v>0</v>
      </c>
      <c r="BV89" s="402">
        <v>0</v>
      </c>
      <c r="BW89" s="402">
        <v>0</v>
      </c>
      <c r="BX89" s="402">
        <v>0</v>
      </c>
      <c r="BY89" s="402">
        <v>0</v>
      </c>
      <c r="BZ89" s="402">
        <v>0</v>
      </c>
      <c r="CA89" s="402">
        <v>0</v>
      </c>
      <c r="CB89" s="402">
        <v>0</v>
      </c>
      <c r="CC89" s="402">
        <v>0</v>
      </c>
      <c r="CD89" s="402">
        <v>0</v>
      </c>
      <c r="CE89" s="403">
        <v>0</v>
      </c>
    </row>
    <row r="90" spans="1:83" x14ac:dyDescent="0.35">
      <c r="A90" s="433"/>
      <c r="B90" s="73" t="s">
        <v>615</v>
      </c>
      <c r="D90" s="402"/>
      <c r="E90" s="402"/>
      <c r="F90" s="402"/>
      <c r="G90" s="402"/>
      <c r="H90" s="402"/>
      <c r="I90" s="402"/>
      <c r="J90" s="402"/>
      <c r="K90" s="402"/>
      <c r="L90" s="402"/>
      <c r="M90" s="402"/>
      <c r="N90" s="402"/>
      <c r="O90" s="402"/>
      <c r="P90" s="402"/>
      <c r="Q90" s="402"/>
      <c r="R90" s="402"/>
      <c r="S90" s="402"/>
      <c r="T90" s="402"/>
      <c r="U90" s="402"/>
      <c r="V90" s="402"/>
      <c r="W90" s="402"/>
      <c r="X90" s="402"/>
      <c r="Y90" s="402"/>
      <c r="Z90" s="402"/>
      <c r="AA90" s="402"/>
      <c r="AB90" s="402"/>
      <c r="AC90" s="402"/>
      <c r="AD90" s="402"/>
      <c r="AE90" s="402"/>
      <c r="AF90" s="402"/>
      <c r="AG90" s="402"/>
      <c r="AH90" s="402"/>
      <c r="AI90" s="402"/>
      <c r="AJ90" s="402"/>
      <c r="AK90" s="402"/>
      <c r="AL90" s="402"/>
      <c r="AM90" s="402"/>
      <c r="AN90" s="402"/>
      <c r="AO90" s="402"/>
      <c r="AP90" s="402"/>
      <c r="AQ90" s="402"/>
      <c r="AR90" s="402"/>
      <c r="AS90" s="402"/>
      <c r="AT90" s="402"/>
      <c r="AU90" s="402"/>
      <c r="AV90" s="402"/>
      <c r="AW90" s="402"/>
      <c r="AX90" s="402"/>
      <c r="AY90" s="402"/>
      <c r="AZ90" s="402"/>
      <c r="BA90" s="402"/>
      <c r="BB90" s="402"/>
      <c r="BC90" s="402"/>
      <c r="BD90" s="402"/>
      <c r="BE90" s="402"/>
      <c r="BF90" s="402"/>
      <c r="BG90" s="402"/>
      <c r="BH90" s="402"/>
      <c r="BI90" s="402"/>
      <c r="BJ90" s="402"/>
      <c r="BK90" s="402"/>
      <c r="BL90" s="402">
        <v>8</v>
      </c>
      <c r="BM90" s="402">
        <v>9</v>
      </c>
      <c r="BN90" s="402">
        <v>9</v>
      </c>
      <c r="BO90" s="402">
        <v>9</v>
      </c>
      <c r="BP90" s="402">
        <v>9</v>
      </c>
      <c r="BQ90" s="402">
        <v>0</v>
      </c>
      <c r="BR90" s="402">
        <v>0</v>
      </c>
      <c r="BS90" s="402">
        <v>0</v>
      </c>
      <c r="BT90" s="402">
        <v>0</v>
      </c>
      <c r="BU90" s="402">
        <v>0</v>
      </c>
      <c r="BV90" s="402">
        <v>0</v>
      </c>
      <c r="BW90" s="402">
        <v>0</v>
      </c>
      <c r="BX90" s="402">
        <v>0</v>
      </c>
      <c r="BY90" s="402">
        <v>0</v>
      </c>
      <c r="BZ90" s="402">
        <v>0</v>
      </c>
      <c r="CA90" s="402">
        <v>0</v>
      </c>
      <c r="CB90" s="402">
        <v>0</v>
      </c>
      <c r="CC90" s="402">
        <v>0</v>
      </c>
      <c r="CD90" s="402">
        <v>0</v>
      </c>
      <c r="CE90" s="403">
        <v>0</v>
      </c>
    </row>
    <row r="91" spans="1:83" x14ac:dyDescent="0.35">
      <c r="A91" s="433"/>
      <c r="B91" s="73" t="s">
        <v>35</v>
      </c>
      <c r="D91" s="402"/>
      <c r="E91" s="402"/>
      <c r="F91" s="402"/>
      <c r="G91" s="402"/>
      <c r="H91" s="402"/>
      <c r="I91" s="402"/>
      <c r="J91" s="402"/>
      <c r="K91" s="402"/>
      <c r="L91" s="402"/>
      <c r="M91" s="402"/>
      <c r="N91" s="402"/>
      <c r="O91" s="402"/>
      <c r="P91" s="402"/>
      <c r="Q91" s="402"/>
      <c r="R91" s="402"/>
      <c r="S91" s="402"/>
      <c r="T91" s="402"/>
      <c r="U91" s="402"/>
      <c r="V91" s="402"/>
      <c r="W91" s="402"/>
      <c r="X91" s="402"/>
      <c r="Y91" s="402"/>
      <c r="Z91" s="402"/>
      <c r="AA91" s="402"/>
      <c r="AB91" s="402"/>
      <c r="AC91" s="402"/>
      <c r="AD91" s="402"/>
      <c r="AE91" s="402"/>
      <c r="AF91" s="402"/>
      <c r="AG91" s="402"/>
      <c r="AH91" s="402"/>
      <c r="AI91" s="402"/>
      <c r="AJ91" s="402"/>
      <c r="AK91" s="402"/>
      <c r="AL91" s="402"/>
      <c r="AM91" s="402"/>
      <c r="AN91" s="402"/>
      <c r="AO91" s="402"/>
      <c r="AP91" s="402"/>
      <c r="AQ91" s="402"/>
      <c r="AR91" s="402"/>
      <c r="AS91" s="402"/>
      <c r="AT91" s="402"/>
      <c r="AU91" s="402"/>
      <c r="AV91" s="402"/>
      <c r="AW91" s="402"/>
      <c r="AX91" s="402"/>
      <c r="AY91" s="402"/>
      <c r="AZ91" s="402"/>
      <c r="BA91" s="402"/>
      <c r="BB91" s="402"/>
      <c r="BC91" s="402"/>
      <c r="BD91" s="402"/>
      <c r="BE91" s="402"/>
      <c r="BF91" s="402"/>
      <c r="BG91" s="402"/>
      <c r="BH91" s="402"/>
      <c r="BI91" s="402"/>
      <c r="BJ91" s="402"/>
      <c r="BK91" s="402"/>
      <c r="BL91" s="402">
        <v>433</v>
      </c>
      <c r="BM91" s="402">
        <v>444</v>
      </c>
      <c r="BN91" s="402">
        <v>453</v>
      </c>
      <c r="BO91" s="402">
        <v>460</v>
      </c>
      <c r="BP91" s="402">
        <v>496</v>
      </c>
      <c r="BQ91" s="402">
        <v>0</v>
      </c>
      <c r="BR91" s="402">
        <v>0</v>
      </c>
      <c r="BS91" s="402">
        <v>0</v>
      </c>
      <c r="BT91" s="402">
        <v>0</v>
      </c>
      <c r="BU91" s="402">
        <v>0</v>
      </c>
      <c r="BV91" s="402">
        <v>0</v>
      </c>
      <c r="BW91" s="402">
        <v>0</v>
      </c>
      <c r="BX91" s="402">
        <v>0</v>
      </c>
      <c r="BY91" s="402">
        <v>0</v>
      </c>
      <c r="BZ91" s="402">
        <v>0</v>
      </c>
      <c r="CA91" s="402">
        <v>0</v>
      </c>
      <c r="CB91" s="402">
        <v>0</v>
      </c>
      <c r="CC91" s="402">
        <v>0</v>
      </c>
      <c r="CD91" s="402">
        <v>0</v>
      </c>
      <c r="CE91" s="403">
        <v>0</v>
      </c>
    </row>
    <row r="92" spans="1:83" x14ac:dyDescent="0.35">
      <c r="A92" s="433"/>
      <c r="B92" s="73" t="s">
        <v>616</v>
      </c>
      <c r="D92" s="402"/>
      <c r="E92" s="402"/>
      <c r="F92" s="402"/>
      <c r="G92" s="402"/>
      <c r="H92" s="402"/>
      <c r="I92" s="402"/>
      <c r="J92" s="402"/>
      <c r="K92" s="402"/>
      <c r="L92" s="402"/>
      <c r="M92" s="402"/>
      <c r="N92" s="402"/>
      <c r="O92" s="402"/>
      <c r="P92" s="402"/>
      <c r="Q92" s="402"/>
      <c r="R92" s="402"/>
      <c r="S92" s="402"/>
      <c r="T92" s="402"/>
      <c r="U92" s="402"/>
      <c r="V92" s="402"/>
      <c r="W92" s="402"/>
      <c r="X92" s="402"/>
      <c r="Y92" s="402"/>
      <c r="Z92" s="402"/>
      <c r="AA92" s="402"/>
      <c r="AB92" s="402"/>
      <c r="AC92" s="402"/>
      <c r="AD92" s="402"/>
      <c r="AE92" s="402"/>
      <c r="AF92" s="402"/>
      <c r="AG92" s="402"/>
      <c r="AH92" s="402"/>
      <c r="AI92" s="402"/>
      <c r="AJ92" s="402"/>
      <c r="AK92" s="402"/>
      <c r="AL92" s="402"/>
      <c r="AM92" s="402"/>
      <c r="AN92" s="402"/>
      <c r="AO92" s="402"/>
      <c r="AP92" s="402"/>
      <c r="AQ92" s="402"/>
      <c r="AR92" s="402"/>
      <c r="AS92" s="402"/>
      <c r="AT92" s="402"/>
      <c r="AU92" s="402"/>
      <c r="AV92" s="402"/>
      <c r="AW92" s="402"/>
      <c r="AX92" s="402"/>
      <c r="AY92" s="402"/>
      <c r="AZ92" s="402"/>
      <c r="BA92" s="402"/>
      <c r="BB92" s="402"/>
      <c r="BC92" s="402"/>
      <c r="BD92" s="402"/>
      <c r="BE92" s="402"/>
      <c r="BF92" s="402"/>
      <c r="BG92" s="402"/>
      <c r="BH92" s="402"/>
      <c r="BI92" s="402"/>
      <c r="BJ92" s="402"/>
      <c r="BK92" s="402"/>
      <c r="BL92" s="402">
        <v>332</v>
      </c>
      <c r="BM92" s="402">
        <v>424</v>
      </c>
      <c r="BN92" s="402">
        <v>571</v>
      </c>
      <c r="BO92" s="402">
        <v>667</v>
      </c>
      <c r="BP92" s="402">
        <v>751</v>
      </c>
      <c r="BQ92" s="402">
        <v>0</v>
      </c>
      <c r="BR92" s="402">
        <v>0</v>
      </c>
      <c r="BS92" s="402">
        <v>0</v>
      </c>
      <c r="BT92" s="402">
        <v>0</v>
      </c>
      <c r="BU92" s="402">
        <v>0</v>
      </c>
      <c r="BV92" s="402">
        <v>0</v>
      </c>
      <c r="BW92" s="402">
        <v>0</v>
      </c>
      <c r="BX92" s="402">
        <v>0</v>
      </c>
      <c r="BY92" s="402">
        <v>0</v>
      </c>
      <c r="BZ92" s="402">
        <v>0</v>
      </c>
      <c r="CA92" s="402">
        <v>0</v>
      </c>
      <c r="CB92" s="402">
        <v>0</v>
      </c>
      <c r="CC92" s="402">
        <v>0</v>
      </c>
      <c r="CD92" s="402">
        <v>0</v>
      </c>
      <c r="CE92" s="403">
        <v>0</v>
      </c>
    </row>
    <row r="93" spans="1:83" ht="26.25" customHeight="1" x14ac:dyDescent="0.35">
      <c r="A93" s="433"/>
      <c r="B93" s="53" t="s">
        <v>617</v>
      </c>
      <c r="D93" s="402"/>
      <c r="E93" s="402"/>
      <c r="F93" s="402"/>
      <c r="G93" s="402"/>
      <c r="H93" s="402"/>
      <c r="I93" s="402"/>
      <c r="J93" s="402"/>
      <c r="K93" s="402"/>
      <c r="L93" s="402"/>
      <c r="M93" s="402"/>
      <c r="N93" s="402"/>
      <c r="O93" s="402"/>
      <c r="P93" s="402"/>
      <c r="Q93" s="402"/>
      <c r="R93" s="402"/>
      <c r="S93" s="402"/>
      <c r="T93" s="402"/>
      <c r="U93" s="402"/>
      <c r="V93" s="402"/>
      <c r="W93" s="402"/>
      <c r="X93" s="402"/>
      <c r="Y93" s="402"/>
      <c r="Z93" s="402"/>
      <c r="AA93" s="402"/>
      <c r="AB93" s="402"/>
      <c r="AC93" s="402"/>
      <c r="AD93" s="402"/>
      <c r="AE93" s="402"/>
      <c r="AF93" s="402"/>
      <c r="AG93" s="402"/>
      <c r="AH93" s="402"/>
      <c r="AI93" s="402"/>
      <c r="AJ93" s="402"/>
      <c r="AK93" s="402"/>
      <c r="AL93" s="402"/>
      <c r="AM93" s="402"/>
      <c r="AN93" s="402"/>
      <c r="AO93" s="402"/>
      <c r="AP93" s="402"/>
      <c r="AQ93" s="402"/>
      <c r="AR93" s="402">
        <v>3013</v>
      </c>
      <c r="AS93" s="402">
        <v>2979</v>
      </c>
      <c r="AT93" s="402">
        <v>3735</v>
      </c>
      <c r="AU93" s="402">
        <v>3159</v>
      </c>
      <c r="AV93" s="402">
        <v>2996</v>
      </c>
      <c r="AW93" s="402">
        <v>2838</v>
      </c>
      <c r="AX93" s="402">
        <v>2801</v>
      </c>
      <c r="AY93" s="402">
        <v>2769</v>
      </c>
      <c r="AZ93" s="402">
        <v>2692</v>
      </c>
      <c r="BA93" s="402">
        <v>2623</v>
      </c>
      <c r="BB93" s="402">
        <v>2567</v>
      </c>
      <c r="BC93" s="402">
        <v>2471</v>
      </c>
      <c r="BD93" s="402">
        <v>2387</v>
      </c>
      <c r="BE93" s="402">
        <v>2371</v>
      </c>
      <c r="BF93" s="402">
        <v>2357</v>
      </c>
      <c r="BG93" s="402">
        <v>2335</v>
      </c>
      <c r="BH93" s="402">
        <v>2442</v>
      </c>
      <c r="BI93" s="402">
        <v>2426</v>
      </c>
      <c r="BJ93" s="402">
        <v>2510</v>
      </c>
      <c r="BK93" s="402">
        <v>2535</v>
      </c>
      <c r="BL93" s="402">
        <v>2592</v>
      </c>
      <c r="BM93" s="402">
        <v>2631</v>
      </c>
      <c r="BN93" s="402">
        <v>2633</v>
      </c>
      <c r="BO93" s="402">
        <v>2620</v>
      </c>
      <c r="BP93" s="402">
        <v>2544</v>
      </c>
      <c r="BQ93" s="402">
        <v>0</v>
      </c>
      <c r="BR93" s="402">
        <v>0</v>
      </c>
      <c r="BS93" s="402">
        <v>0</v>
      </c>
      <c r="BT93" s="402">
        <v>0</v>
      </c>
      <c r="BU93" s="402">
        <v>0</v>
      </c>
      <c r="BV93" s="402">
        <v>0</v>
      </c>
      <c r="BW93" s="402">
        <v>0</v>
      </c>
      <c r="BX93" s="402">
        <v>0</v>
      </c>
      <c r="BY93" s="402">
        <v>0</v>
      </c>
      <c r="BZ93" s="402">
        <v>0</v>
      </c>
      <c r="CA93" s="402">
        <v>0</v>
      </c>
      <c r="CB93" s="402">
        <v>0</v>
      </c>
      <c r="CC93" s="402">
        <v>0</v>
      </c>
      <c r="CD93" s="402">
        <v>0</v>
      </c>
      <c r="CE93" s="403">
        <v>0</v>
      </c>
    </row>
    <row r="94" spans="1:83" x14ac:dyDescent="0.35">
      <c r="A94" s="433"/>
      <c r="B94" s="53" t="s">
        <v>618</v>
      </c>
      <c r="D94" s="402"/>
      <c r="E94" s="402"/>
      <c r="F94" s="402"/>
      <c r="G94" s="402"/>
      <c r="H94" s="402"/>
      <c r="I94" s="402"/>
      <c r="J94" s="402"/>
      <c r="K94" s="402"/>
      <c r="L94" s="402"/>
      <c r="M94" s="402"/>
      <c r="N94" s="402"/>
      <c r="O94" s="402"/>
      <c r="P94" s="402"/>
      <c r="Q94" s="402"/>
      <c r="R94" s="402"/>
      <c r="S94" s="402"/>
      <c r="T94" s="402"/>
      <c r="U94" s="402"/>
      <c r="V94" s="402"/>
      <c r="W94" s="402"/>
      <c r="X94" s="402"/>
      <c r="Y94" s="402"/>
      <c r="Z94" s="402"/>
      <c r="AA94" s="402"/>
      <c r="AB94" s="402"/>
      <c r="AC94" s="402"/>
      <c r="AD94" s="402"/>
      <c r="AE94" s="402"/>
      <c r="AF94" s="402"/>
      <c r="AG94" s="402"/>
      <c r="AH94" s="402"/>
      <c r="AI94" s="402"/>
      <c r="AJ94" s="402"/>
      <c r="AK94" s="402"/>
      <c r="AL94" s="402"/>
      <c r="AM94" s="402"/>
      <c r="AN94" s="402"/>
      <c r="AO94" s="402"/>
      <c r="AP94" s="402"/>
      <c r="AQ94" s="402"/>
      <c r="AR94" s="402">
        <v>2131</v>
      </c>
      <c r="AS94" s="402">
        <v>2221</v>
      </c>
      <c r="AT94" s="402">
        <v>2991</v>
      </c>
      <c r="AU94" s="402">
        <v>3209</v>
      </c>
      <c r="AV94" s="402">
        <v>3708</v>
      </c>
      <c r="AW94" s="402">
        <v>2628</v>
      </c>
      <c r="AX94" s="402">
        <v>2814</v>
      </c>
      <c r="AY94" s="402">
        <v>2921</v>
      </c>
      <c r="AZ94" s="402">
        <v>2927</v>
      </c>
      <c r="BA94" s="402">
        <v>2856</v>
      </c>
      <c r="BB94" s="402">
        <v>2740</v>
      </c>
      <c r="BC94" s="402">
        <v>2580</v>
      </c>
      <c r="BD94" s="402">
        <v>2374</v>
      </c>
      <c r="BE94" s="402">
        <v>2293</v>
      </c>
      <c r="BF94" s="402">
        <v>2268</v>
      </c>
      <c r="BG94" s="402">
        <v>2358</v>
      </c>
      <c r="BH94" s="402">
        <v>2473</v>
      </c>
      <c r="BI94" s="402">
        <v>2603</v>
      </c>
      <c r="BJ94" s="402">
        <v>2570</v>
      </c>
      <c r="BK94" s="402">
        <v>2533</v>
      </c>
      <c r="BL94" s="402">
        <v>2566</v>
      </c>
      <c r="BM94" s="402">
        <v>2940</v>
      </c>
      <c r="BN94" s="402">
        <v>3172</v>
      </c>
      <c r="BO94" s="402">
        <v>3254</v>
      </c>
      <c r="BP94" s="402">
        <v>3368</v>
      </c>
      <c r="BQ94" s="402">
        <v>0</v>
      </c>
      <c r="BR94" s="402">
        <v>0</v>
      </c>
      <c r="BS94" s="402">
        <v>0</v>
      </c>
      <c r="BT94" s="402">
        <v>0</v>
      </c>
      <c r="BU94" s="402">
        <v>0</v>
      </c>
      <c r="BV94" s="402">
        <v>0</v>
      </c>
      <c r="BW94" s="402">
        <v>0</v>
      </c>
      <c r="BX94" s="402">
        <v>0</v>
      </c>
      <c r="BY94" s="402">
        <v>0</v>
      </c>
      <c r="BZ94" s="402">
        <v>0</v>
      </c>
      <c r="CA94" s="402">
        <v>0</v>
      </c>
      <c r="CB94" s="402">
        <v>0</v>
      </c>
      <c r="CC94" s="402">
        <v>0</v>
      </c>
      <c r="CD94" s="402">
        <v>0</v>
      </c>
      <c r="CE94" s="403">
        <v>0</v>
      </c>
    </row>
    <row r="95" spans="1:83" ht="26.25" customHeight="1" x14ac:dyDescent="0.35">
      <c r="A95" s="75"/>
      <c r="B95" s="53" t="s">
        <v>619</v>
      </c>
      <c r="D95" s="402"/>
      <c r="E95" s="402"/>
      <c r="F95" s="402"/>
      <c r="G95" s="402"/>
      <c r="H95" s="402"/>
      <c r="I95" s="402"/>
      <c r="J95" s="402"/>
      <c r="K95" s="402"/>
      <c r="L95" s="402"/>
      <c r="M95" s="402"/>
      <c r="N95" s="402"/>
      <c r="O95" s="402"/>
      <c r="P95" s="402"/>
      <c r="Q95" s="402"/>
      <c r="R95" s="402"/>
      <c r="S95" s="402"/>
      <c r="T95" s="402"/>
      <c r="U95" s="402"/>
      <c r="V95" s="402"/>
      <c r="W95" s="402"/>
      <c r="X95" s="402"/>
      <c r="Y95" s="402"/>
      <c r="Z95" s="402"/>
      <c r="AA95" s="402"/>
      <c r="AB95" s="402"/>
      <c r="AC95" s="402"/>
      <c r="AD95" s="402"/>
      <c r="AE95" s="402"/>
      <c r="AF95" s="402"/>
      <c r="AG95" s="402"/>
      <c r="AH95" s="402"/>
      <c r="AI95" s="402"/>
      <c r="AJ95" s="402"/>
      <c r="AK95" s="402"/>
      <c r="AL95" s="402"/>
      <c r="AM95" s="402"/>
      <c r="AN95" s="402"/>
      <c r="AO95" s="402"/>
      <c r="AP95" s="402"/>
      <c r="AQ95" s="402"/>
      <c r="AR95" s="402"/>
      <c r="AS95" s="402"/>
      <c r="AT95" s="402"/>
      <c r="AU95" s="402"/>
      <c r="AV95" s="402"/>
      <c r="AW95" s="402"/>
      <c r="AX95" s="402"/>
      <c r="AY95" s="402"/>
      <c r="AZ95" s="402"/>
      <c r="BA95" s="402"/>
      <c r="BB95" s="402"/>
      <c r="BC95" s="402"/>
      <c r="BD95" s="402"/>
      <c r="BE95" s="402"/>
      <c r="BF95" s="402"/>
      <c r="BG95" s="402"/>
      <c r="BH95" s="402"/>
      <c r="BI95" s="402"/>
      <c r="BJ95" s="402"/>
      <c r="BK95" s="402"/>
      <c r="BL95" s="402"/>
      <c r="BM95" s="402"/>
      <c r="BN95" s="402"/>
      <c r="BO95" s="402"/>
      <c r="BP95" s="402"/>
      <c r="BQ95" s="402"/>
      <c r="BR95" s="402"/>
      <c r="BS95" s="402"/>
      <c r="BT95" s="402"/>
      <c r="BU95" s="402"/>
      <c r="BV95" s="402"/>
      <c r="BW95" s="402"/>
      <c r="BX95" s="402"/>
      <c r="BY95" s="402"/>
      <c r="BZ95" s="402"/>
      <c r="CA95" s="402"/>
      <c r="CB95" s="402"/>
      <c r="CC95" s="402"/>
      <c r="CD95" s="402"/>
      <c r="CE95" s="403"/>
    </row>
    <row r="96" spans="1:83" x14ac:dyDescent="0.35">
      <c r="A96" s="433"/>
      <c r="B96" s="73" t="s">
        <v>620</v>
      </c>
      <c r="D96" s="402"/>
      <c r="E96" s="402"/>
      <c r="F96" s="402"/>
      <c r="G96" s="402"/>
      <c r="H96" s="402"/>
      <c r="I96" s="402"/>
      <c r="J96" s="402"/>
      <c r="K96" s="402"/>
      <c r="L96" s="402"/>
      <c r="M96" s="402"/>
      <c r="N96" s="402"/>
      <c r="O96" s="402"/>
      <c r="P96" s="402"/>
      <c r="Q96" s="402"/>
      <c r="R96" s="402"/>
      <c r="S96" s="402"/>
      <c r="T96" s="402"/>
      <c r="U96" s="402"/>
      <c r="V96" s="402"/>
      <c r="W96" s="402"/>
      <c r="X96" s="402"/>
      <c r="Y96" s="402"/>
      <c r="Z96" s="402"/>
      <c r="AA96" s="402"/>
      <c r="AB96" s="402"/>
      <c r="AC96" s="402"/>
      <c r="AD96" s="402"/>
      <c r="AE96" s="402"/>
      <c r="AF96" s="402"/>
      <c r="AG96" s="402"/>
      <c r="AH96" s="402"/>
      <c r="AI96" s="402"/>
      <c r="AJ96" s="402"/>
      <c r="AK96" s="402"/>
      <c r="AL96" s="402"/>
      <c r="AM96" s="402"/>
      <c r="AN96" s="402"/>
      <c r="AO96" s="402"/>
      <c r="AP96" s="402"/>
      <c r="AQ96" s="402"/>
      <c r="AR96" s="402">
        <v>3013</v>
      </c>
      <c r="AS96" s="402">
        <v>2979</v>
      </c>
      <c r="AT96" s="402">
        <v>3735</v>
      </c>
      <c r="AU96" s="402">
        <v>3159</v>
      </c>
      <c r="AV96" s="402">
        <v>2996</v>
      </c>
      <c r="AW96" s="402">
        <v>2838</v>
      </c>
      <c r="AX96" s="402">
        <v>2801</v>
      </c>
      <c r="AY96" s="402">
        <v>2769</v>
      </c>
      <c r="AZ96" s="402">
        <v>2692</v>
      </c>
      <c r="BA96" s="402">
        <v>2623</v>
      </c>
      <c r="BB96" s="402">
        <v>2567</v>
      </c>
      <c r="BC96" s="402">
        <v>2471</v>
      </c>
      <c r="BD96" s="402">
        <v>2387</v>
      </c>
      <c r="BE96" s="402">
        <v>2371</v>
      </c>
      <c r="BF96" s="402">
        <v>2357</v>
      </c>
      <c r="BG96" s="402">
        <v>2335</v>
      </c>
      <c r="BH96" s="402">
        <v>2442</v>
      </c>
      <c r="BI96" s="402">
        <v>2426</v>
      </c>
      <c r="BJ96" s="402">
        <v>2510</v>
      </c>
      <c r="BK96" s="402">
        <v>2535</v>
      </c>
      <c r="BL96" s="402">
        <v>2592</v>
      </c>
      <c r="BM96" s="402">
        <v>2631</v>
      </c>
      <c r="BN96" s="402">
        <v>2633</v>
      </c>
      <c r="BO96" s="402">
        <v>2620</v>
      </c>
      <c r="BP96" s="402">
        <v>2544</v>
      </c>
      <c r="BQ96" s="402">
        <v>0</v>
      </c>
      <c r="BR96" s="402">
        <v>0</v>
      </c>
      <c r="BS96" s="402">
        <v>0</v>
      </c>
      <c r="BT96" s="402">
        <v>0</v>
      </c>
      <c r="BU96" s="402">
        <v>0</v>
      </c>
      <c r="BV96" s="402">
        <v>0</v>
      </c>
      <c r="BW96" s="402">
        <v>0</v>
      </c>
      <c r="BX96" s="402">
        <v>0</v>
      </c>
      <c r="BY96" s="402">
        <v>0</v>
      </c>
      <c r="BZ96" s="402">
        <v>0</v>
      </c>
      <c r="CA96" s="402">
        <v>0</v>
      </c>
      <c r="CB96" s="402">
        <v>0</v>
      </c>
      <c r="CC96" s="402">
        <v>0</v>
      </c>
      <c r="CD96" s="402">
        <v>0</v>
      </c>
      <c r="CE96" s="403">
        <v>0</v>
      </c>
    </row>
    <row r="97" spans="1:83" x14ac:dyDescent="0.35">
      <c r="A97" s="433"/>
      <c r="B97" s="73" t="s">
        <v>477</v>
      </c>
      <c r="D97" s="402"/>
      <c r="E97" s="402"/>
      <c r="F97" s="402"/>
      <c r="G97" s="402"/>
      <c r="H97" s="402"/>
      <c r="I97" s="402"/>
      <c r="J97" s="402"/>
      <c r="K97" s="402"/>
      <c r="L97" s="402"/>
      <c r="M97" s="402"/>
      <c r="N97" s="402"/>
      <c r="O97" s="402"/>
      <c r="P97" s="402"/>
      <c r="Q97" s="402"/>
      <c r="R97" s="402"/>
      <c r="S97" s="402"/>
      <c r="T97" s="402"/>
      <c r="U97" s="402"/>
      <c r="V97" s="402"/>
      <c r="W97" s="402"/>
      <c r="X97" s="402"/>
      <c r="Y97" s="402"/>
      <c r="Z97" s="402"/>
      <c r="AA97" s="402"/>
      <c r="AB97" s="402"/>
      <c r="AC97" s="402"/>
      <c r="AD97" s="402"/>
      <c r="AE97" s="402"/>
      <c r="AF97" s="402"/>
      <c r="AG97" s="402"/>
      <c r="AH97" s="402"/>
      <c r="AI97" s="402"/>
      <c r="AJ97" s="402"/>
      <c r="AK97" s="402"/>
      <c r="AL97" s="402"/>
      <c r="AM97" s="402"/>
      <c r="AN97" s="402"/>
      <c r="AO97" s="402"/>
      <c r="AP97" s="402"/>
      <c r="AQ97" s="402"/>
      <c r="AR97" s="402">
        <v>301</v>
      </c>
      <c r="AS97" s="402">
        <v>324</v>
      </c>
      <c r="AT97" s="402">
        <v>477</v>
      </c>
      <c r="AU97" s="402">
        <v>486</v>
      </c>
      <c r="AV97" s="402">
        <v>546</v>
      </c>
      <c r="AW97" s="402">
        <v>517</v>
      </c>
      <c r="AX97" s="402">
        <v>618</v>
      </c>
      <c r="AY97" s="402">
        <v>682</v>
      </c>
      <c r="AZ97" s="402">
        <v>718</v>
      </c>
      <c r="BA97" s="402">
        <v>766</v>
      </c>
      <c r="BB97" s="402">
        <v>810</v>
      </c>
      <c r="BC97" s="402">
        <v>828</v>
      </c>
      <c r="BD97" s="402">
        <v>843</v>
      </c>
      <c r="BE97" s="402">
        <v>870</v>
      </c>
      <c r="BF97" s="402">
        <v>898</v>
      </c>
      <c r="BG97" s="402">
        <v>952</v>
      </c>
      <c r="BH97" s="402">
        <v>1023</v>
      </c>
      <c r="BI97" s="402">
        <v>1085</v>
      </c>
      <c r="BJ97" s="402">
        <v>1065</v>
      </c>
      <c r="BK97" s="402">
        <v>1039</v>
      </c>
      <c r="BL97" s="402">
        <v>1056</v>
      </c>
      <c r="BM97" s="402">
        <v>1122</v>
      </c>
      <c r="BN97" s="402">
        <v>1168</v>
      </c>
      <c r="BO97" s="402">
        <v>1190</v>
      </c>
      <c r="BP97" s="402">
        <v>1194</v>
      </c>
      <c r="BQ97" s="402">
        <v>0</v>
      </c>
      <c r="BR97" s="402">
        <v>0</v>
      </c>
      <c r="BS97" s="402">
        <v>0</v>
      </c>
      <c r="BT97" s="402">
        <v>0</v>
      </c>
      <c r="BU97" s="402">
        <v>0</v>
      </c>
      <c r="BV97" s="402">
        <v>0</v>
      </c>
      <c r="BW97" s="402">
        <v>0</v>
      </c>
      <c r="BX97" s="402">
        <v>0</v>
      </c>
      <c r="BY97" s="402">
        <v>0</v>
      </c>
      <c r="BZ97" s="402">
        <v>0</v>
      </c>
      <c r="CA97" s="402">
        <v>0</v>
      </c>
      <c r="CB97" s="402">
        <v>0</v>
      </c>
      <c r="CC97" s="402">
        <v>0</v>
      </c>
      <c r="CD97" s="402">
        <v>0</v>
      </c>
      <c r="CE97" s="403">
        <v>0</v>
      </c>
    </row>
    <row r="98" spans="1:83" x14ac:dyDescent="0.35">
      <c r="A98" s="433"/>
      <c r="B98" s="73" t="s">
        <v>621</v>
      </c>
      <c r="D98" s="402"/>
      <c r="E98" s="402"/>
      <c r="F98" s="402"/>
      <c r="G98" s="402"/>
      <c r="H98" s="402"/>
      <c r="I98" s="402"/>
      <c r="J98" s="402"/>
      <c r="K98" s="402"/>
      <c r="L98" s="402"/>
      <c r="M98" s="402"/>
      <c r="N98" s="402"/>
      <c r="O98" s="402"/>
      <c r="P98" s="402"/>
      <c r="Q98" s="402"/>
      <c r="R98" s="402"/>
      <c r="S98" s="402"/>
      <c r="T98" s="402"/>
      <c r="U98" s="402"/>
      <c r="V98" s="402"/>
      <c r="W98" s="402"/>
      <c r="X98" s="402"/>
      <c r="Y98" s="402"/>
      <c r="Z98" s="402"/>
      <c r="AA98" s="402"/>
      <c r="AB98" s="402"/>
      <c r="AC98" s="402"/>
      <c r="AD98" s="402"/>
      <c r="AE98" s="402"/>
      <c r="AF98" s="402"/>
      <c r="AG98" s="402"/>
      <c r="AH98" s="402"/>
      <c r="AI98" s="402"/>
      <c r="AJ98" s="402"/>
      <c r="AK98" s="402"/>
      <c r="AL98" s="402"/>
      <c r="AM98" s="402"/>
      <c r="AN98" s="402"/>
      <c r="AO98" s="402"/>
      <c r="AP98" s="402"/>
      <c r="AQ98" s="402"/>
      <c r="AR98" s="402">
        <v>653</v>
      </c>
      <c r="AS98" s="402">
        <v>651</v>
      </c>
      <c r="AT98" s="402">
        <v>753</v>
      </c>
      <c r="AU98" s="402">
        <v>828</v>
      </c>
      <c r="AV98" s="402">
        <v>911</v>
      </c>
      <c r="AW98" s="402">
        <v>820</v>
      </c>
      <c r="AX98" s="402">
        <v>894</v>
      </c>
      <c r="AY98" s="402">
        <v>950</v>
      </c>
      <c r="AZ98" s="402">
        <v>942</v>
      </c>
      <c r="BA98" s="402">
        <v>928</v>
      </c>
      <c r="BB98" s="402">
        <v>915</v>
      </c>
      <c r="BC98" s="402">
        <v>877</v>
      </c>
      <c r="BD98" s="402">
        <v>797</v>
      </c>
      <c r="BE98" s="402">
        <v>766</v>
      </c>
      <c r="BF98" s="402">
        <v>742</v>
      </c>
      <c r="BG98" s="402">
        <v>769</v>
      </c>
      <c r="BH98" s="402">
        <v>811</v>
      </c>
      <c r="BI98" s="402">
        <v>848</v>
      </c>
      <c r="BJ98" s="402">
        <v>835</v>
      </c>
      <c r="BK98" s="402">
        <v>811</v>
      </c>
      <c r="BL98" s="402">
        <v>798</v>
      </c>
      <c r="BM98" s="402">
        <v>836</v>
      </c>
      <c r="BN98" s="402">
        <v>931</v>
      </c>
      <c r="BO98" s="402">
        <v>952</v>
      </c>
      <c r="BP98" s="402">
        <v>973</v>
      </c>
      <c r="BQ98" s="402">
        <v>0</v>
      </c>
      <c r="BR98" s="402">
        <v>0</v>
      </c>
      <c r="BS98" s="402">
        <v>0</v>
      </c>
      <c r="BT98" s="402">
        <v>0</v>
      </c>
      <c r="BU98" s="402">
        <v>0</v>
      </c>
      <c r="BV98" s="402">
        <v>0</v>
      </c>
      <c r="BW98" s="402">
        <v>0</v>
      </c>
      <c r="BX98" s="402">
        <v>0</v>
      </c>
      <c r="BY98" s="402">
        <v>0</v>
      </c>
      <c r="BZ98" s="402">
        <v>0</v>
      </c>
      <c r="CA98" s="402">
        <v>0</v>
      </c>
      <c r="CB98" s="402">
        <v>0</v>
      </c>
      <c r="CC98" s="402">
        <v>0</v>
      </c>
      <c r="CD98" s="402">
        <v>0</v>
      </c>
      <c r="CE98" s="403">
        <v>0</v>
      </c>
    </row>
    <row r="99" spans="1:83" x14ac:dyDescent="0.35">
      <c r="A99" s="53"/>
      <c r="B99" s="73" t="s">
        <v>434</v>
      </c>
      <c r="D99" s="402"/>
      <c r="E99" s="402"/>
      <c r="F99" s="402"/>
      <c r="G99" s="402"/>
      <c r="H99" s="402"/>
      <c r="I99" s="402"/>
      <c r="J99" s="402"/>
      <c r="K99" s="402"/>
      <c r="L99" s="402"/>
      <c r="M99" s="402"/>
      <c r="N99" s="402"/>
      <c r="O99" s="402"/>
      <c r="P99" s="402"/>
      <c r="Q99" s="402"/>
      <c r="R99" s="402"/>
      <c r="S99" s="402"/>
      <c r="T99" s="402"/>
      <c r="U99" s="402"/>
      <c r="V99" s="402"/>
      <c r="W99" s="402"/>
      <c r="X99" s="402"/>
      <c r="Y99" s="402"/>
      <c r="Z99" s="402"/>
      <c r="AA99" s="402"/>
      <c r="AB99" s="402"/>
      <c r="AC99" s="402"/>
      <c r="AD99" s="402"/>
      <c r="AE99" s="402"/>
      <c r="AF99" s="402"/>
      <c r="AG99" s="402"/>
      <c r="AH99" s="402"/>
      <c r="AI99" s="402"/>
      <c r="AJ99" s="402"/>
      <c r="AK99" s="402"/>
      <c r="AL99" s="402"/>
      <c r="AM99" s="402"/>
      <c r="AN99" s="402"/>
      <c r="AO99" s="402"/>
      <c r="AP99" s="402"/>
      <c r="AQ99" s="402"/>
      <c r="AR99" s="402">
        <v>797</v>
      </c>
      <c r="AS99" s="402">
        <v>822</v>
      </c>
      <c r="AT99" s="402">
        <v>1005</v>
      </c>
      <c r="AU99" s="402">
        <v>1344</v>
      </c>
      <c r="AV99" s="402">
        <v>1720</v>
      </c>
      <c r="AW99" s="402">
        <v>885</v>
      </c>
      <c r="AX99" s="402">
        <v>874</v>
      </c>
      <c r="AY99" s="402">
        <v>815</v>
      </c>
      <c r="AZ99" s="402">
        <v>758</v>
      </c>
      <c r="BA99" s="402">
        <v>625</v>
      </c>
      <c r="BB99" s="402">
        <v>513</v>
      </c>
      <c r="BC99" s="402">
        <v>431</v>
      </c>
      <c r="BD99" s="402">
        <v>361</v>
      </c>
      <c r="BE99" s="402">
        <v>312</v>
      </c>
      <c r="BF99" s="402">
        <v>290</v>
      </c>
      <c r="BG99" s="402">
        <v>297</v>
      </c>
      <c r="BH99" s="402">
        <v>288</v>
      </c>
      <c r="BI99" s="402">
        <v>304</v>
      </c>
      <c r="BJ99" s="402">
        <v>306</v>
      </c>
      <c r="BK99" s="402">
        <v>299</v>
      </c>
      <c r="BL99" s="402">
        <v>342</v>
      </c>
      <c r="BM99" s="402">
        <v>534</v>
      </c>
      <c r="BN99" s="402">
        <v>532</v>
      </c>
      <c r="BO99" s="402">
        <v>535</v>
      </c>
      <c r="BP99" s="402">
        <v>551</v>
      </c>
      <c r="BQ99" s="402">
        <v>0</v>
      </c>
      <c r="BR99" s="402">
        <v>0</v>
      </c>
      <c r="BS99" s="402">
        <v>0</v>
      </c>
      <c r="BT99" s="402">
        <v>0</v>
      </c>
      <c r="BU99" s="402">
        <v>0</v>
      </c>
      <c r="BV99" s="402">
        <v>0</v>
      </c>
      <c r="BW99" s="402">
        <v>0</v>
      </c>
      <c r="BX99" s="402">
        <v>0</v>
      </c>
      <c r="BY99" s="402">
        <v>0</v>
      </c>
      <c r="BZ99" s="402">
        <v>0</v>
      </c>
      <c r="CA99" s="402">
        <v>0</v>
      </c>
      <c r="CB99" s="402">
        <v>0</v>
      </c>
      <c r="CC99" s="402">
        <v>0</v>
      </c>
      <c r="CD99" s="402">
        <v>0</v>
      </c>
      <c r="CE99" s="403">
        <v>0</v>
      </c>
    </row>
    <row r="100" spans="1:83" x14ac:dyDescent="0.35">
      <c r="A100" s="433"/>
      <c r="B100" s="73" t="s">
        <v>622</v>
      </c>
      <c r="D100" s="402"/>
      <c r="E100" s="402"/>
      <c r="F100" s="402"/>
      <c r="G100" s="402"/>
      <c r="H100" s="402"/>
      <c r="I100" s="402"/>
      <c r="J100" s="402"/>
      <c r="K100" s="402"/>
      <c r="L100" s="402"/>
      <c r="M100" s="402"/>
      <c r="N100" s="402"/>
      <c r="O100" s="402"/>
      <c r="P100" s="402"/>
      <c r="Q100" s="402"/>
      <c r="R100" s="402"/>
      <c r="S100" s="402"/>
      <c r="T100" s="402"/>
      <c r="U100" s="402"/>
      <c r="V100" s="402"/>
      <c r="W100" s="402"/>
      <c r="X100" s="402"/>
      <c r="Y100" s="402"/>
      <c r="Z100" s="402"/>
      <c r="AA100" s="402"/>
      <c r="AB100" s="402"/>
      <c r="AC100" s="402"/>
      <c r="AD100" s="402"/>
      <c r="AE100" s="402"/>
      <c r="AF100" s="402"/>
      <c r="AG100" s="402"/>
      <c r="AH100" s="402"/>
      <c r="AI100" s="402"/>
      <c r="AJ100" s="402"/>
      <c r="AK100" s="402"/>
      <c r="AL100" s="402"/>
      <c r="AM100" s="402"/>
      <c r="AN100" s="402"/>
      <c r="AO100" s="402"/>
      <c r="AP100" s="402"/>
      <c r="AQ100" s="402"/>
      <c r="AR100" s="402">
        <v>380</v>
      </c>
      <c r="AS100" s="402">
        <v>424</v>
      </c>
      <c r="AT100" s="402">
        <v>755</v>
      </c>
      <c r="AU100" s="402">
        <v>550</v>
      </c>
      <c r="AV100" s="402">
        <v>530</v>
      </c>
      <c r="AW100" s="402">
        <v>407</v>
      </c>
      <c r="AX100" s="402">
        <v>427</v>
      </c>
      <c r="AY100" s="402">
        <v>474</v>
      </c>
      <c r="AZ100" s="402">
        <v>508</v>
      </c>
      <c r="BA100" s="402">
        <v>537</v>
      </c>
      <c r="BB100" s="402">
        <v>502</v>
      </c>
      <c r="BC100" s="402">
        <v>444</v>
      </c>
      <c r="BD100" s="402">
        <v>373</v>
      </c>
      <c r="BE100" s="402">
        <v>345</v>
      </c>
      <c r="BF100" s="402">
        <v>338</v>
      </c>
      <c r="BG100" s="402">
        <v>340</v>
      </c>
      <c r="BH100" s="402">
        <v>351</v>
      </c>
      <c r="BI100" s="402">
        <v>366</v>
      </c>
      <c r="BJ100" s="402">
        <v>364</v>
      </c>
      <c r="BK100" s="402">
        <v>385</v>
      </c>
      <c r="BL100" s="402">
        <v>371</v>
      </c>
      <c r="BM100" s="402">
        <v>447</v>
      </c>
      <c r="BN100" s="402">
        <v>542</v>
      </c>
      <c r="BO100" s="402">
        <v>577</v>
      </c>
      <c r="BP100" s="402">
        <v>650</v>
      </c>
      <c r="BQ100" s="402">
        <v>0</v>
      </c>
      <c r="BR100" s="402">
        <v>0</v>
      </c>
      <c r="BS100" s="402">
        <v>0</v>
      </c>
      <c r="BT100" s="402">
        <v>0</v>
      </c>
      <c r="BU100" s="402">
        <v>0</v>
      </c>
      <c r="BV100" s="402">
        <v>0</v>
      </c>
      <c r="BW100" s="402">
        <v>0</v>
      </c>
      <c r="BX100" s="402">
        <v>0</v>
      </c>
      <c r="BY100" s="402">
        <v>0</v>
      </c>
      <c r="BZ100" s="402">
        <v>0</v>
      </c>
      <c r="CA100" s="402">
        <v>0</v>
      </c>
      <c r="CB100" s="402">
        <v>0</v>
      </c>
      <c r="CC100" s="402">
        <v>0</v>
      </c>
      <c r="CD100" s="402">
        <v>0</v>
      </c>
      <c r="CE100" s="403">
        <v>0</v>
      </c>
    </row>
    <row r="101" spans="1:83" ht="26.25" customHeight="1" x14ac:dyDescent="0.35">
      <c r="A101" s="433"/>
      <c r="B101" s="73" t="s">
        <v>618</v>
      </c>
      <c r="D101" s="402"/>
      <c r="E101" s="402"/>
      <c r="F101" s="402"/>
      <c r="G101" s="402"/>
      <c r="H101" s="402"/>
      <c r="I101" s="402"/>
      <c r="J101" s="402"/>
      <c r="K101" s="402"/>
      <c r="L101" s="402"/>
      <c r="M101" s="402"/>
      <c r="N101" s="402"/>
      <c r="O101" s="402"/>
      <c r="P101" s="402"/>
      <c r="Q101" s="402"/>
      <c r="R101" s="402"/>
      <c r="S101" s="402"/>
      <c r="T101" s="402"/>
      <c r="U101" s="402"/>
      <c r="V101" s="402"/>
      <c r="W101" s="402"/>
      <c r="X101" s="402"/>
      <c r="Y101" s="402"/>
      <c r="Z101" s="402"/>
      <c r="AA101" s="402"/>
      <c r="AB101" s="402"/>
      <c r="AC101" s="402"/>
      <c r="AD101" s="402"/>
      <c r="AE101" s="402"/>
      <c r="AF101" s="402"/>
      <c r="AG101" s="402"/>
      <c r="AH101" s="402"/>
      <c r="AI101" s="402"/>
      <c r="AJ101" s="402"/>
      <c r="AK101" s="402"/>
      <c r="AL101" s="402"/>
      <c r="AM101" s="402"/>
      <c r="AN101" s="402"/>
      <c r="AO101" s="402"/>
      <c r="AP101" s="402"/>
      <c r="AQ101" s="402"/>
      <c r="AR101" s="402">
        <v>2131</v>
      </c>
      <c r="AS101" s="402">
        <v>2221</v>
      </c>
      <c r="AT101" s="402">
        <v>2991</v>
      </c>
      <c r="AU101" s="402">
        <v>3209</v>
      </c>
      <c r="AV101" s="402">
        <v>3708</v>
      </c>
      <c r="AW101" s="402">
        <v>2628</v>
      </c>
      <c r="AX101" s="402">
        <v>2814</v>
      </c>
      <c r="AY101" s="402">
        <v>2921</v>
      </c>
      <c r="AZ101" s="402">
        <v>2927</v>
      </c>
      <c r="BA101" s="402">
        <v>2856</v>
      </c>
      <c r="BB101" s="402">
        <v>2740</v>
      </c>
      <c r="BC101" s="402">
        <v>2580</v>
      </c>
      <c r="BD101" s="402">
        <v>2374</v>
      </c>
      <c r="BE101" s="402">
        <v>2293</v>
      </c>
      <c r="BF101" s="402">
        <v>2268</v>
      </c>
      <c r="BG101" s="402">
        <v>2358</v>
      </c>
      <c r="BH101" s="402">
        <v>2473</v>
      </c>
      <c r="BI101" s="402">
        <v>2603</v>
      </c>
      <c r="BJ101" s="402">
        <v>2570</v>
      </c>
      <c r="BK101" s="402">
        <v>2533</v>
      </c>
      <c r="BL101" s="402">
        <v>2566</v>
      </c>
      <c r="BM101" s="402">
        <v>2940</v>
      </c>
      <c r="BN101" s="402">
        <v>3172</v>
      </c>
      <c r="BO101" s="402">
        <v>3254</v>
      </c>
      <c r="BP101" s="402">
        <v>3368</v>
      </c>
      <c r="BQ101" s="402">
        <v>0</v>
      </c>
      <c r="BR101" s="402">
        <v>0</v>
      </c>
      <c r="BS101" s="402">
        <v>0</v>
      </c>
      <c r="BT101" s="402">
        <v>0</v>
      </c>
      <c r="BU101" s="402">
        <v>0</v>
      </c>
      <c r="BV101" s="402">
        <v>0</v>
      </c>
      <c r="BW101" s="402">
        <v>0</v>
      </c>
      <c r="BX101" s="402">
        <v>0</v>
      </c>
      <c r="BY101" s="402">
        <v>0</v>
      </c>
      <c r="BZ101" s="402">
        <v>0</v>
      </c>
      <c r="CA101" s="402">
        <v>0</v>
      </c>
      <c r="CB101" s="402">
        <v>0</v>
      </c>
      <c r="CC101" s="402">
        <v>0</v>
      </c>
      <c r="CD101" s="402">
        <v>0</v>
      </c>
      <c r="CE101" s="403">
        <v>0</v>
      </c>
    </row>
    <row r="102" spans="1:83" ht="26.25" customHeight="1" x14ac:dyDescent="0.35">
      <c r="A102" s="75"/>
      <c r="B102" s="75" t="s">
        <v>623</v>
      </c>
      <c r="D102" s="402"/>
      <c r="E102" s="402"/>
      <c r="F102" s="402"/>
      <c r="G102" s="402"/>
      <c r="H102" s="402"/>
      <c r="I102" s="402"/>
      <c r="J102" s="402"/>
      <c r="K102" s="402"/>
      <c r="L102" s="402"/>
      <c r="M102" s="402"/>
      <c r="N102" s="402"/>
      <c r="O102" s="402"/>
      <c r="P102" s="402"/>
      <c r="Q102" s="402"/>
      <c r="R102" s="402"/>
      <c r="S102" s="402"/>
      <c r="T102" s="402"/>
      <c r="U102" s="402"/>
      <c r="V102" s="402"/>
      <c r="W102" s="402"/>
      <c r="X102" s="402"/>
      <c r="Y102" s="402"/>
      <c r="Z102" s="402"/>
      <c r="AA102" s="402"/>
      <c r="AB102" s="402"/>
      <c r="AC102" s="402"/>
      <c r="AD102" s="402"/>
      <c r="AE102" s="402"/>
      <c r="AF102" s="402"/>
      <c r="AG102" s="402"/>
      <c r="AH102" s="402"/>
      <c r="AI102" s="402"/>
      <c r="AJ102" s="402"/>
      <c r="AK102" s="402"/>
      <c r="AL102" s="402"/>
      <c r="AM102" s="402"/>
      <c r="AN102" s="402"/>
      <c r="AO102" s="402"/>
      <c r="AP102" s="402"/>
      <c r="AQ102" s="402"/>
      <c r="AR102" s="402"/>
      <c r="AS102" s="402"/>
      <c r="AT102" s="402"/>
      <c r="AU102" s="402"/>
      <c r="AV102" s="402"/>
      <c r="AW102" s="402"/>
      <c r="AX102" s="402"/>
      <c r="AY102" s="402"/>
      <c r="AZ102" s="402"/>
      <c r="BA102" s="402"/>
      <c r="BB102" s="402"/>
      <c r="BC102" s="402"/>
      <c r="BD102" s="402"/>
      <c r="BE102" s="402"/>
      <c r="BF102" s="402"/>
      <c r="BG102" s="402"/>
      <c r="BH102" s="402"/>
      <c r="BI102" s="402"/>
      <c r="BJ102" s="402"/>
      <c r="BK102" s="402"/>
      <c r="BL102" s="402"/>
      <c r="BM102" s="402"/>
      <c r="BN102" s="402"/>
      <c r="BO102" s="402"/>
      <c r="BP102" s="402"/>
      <c r="BQ102" s="402"/>
      <c r="BR102" s="402"/>
      <c r="BS102" s="402"/>
      <c r="BT102" s="402"/>
      <c r="BU102" s="402"/>
      <c r="BV102" s="402"/>
      <c r="BW102" s="402"/>
      <c r="BX102" s="402"/>
      <c r="BY102" s="402"/>
      <c r="BZ102" s="402"/>
      <c r="CA102" s="402"/>
      <c r="CB102" s="402"/>
      <c r="CC102" s="402"/>
      <c r="CD102" s="402"/>
      <c r="CE102" s="403"/>
    </row>
    <row r="103" spans="1:83" x14ac:dyDescent="0.35">
      <c r="A103" s="433"/>
      <c r="B103" s="73" t="s">
        <v>636</v>
      </c>
      <c r="D103" s="402"/>
      <c r="E103" s="402"/>
      <c r="F103" s="402"/>
      <c r="G103" s="402"/>
      <c r="H103" s="402"/>
      <c r="I103" s="402"/>
      <c r="J103" s="402"/>
      <c r="K103" s="402"/>
      <c r="L103" s="402"/>
      <c r="M103" s="402"/>
      <c r="N103" s="402"/>
      <c r="O103" s="402"/>
      <c r="P103" s="402"/>
      <c r="Q103" s="402"/>
      <c r="R103" s="402"/>
      <c r="S103" s="402"/>
      <c r="T103" s="402"/>
      <c r="U103" s="402"/>
      <c r="V103" s="402"/>
      <c r="W103" s="402"/>
      <c r="X103" s="402"/>
      <c r="Y103" s="402"/>
      <c r="Z103" s="402"/>
      <c r="AA103" s="402"/>
      <c r="AB103" s="402"/>
      <c r="AC103" s="402"/>
      <c r="AD103" s="402"/>
      <c r="AE103" s="402"/>
      <c r="AF103" s="402"/>
      <c r="AG103" s="402"/>
      <c r="AH103" s="402"/>
      <c r="AI103" s="402"/>
      <c r="AJ103" s="402"/>
      <c r="AK103" s="402"/>
      <c r="AL103" s="402"/>
      <c r="AM103" s="402"/>
      <c r="AN103" s="402"/>
      <c r="AO103" s="402"/>
      <c r="AP103" s="402"/>
      <c r="AQ103" s="402"/>
      <c r="AR103" s="402">
        <v>4244</v>
      </c>
      <c r="AS103" s="402">
        <v>4071</v>
      </c>
      <c r="AT103" s="402">
        <v>5652</v>
      </c>
      <c r="AU103" s="402">
        <v>5400</v>
      </c>
      <c r="AV103" s="402">
        <v>5682</v>
      </c>
      <c r="AW103" s="402">
        <v>4611</v>
      </c>
      <c r="AX103" s="402">
        <v>4747</v>
      </c>
      <c r="AY103" s="402">
        <v>4812</v>
      </c>
      <c r="AZ103" s="402">
        <v>4740</v>
      </c>
      <c r="BA103" s="402">
        <v>4594</v>
      </c>
      <c r="BB103" s="402">
        <v>4426</v>
      </c>
      <c r="BC103" s="402">
        <v>4194</v>
      </c>
      <c r="BD103" s="402">
        <v>3942</v>
      </c>
      <c r="BE103" s="402">
        <v>3860</v>
      </c>
      <c r="BF103" s="402">
        <v>3836</v>
      </c>
      <c r="BG103" s="402">
        <v>3907</v>
      </c>
      <c r="BH103" s="402">
        <v>4096</v>
      </c>
      <c r="BI103" s="402">
        <v>4207</v>
      </c>
      <c r="BJ103" s="402">
        <v>4258</v>
      </c>
      <c r="BK103" s="402">
        <v>4253</v>
      </c>
      <c r="BL103" s="402">
        <v>4355</v>
      </c>
      <c r="BM103" s="402">
        <v>4717</v>
      </c>
      <c r="BN103" s="402">
        <v>4923</v>
      </c>
      <c r="BO103" s="402">
        <v>4985</v>
      </c>
      <c r="BP103" s="402">
        <v>5019</v>
      </c>
      <c r="BQ103" s="402">
        <v>0</v>
      </c>
      <c r="BR103" s="402">
        <v>0</v>
      </c>
      <c r="BS103" s="402">
        <v>0</v>
      </c>
      <c r="BT103" s="402">
        <v>0</v>
      </c>
      <c r="BU103" s="402">
        <v>0</v>
      </c>
      <c r="BV103" s="402">
        <v>0</v>
      </c>
      <c r="BW103" s="402">
        <v>0</v>
      </c>
      <c r="BX103" s="402">
        <v>0</v>
      </c>
      <c r="BY103" s="402">
        <v>0</v>
      </c>
      <c r="BZ103" s="402">
        <v>0</v>
      </c>
      <c r="CA103" s="402">
        <v>0</v>
      </c>
      <c r="CB103" s="402">
        <v>0</v>
      </c>
      <c r="CC103" s="402">
        <v>0</v>
      </c>
      <c r="CD103" s="402">
        <v>0</v>
      </c>
      <c r="CE103" s="403">
        <v>0</v>
      </c>
    </row>
    <row r="104" spans="1:83" x14ac:dyDescent="0.35">
      <c r="A104" s="433"/>
      <c r="B104" s="73" t="s">
        <v>637</v>
      </c>
      <c r="D104" s="402"/>
      <c r="E104" s="402"/>
      <c r="F104" s="402"/>
      <c r="G104" s="402"/>
      <c r="H104" s="402"/>
      <c r="I104" s="402"/>
      <c r="J104" s="402"/>
      <c r="K104" s="402"/>
      <c r="L104" s="402"/>
      <c r="M104" s="402"/>
      <c r="N104" s="402"/>
      <c r="O104" s="402"/>
      <c r="P104" s="402"/>
      <c r="Q104" s="402"/>
      <c r="R104" s="402"/>
      <c r="S104" s="402"/>
      <c r="T104" s="402"/>
      <c r="U104" s="402"/>
      <c r="V104" s="402"/>
      <c r="W104" s="402"/>
      <c r="X104" s="402"/>
      <c r="Y104" s="402"/>
      <c r="Z104" s="402"/>
      <c r="AA104" s="402"/>
      <c r="AB104" s="402"/>
      <c r="AC104" s="402"/>
      <c r="AD104" s="402"/>
      <c r="AE104" s="402"/>
      <c r="AF104" s="402"/>
      <c r="AG104" s="402"/>
      <c r="AH104" s="402"/>
      <c r="AI104" s="402"/>
      <c r="AJ104" s="402"/>
      <c r="AK104" s="402"/>
      <c r="AL104" s="402"/>
      <c r="AM104" s="402"/>
      <c r="AN104" s="402"/>
      <c r="AO104" s="402"/>
      <c r="AP104" s="402"/>
      <c r="AQ104" s="402"/>
      <c r="AR104" s="402">
        <v>255</v>
      </c>
      <c r="AS104" s="402">
        <v>248</v>
      </c>
      <c r="AT104" s="402">
        <v>383</v>
      </c>
      <c r="AU104" s="402">
        <v>326</v>
      </c>
      <c r="AV104" s="402">
        <v>354</v>
      </c>
      <c r="AW104" s="402">
        <v>278</v>
      </c>
      <c r="AX104" s="402">
        <v>288</v>
      </c>
      <c r="AY104" s="402">
        <v>293</v>
      </c>
      <c r="AZ104" s="402">
        <v>293</v>
      </c>
      <c r="BA104" s="402">
        <v>287</v>
      </c>
      <c r="BB104" s="402">
        <v>283</v>
      </c>
      <c r="BC104" s="402">
        <v>277</v>
      </c>
      <c r="BD104" s="402">
        <v>267</v>
      </c>
      <c r="BE104" s="402">
        <v>265</v>
      </c>
      <c r="BF104" s="402">
        <v>257</v>
      </c>
      <c r="BG104" s="402">
        <v>261</v>
      </c>
      <c r="BH104" s="402">
        <v>271</v>
      </c>
      <c r="BI104" s="402">
        <v>279</v>
      </c>
      <c r="BJ104" s="402">
        <v>280</v>
      </c>
      <c r="BK104" s="402">
        <v>283</v>
      </c>
      <c r="BL104" s="402">
        <v>290</v>
      </c>
      <c r="BM104" s="402">
        <v>311</v>
      </c>
      <c r="BN104" s="402">
        <v>322</v>
      </c>
      <c r="BO104" s="402">
        <v>327</v>
      </c>
      <c r="BP104" s="402">
        <v>330</v>
      </c>
      <c r="BQ104" s="402">
        <v>0</v>
      </c>
      <c r="BR104" s="402">
        <v>0</v>
      </c>
      <c r="BS104" s="402">
        <v>0</v>
      </c>
      <c r="BT104" s="402">
        <v>0</v>
      </c>
      <c r="BU104" s="402">
        <v>0</v>
      </c>
      <c r="BV104" s="402">
        <v>0</v>
      </c>
      <c r="BW104" s="402">
        <v>0</v>
      </c>
      <c r="BX104" s="402">
        <v>0</v>
      </c>
      <c r="BY104" s="402">
        <v>0</v>
      </c>
      <c r="BZ104" s="402">
        <v>0</v>
      </c>
      <c r="CA104" s="402">
        <v>0</v>
      </c>
      <c r="CB104" s="402">
        <v>0</v>
      </c>
      <c r="CC104" s="402">
        <v>0</v>
      </c>
      <c r="CD104" s="402">
        <v>0</v>
      </c>
      <c r="CE104" s="403">
        <v>0</v>
      </c>
    </row>
    <row r="105" spans="1:83" x14ac:dyDescent="0.35">
      <c r="A105" s="433"/>
      <c r="B105" s="73" t="s">
        <v>638</v>
      </c>
      <c r="D105" s="402"/>
      <c r="E105" s="402"/>
      <c r="F105" s="402"/>
      <c r="G105" s="402"/>
      <c r="H105" s="402"/>
      <c r="I105" s="402"/>
      <c r="J105" s="402"/>
      <c r="K105" s="402"/>
      <c r="L105" s="402"/>
      <c r="M105" s="402"/>
      <c r="N105" s="402"/>
      <c r="O105" s="402"/>
      <c r="P105" s="402"/>
      <c r="Q105" s="402"/>
      <c r="R105" s="402"/>
      <c r="S105" s="402"/>
      <c r="T105" s="402"/>
      <c r="U105" s="402"/>
      <c r="V105" s="402"/>
      <c r="W105" s="402"/>
      <c r="X105" s="402"/>
      <c r="Y105" s="402"/>
      <c r="Z105" s="402"/>
      <c r="AA105" s="402"/>
      <c r="AB105" s="402"/>
      <c r="AC105" s="402"/>
      <c r="AD105" s="402"/>
      <c r="AE105" s="402"/>
      <c r="AF105" s="402"/>
      <c r="AG105" s="402"/>
      <c r="AH105" s="402"/>
      <c r="AI105" s="402"/>
      <c r="AJ105" s="402"/>
      <c r="AK105" s="402"/>
      <c r="AL105" s="402"/>
      <c r="AM105" s="402"/>
      <c r="AN105" s="402"/>
      <c r="AO105" s="402"/>
      <c r="AP105" s="402"/>
      <c r="AQ105" s="402"/>
      <c r="AR105" s="402">
        <v>645</v>
      </c>
      <c r="AS105" s="402">
        <v>881</v>
      </c>
      <c r="AT105" s="402">
        <v>691</v>
      </c>
      <c r="AU105" s="402">
        <v>642</v>
      </c>
      <c r="AV105" s="402">
        <v>668</v>
      </c>
      <c r="AW105" s="402">
        <v>577</v>
      </c>
      <c r="AX105" s="402">
        <v>580</v>
      </c>
      <c r="AY105" s="402">
        <v>585</v>
      </c>
      <c r="AZ105" s="402">
        <v>586</v>
      </c>
      <c r="BA105" s="402">
        <v>598</v>
      </c>
      <c r="BB105" s="402">
        <v>597</v>
      </c>
      <c r="BC105" s="402">
        <v>580</v>
      </c>
      <c r="BD105" s="402">
        <v>552</v>
      </c>
      <c r="BE105" s="402">
        <v>539</v>
      </c>
      <c r="BF105" s="402">
        <v>532</v>
      </c>
      <c r="BG105" s="402">
        <v>525</v>
      </c>
      <c r="BH105" s="402">
        <v>548</v>
      </c>
      <c r="BI105" s="402">
        <v>543</v>
      </c>
      <c r="BJ105" s="402">
        <v>542</v>
      </c>
      <c r="BK105" s="402">
        <v>533</v>
      </c>
      <c r="BL105" s="402">
        <v>513</v>
      </c>
      <c r="BM105" s="402">
        <v>544</v>
      </c>
      <c r="BN105" s="402">
        <v>561</v>
      </c>
      <c r="BO105" s="402">
        <v>562</v>
      </c>
      <c r="BP105" s="402">
        <v>563</v>
      </c>
      <c r="BQ105" s="402">
        <v>0</v>
      </c>
      <c r="BR105" s="402">
        <v>0</v>
      </c>
      <c r="BS105" s="402">
        <v>0</v>
      </c>
      <c r="BT105" s="402">
        <v>0</v>
      </c>
      <c r="BU105" s="402">
        <v>0</v>
      </c>
      <c r="BV105" s="402">
        <v>0</v>
      </c>
      <c r="BW105" s="402">
        <v>0</v>
      </c>
      <c r="BX105" s="402">
        <v>0</v>
      </c>
      <c r="BY105" s="402">
        <v>0</v>
      </c>
      <c r="BZ105" s="402">
        <v>0</v>
      </c>
      <c r="CA105" s="402">
        <v>0</v>
      </c>
      <c r="CB105" s="402">
        <v>0</v>
      </c>
      <c r="CC105" s="402">
        <v>0</v>
      </c>
      <c r="CD105" s="402">
        <v>0</v>
      </c>
      <c r="CE105" s="403">
        <v>0</v>
      </c>
    </row>
    <row r="106" spans="1:83" ht="16" thickBot="1" x14ac:dyDescent="0.4">
      <c r="A106" s="439"/>
      <c r="B106" s="440"/>
      <c r="C106" s="418"/>
      <c r="D106" s="430"/>
      <c r="E106" s="430"/>
      <c r="F106" s="430"/>
      <c r="G106" s="430"/>
      <c r="H106" s="430"/>
      <c r="I106" s="430"/>
      <c r="J106" s="430"/>
      <c r="K106" s="430"/>
      <c r="L106" s="430"/>
      <c r="M106" s="430"/>
      <c r="N106" s="430"/>
      <c r="O106" s="430"/>
      <c r="P106" s="430"/>
      <c r="Q106" s="430"/>
      <c r="R106" s="430"/>
      <c r="S106" s="430"/>
      <c r="T106" s="430"/>
      <c r="U106" s="430"/>
      <c r="V106" s="430"/>
      <c r="W106" s="430"/>
      <c r="X106" s="430"/>
      <c r="Y106" s="430"/>
      <c r="Z106" s="430"/>
      <c r="AA106" s="430"/>
      <c r="AB106" s="430"/>
      <c r="AC106" s="430"/>
      <c r="AD106" s="430"/>
      <c r="AE106" s="430"/>
      <c r="AF106" s="430"/>
      <c r="AG106" s="430"/>
      <c r="AH106" s="430"/>
      <c r="AI106" s="430"/>
      <c r="AJ106" s="430"/>
      <c r="AK106" s="430"/>
      <c r="AL106" s="430"/>
      <c r="AM106" s="430"/>
      <c r="AN106" s="430"/>
      <c r="AO106" s="430"/>
      <c r="AP106" s="430"/>
      <c r="AQ106" s="430"/>
      <c r="AR106" s="430"/>
      <c r="AS106" s="430"/>
      <c r="AT106" s="430"/>
      <c r="AU106" s="430"/>
      <c r="AV106" s="430"/>
      <c r="AW106" s="430"/>
      <c r="AX106" s="430"/>
      <c r="AY106" s="430"/>
      <c r="AZ106" s="430"/>
      <c r="BA106" s="430"/>
      <c r="BB106" s="430"/>
      <c r="BC106" s="430"/>
      <c r="BD106" s="430"/>
      <c r="BE106" s="430"/>
      <c r="BF106" s="430"/>
      <c r="BG106" s="430"/>
      <c r="BH106" s="430"/>
      <c r="BI106" s="430"/>
      <c r="BJ106" s="430"/>
      <c r="BK106" s="430"/>
      <c r="BL106" s="430"/>
      <c r="BM106" s="430"/>
      <c r="BN106" s="430"/>
      <c r="BO106" s="430"/>
      <c r="BP106" s="430"/>
      <c r="BQ106" s="430"/>
      <c r="BR106" s="430"/>
      <c r="BS106" s="430"/>
      <c r="BT106" s="430"/>
      <c r="BU106" s="430"/>
      <c r="BV106" s="430"/>
      <c r="BW106" s="430"/>
      <c r="BX106" s="430"/>
      <c r="BY106" s="430"/>
      <c r="BZ106" s="430"/>
      <c r="CA106" s="430"/>
      <c r="CB106" s="430"/>
      <c r="CC106" s="430"/>
      <c r="CD106" s="430"/>
      <c r="CE106" s="431"/>
    </row>
  </sheetData>
  <hyperlinks>
    <hyperlink ref="A1" location="Contents!A1" display="Contents page" xr:uid="{00000000-0004-0000-1400-000000000000}"/>
    <hyperlink ref="B1" location="Notes!A1" display="Information relating to this table can be found in the 'Notes' tab" xr:uid="{00000000-0004-0000-14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9C9C9"/>
  </sheetPr>
  <dimension ref="A1:CE80"/>
  <sheetViews>
    <sheetView zoomScale="70" zoomScaleNormal="70" workbookViewId="0">
      <pane xSplit="3" ySplit="3" topLeftCell="BY4" activePane="bottomRight" state="frozen"/>
      <selection pane="topRight" activeCell="D1" sqref="D1"/>
      <selection pane="bottomLeft" activeCell="A4" sqref="A4"/>
      <selection pane="bottomRight"/>
    </sheetView>
  </sheetViews>
  <sheetFormatPr defaultColWidth="9" defaultRowHeight="15.5" x14ac:dyDescent="0.35"/>
  <cols>
    <col min="1" max="1" width="23" style="363" bestFit="1" customWidth="1"/>
    <col min="2" max="2" width="75.81640625" style="363" customWidth="1"/>
    <col min="3" max="3" width="25.81640625" style="363" customWidth="1"/>
    <col min="4" max="75" width="12.81640625" style="462" customWidth="1"/>
    <col min="76" max="83" width="12.81640625" style="363" customWidth="1"/>
    <col min="84" max="84" width="9" style="363" customWidth="1"/>
    <col min="85" max="16384" width="9" style="363"/>
  </cols>
  <sheetData>
    <row r="1" spans="1:83" s="361" customFormat="1" ht="25.5" customHeight="1" thickBot="1" x14ac:dyDescent="0.3">
      <c r="A1" s="45" t="s">
        <v>46</v>
      </c>
      <c r="B1" s="46" t="s">
        <v>114</v>
      </c>
      <c r="C1" s="110"/>
      <c r="D1" s="441"/>
      <c r="E1" s="441"/>
      <c r="F1" s="441"/>
      <c r="G1" s="441"/>
      <c r="H1" s="441"/>
      <c r="I1" s="441"/>
      <c r="J1" s="441"/>
      <c r="K1" s="441"/>
      <c r="L1" s="441"/>
      <c r="M1" s="441"/>
      <c r="N1" s="441"/>
      <c r="O1" s="441"/>
      <c r="P1" s="441"/>
      <c r="Q1" s="441"/>
      <c r="R1" s="441"/>
      <c r="S1" s="441"/>
      <c r="T1" s="441"/>
      <c r="U1" s="441"/>
      <c r="V1" s="441"/>
      <c r="W1" s="441"/>
      <c r="X1" s="441"/>
      <c r="Y1" s="441"/>
      <c r="Z1" s="441"/>
      <c r="AA1" s="441"/>
      <c r="AB1" s="441"/>
      <c r="AC1" s="441"/>
      <c r="AD1" s="441"/>
      <c r="AE1" s="441"/>
      <c r="AF1" s="441"/>
      <c r="AG1" s="441"/>
      <c r="AH1" s="441"/>
      <c r="AI1" s="441"/>
      <c r="AJ1" s="441"/>
      <c r="AK1" s="441"/>
      <c r="AL1" s="441"/>
      <c r="AM1" s="441"/>
      <c r="AN1" s="441"/>
      <c r="AO1" s="441"/>
      <c r="AP1" s="441"/>
      <c r="AQ1" s="441"/>
      <c r="AR1" s="441"/>
      <c r="AS1" s="441"/>
      <c r="AT1" s="441"/>
      <c r="AU1" s="441"/>
      <c r="AV1" s="441"/>
      <c r="AW1" s="441"/>
      <c r="AX1" s="441"/>
      <c r="AY1" s="441"/>
      <c r="AZ1" s="441"/>
      <c r="BA1" s="441"/>
      <c r="BB1" s="441"/>
      <c r="BC1" s="441"/>
      <c r="BD1" s="441"/>
      <c r="BE1" s="441"/>
      <c r="BF1" s="441"/>
      <c r="BG1" s="441"/>
      <c r="BH1" s="441"/>
      <c r="BI1" s="441"/>
      <c r="BJ1" s="441"/>
      <c r="BK1" s="441"/>
      <c r="BL1" s="441"/>
      <c r="BM1" s="441"/>
      <c r="BN1" s="441"/>
      <c r="BO1" s="441"/>
      <c r="BP1" s="441"/>
      <c r="BQ1" s="441"/>
      <c r="BR1" s="441"/>
      <c r="BS1" s="441"/>
      <c r="BT1" s="441"/>
      <c r="BU1" s="441"/>
      <c r="BV1" s="442"/>
      <c r="BW1" s="442"/>
      <c r="BX1" s="442"/>
    </row>
    <row r="2" spans="1:83" ht="15.75" customHeight="1" x14ac:dyDescent="0.35">
      <c r="A2" s="48" t="s">
        <v>47</v>
      </c>
      <c r="B2" s="17" t="s">
        <v>639</v>
      </c>
      <c r="C2" s="443"/>
      <c r="D2" s="51"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83" x14ac:dyDescent="0.35">
      <c r="A3" s="112">
        <v>2023</v>
      </c>
      <c r="B3" s="364" t="s">
        <v>245</v>
      </c>
      <c r="C3" s="408"/>
      <c r="D3" s="272" t="s">
        <v>150</v>
      </c>
      <c r="E3" s="272" t="s">
        <v>150</v>
      </c>
      <c r="F3" s="272" t="s">
        <v>150</v>
      </c>
      <c r="G3" s="272" t="s">
        <v>150</v>
      </c>
      <c r="H3" s="272" t="s">
        <v>150</v>
      </c>
      <c r="I3" s="272" t="s">
        <v>150</v>
      </c>
      <c r="J3" s="272" t="s">
        <v>150</v>
      </c>
      <c r="K3" s="272" t="s">
        <v>150</v>
      </c>
      <c r="L3" s="272" t="s">
        <v>150</v>
      </c>
      <c r="M3" s="272" t="s">
        <v>150</v>
      </c>
      <c r="N3" s="272" t="s">
        <v>150</v>
      </c>
      <c r="O3" s="272" t="s">
        <v>150</v>
      </c>
      <c r="P3" s="272" t="s">
        <v>150</v>
      </c>
      <c r="Q3" s="272" t="s">
        <v>150</v>
      </c>
      <c r="R3" s="272" t="s">
        <v>150</v>
      </c>
      <c r="S3" s="272" t="s">
        <v>150</v>
      </c>
      <c r="T3" s="272" t="s">
        <v>150</v>
      </c>
      <c r="U3" s="272" t="s">
        <v>150</v>
      </c>
      <c r="V3" s="272" t="s">
        <v>150</v>
      </c>
      <c r="W3" s="272" t="s">
        <v>150</v>
      </c>
      <c r="X3" s="272" t="s">
        <v>150</v>
      </c>
      <c r="Y3" s="272" t="s">
        <v>150</v>
      </c>
      <c r="Z3" s="272" t="s">
        <v>150</v>
      </c>
      <c r="AA3" s="272" t="s">
        <v>150</v>
      </c>
      <c r="AB3" s="272" t="s">
        <v>150</v>
      </c>
      <c r="AC3" s="272" t="s">
        <v>150</v>
      </c>
      <c r="AD3" s="272" t="s">
        <v>150</v>
      </c>
      <c r="AE3" s="272" t="s">
        <v>150</v>
      </c>
      <c r="AF3" s="272" t="s">
        <v>150</v>
      </c>
      <c r="AG3" s="272" t="s">
        <v>150</v>
      </c>
      <c r="AH3" s="272" t="s">
        <v>150</v>
      </c>
      <c r="AI3" s="272" t="s">
        <v>150</v>
      </c>
      <c r="AJ3" s="272" t="s">
        <v>150</v>
      </c>
      <c r="AK3" s="272" t="s">
        <v>150</v>
      </c>
      <c r="AL3" s="272" t="s">
        <v>150</v>
      </c>
      <c r="AM3" s="272" t="s">
        <v>150</v>
      </c>
      <c r="AN3" s="272" t="s">
        <v>150</v>
      </c>
      <c r="AO3" s="272" t="s">
        <v>150</v>
      </c>
      <c r="AP3" s="272" t="s">
        <v>150</v>
      </c>
      <c r="AQ3" s="272" t="s">
        <v>150</v>
      </c>
      <c r="AR3" s="272" t="s">
        <v>150</v>
      </c>
      <c r="AS3" s="272" t="s">
        <v>150</v>
      </c>
      <c r="AT3" s="272" t="s">
        <v>150</v>
      </c>
      <c r="AU3" s="272" t="s">
        <v>150</v>
      </c>
      <c r="AV3" s="272" t="s">
        <v>150</v>
      </c>
      <c r="AW3" s="272" t="s">
        <v>150</v>
      </c>
      <c r="AX3" s="272" t="s">
        <v>150</v>
      </c>
      <c r="AY3" s="272" t="s">
        <v>150</v>
      </c>
      <c r="AZ3" s="272" t="s">
        <v>150</v>
      </c>
      <c r="BA3" s="272" t="s">
        <v>150</v>
      </c>
      <c r="BB3" s="272" t="s">
        <v>150</v>
      </c>
      <c r="BC3" s="272" t="s">
        <v>150</v>
      </c>
      <c r="BD3" s="272" t="s">
        <v>150</v>
      </c>
      <c r="BE3" s="272" t="s">
        <v>150</v>
      </c>
      <c r="BF3" s="272" t="s">
        <v>150</v>
      </c>
      <c r="BG3" s="272" t="s">
        <v>150</v>
      </c>
      <c r="BH3" s="272" t="s">
        <v>150</v>
      </c>
      <c r="BI3" s="272" t="s">
        <v>150</v>
      </c>
      <c r="BJ3" s="272" t="s">
        <v>150</v>
      </c>
      <c r="BK3" s="272" t="s">
        <v>150</v>
      </c>
      <c r="BL3" s="272" t="s">
        <v>150</v>
      </c>
      <c r="BM3" s="272" t="s">
        <v>150</v>
      </c>
      <c r="BN3" s="272" t="s">
        <v>150</v>
      </c>
      <c r="BO3" s="272" t="s">
        <v>150</v>
      </c>
      <c r="BP3" s="272" t="s">
        <v>150</v>
      </c>
      <c r="BQ3" s="272" t="s">
        <v>150</v>
      </c>
      <c r="BR3" s="272" t="s">
        <v>150</v>
      </c>
      <c r="BS3" s="272" t="s">
        <v>150</v>
      </c>
      <c r="BT3" s="272" t="s">
        <v>150</v>
      </c>
      <c r="BU3" s="272" t="s">
        <v>150</v>
      </c>
      <c r="BV3" s="272" t="s">
        <v>150</v>
      </c>
      <c r="BW3" s="272" t="s">
        <v>150</v>
      </c>
      <c r="BX3" s="272" t="s">
        <v>150</v>
      </c>
      <c r="BY3" s="272" t="s">
        <v>150</v>
      </c>
      <c r="BZ3" s="272" t="s">
        <v>151</v>
      </c>
      <c r="CA3" s="272" t="s">
        <v>151</v>
      </c>
      <c r="CB3" s="272" t="s">
        <v>151</v>
      </c>
      <c r="CC3" s="272" t="s">
        <v>151</v>
      </c>
      <c r="CD3" s="272" t="s">
        <v>151</v>
      </c>
      <c r="CE3" s="273" t="s">
        <v>151</v>
      </c>
    </row>
    <row r="4" spans="1:83" s="243" customFormat="1" ht="24" customHeight="1" x14ac:dyDescent="0.35">
      <c r="A4" s="36"/>
      <c r="B4" s="108" t="s">
        <v>163</v>
      </c>
      <c r="C4" s="444"/>
      <c r="D4" s="445">
        <f t="shared" ref="D4:AI4" si="0">SUM(D5,D10,D14,D15,D20)</f>
        <v>0</v>
      </c>
      <c r="E4" s="445">
        <f t="shared" si="0"/>
        <v>0</v>
      </c>
      <c r="F4" s="445">
        <f t="shared" si="0"/>
        <v>0</v>
      </c>
      <c r="G4" s="445">
        <f t="shared" si="0"/>
        <v>0</v>
      </c>
      <c r="H4" s="445">
        <f t="shared" si="0"/>
        <v>0</v>
      </c>
      <c r="I4" s="445">
        <f t="shared" si="0"/>
        <v>0</v>
      </c>
      <c r="J4" s="445">
        <f t="shared" si="0"/>
        <v>0</v>
      </c>
      <c r="K4" s="445">
        <f t="shared" si="0"/>
        <v>0</v>
      </c>
      <c r="L4" s="445">
        <f t="shared" si="0"/>
        <v>0</v>
      </c>
      <c r="M4" s="445">
        <f t="shared" si="0"/>
        <v>0</v>
      </c>
      <c r="N4" s="445">
        <f t="shared" si="0"/>
        <v>0</v>
      </c>
      <c r="O4" s="445">
        <f t="shared" si="0"/>
        <v>0</v>
      </c>
      <c r="P4" s="445">
        <f t="shared" si="0"/>
        <v>0</v>
      </c>
      <c r="Q4" s="445">
        <f t="shared" si="0"/>
        <v>0</v>
      </c>
      <c r="R4" s="445">
        <f t="shared" si="0"/>
        <v>0</v>
      </c>
      <c r="S4" s="445">
        <f t="shared" si="0"/>
        <v>0</v>
      </c>
      <c r="T4" s="445">
        <f t="shared" si="0"/>
        <v>0</v>
      </c>
      <c r="U4" s="445">
        <f t="shared" si="0"/>
        <v>0</v>
      </c>
      <c r="V4" s="445">
        <f t="shared" si="0"/>
        <v>0</v>
      </c>
      <c r="W4" s="445">
        <f t="shared" si="0"/>
        <v>0</v>
      </c>
      <c r="X4" s="445">
        <f t="shared" si="0"/>
        <v>0</v>
      </c>
      <c r="Y4" s="445">
        <f t="shared" si="0"/>
        <v>0</v>
      </c>
      <c r="Z4" s="445">
        <f t="shared" si="0"/>
        <v>0</v>
      </c>
      <c r="AA4" s="445">
        <f t="shared" si="0"/>
        <v>6</v>
      </c>
      <c r="AB4" s="445">
        <f t="shared" si="0"/>
        <v>23.2</v>
      </c>
      <c r="AC4" s="445">
        <f t="shared" si="0"/>
        <v>35.799999999999997</v>
      </c>
      <c r="AD4" s="445">
        <f t="shared" si="0"/>
        <v>62.4</v>
      </c>
      <c r="AE4" s="445">
        <f t="shared" si="0"/>
        <v>96.100000000000009</v>
      </c>
      <c r="AF4" s="445">
        <f t="shared" si="0"/>
        <v>135.5</v>
      </c>
      <c r="AG4" s="445">
        <f t="shared" si="0"/>
        <v>186.5</v>
      </c>
      <c r="AH4" s="445">
        <f t="shared" si="0"/>
        <v>215</v>
      </c>
      <c r="AI4" s="445">
        <f t="shared" si="0"/>
        <v>280</v>
      </c>
      <c r="AJ4" s="445">
        <f t="shared" ref="AJ4:BO4" si="1">SUM(AJ5,AJ10,AJ14,AJ15,AJ20)</f>
        <v>385</v>
      </c>
      <c r="AK4" s="445">
        <f t="shared" si="1"/>
        <v>503</v>
      </c>
      <c r="AL4" s="445">
        <f t="shared" si="1"/>
        <v>639</v>
      </c>
      <c r="AM4" s="445">
        <f t="shared" si="1"/>
        <v>799</v>
      </c>
      <c r="AN4" s="445">
        <f t="shared" si="1"/>
        <v>932</v>
      </c>
      <c r="AO4" s="445">
        <f t="shared" si="1"/>
        <v>1108</v>
      </c>
      <c r="AP4" s="445">
        <f t="shared" si="1"/>
        <v>1293</v>
      </c>
      <c r="AQ4" s="445">
        <f t="shared" si="1"/>
        <v>1493.607</v>
      </c>
      <c r="AR4" s="445">
        <f t="shared" si="1"/>
        <v>1678.8070000000002</v>
      </c>
      <c r="AS4" s="445">
        <f t="shared" si="1"/>
        <v>1928.0260000000001</v>
      </c>
      <c r="AT4" s="445">
        <f t="shared" si="1"/>
        <v>2265.2670000000003</v>
      </c>
      <c r="AU4" s="445">
        <f t="shared" si="1"/>
        <v>2768.0990000000002</v>
      </c>
      <c r="AV4" s="445">
        <f t="shared" si="1"/>
        <v>3594.9789999999998</v>
      </c>
      <c r="AW4" s="445">
        <f t="shared" si="1"/>
        <v>4567.7079999999996</v>
      </c>
      <c r="AX4" s="445">
        <f t="shared" si="1"/>
        <v>5087.24</v>
      </c>
      <c r="AY4" s="445">
        <f t="shared" si="1"/>
        <v>5995.95</v>
      </c>
      <c r="AZ4" s="445">
        <f t="shared" si="1"/>
        <v>6890.7119999999995</v>
      </c>
      <c r="BA4" s="445">
        <f t="shared" si="1"/>
        <v>7474.6569999999992</v>
      </c>
      <c r="BB4" s="445">
        <f t="shared" si="1"/>
        <v>7996.1079999999984</v>
      </c>
      <c r="BC4" s="445">
        <f t="shared" si="1"/>
        <v>8482.7970000000005</v>
      </c>
      <c r="BD4" s="445">
        <f t="shared" si="1"/>
        <v>8998.760000000002</v>
      </c>
      <c r="BE4" s="445">
        <f t="shared" si="1"/>
        <v>9704.5185240909632</v>
      </c>
      <c r="BF4" s="445">
        <f t="shared" si="1"/>
        <v>10302.647677202764</v>
      </c>
      <c r="BG4" s="445">
        <f t="shared" si="1"/>
        <v>11039.131507160631</v>
      </c>
      <c r="BH4" s="445">
        <f t="shared" si="1"/>
        <v>11752.749</v>
      </c>
      <c r="BI4" s="445">
        <f t="shared" si="1"/>
        <v>12542.44267353</v>
      </c>
      <c r="BJ4" s="445">
        <f t="shared" si="1"/>
        <v>13304.85224679</v>
      </c>
      <c r="BK4" s="445">
        <f t="shared" si="1"/>
        <v>14311.464927031753</v>
      </c>
      <c r="BL4" s="445">
        <f t="shared" si="1"/>
        <v>15260.007289010002</v>
      </c>
      <c r="BM4" s="445">
        <f t="shared" si="1"/>
        <v>16564.846266159999</v>
      </c>
      <c r="BN4" s="445">
        <f t="shared" si="1"/>
        <v>17104.362356233181</v>
      </c>
      <c r="BO4" s="445">
        <f t="shared" si="1"/>
        <v>17905.161131910005</v>
      </c>
      <c r="BP4" s="445">
        <f t="shared" ref="BP4:CE4" si="2">SUM(BP5,BP10,BP14,BP15,BP20)</f>
        <v>18905.77449598</v>
      </c>
      <c r="BQ4" s="445">
        <f t="shared" si="2"/>
        <v>19287.893994300885</v>
      </c>
      <c r="BR4" s="445">
        <f t="shared" si="2"/>
        <v>20790.665465899998</v>
      </c>
      <c r="BS4" s="445">
        <f t="shared" si="2"/>
        <v>21734.188377339997</v>
      </c>
      <c r="BT4" s="445">
        <f t="shared" si="2"/>
        <v>22164.1073985412</v>
      </c>
      <c r="BU4" s="445">
        <f t="shared" si="2"/>
        <v>23554.594911210013</v>
      </c>
      <c r="BV4" s="445">
        <f t="shared" si="2"/>
        <v>24436.327602219997</v>
      </c>
      <c r="BW4" s="445">
        <f t="shared" si="2"/>
        <v>25651.493991680003</v>
      </c>
      <c r="BX4" s="445">
        <f t="shared" si="2"/>
        <v>24849.724089243398</v>
      </c>
      <c r="BY4" s="445">
        <f t="shared" si="2"/>
        <v>26169.213980106975</v>
      </c>
      <c r="BZ4" s="445">
        <f t="shared" si="2"/>
        <v>29332.572674876537</v>
      </c>
      <c r="CA4" s="445">
        <f t="shared" si="2"/>
        <v>35272.66722285431</v>
      </c>
      <c r="CB4" s="445">
        <f t="shared" si="2"/>
        <v>39728.735796317385</v>
      </c>
      <c r="CC4" s="445">
        <f t="shared" si="2"/>
        <v>42412.076599396445</v>
      </c>
      <c r="CD4" s="445">
        <f t="shared" si="2"/>
        <v>44790.091163658624</v>
      </c>
      <c r="CE4" s="446">
        <f t="shared" si="2"/>
        <v>47546.007492419616</v>
      </c>
    </row>
    <row r="5" spans="1:83" s="243" customFormat="1" ht="26.25" customHeight="1" x14ac:dyDescent="0.35">
      <c r="B5" s="394" t="s">
        <v>259</v>
      </c>
      <c r="C5" s="108"/>
      <c r="D5" s="445">
        <f t="shared" ref="D5:AI5" si="3">SUM(D6:D8)</f>
        <v>0</v>
      </c>
      <c r="E5" s="445">
        <f t="shared" si="3"/>
        <v>0</v>
      </c>
      <c r="F5" s="445">
        <f t="shared" si="3"/>
        <v>0</v>
      </c>
      <c r="G5" s="445">
        <f t="shared" si="3"/>
        <v>0</v>
      </c>
      <c r="H5" s="445">
        <f t="shared" si="3"/>
        <v>0</v>
      </c>
      <c r="I5" s="445">
        <f t="shared" si="3"/>
        <v>0</v>
      </c>
      <c r="J5" s="445">
        <f t="shared" si="3"/>
        <v>0</v>
      </c>
      <c r="K5" s="445">
        <f t="shared" si="3"/>
        <v>0</v>
      </c>
      <c r="L5" s="445">
        <f t="shared" si="3"/>
        <v>0</v>
      </c>
      <c r="M5" s="445">
        <f t="shared" si="3"/>
        <v>0</v>
      </c>
      <c r="N5" s="445">
        <f t="shared" si="3"/>
        <v>0</v>
      </c>
      <c r="O5" s="445">
        <f t="shared" si="3"/>
        <v>0</v>
      </c>
      <c r="P5" s="445">
        <f t="shared" si="3"/>
        <v>0</v>
      </c>
      <c r="Q5" s="445">
        <f t="shared" si="3"/>
        <v>0</v>
      </c>
      <c r="R5" s="445">
        <f t="shared" si="3"/>
        <v>0</v>
      </c>
      <c r="S5" s="445">
        <f t="shared" si="3"/>
        <v>0</v>
      </c>
      <c r="T5" s="445">
        <f t="shared" si="3"/>
        <v>0</v>
      </c>
      <c r="U5" s="445">
        <f t="shared" si="3"/>
        <v>0</v>
      </c>
      <c r="V5" s="445">
        <f t="shared" si="3"/>
        <v>0</v>
      </c>
      <c r="W5" s="445">
        <f t="shared" si="3"/>
        <v>0</v>
      </c>
      <c r="X5" s="445">
        <f t="shared" si="3"/>
        <v>0</v>
      </c>
      <c r="Y5" s="445">
        <f t="shared" si="3"/>
        <v>0</v>
      </c>
      <c r="Z5" s="445">
        <f t="shared" si="3"/>
        <v>0</v>
      </c>
      <c r="AA5" s="445">
        <f t="shared" si="3"/>
        <v>0</v>
      </c>
      <c r="AB5" s="445">
        <f t="shared" si="3"/>
        <v>0</v>
      </c>
      <c r="AC5" s="445">
        <f t="shared" si="3"/>
        <v>0</v>
      </c>
      <c r="AD5" s="445">
        <f t="shared" si="3"/>
        <v>0</v>
      </c>
      <c r="AE5" s="445">
        <f t="shared" si="3"/>
        <v>0</v>
      </c>
      <c r="AF5" s="445">
        <f t="shared" si="3"/>
        <v>0</v>
      </c>
      <c r="AG5" s="445">
        <f t="shared" si="3"/>
        <v>0</v>
      </c>
      <c r="AH5" s="445">
        <f t="shared" si="3"/>
        <v>0</v>
      </c>
      <c r="AI5" s="445">
        <f t="shared" si="3"/>
        <v>0</v>
      </c>
      <c r="AJ5" s="445">
        <f t="shared" ref="AJ5:BO5" si="4">SUM(AJ6:AJ8)</f>
        <v>0</v>
      </c>
      <c r="AK5" s="445">
        <f t="shared" si="4"/>
        <v>0</v>
      </c>
      <c r="AL5" s="445">
        <f t="shared" si="4"/>
        <v>0</v>
      </c>
      <c r="AM5" s="445">
        <f t="shared" si="4"/>
        <v>0</v>
      </c>
      <c r="AN5" s="445">
        <f t="shared" si="4"/>
        <v>0</v>
      </c>
      <c r="AO5" s="445">
        <f t="shared" si="4"/>
        <v>0</v>
      </c>
      <c r="AP5" s="445">
        <f t="shared" si="4"/>
        <v>0</v>
      </c>
      <c r="AQ5" s="445">
        <f t="shared" si="4"/>
        <v>0</v>
      </c>
      <c r="AR5" s="445">
        <f t="shared" si="4"/>
        <v>0</v>
      </c>
      <c r="AS5" s="445">
        <f t="shared" si="4"/>
        <v>0</v>
      </c>
      <c r="AT5" s="445">
        <f t="shared" si="4"/>
        <v>0</v>
      </c>
      <c r="AU5" s="445">
        <f t="shared" si="4"/>
        <v>0</v>
      </c>
      <c r="AV5" s="445">
        <f t="shared" si="4"/>
        <v>1973.203</v>
      </c>
      <c r="AW5" s="445">
        <f t="shared" si="4"/>
        <v>2772.2469999999998</v>
      </c>
      <c r="AX5" s="445">
        <f t="shared" si="4"/>
        <v>3124.558</v>
      </c>
      <c r="AY5" s="445">
        <f t="shared" si="4"/>
        <v>3801.788</v>
      </c>
      <c r="AZ5" s="445">
        <f t="shared" si="4"/>
        <v>4497.8189999999995</v>
      </c>
      <c r="BA5" s="445">
        <f t="shared" si="4"/>
        <v>4953.4069999999992</v>
      </c>
      <c r="BB5" s="445">
        <f t="shared" si="4"/>
        <v>5316.1329999999989</v>
      </c>
      <c r="BC5" s="445">
        <f t="shared" si="4"/>
        <v>5659.9930000000004</v>
      </c>
      <c r="BD5" s="445">
        <f t="shared" si="4"/>
        <v>6043.639000000001</v>
      </c>
      <c r="BE5" s="445">
        <f t="shared" si="4"/>
        <v>6580.0587643462241</v>
      </c>
      <c r="BF5" s="445">
        <f t="shared" si="4"/>
        <v>7051.9688886240428</v>
      </c>
      <c r="BG5" s="445">
        <f t="shared" si="4"/>
        <v>7582.0869577400717</v>
      </c>
      <c r="BH5" s="445">
        <f t="shared" si="4"/>
        <v>8079.1630000000005</v>
      </c>
      <c r="BI5" s="445">
        <f t="shared" si="4"/>
        <v>8618.3022954000007</v>
      </c>
      <c r="BJ5" s="445">
        <f t="shared" si="4"/>
        <v>9155.4464638600002</v>
      </c>
      <c r="BK5" s="445">
        <f t="shared" si="4"/>
        <v>9867.029829797455</v>
      </c>
      <c r="BL5" s="445">
        <f t="shared" si="4"/>
        <v>10525.20336705</v>
      </c>
      <c r="BM5" s="445">
        <f t="shared" si="4"/>
        <v>11458.592503259999</v>
      </c>
      <c r="BN5" s="445">
        <f t="shared" si="4"/>
        <v>11876.615118280002</v>
      </c>
      <c r="BO5" s="445">
        <f t="shared" si="4"/>
        <v>12565.735437840003</v>
      </c>
      <c r="BP5" s="445">
        <f t="shared" ref="BP5:CE5" si="5">SUM(BP6:BP8)</f>
        <v>13430.14958021</v>
      </c>
      <c r="BQ5" s="445">
        <f t="shared" si="5"/>
        <v>13762.514588680802</v>
      </c>
      <c r="BR5" s="445">
        <f t="shared" si="5"/>
        <v>13798.261242919998</v>
      </c>
      <c r="BS5" s="445">
        <f t="shared" si="5"/>
        <v>13233.124968690001</v>
      </c>
      <c r="BT5" s="445">
        <f t="shared" si="5"/>
        <v>11513.612393931196</v>
      </c>
      <c r="BU5" s="445">
        <f t="shared" si="5"/>
        <v>9379.593293240021</v>
      </c>
      <c r="BV5" s="445">
        <f t="shared" si="5"/>
        <v>8126.2184717899945</v>
      </c>
      <c r="BW5" s="445">
        <f t="shared" si="5"/>
        <v>7233.1409551300003</v>
      </c>
      <c r="BX5" s="445">
        <f t="shared" si="5"/>
        <v>5812.845966250904</v>
      </c>
      <c r="BY5" s="445">
        <f t="shared" si="5"/>
        <v>5695.8220571133697</v>
      </c>
      <c r="BZ5" s="445">
        <f t="shared" si="5"/>
        <v>5950.9379854368672</v>
      </c>
      <c r="CA5" s="445">
        <f t="shared" si="5"/>
        <v>6732.2067446776982</v>
      </c>
      <c r="CB5" s="445">
        <f t="shared" si="5"/>
        <v>7366.5381883597493</v>
      </c>
      <c r="CC5" s="445">
        <f t="shared" si="5"/>
        <v>7524.3284776120381</v>
      </c>
      <c r="CD5" s="445">
        <f t="shared" si="5"/>
        <v>7479.5088100679477</v>
      </c>
      <c r="CE5" s="446">
        <f t="shared" si="5"/>
        <v>7627.4491977405396</v>
      </c>
    </row>
    <row r="6" spans="1:83" x14ac:dyDescent="0.35">
      <c r="B6" s="447" t="s">
        <v>640</v>
      </c>
      <c r="C6" s="447"/>
      <c r="D6" s="448">
        <v>0</v>
      </c>
      <c r="E6" s="448">
        <v>0</v>
      </c>
      <c r="F6" s="448">
        <v>0</v>
      </c>
      <c r="G6" s="448">
        <v>0</v>
      </c>
      <c r="H6" s="448">
        <v>0</v>
      </c>
      <c r="I6" s="448">
        <v>0</v>
      </c>
      <c r="J6" s="448">
        <v>0</v>
      </c>
      <c r="K6" s="448">
        <v>0</v>
      </c>
      <c r="L6" s="448">
        <v>0</v>
      </c>
      <c r="M6" s="448">
        <v>0</v>
      </c>
      <c r="N6" s="448">
        <v>0</v>
      </c>
      <c r="O6" s="448">
        <v>0</v>
      </c>
      <c r="P6" s="448">
        <v>0</v>
      </c>
      <c r="Q6" s="448">
        <v>0</v>
      </c>
      <c r="R6" s="448">
        <v>0</v>
      </c>
      <c r="S6" s="448">
        <v>0</v>
      </c>
      <c r="T6" s="448">
        <v>0</v>
      </c>
      <c r="U6" s="448">
        <v>0</v>
      </c>
      <c r="V6" s="448">
        <v>0</v>
      </c>
      <c r="W6" s="448">
        <v>0</v>
      </c>
      <c r="X6" s="448">
        <v>0</v>
      </c>
      <c r="Y6" s="448">
        <v>0</v>
      </c>
      <c r="Z6" s="448">
        <v>0</v>
      </c>
      <c r="AA6" s="448">
        <v>0</v>
      </c>
      <c r="AB6" s="448">
        <v>0</v>
      </c>
      <c r="AC6" s="448">
        <v>0</v>
      </c>
      <c r="AD6" s="448">
        <v>0</v>
      </c>
      <c r="AE6" s="448">
        <v>0</v>
      </c>
      <c r="AF6" s="448">
        <v>0</v>
      </c>
      <c r="AG6" s="448">
        <v>0</v>
      </c>
      <c r="AH6" s="448">
        <v>0</v>
      </c>
      <c r="AI6" s="448">
        <v>0</v>
      </c>
      <c r="AJ6" s="448">
        <v>0</v>
      </c>
      <c r="AK6" s="448">
        <v>0</v>
      </c>
      <c r="AL6" s="448">
        <v>0</v>
      </c>
      <c r="AM6" s="448">
        <v>0</v>
      </c>
      <c r="AN6" s="448">
        <v>0</v>
      </c>
      <c r="AO6" s="448">
        <v>0</v>
      </c>
      <c r="AP6" s="448">
        <v>0</v>
      </c>
      <c r="AQ6" s="448">
        <v>0</v>
      </c>
      <c r="AR6" s="448">
        <v>0</v>
      </c>
      <c r="AS6" s="448">
        <v>0</v>
      </c>
      <c r="AT6" s="448">
        <v>0</v>
      </c>
      <c r="AU6" s="448">
        <v>0</v>
      </c>
      <c r="AV6" s="448">
        <v>231.47411666314397</v>
      </c>
      <c r="AW6" s="448">
        <v>325.20902588180275</v>
      </c>
      <c r="AX6" s="448">
        <v>365.13545224968743</v>
      </c>
      <c r="AY6" s="448">
        <v>437.39160512525461</v>
      </c>
      <c r="AZ6" s="448">
        <v>443.26224191823394</v>
      </c>
      <c r="BA6" s="448">
        <v>488.61175918926864</v>
      </c>
      <c r="BB6" s="448">
        <v>528.58293270578872</v>
      </c>
      <c r="BC6" s="448">
        <v>566.36950568822147</v>
      </c>
      <c r="BD6" s="448">
        <v>607.03198548293733</v>
      </c>
      <c r="BE6" s="448">
        <v>673.62344552251193</v>
      </c>
      <c r="BF6" s="448">
        <v>762.23</v>
      </c>
      <c r="BG6" s="448">
        <v>793.54721823565706</v>
      </c>
      <c r="BH6" s="448">
        <v>842.13</v>
      </c>
      <c r="BI6" s="448">
        <v>923.7647969778385</v>
      </c>
      <c r="BJ6" s="448">
        <v>972.69087379439623</v>
      </c>
      <c r="BK6" s="448">
        <v>1039.8247158707195</v>
      </c>
      <c r="BL6" s="448">
        <v>1105.9393085337213</v>
      </c>
      <c r="BM6" s="448">
        <v>1192.1009182195146</v>
      </c>
      <c r="BN6" s="448">
        <v>1220.2044423261623</v>
      </c>
      <c r="BO6" s="448">
        <v>1314.7165739259212</v>
      </c>
      <c r="BP6" s="448">
        <v>1390.6353122046253</v>
      </c>
      <c r="BQ6" s="448">
        <v>1463.3914453663692</v>
      </c>
      <c r="BR6" s="448">
        <v>1717.304349681425</v>
      </c>
      <c r="BS6" s="448">
        <v>1834.7090892979174</v>
      </c>
      <c r="BT6" s="448">
        <v>1896.9720008984343</v>
      </c>
      <c r="BU6" s="448">
        <v>1965.0820231168198</v>
      </c>
      <c r="BV6" s="448">
        <v>2114.1233711450695</v>
      </c>
      <c r="BW6" s="448">
        <v>2299.1628969686603</v>
      </c>
      <c r="BX6" s="448">
        <v>2246.6479233095824</v>
      </c>
      <c r="BY6" s="448">
        <v>2444.3731555471859</v>
      </c>
      <c r="BZ6" s="448">
        <v>2837.2083813659588</v>
      </c>
      <c r="CA6" s="448">
        <v>3561.5970285235062</v>
      </c>
      <c r="CB6" s="448">
        <v>4164.6677106695406</v>
      </c>
      <c r="CC6" s="448">
        <v>4565.3435319829605</v>
      </c>
      <c r="CD6" s="448">
        <v>4898.5436777336035</v>
      </c>
      <c r="CE6" s="449">
        <v>5250.7458496244062</v>
      </c>
    </row>
    <row r="7" spans="1:83" x14ac:dyDescent="0.35">
      <c r="B7" s="447" t="s">
        <v>438</v>
      </c>
      <c r="C7" s="447"/>
      <c r="D7" s="448">
        <v>0</v>
      </c>
      <c r="E7" s="448">
        <v>0</v>
      </c>
      <c r="F7" s="448">
        <v>0</v>
      </c>
      <c r="G7" s="448">
        <v>0</v>
      </c>
      <c r="H7" s="448">
        <v>0</v>
      </c>
      <c r="I7" s="448">
        <v>0</v>
      </c>
      <c r="J7" s="448">
        <v>0</v>
      </c>
      <c r="K7" s="448">
        <v>0</v>
      </c>
      <c r="L7" s="448">
        <v>0</v>
      </c>
      <c r="M7" s="448">
        <v>0</v>
      </c>
      <c r="N7" s="448">
        <v>0</v>
      </c>
      <c r="O7" s="448">
        <v>0</v>
      </c>
      <c r="P7" s="448">
        <v>0</v>
      </c>
      <c r="Q7" s="448">
        <v>0</v>
      </c>
      <c r="R7" s="448">
        <v>0</v>
      </c>
      <c r="S7" s="448">
        <v>0</v>
      </c>
      <c r="T7" s="448">
        <v>0</v>
      </c>
      <c r="U7" s="448">
        <v>0</v>
      </c>
      <c r="V7" s="448">
        <v>0</v>
      </c>
      <c r="W7" s="448">
        <v>0</v>
      </c>
      <c r="X7" s="448">
        <v>0</v>
      </c>
      <c r="Y7" s="448">
        <v>0</v>
      </c>
      <c r="Z7" s="448">
        <v>0</v>
      </c>
      <c r="AA7" s="448">
        <v>0</v>
      </c>
      <c r="AB7" s="448">
        <v>0</v>
      </c>
      <c r="AC7" s="448">
        <v>0</v>
      </c>
      <c r="AD7" s="448">
        <v>0</v>
      </c>
      <c r="AE7" s="448">
        <v>0</v>
      </c>
      <c r="AF7" s="448">
        <v>0</v>
      </c>
      <c r="AG7" s="448">
        <v>0</v>
      </c>
      <c r="AH7" s="448">
        <v>0</v>
      </c>
      <c r="AI7" s="448">
        <v>0</v>
      </c>
      <c r="AJ7" s="448">
        <v>0</v>
      </c>
      <c r="AK7" s="448">
        <v>0</v>
      </c>
      <c r="AL7" s="448">
        <v>0</v>
      </c>
      <c r="AM7" s="448">
        <v>0</v>
      </c>
      <c r="AN7" s="448">
        <v>0</v>
      </c>
      <c r="AO7" s="448">
        <v>0</v>
      </c>
      <c r="AP7" s="448">
        <v>0</v>
      </c>
      <c r="AQ7" s="448">
        <v>0</v>
      </c>
      <c r="AR7" s="448">
        <v>0</v>
      </c>
      <c r="AS7" s="448">
        <v>0</v>
      </c>
      <c r="AT7" s="448">
        <v>0</v>
      </c>
      <c r="AU7" s="448">
        <v>0</v>
      </c>
      <c r="AV7" s="448">
        <v>1236.2204590686167</v>
      </c>
      <c r="AW7" s="448">
        <v>1736.8250803346616</v>
      </c>
      <c r="AX7" s="448">
        <v>1938.6567415590337</v>
      </c>
      <c r="AY7" s="448">
        <v>2356.4150170875105</v>
      </c>
      <c r="AZ7" s="448">
        <v>2842.0259956222508</v>
      </c>
      <c r="BA7" s="448">
        <v>3091.4517961447359</v>
      </c>
      <c r="BB7" s="448">
        <v>3258.3114352948169</v>
      </c>
      <c r="BC7" s="448">
        <v>3408.5922572418208</v>
      </c>
      <c r="BD7" s="448">
        <v>3589.6378004004227</v>
      </c>
      <c r="BE7" s="448">
        <v>3861.7406212620726</v>
      </c>
      <c r="BF7" s="448">
        <v>4105.2438886240434</v>
      </c>
      <c r="BG7" s="448">
        <v>4388.6272675576192</v>
      </c>
      <c r="BH7" s="448">
        <v>4628.2520000000004</v>
      </c>
      <c r="BI7" s="448">
        <v>4869.6964021188787</v>
      </c>
      <c r="BJ7" s="448">
        <v>5122.9964421995737</v>
      </c>
      <c r="BK7" s="448">
        <v>5468.0760196496631</v>
      </c>
      <c r="BL7" s="448">
        <v>5799.6705914329377</v>
      </c>
      <c r="BM7" s="448">
        <v>6277.2924692415208</v>
      </c>
      <c r="BN7" s="448">
        <v>6456.118999717567</v>
      </c>
      <c r="BO7" s="448">
        <v>6899.7753096582774</v>
      </c>
      <c r="BP7" s="448">
        <v>7419.4275888724915</v>
      </c>
      <c r="BQ7" s="448">
        <v>7528.3277963936862</v>
      </c>
      <c r="BR7" s="448">
        <v>7070.966334335757</v>
      </c>
      <c r="BS7" s="448">
        <v>6632.0880013466494</v>
      </c>
      <c r="BT7" s="448">
        <v>5138.3005447814785</v>
      </c>
      <c r="BU7" s="448">
        <v>3571.9593185363819</v>
      </c>
      <c r="BV7" s="448">
        <v>2486.5805035497042</v>
      </c>
      <c r="BW7" s="448">
        <v>1622.3606203181096</v>
      </c>
      <c r="BX7" s="448">
        <v>873.41337670508699</v>
      </c>
      <c r="BY7" s="448">
        <v>804.04314546726357</v>
      </c>
      <c r="BZ7" s="448">
        <v>762.31356309300384</v>
      </c>
      <c r="CA7" s="448">
        <v>774.16654468809531</v>
      </c>
      <c r="CB7" s="448">
        <v>868.92491711604953</v>
      </c>
      <c r="CC7" s="448">
        <v>875.29833681816115</v>
      </c>
      <c r="CD7" s="448">
        <v>760.319438979236</v>
      </c>
      <c r="CE7" s="449">
        <v>743.66116152868335</v>
      </c>
    </row>
    <row r="8" spans="1:83" x14ac:dyDescent="0.35">
      <c r="B8" s="447" t="s">
        <v>437</v>
      </c>
      <c r="C8" s="447"/>
      <c r="D8" s="448">
        <v>0</v>
      </c>
      <c r="E8" s="448">
        <v>0</v>
      </c>
      <c r="F8" s="448">
        <v>0</v>
      </c>
      <c r="G8" s="448">
        <v>0</v>
      </c>
      <c r="H8" s="448">
        <v>0</v>
      </c>
      <c r="I8" s="448">
        <v>0</v>
      </c>
      <c r="J8" s="448">
        <v>0</v>
      </c>
      <c r="K8" s="448">
        <v>0</v>
      </c>
      <c r="L8" s="448">
        <v>0</v>
      </c>
      <c r="M8" s="448">
        <v>0</v>
      </c>
      <c r="N8" s="448">
        <v>0</v>
      </c>
      <c r="O8" s="448">
        <v>0</v>
      </c>
      <c r="P8" s="448">
        <v>0</v>
      </c>
      <c r="Q8" s="448">
        <v>0</v>
      </c>
      <c r="R8" s="448">
        <v>0</v>
      </c>
      <c r="S8" s="448">
        <v>0</v>
      </c>
      <c r="T8" s="448">
        <v>0</v>
      </c>
      <c r="U8" s="448">
        <v>0</v>
      </c>
      <c r="V8" s="448">
        <v>0</v>
      </c>
      <c r="W8" s="448">
        <v>0</v>
      </c>
      <c r="X8" s="448">
        <v>0</v>
      </c>
      <c r="Y8" s="448">
        <v>0</v>
      </c>
      <c r="Z8" s="448">
        <v>0</v>
      </c>
      <c r="AA8" s="448">
        <v>0</v>
      </c>
      <c r="AB8" s="448">
        <v>0</v>
      </c>
      <c r="AC8" s="448">
        <v>0</v>
      </c>
      <c r="AD8" s="448">
        <v>0</v>
      </c>
      <c r="AE8" s="448">
        <v>0</v>
      </c>
      <c r="AF8" s="448">
        <v>0</v>
      </c>
      <c r="AG8" s="448">
        <v>0</v>
      </c>
      <c r="AH8" s="448">
        <v>0</v>
      </c>
      <c r="AI8" s="448">
        <v>0</v>
      </c>
      <c r="AJ8" s="448">
        <v>0</v>
      </c>
      <c r="AK8" s="448">
        <v>0</v>
      </c>
      <c r="AL8" s="448">
        <v>0</v>
      </c>
      <c r="AM8" s="448">
        <v>0</v>
      </c>
      <c r="AN8" s="448">
        <v>0</v>
      </c>
      <c r="AO8" s="448">
        <v>0</v>
      </c>
      <c r="AP8" s="448">
        <v>0</v>
      </c>
      <c r="AQ8" s="448">
        <v>0</v>
      </c>
      <c r="AR8" s="448">
        <v>0</v>
      </c>
      <c r="AS8" s="448">
        <v>0</v>
      </c>
      <c r="AT8" s="448">
        <v>0</v>
      </c>
      <c r="AU8" s="448">
        <v>0</v>
      </c>
      <c r="AV8" s="448">
        <v>505.50842426823931</v>
      </c>
      <c r="AW8" s="448">
        <v>710.21289378353549</v>
      </c>
      <c r="AX8" s="448">
        <v>820.7658061912789</v>
      </c>
      <c r="AY8" s="448">
        <v>1007.9813777872349</v>
      </c>
      <c r="AZ8" s="448">
        <v>1212.5307624595152</v>
      </c>
      <c r="BA8" s="448">
        <v>1373.3434446659953</v>
      </c>
      <c r="BB8" s="448">
        <v>1529.2386319993936</v>
      </c>
      <c r="BC8" s="448">
        <v>1685.0312370699578</v>
      </c>
      <c r="BD8" s="448">
        <v>1846.9692141166404</v>
      </c>
      <c r="BE8" s="448">
        <v>2044.6946975616393</v>
      </c>
      <c r="BF8" s="448">
        <v>2184.4949999999999</v>
      </c>
      <c r="BG8" s="448">
        <v>2399.912471946795</v>
      </c>
      <c r="BH8" s="448">
        <v>2608.7809999999999</v>
      </c>
      <c r="BI8" s="448">
        <v>2824.8410963032829</v>
      </c>
      <c r="BJ8" s="448">
        <v>3059.7591478660306</v>
      </c>
      <c r="BK8" s="448">
        <v>3359.1290942770729</v>
      </c>
      <c r="BL8" s="448">
        <v>3619.5934670833412</v>
      </c>
      <c r="BM8" s="448">
        <v>3989.1991157989637</v>
      </c>
      <c r="BN8" s="448">
        <v>4200.2916762362729</v>
      </c>
      <c r="BO8" s="448">
        <v>4351.2435542558051</v>
      </c>
      <c r="BP8" s="448">
        <v>4620.0866791328817</v>
      </c>
      <c r="BQ8" s="448">
        <v>4770.7953469207459</v>
      </c>
      <c r="BR8" s="448">
        <v>5009.9905589028167</v>
      </c>
      <c r="BS8" s="448">
        <v>4766.3278780454339</v>
      </c>
      <c r="BT8" s="448">
        <v>4478.3398482512839</v>
      </c>
      <c r="BU8" s="448">
        <v>3842.5519515868186</v>
      </c>
      <c r="BV8" s="448">
        <v>3525.5145970952212</v>
      </c>
      <c r="BW8" s="448">
        <v>3311.6174378432311</v>
      </c>
      <c r="BX8" s="448">
        <v>2692.7846662362344</v>
      </c>
      <c r="BY8" s="448">
        <v>2447.4057560989208</v>
      </c>
      <c r="BZ8" s="448">
        <v>2351.4160409779051</v>
      </c>
      <c r="CA8" s="448">
        <v>2396.4431714660964</v>
      </c>
      <c r="CB8" s="448">
        <v>2332.9455605741587</v>
      </c>
      <c r="CC8" s="448">
        <v>2083.6866088109159</v>
      </c>
      <c r="CD8" s="448">
        <v>1820.6456933551081</v>
      </c>
      <c r="CE8" s="449">
        <v>1633.0421865874507</v>
      </c>
    </row>
    <row r="9" spans="1:83" ht="26.25" customHeight="1" x14ac:dyDescent="0.35">
      <c r="B9" s="279" t="s">
        <v>641</v>
      </c>
      <c r="C9" s="447"/>
      <c r="D9" s="448">
        <v>0</v>
      </c>
      <c r="E9" s="448">
        <v>0</v>
      </c>
      <c r="F9" s="448">
        <v>0</v>
      </c>
      <c r="G9" s="448">
        <v>0</v>
      </c>
      <c r="H9" s="448">
        <v>0</v>
      </c>
      <c r="I9" s="448">
        <v>0</v>
      </c>
      <c r="J9" s="448">
        <v>0</v>
      </c>
      <c r="K9" s="448">
        <v>0</v>
      </c>
      <c r="L9" s="448">
        <v>0</v>
      </c>
      <c r="M9" s="448">
        <v>0</v>
      </c>
      <c r="N9" s="448">
        <v>0</v>
      </c>
      <c r="O9" s="448">
        <v>0</v>
      </c>
      <c r="P9" s="448">
        <v>0</v>
      </c>
      <c r="Q9" s="448">
        <v>0</v>
      </c>
      <c r="R9" s="448">
        <v>0</v>
      </c>
      <c r="S9" s="448">
        <v>0</v>
      </c>
      <c r="T9" s="448">
        <v>0</v>
      </c>
      <c r="U9" s="448">
        <v>0</v>
      </c>
      <c r="V9" s="448">
        <v>0</v>
      </c>
      <c r="W9" s="448">
        <v>0</v>
      </c>
      <c r="X9" s="448">
        <v>0</v>
      </c>
      <c r="Y9" s="448">
        <v>0</v>
      </c>
      <c r="Z9" s="448">
        <v>0</v>
      </c>
      <c r="AA9" s="448">
        <v>0</v>
      </c>
      <c r="AB9" s="448">
        <v>0</v>
      </c>
      <c r="AC9" s="448">
        <v>0</v>
      </c>
      <c r="AD9" s="448">
        <v>0</v>
      </c>
      <c r="AE9" s="448">
        <v>0</v>
      </c>
      <c r="AF9" s="448">
        <v>0</v>
      </c>
      <c r="AG9" s="448">
        <v>0</v>
      </c>
      <c r="AH9" s="448">
        <v>0</v>
      </c>
      <c r="AI9" s="448">
        <v>0</v>
      </c>
      <c r="AJ9" s="448">
        <v>0</v>
      </c>
      <c r="AK9" s="448">
        <v>0</v>
      </c>
      <c r="AL9" s="448">
        <v>0</v>
      </c>
      <c r="AM9" s="448">
        <v>0</v>
      </c>
      <c r="AN9" s="448">
        <v>0</v>
      </c>
      <c r="AO9" s="448">
        <v>0</v>
      </c>
      <c r="AP9" s="448">
        <v>0</v>
      </c>
      <c r="AQ9" s="448">
        <v>0</v>
      </c>
      <c r="AR9" s="448">
        <v>0</v>
      </c>
      <c r="AS9" s="448">
        <v>0</v>
      </c>
      <c r="AT9" s="448">
        <v>0</v>
      </c>
      <c r="AU9" s="448">
        <v>0</v>
      </c>
      <c r="AV9" s="448">
        <v>0</v>
      </c>
      <c r="AW9" s="448">
        <v>0</v>
      </c>
      <c r="AX9" s="448">
        <v>0</v>
      </c>
      <c r="AY9" s="448">
        <v>0</v>
      </c>
      <c r="AZ9" s="448">
        <v>0</v>
      </c>
      <c r="BA9" s="448">
        <v>0</v>
      </c>
      <c r="BB9" s="448">
        <v>0</v>
      </c>
      <c r="BC9" s="448">
        <v>0</v>
      </c>
      <c r="BD9" s="448">
        <v>0</v>
      </c>
      <c r="BE9" s="448">
        <v>0</v>
      </c>
      <c r="BF9" s="448">
        <v>4.5495586157305965</v>
      </c>
      <c r="BG9" s="448">
        <v>4.9847979268202049</v>
      </c>
      <c r="BH9" s="448">
        <v>5.5439400751780212</v>
      </c>
      <c r="BI9" s="448">
        <v>6.0838355036021321</v>
      </c>
      <c r="BJ9" s="448">
        <v>6.572944344723278</v>
      </c>
      <c r="BK9" s="448">
        <v>6.9128181204954586</v>
      </c>
      <c r="BL9" s="448">
        <v>8.5842708329285937</v>
      </c>
      <c r="BM9" s="448">
        <v>9.5547738078094557</v>
      </c>
      <c r="BN9" s="448">
        <v>10.176180661957776</v>
      </c>
      <c r="BO9" s="448">
        <v>11.455375983389244</v>
      </c>
      <c r="BP9" s="448">
        <v>12.87654510302391</v>
      </c>
      <c r="BQ9" s="448">
        <v>13.248237186508543</v>
      </c>
      <c r="BR9" s="448">
        <v>13.394228899687395</v>
      </c>
      <c r="BS9" s="448">
        <v>13.354571107474611</v>
      </c>
      <c r="BT9" s="448">
        <v>13.054729680496056</v>
      </c>
      <c r="BU9" s="448">
        <v>12.216766211486489</v>
      </c>
      <c r="BV9" s="448">
        <v>11.588419223941589</v>
      </c>
      <c r="BW9" s="448">
        <v>10.038927756872488</v>
      </c>
      <c r="BX9" s="448">
        <v>8.9936417041622896</v>
      </c>
      <c r="BY9" s="448">
        <v>8.5553378947521264</v>
      </c>
      <c r="BZ9" s="448">
        <v>8.2629706133985934</v>
      </c>
      <c r="CA9" s="448">
        <v>8.561080637076131</v>
      </c>
      <c r="CB9" s="448">
        <v>8.9148648737169438</v>
      </c>
      <c r="CC9" s="448">
        <v>8.9692132630667487</v>
      </c>
      <c r="CD9" s="448">
        <v>8.8040101218182265</v>
      </c>
      <c r="CE9" s="449">
        <v>8.8263374374732955</v>
      </c>
    </row>
    <row r="10" spans="1:83" ht="25.5" customHeight="1" x14ac:dyDescent="0.35">
      <c r="B10" s="401" t="s">
        <v>289</v>
      </c>
      <c r="C10" s="447"/>
      <c r="D10" s="445">
        <f t="shared" ref="D10:AI10" si="6">SUM(D11:D12)</f>
        <v>0</v>
      </c>
      <c r="E10" s="445">
        <f t="shared" si="6"/>
        <v>0</v>
      </c>
      <c r="F10" s="445">
        <f t="shared" si="6"/>
        <v>0</v>
      </c>
      <c r="G10" s="445">
        <f t="shared" si="6"/>
        <v>0</v>
      </c>
      <c r="H10" s="445">
        <f t="shared" si="6"/>
        <v>0</v>
      </c>
      <c r="I10" s="445">
        <f t="shared" si="6"/>
        <v>0</v>
      </c>
      <c r="J10" s="445">
        <f t="shared" si="6"/>
        <v>0</v>
      </c>
      <c r="K10" s="445">
        <f t="shared" si="6"/>
        <v>0</v>
      </c>
      <c r="L10" s="445">
        <f t="shared" si="6"/>
        <v>0</v>
      </c>
      <c r="M10" s="445">
        <f t="shared" si="6"/>
        <v>0</v>
      </c>
      <c r="N10" s="445">
        <f t="shared" si="6"/>
        <v>0</v>
      </c>
      <c r="O10" s="445">
        <f t="shared" si="6"/>
        <v>0</v>
      </c>
      <c r="P10" s="445">
        <f t="shared" si="6"/>
        <v>0</v>
      </c>
      <c r="Q10" s="445">
        <f t="shared" si="6"/>
        <v>0</v>
      </c>
      <c r="R10" s="445">
        <f t="shared" si="6"/>
        <v>0</v>
      </c>
      <c r="S10" s="445">
        <f t="shared" si="6"/>
        <v>0</v>
      </c>
      <c r="T10" s="445">
        <f t="shared" si="6"/>
        <v>0</v>
      </c>
      <c r="U10" s="445">
        <f t="shared" si="6"/>
        <v>0</v>
      </c>
      <c r="V10" s="445">
        <f t="shared" si="6"/>
        <v>0</v>
      </c>
      <c r="W10" s="445">
        <f t="shared" si="6"/>
        <v>0</v>
      </c>
      <c r="X10" s="445">
        <f t="shared" si="6"/>
        <v>0</v>
      </c>
      <c r="Y10" s="445">
        <f t="shared" si="6"/>
        <v>0</v>
      </c>
      <c r="Z10" s="445">
        <f t="shared" si="6"/>
        <v>0</v>
      </c>
      <c r="AA10" s="445">
        <f t="shared" si="6"/>
        <v>0</v>
      </c>
      <c r="AB10" s="445">
        <f t="shared" si="6"/>
        <v>0</v>
      </c>
      <c r="AC10" s="445">
        <f t="shared" si="6"/>
        <v>0</v>
      </c>
      <c r="AD10" s="445">
        <f t="shared" si="6"/>
        <v>0</v>
      </c>
      <c r="AE10" s="445">
        <f t="shared" si="6"/>
        <v>0</v>
      </c>
      <c r="AF10" s="445">
        <f t="shared" si="6"/>
        <v>0</v>
      </c>
      <c r="AG10" s="445">
        <f t="shared" si="6"/>
        <v>0</v>
      </c>
      <c r="AH10" s="445">
        <f t="shared" si="6"/>
        <v>0</v>
      </c>
      <c r="AI10" s="445">
        <f t="shared" si="6"/>
        <v>0</v>
      </c>
      <c r="AJ10" s="445">
        <f t="shared" ref="AJ10:BO10" si="7">SUM(AJ11:AJ12)</f>
        <v>0</v>
      </c>
      <c r="AK10" s="445">
        <f t="shared" si="7"/>
        <v>0</v>
      </c>
      <c r="AL10" s="445">
        <f t="shared" si="7"/>
        <v>0</v>
      </c>
      <c r="AM10" s="445">
        <f t="shared" si="7"/>
        <v>0</v>
      </c>
      <c r="AN10" s="445">
        <f t="shared" si="7"/>
        <v>0</v>
      </c>
      <c r="AO10" s="445">
        <f t="shared" si="7"/>
        <v>0</v>
      </c>
      <c r="AP10" s="445">
        <f t="shared" si="7"/>
        <v>0</v>
      </c>
      <c r="AQ10" s="445">
        <f t="shared" si="7"/>
        <v>0</v>
      </c>
      <c r="AR10" s="445">
        <f t="shared" si="7"/>
        <v>0</v>
      </c>
      <c r="AS10" s="445">
        <f t="shared" si="7"/>
        <v>0</v>
      </c>
      <c r="AT10" s="445">
        <f t="shared" si="7"/>
        <v>0</v>
      </c>
      <c r="AU10" s="445">
        <f t="shared" si="7"/>
        <v>0</v>
      </c>
      <c r="AV10" s="445">
        <f t="shared" si="7"/>
        <v>0</v>
      </c>
      <c r="AW10" s="445">
        <f t="shared" si="7"/>
        <v>0</v>
      </c>
      <c r="AX10" s="445">
        <f t="shared" si="7"/>
        <v>0</v>
      </c>
      <c r="AY10" s="445">
        <f t="shared" si="7"/>
        <v>0</v>
      </c>
      <c r="AZ10" s="445">
        <f t="shared" si="7"/>
        <v>0</v>
      </c>
      <c r="BA10" s="445">
        <f t="shared" si="7"/>
        <v>0</v>
      </c>
      <c r="BB10" s="445">
        <f t="shared" si="7"/>
        <v>0</v>
      </c>
      <c r="BC10" s="445">
        <f t="shared" si="7"/>
        <v>0</v>
      </c>
      <c r="BD10" s="445">
        <f t="shared" si="7"/>
        <v>0</v>
      </c>
      <c r="BE10" s="445">
        <f t="shared" si="7"/>
        <v>0</v>
      </c>
      <c r="BF10" s="445">
        <f t="shared" si="7"/>
        <v>0</v>
      </c>
      <c r="BG10" s="445">
        <f t="shared" si="7"/>
        <v>0</v>
      </c>
      <c r="BH10" s="445">
        <f t="shared" si="7"/>
        <v>0</v>
      </c>
      <c r="BI10" s="445">
        <f t="shared" si="7"/>
        <v>0</v>
      </c>
      <c r="BJ10" s="445">
        <f t="shared" si="7"/>
        <v>0</v>
      </c>
      <c r="BK10" s="445">
        <f t="shared" si="7"/>
        <v>0</v>
      </c>
      <c r="BL10" s="445">
        <f t="shared" si="7"/>
        <v>0</v>
      </c>
      <c r="BM10" s="445">
        <f t="shared" si="7"/>
        <v>0</v>
      </c>
      <c r="BN10" s="445">
        <f t="shared" si="7"/>
        <v>0</v>
      </c>
      <c r="BO10" s="445">
        <f t="shared" si="7"/>
        <v>0</v>
      </c>
      <c r="BP10" s="445">
        <f t="shared" ref="BP10:CE10" si="8">SUM(BP11:BP12)</f>
        <v>0</v>
      </c>
      <c r="BQ10" s="445">
        <f t="shared" si="8"/>
        <v>160.53506744000006</v>
      </c>
      <c r="BR10" s="445">
        <f t="shared" si="8"/>
        <v>1564.5904814800003</v>
      </c>
      <c r="BS10" s="445">
        <f t="shared" si="8"/>
        <v>3004.5842815999995</v>
      </c>
      <c r="BT10" s="445">
        <f t="shared" si="8"/>
        <v>5160.3790036200016</v>
      </c>
      <c r="BU10" s="445">
        <f t="shared" si="8"/>
        <v>8637.4619246299953</v>
      </c>
      <c r="BV10" s="445">
        <f t="shared" si="8"/>
        <v>10625.410146370003</v>
      </c>
      <c r="BW10" s="445">
        <f t="shared" si="8"/>
        <v>12499.829984840002</v>
      </c>
      <c r="BX10" s="445">
        <f t="shared" si="8"/>
        <v>13688.584215360006</v>
      </c>
      <c r="BY10" s="445">
        <f t="shared" si="8"/>
        <v>15153.248603893606</v>
      </c>
      <c r="BZ10" s="445">
        <f t="shared" si="8"/>
        <v>17699.034997835493</v>
      </c>
      <c r="CA10" s="445">
        <f t="shared" si="8"/>
        <v>21834.350453904266</v>
      </c>
      <c r="CB10" s="445">
        <f t="shared" si="8"/>
        <v>24910.124988724539</v>
      </c>
      <c r="CC10" s="445">
        <f t="shared" si="8"/>
        <v>27258.78667241129</v>
      </c>
      <c r="CD10" s="445">
        <f t="shared" si="8"/>
        <v>29596.860300952045</v>
      </c>
      <c r="CE10" s="446">
        <f t="shared" si="8"/>
        <v>32049.471379994684</v>
      </c>
    </row>
    <row r="11" spans="1:83" x14ac:dyDescent="0.35">
      <c r="B11" s="279" t="s">
        <v>438</v>
      </c>
      <c r="C11" s="447"/>
      <c r="D11" s="448">
        <v>0</v>
      </c>
      <c r="E11" s="448">
        <v>0</v>
      </c>
      <c r="F11" s="448">
        <v>0</v>
      </c>
      <c r="G11" s="448">
        <v>0</v>
      </c>
      <c r="H11" s="448">
        <v>0</v>
      </c>
      <c r="I11" s="448">
        <v>0</v>
      </c>
      <c r="J11" s="448">
        <v>0</v>
      </c>
      <c r="K11" s="448">
        <v>0</v>
      </c>
      <c r="L11" s="448">
        <v>0</v>
      </c>
      <c r="M11" s="448">
        <v>0</v>
      </c>
      <c r="N11" s="448">
        <v>0</v>
      </c>
      <c r="O11" s="448">
        <v>0</v>
      </c>
      <c r="P11" s="448">
        <v>0</v>
      </c>
      <c r="Q11" s="448">
        <v>0</v>
      </c>
      <c r="R11" s="448">
        <v>0</v>
      </c>
      <c r="S11" s="448">
        <v>0</v>
      </c>
      <c r="T11" s="448">
        <v>0</v>
      </c>
      <c r="U11" s="448">
        <v>0</v>
      </c>
      <c r="V11" s="448">
        <v>0</v>
      </c>
      <c r="W11" s="448">
        <v>0</v>
      </c>
      <c r="X11" s="448">
        <v>0</v>
      </c>
      <c r="Y11" s="448">
        <v>0</v>
      </c>
      <c r="Z11" s="448">
        <v>0</v>
      </c>
      <c r="AA11" s="448">
        <v>0</v>
      </c>
      <c r="AB11" s="448">
        <v>0</v>
      </c>
      <c r="AC11" s="448">
        <v>0</v>
      </c>
      <c r="AD11" s="448">
        <v>0</v>
      </c>
      <c r="AE11" s="448">
        <v>0</v>
      </c>
      <c r="AF11" s="448">
        <v>0</v>
      </c>
      <c r="AG11" s="448">
        <v>0</v>
      </c>
      <c r="AH11" s="448">
        <v>0</v>
      </c>
      <c r="AI11" s="448">
        <v>0</v>
      </c>
      <c r="AJ11" s="448">
        <v>0</v>
      </c>
      <c r="AK11" s="448">
        <v>0</v>
      </c>
      <c r="AL11" s="448">
        <v>0</v>
      </c>
      <c r="AM11" s="448">
        <v>0</v>
      </c>
      <c r="AN11" s="448">
        <v>0</v>
      </c>
      <c r="AO11" s="448">
        <v>0</v>
      </c>
      <c r="AP11" s="448">
        <v>0</v>
      </c>
      <c r="AQ11" s="448">
        <v>0</v>
      </c>
      <c r="AR11" s="448">
        <v>0</v>
      </c>
      <c r="AS11" s="448">
        <v>0</v>
      </c>
      <c r="AT11" s="448">
        <v>0</v>
      </c>
      <c r="AU11" s="448">
        <v>0</v>
      </c>
      <c r="AV11" s="448">
        <v>0</v>
      </c>
      <c r="AW11" s="448">
        <v>0</v>
      </c>
      <c r="AX11" s="448">
        <v>0</v>
      </c>
      <c r="AY11" s="448">
        <v>0</v>
      </c>
      <c r="AZ11" s="448">
        <v>0</v>
      </c>
      <c r="BA11" s="448">
        <v>0</v>
      </c>
      <c r="BB11" s="448">
        <v>0</v>
      </c>
      <c r="BC11" s="448">
        <v>0</v>
      </c>
      <c r="BD11" s="448">
        <v>0</v>
      </c>
      <c r="BE11" s="448">
        <v>0</v>
      </c>
      <c r="BF11" s="448">
        <v>0</v>
      </c>
      <c r="BG11" s="448">
        <v>0</v>
      </c>
      <c r="BH11" s="448">
        <v>0</v>
      </c>
      <c r="BI11" s="448">
        <v>0</v>
      </c>
      <c r="BJ11" s="448">
        <v>0</v>
      </c>
      <c r="BK11" s="448">
        <v>0</v>
      </c>
      <c r="BL11" s="448">
        <v>0</v>
      </c>
      <c r="BM11" s="448">
        <v>0</v>
      </c>
      <c r="BN11" s="448">
        <v>0</v>
      </c>
      <c r="BO11" s="448">
        <v>0</v>
      </c>
      <c r="BP11" s="448">
        <v>0</v>
      </c>
      <c r="BQ11" s="448">
        <v>145.66823881438239</v>
      </c>
      <c r="BR11" s="448">
        <v>1436.2081898445697</v>
      </c>
      <c r="BS11" s="448">
        <v>2879.4073605188605</v>
      </c>
      <c r="BT11" s="448">
        <v>4731.643955192837</v>
      </c>
      <c r="BU11" s="448">
        <v>7727.2655064995752</v>
      </c>
      <c r="BV11" s="448">
        <v>9507.7874431559103</v>
      </c>
      <c r="BW11" s="448">
        <v>10944.189648051708</v>
      </c>
      <c r="BX11" s="448">
        <v>11795.212112845922</v>
      </c>
      <c r="BY11" s="448">
        <v>12905.844340563166</v>
      </c>
      <c r="BZ11" s="448">
        <v>14849.479768032063</v>
      </c>
      <c r="CA11" s="448">
        <v>18079.185409869609</v>
      </c>
      <c r="CB11" s="448">
        <v>20363.433284014685</v>
      </c>
      <c r="CC11" s="448">
        <v>21993.816923564871</v>
      </c>
      <c r="CD11" s="448">
        <v>23754.750647715238</v>
      </c>
      <c r="CE11" s="449">
        <v>25797.196246561922</v>
      </c>
    </row>
    <row r="12" spans="1:83" x14ac:dyDescent="0.35">
      <c r="B12" s="279" t="s">
        <v>437</v>
      </c>
      <c r="C12" s="447"/>
      <c r="D12" s="448">
        <v>0</v>
      </c>
      <c r="E12" s="448">
        <v>0</v>
      </c>
      <c r="F12" s="448">
        <v>0</v>
      </c>
      <c r="G12" s="448">
        <v>0</v>
      </c>
      <c r="H12" s="448">
        <v>0</v>
      </c>
      <c r="I12" s="448">
        <v>0</v>
      </c>
      <c r="J12" s="448">
        <v>0</v>
      </c>
      <c r="K12" s="448">
        <v>0</v>
      </c>
      <c r="L12" s="448">
        <v>0</v>
      </c>
      <c r="M12" s="448">
        <v>0</v>
      </c>
      <c r="N12" s="448">
        <v>0</v>
      </c>
      <c r="O12" s="448">
        <v>0</v>
      </c>
      <c r="P12" s="448">
        <v>0</v>
      </c>
      <c r="Q12" s="448">
        <v>0</v>
      </c>
      <c r="R12" s="448">
        <v>0</v>
      </c>
      <c r="S12" s="448">
        <v>0</v>
      </c>
      <c r="T12" s="448">
        <v>0</v>
      </c>
      <c r="U12" s="448">
        <v>0</v>
      </c>
      <c r="V12" s="448">
        <v>0</v>
      </c>
      <c r="W12" s="448">
        <v>0</v>
      </c>
      <c r="X12" s="448">
        <v>0</v>
      </c>
      <c r="Y12" s="448">
        <v>0</v>
      </c>
      <c r="Z12" s="448">
        <v>0</v>
      </c>
      <c r="AA12" s="448">
        <v>0</v>
      </c>
      <c r="AB12" s="448">
        <v>0</v>
      </c>
      <c r="AC12" s="448">
        <v>0</v>
      </c>
      <c r="AD12" s="448">
        <v>0</v>
      </c>
      <c r="AE12" s="448">
        <v>0</v>
      </c>
      <c r="AF12" s="448">
        <v>0</v>
      </c>
      <c r="AG12" s="448">
        <v>0</v>
      </c>
      <c r="AH12" s="448">
        <v>0</v>
      </c>
      <c r="AI12" s="448">
        <v>0</v>
      </c>
      <c r="AJ12" s="448">
        <v>0</v>
      </c>
      <c r="AK12" s="448">
        <v>0</v>
      </c>
      <c r="AL12" s="448">
        <v>0</v>
      </c>
      <c r="AM12" s="448">
        <v>0</v>
      </c>
      <c r="AN12" s="448">
        <v>0</v>
      </c>
      <c r="AO12" s="448">
        <v>0</v>
      </c>
      <c r="AP12" s="448">
        <v>0</v>
      </c>
      <c r="AQ12" s="448">
        <v>0</v>
      </c>
      <c r="AR12" s="448">
        <v>0</v>
      </c>
      <c r="AS12" s="448">
        <v>0</v>
      </c>
      <c r="AT12" s="448">
        <v>0</v>
      </c>
      <c r="AU12" s="448">
        <v>0</v>
      </c>
      <c r="AV12" s="448">
        <v>0</v>
      </c>
      <c r="AW12" s="448">
        <v>0</v>
      </c>
      <c r="AX12" s="448">
        <v>0</v>
      </c>
      <c r="AY12" s="448">
        <v>0</v>
      </c>
      <c r="AZ12" s="448">
        <v>0</v>
      </c>
      <c r="BA12" s="448">
        <v>0</v>
      </c>
      <c r="BB12" s="448">
        <v>0</v>
      </c>
      <c r="BC12" s="448">
        <v>0</v>
      </c>
      <c r="BD12" s="448">
        <v>0</v>
      </c>
      <c r="BE12" s="448">
        <v>0</v>
      </c>
      <c r="BF12" s="448">
        <v>0</v>
      </c>
      <c r="BG12" s="448">
        <v>0</v>
      </c>
      <c r="BH12" s="448">
        <v>0</v>
      </c>
      <c r="BI12" s="448">
        <v>0</v>
      </c>
      <c r="BJ12" s="448">
        <v>0</v>
      </c>
      <c r="BK12" s="448">
        <v>0</v>
      </c>
      <c r="BL12" s="448">
        <v>0</v>
      </c>
      <c r="BM12" s="448">
        <v>0</v>
      </c>
      <c r="BN12" s="448">
        <v>0</v>
      </c>
      <c r="BO12" s="448">
        <v>0</v>
      </c>
      <c r="BP12" s="448">
        <v>0</v>
      </c>
      <c r="BQ12" s="448">
        <v>14.866828625617664</v>
      </c>
      <c r="BR12" s="448">
        <v>128.38229163543059</v>
      </c>
      <c r="BS12" s="448">
        <v>125.17692108113887</v>
      </c>
      <c r="BT12" s="448">
        <v>428.73504842716466</v>
      </c>
      <c r="BU12" s="448">
        <v>910.19641813042097</v>
      </c>
      <c r="BV12" s="448">
        <v>1117.6227032140916</v>
      </c>
      <c r="BW12" s="448">
        <v>1555.6403367882942</v>
      </c>
      <c r="BX12" s="448">
        <v>1893.3721025140837</v>
      </c>
      <c r="BY12" s="448">
        <v>2247.4042633304393</v>
      </c>
      <c r="BZ12" s="448">
        <v>2849.5552298034308</v>
      </c>
      <c r="CA12" s="448">
        <v>3755.1650440346552</v>
      </c>
      <c r="CB12" s="448">
        <v>4546.6917047098541</v>
      </c>
      <c r="CC12" s="448">
        <v>5264.969748846419</v>
      </c>
      <c r="CD12" s="448">
        <v>5842.1096532368083</v>
      </c>
      <c r="CE12" s="449">
        <v>6252.2751334327613</v>
      </c>
    </row>
    <row r="13" spans="1:83" ht="27" customHeight="1" x14ac:dyDescent="0.35">
      <c r="A13" s="444"/>
      <c r="B13" s="289" t="s">
        <v>641</v>
      </c>
      <c r="C13" s="447"/>
      <c r="D13" s="448"/>
      <c r="E13" s="448"/>
      <c r="F13" s="448"/>
      <c r="G13" s="448"/>
      <c r="H13" s="448"/>
      <c r="I13" s="448"/>
      <c r="J13" s="448"/>
      <c r="K13" s="448"/>
      <c r="L13" s="448"/>
      <c r="M13" s="448"/>
      <c r="N13" s="448"/>
      <c r="O13" s="448"/>
      <c r="P13" s="448"/>
      <c r="Q13" s="448"/>
      <c r="R13" s="448"/>
      <c r="S13" s="448"/>
      <c r="T13" s="448"/>
      <c r="U13" s="448"/>
      <c r="V13" s="448"/>
      <c r="W13" s="448"/>
      <c r="X13" s="448"/>
      <c r="Y13" s="448"/>
      <c r="Z13" s="448"/>
      <c r="AA13" s="448"/>
      <c r="AB13" s="448"/>
      <c r="AC13" s="448"/>
      <c r="AD13" s="448"/>
      <c r="AE13" s="448"/>
      <c r="AF13" s="448"/>
      <c r="AG13" s="448"/>
      <c r="AH13" s="448"/>
      <c r="AI13" s="448"/>
      <c r="AJ13" s="448"/>
      <c r="AK13" s="448"/>
      <c r="AL13" s="448"/>
      <c r="AM13" s="448"/>
      <c r="AN13" s="448"/>
      <c r="AO13" s="448"/>
      <c r="AP13" s="448"/>
      <c r="AQ13" s="448"/>
      <c r="AR13" s="448"/>
      <c r="AS13" s="448"/>
      <c r="AT13" s="448"/>
      <c r="AU13" s="448"/>
      <c r="AV13" s="448"/>
      <c r="AW13" s="448"/>
      <c r="AX13" s="448"/>
      <c r="AY13" s="448"/>
      <c r="AZ13" s="448"/>
      <c r="BA13" s="448"/>
      <c r="BB13" s="448"/>
      <c r="BC13" s="448"/>
      <c r="BD13" s="448"/>
      <c r="BE13" s="448"/>
      <c r="BF13" s="448"/>
      <c r="BG13" s="448"/>
      <c r="BH13" s="448"/>
      <c r="BI13" s="448"/>
      <c r="BJ13" s="448"/>
      <c r="BK13" s="448"/>
      <c r="BL13" s="448"/>
      <c r="BM13" s="448"/>
      <c r="BN13" s="448"/>
      <c r="BO13" s="448"/>
      <c r="BP13" s="448"/>
      <c r="BQ13" s="448">
        <v>4.8285420399782446E-2</v>
      </c>
      <c r="BR13" s="448">
        <v>0.30362358177613769</v>
      </c>
      <c r="BS13" s="448">
        <v>0.78503982998327526</v>
      </c>
      <c r="BT13" s="448">
        <v>1.5261891811791428</v>
      </c>
      <c r="BU13" s="448">
        <v>2.698457286046819</v>
      </c>
      <c r="BV13" s="448">
        <v>4.2509305793652272</v>
      </c>
      <c r="BW13" s="448">
        <v>5.9108198071443256</v>
      </c>
      <c r="BX13" s="448">
        <v>7.2309368040222219</v>
      </c>
      <c r="BY13" s="448">
        <v>8.7443397378680299</v>
      </c>
      <c r="BZ13" s="448">
        <v>8.9727016865835552</v>
      </c>
      <c r="CA13" s="448">
        <v>11.15245285231561</v>
      </c>
      <c r="CB13" s="448">
        <v>12.849020584606286</v>
      </c>
      <c r="CC13" s="448">
        <v>14.664415777847065</v>
      </c>
      <c r="CD13" s="448">
        <v>16.555196400518934</v>
      </c>
      <c r="CE13" s="449">
        <v>18.486099223887098</v>
      </c>
    </row>
    <row r="14" spans="1:83" s="243" customFormat="1" ht="25.5" customHeight="1" x14ac:dyDescent="0.35">
      <c r="A14" s="444"/>
      <c r="B14" s="401" t="s">
        <v>247</v>
      </c>
      <c r="C14" s="450"/>
      <c r="D14" s="445"/>
      <c r="E14" s="445"/>
      <c r="F14" s="445"/>
      <c r="G14" s="445"/>
      <c r="H14" s="445"/>
      <c r="I14" s="445"/>
      <c r="J14" s="445"/>
      <c r="K14" s="445"/>
      <c r="L14" s="445"/>
      <c r="M14" s="445"/>
      <c r="N14" s="445"/>
      <c r="O14" s="445"/>
      <c r="P14" s="445"/>
      <c r="Q14" s="445"/>
      <c r="R14" s="445"/>
      <c r="S14" s="445"/>
      <c r="T14" s="445"/>
      <c r="U14" s="445"/>
      <c r="V14" s="445"/>
      <c r="W14" s="445"/>
      <c r="X14" s="445"/>
      <c r="Y14" s="445"/>
      <c r="Z14" s="445"/>
      <c r="AA14" s="445"/>
      <c r="AB14" s="445"/>
      <c r="AC14" s="445"/>
      <c r="AD14" s="445"/>
      <c r="AE14" s="445"/>
      <c r="AF14" s="445"/>
      <c r="AG14" s="445"/>
      <c r="AH14" s="445"/>
      <c r="AI14" s="445"/>
      <c r="AJ14" s="445"/>
      <c r="AK14" s="445"/>
      <c r="AL14" s="445"/>
      <c r="AM14" s="445"/>
      <c r="AN14" s="445"/>
      <c r="AO14" s="445"/>
      <c r="AP14" s="445"/>
      <c r="AQ14" s="445"/>
      <c r="AR14" s="445"/>
      <c r="AS14" s="445"/>
      <c r="AT14" s="445"/>
      <c r="AU14" s="445"/>
      <c r="AV14" s="445"/>
      <c r="AW14" s="445"/>
      <c r="AX14" s="445"/>
      <c r="AY14" s="445"/>
      <c r="AZ14" s="445"/>
      <c r="BA14" s="445"/>
      <c r="BB14" s="445"/>
      <c r="BC14" s="445"/>
      <c r="BD14" s="445"/>
      <c r="BE14" s="445"/>
      <c r="BF14" s="445"/>
      <c r="BG14" s="445"/>
      <c r="BH14" s="445"/>
      <c r="BI14" s="445"/>
      <c r="BJ14" s="445"/>
      <c r="BK14" s="445"/>
      <c r="BL14" s="445"/>
      <c r="BM14" s="445"/>
      <c r="BN14" s="445"/>
      <c r="BO14" s="445"/>
      <c r="BP14" s="445"/>
      <c r="BQ14" s="445">
        <v>4.7691617500000003</v>
      </c>
      <c r="BR14" s="445">
        <v>6.040064700000003</v>
      </c>
      <c r="BS14" s="445">
        <v>6.9357352999999913</v>
      </c>
      <c r="BT14" s="445">
        <v>7.3484010500000174</v>
      </c>
      <c r="BU14" s="445">
        <v>8.2211221899999884</v>
      </c>
      <c r="BV14" s="445">
        <v>9.1482867099999936</v>
      </c>
      <c r="BW14" s="445">
        <v>10.039949220000004</v>
      </c>
      <c r="BX14" s="445">
        <v>10.679680190000003</v>
      </c>
      <c r="BY14" s="445">
        <v>12.88883869999999</v>
      </c>
      <c r="BZ14" s="445">
        <v>16.499582554725208</v>
      </c>
      <c r="CA14" s="445">
        <v>20.356245907171491</v>
      </c>
      <c r="CB14" s="445">
        <v>23.582876071340813</v>
      </c>
      <c r="CC14" s="445">
        <v>25.924406409346798</v>
      </c>
      <c r="CD14" s="445">
        <v>28.123079234321068</v>
      </c>
      <c r="CE14" s="446">
        <v>30.618566560475749</v>
      </c>
    </row>
    <row r="15" spans="1:83" s="243" customFormat="1" ht="26.25" customHeight="1" x14ac:dyDescent="0.35">
      <c r="B15" s="394" t="s">
        <v>249</v>
      </c>
      <c r="C15" s="450"/>
      <c r="D15" s="445">
        <v>0</v>
      </c>
      <c r="E15" s="445">
        <v>0</v>
      </c>
      <c r="F15" s="445">
        <v>0</v>
      </c>
      <c r="G15" s="445">
        <v>0</v>
      </c>
      <c r="H15" s="445">
        <v>0</v>
      </c>
      <c r="I15" s="445">
        <v>0</v>
      </c>
      <c r="J15" s="445">
        <v>0</v>
      </c>
      <c r="K15" s="445">
        <v>0</v>
      </c>
      <c r="L15" s="445">
        <v>0</v>
      </c>
      <c r="M15" s="445">
        <v>0</v>
      </c>
      <c r="N15" s="445">
        <v>0</v>
      </c>
      <c r="O15" s="445">
        <v>0</v>
      </c>
      <c r="P15" s="445">
        <v>0</v>
      </c>
      <c r="Q15" s="445">
        <v>0</v>
      </c>
      <c r="R15" s="445">
        <v>0</v>
      </c>
      <c r="S15" s="445">
        <v>0</v>
      </c>
      <c r="T15" s="445">
        <v>0</v>
      </c>
      <c r="U15" s="445">
        <v>0</v>
      </c>
      <c r="V15" s="445">
        <v>0</v>
      </c>
      <c r="W15" s="445">
        <v>0</v>
      </c>
      <c r="X15" s="445">
        <v>0</v>
      </c>
      <c r="Y15" s="445">
        <v>0</v>
      </c>
      <c r="Z15" s="445">
        <v>0</v>
      </c>
      <c r="AA15" s="445">
        <v>6</v>
      </c>
      <c r="AB15" s="445">
        <v>23.2</v>
      </c>
      <c r="AC15" s="445">
        <f t="shared" ref="AC15:BH15" si="9">SUM(AC16:AC18)</f>
        <v>35.799999999999997</v>
      </c>
      <c r="AD15" s="445">
        <f t="shared" si="9"/>
        <v>62.4</v>
      </c>
      <c r="AE15" s="445">
        <f t="shared" si="9"/>
        <v>95.9</v>
      </c>
      <c r="AF15" s="445">
        <f t="shared" si="9"/>
        <v>127.30000000000001</v>
      </c>
      <c r="AG15" s="445">
        <f t="shared" si="9"/>
        <v>166.7</v>
      </c>
      <c r="AH15" s="445">
        <f t="shared" si="9"/>
        <v>168</v>
      </c>
      <c r="AI15" s="445">
        <f t="shared" si="9"/>
        <v>201</v>
      </c>
      <c r="AJ15" s="445">
        <f t="shared" si="9"/>
        <v>260</v>
      </c>
      <c r="AK15" s="445">
        <f t="shared" si="9"/>
        <v>330</v>
      </c>
      <c r="AL15" s="445">
        <f t="shared" si="9"/>
        <v>403</v>
      </c>
      <c r="AM15" s="445">
        <f t="shared" si="9"/>
        <v>495</v>
      </c>
      <c r="AN15" s="445">
        <f t="shared" si="9"/>
        <v>576</v>
      </c>
      <c r="AO15" s="445">
        <f t="shared" si="9"/>
        <v>686</v>
      </c>
      <c r="AP15" s="445">
        <f t="shared" si="9"/>
        <v>779</v>
      </c>
      <c r="AQ15" s="445">
        <f t="shared" si="9"/>
        <v>897.38499999999999</v>
      </c>
      <c r="AR15" s="445">
        <f t="shared" si="9"/>
        <v>1003.4670000000001</v>
      </c>
      <c r="AS15" s="445">
        <f t="shared" si="9"/>
        <v>1158.527</v>
      </c>
      <c r="AT15" s="445">
        <f t="shared" si="9"/>
        <v>1382.009</v>
      </c>
      <c r="AU15" s="445">
        <f t="shared" si="9"/>
        <v>1706.221</v>
      </c>
      <c r="AV15" s="445">
        <f t="shared" si="9"/>
        <v>1553.4739999999999</v>
      </c>
      <c r="AW15" s="445">
        <f t="shared" si="9"/>
        <v>1795.461</v>
      </c>
      <c r="AX15" s="445">
        <f t="shared" si="9"/>
        <v>1962.682</v>
      </c>
      <c r="AY15" s="445">
        <f t="shared" si="9"/>
        <v>2194.1619999999998</v>
      </c>
      <c r="AZ15" s="445">
        <f t="shared" si="9"/>
        <v>2392.893</v>
      </c>
      <c r="BA15" s="445">
        <f t="shared" si="9"/>
        <v>2521.25</v>
      </c>
      <c r="BB15" s="445">
        <f t="shared" si="9"/>
        <v>2679.9749999999999</v>
      </c>
      <c r="BC15" s="445">
        <f t="shared" si="9"/>
        <v>2822.8040000000001</v>
      </c>
      <c r="BD15" s="445">
        <f t="shared" si="9"/>
        <v>2955.1210000000001</v>
      </c>
      <c r="BE15" s="445">
        <f t="shared" si="9"/>
        <v>3124.4597597447382</v>
      </c>
      <c r="BF15" s="445">
        <f t="shared" si="9"/>
        <v>3250.6787885787207</v>
      </c>
      <c r="BG15" s="445">
        <f t="shared" si="9"/>
        <v>3457.0445494205601</v>
      </c>
      <c r="BH15" s="445">
        <f t="shared" si="9"/>
        <v>3673.5859999999998</v>
      </c>
      <c r="BI15" s="445">
        <f t="shared" ref="BI15:CE15" si="10">SUM(BI16:BI18)</f>
        <v>3924.14037813</v>
      </c>
      <c r="BJ15" s="445">
        <f t="shared" si="10"/>
        <v>4149.40578293</v>
      </c>
      <c r="BK15" s="445">
        <f t="shared" si="10"/>
        <v>4444.4350972342991</v>
      </c>
      <c r="BL15" s="445">
        <f t="shared" si="10"/>
        <v>4734.8039219600005</v>
      </c>
      <c r="BM15" s="445">
        <f t="shared" si="10"/>
        <v>5106.2537628999999</v>
      </c>
      <c r="BN15" s="445">
        <f t="shared" si="10"/>
        <v>5227.7472379531791</v>
      </c>
      <c r="BO15" s="445">
        <f t="shared" si="10"/>
        <v>5339.4256940699997</v>
      </c>
      <c r="BP15" s="445">
        <f t="shared" si="10"/>
        <v>5475.6249157700013</v>
      </c>
      <c r="BQ15" s="445">
        <f t="shared" si="10"/>
        <v>5360.0751764300812</v>
      </c>
      <c r="BR15" s="445">
        <f t="shared" si="10"/>
        <v>5421.7736767999995</v>
      </c>
      <c r="BS15" s="445">
        <f t="shared" si="10"/>
        <v>5489.5433917499959</v>
      </c>
      <c r="BT15" s="445">
        <f t="shared" si="10"/>
        <v>5482.7675999399999</v>
      </c>
      <c r="BU15" s="445">
        <f t="shared" si="10"/>
        <v>5529.3185711499982</v>
      </c>
      <c r="BV15" s="445">
        <f t="shared" si="10"/>
        <v>5675.5506973500005</v>
      </c>
      <c r="BW15" s="445">
        <f t="shared" si="10"/>
        <v>5908.4831024900022</v>
      </c>
      <c r="BX15" s="445">
        <f t="shared" si="10"/>
        <v>5337.6142274424847</v>
      </c>
      <c r="BY15" s="445">
        <f t="shared" si="10"/>
        <v>5307.254480399999</v>
      </c>
      <c r="BZ15" s="445">
        <f t="shared" si="10"/>
        <v>5666.1001090494519</v>
      </c>
      <c r="CA15" s="445">
        <f t="shared" si="10"/>
        <v>6685.7537783651778</v>
      </c>
      <c r="CB15" s="445">
        <f t="shared" si="10"/>
        <v>7428.4897431617574</v>
      </c>
      <c r="CC15" s="445">
        <f t="shared" si="10"/>
        <v>7603.0370429637806</v>
      </c>
      <c r="CD15" s="445">
        <f t="shared" si="10"/>
        <v>7685.5989734043133</v>
      </c>
      <c r="CE15" s="446">
        <f t="shared" si="10"/>
        <v>7838.468348123909</v>
      </c>
    </row>
    <row r="16" spans="1:83" x14ac:dyDescent="0.35">
      <c r="B16" s="279" t="s">
        <v>640</v>
      </c>
      <c r="C16" s="447"/>
      <c r="D16" s="448">
        <v>0</v>
      </c>
      <c r="E16" s="448">
        <v>0</v>
      </c>
      <c r="F16" s="448">
        <v>0</v>
      </c>
      <c r="G16" s="448">
        <v>0</v>
      </c>
      <c r="H16" s="448">
        <v>0</v>
      </c>
      <c r="I16" s="448">
        <v>0</v>
      </c>
      <c r="J16" s="448">
        <v>0</v>
      </c>
      <c r="K16" s="448">
        <v>0</v>
      </c>
      <c r="L16" s="448">
        <v>0</v>
      </c>
      <c r="M16" s="448">
        <v>0</v>
      </c>
      <c r="N16" s="448">
        <v>0</v>
      </c>
      <c r="O16" s="448">
        <v>0</v>
      </c>
      <c r="P16" s="448">
        <v>0</v>
      </c>
      <c r="Q16" s="448">
        <v>0</v>
      </c>
      <c r="R16" s="448">
        <v>0</v>
      </c>
      <c r="S16" s="448">
        <v>0</v>
      </c>
      <c r="T16" s="448">
        <v>0</v>
      </c>
      <c r="U16" s="448">
        <v>0</v>
      </c>
      <c r="V16" s="448">
        <v>0</v>
      </c>
      <c r="W16" s="448">
        <v>0</v>
      </c>
      <c r="X16" s="448">
        <v>0</v>
      </c>
      <c r="Y16" s="448">
        <v>0</v>
      </c>
      <c r="Z16" s="448">
        <v>0</v>
      </c>
      <c r="AA16" s="448">
        <v>0</v>
      </c>
      <c r="AB16" s="448">
        <v>0</v>
      </c>
      <c r="AC16" s="448">
        <v>7.6447916666666655</v>
      </c>
      <c r="AD16" s="448">
        <v>13.060404095620544</v>
      </c>
      <c r="AE16" s="448">
        <v>19.217480173446685</v>
      </c>
      <c r="AF16" s="448">
        <v>24.278010196304265</v>
      </c>
      <c r="AG16" s="448">
        <v>30.829420382504928</v>
      </c>
      <c r="AH16" s="448">
        <v>29.110512129380052</v>
      </c>
      <c r="AI16" s="448">
        <v>33.549592894152475</v>
      </c>
      <c r="AJ16" s="448">
        <v>40.369007052134776</v>
      </c>
      <c r="AK16" s="448">
        <v>46.752225119122535</v>
      </c>
      <c r="AL16" s="448">
        <v>54.320191795418218</v>
      </c>
      <c r="AM16" s="448">
        <v>59.875101756018147</v>
      </c>
      <c r="AN16" s="448">
        <v>65.101994394921959</v>
      </c>
      <c r="AO16" s="448">
        <v>74.2190013532487</v>
      </c>
      <c r="AP16" s="448">
        <v>80.449906377863556</v>
      </c>
      <c r="AQ16" s="448">
        <v>90.01536154090887</v>
      </c>
      <c r="AR16" s="448">
        <v>97.347068426548574</v>
      </c>
      <c r="AS16" s="448">
        <v>106.17280948270272</v>
      </c>
      <c r="AT16" s="448">
        <v>124.86515488177545</v>
      </c>
      <c r="AU16" s="448">
        <v>152.5137354583984</v>
      </c>
      <c r="AV16" s="448">
        <v>0</v>
      </c>
      <c r="AW16" s="448">
        <v>0</v>
      </c>
      <c r="AX16" s="448">
        <v>0</v>
      </c>
      <c r="AY16" s="448">
        <v>0</v>
      </c>
      <c r="AZ16" s="448">
        <v>0</v>
      </c>
      <c r="BA16" s="448">
        <v>0</v>
      </c>
      <c r="BB16" s="448">
        <v>0</v>
      </c>
      <c r="BC16" s="448">
        <v>0</v>
      </c>
      <c r="BD16" s="448">
        <v>0</v>
      </c>
      <c r="BE16" s="448">
        <v>0</v>
      </c>
      <c r="BF16" s="448">
        <v>0</v>
      </c>
      <c r="BG16" s="448">
        <v>0</v>
      </c>
      <c r="BH16" s="448">
        <v>0</v>
      </c>
      <c r="BI16" s="448">
        <v>0</v>
      </c>
      <c r="BJ16" s="448">
        <v>0</v>
      </c>
      <c r="BK16" s="448">
        <v>0</v>
      </c>
      <c r="BL16" s="448">
        <v>0</v>
      </c>
      <c r="BM16" s="448">
        <v>0</v>
      </c>
      <c r="BN16" s="448">
        <v>0</v>
      </c>
      <c r="BO16" s="448">
        <v>0</v>
      </c>
      <c r="BP16" s="448">
        <v>0</v>
      </c>
      <c r="BQ16" s="448">
        <v>0</v>
      </c>
      <c r="BR16" s="448">
        <v>0</v>
      </c>
      <c r="BS16" s="448">
        <v>0</v>
      </c>
      <c r="BT16" s="448">
        <v>0</v>
      </c>
      <c r="BU16" s="448">
        <v>0</v>
      </c>
      <c r="BV16" s="448">
        <v>0</v>
      </c>
      <c r="BW16" s="448">
        <v>0</v>
      </c>
      <c r="BX16" s="448">
        <v>0</v>
      </c>
      <c r="BY16" s="448">
        <v>0</v>
      </c>
      <c r="BZ16" s="448">
        <v>0</v>
      </c>
      <c r="CA16" s="448">
        <v>0</v>
      </c>
      <c r="CB16" s="448">
        <v>0</v>
      </c>
      <c r="CC16" s="448">
        <v>0</v>
      </c>
      <c r="CD16" s="448">
        <v>0</v>
      </c>
      <c r="CE16" s="449">
        <v>0</v>
      </c>
    </row>
    <row r="17" spans="1:83" x14ac:dyDescent="0.35">
      <c r="B17" s="279" t="s">
        <v>438</v>
      </c>
      <c r="C17" s="447"/>
      <c r="D17" s="448">
        <v>0</v>
      </c>
      <c r="E17" s="448">
        <v>0</v>
      </c>
      <c r="F17" s="448">
        <v>0</v>
      </c>
      <c r="G17" s="448">
        <v>0</v>
      </c>
      <c r="H17" s="448">
        <v>0</v>
      </c>
      <c r="I17" s="448">
        <v>0</v>
      </c>
      <c r="J17" s="448">
        <v>0</v>
      </c>
      <c r="K17" s="448">
        <v>0</v>
      </c>
      <c r="L17" s="448">
        <v>0</v>
      </c>
      <c r="M17" s="448">
        <v>0</v>
      </c>
      <c r="N17" s="448">
        <v>0</v>
      </c>
      <c r="O17" s="448">
        <v>0</v>
      </c>
      <c r="P17" s="448">
        <v>0</v>
      </c>
      <c r="Q17" s="448">
        <v>0</v>
      </c>
      <c r="R17" s="448">
        <v>0</v>
      </c>
      <c r="S17" s="448">
        <v>0</v>
      </c>
      <c r="T17" s="448">
        <v>0</v>
      </c>
      <c r="U17" s="448">
        <v>0</v>
      </c>
      <c r="V17" s="448">
        <v>0</v>
      </c>
      <c r="W17" s="448">
        <v>0</v>
      </c>
      <c r="X17" s="448">
        <v>0</v>
      </c>
      <c r="Y17" s="448">
        <v>0</v>
      </c>
      <c r="Z17" s="448">
        <v>0</v>
      </c>
      <c r="AA17" s="448">
        <v>0</v>
      </c>
      <c r="AB17" s="448">
        <v>0</v>
      </c>
      <c r="AC17" s="448">
        <v>9.9755208333333325</v>
      </c>
      <c r="AD17" s="448">
        <v>18.142219792696004</v>
      </c>
      <c r="AE17" s="448">
        <v>27.405666970959093</v>
      </c>
      <c r="AF17" s="448">
        <v>36.975452651547229</v>
      </c>
      <c r="AG17" s="448">
        <v>47.030814376786886</v>
      </c>
      <c r="AH17" s="448">
        <v>47.094339622641513</v>
      </c>
      <c r="AI17" s="448">
        <v>56.833456698741671</v>
      </c>
      <c r="AJ17" s="448">
        <v>70.134664795816093</v>
      </c>
      <c r="AK17" s="448">
        <v>89.996179088375442</v>
      </c>
      <c r="AL17" s="448">
        <v>107.5668620138519</v>
      </c>
      <c r="AM17" s="448">
        <v>131.12117688103268</v>
      </c>
      <c r="AN17" s="448">
        <v>148.84093337854017</v>
      </c>
      <c r="AO17" s="448">
        <v>171.82790159378595</v>
      </c>
      <c r="AP17" s="448">
        <v>194.35447124132716</v>
      </c>
      <c r="AQ17" s="448">
        <v>218.41677683791443</v>
      </c>
      <c r="AR17" s="448">
        <v>236.30305082986754</v>
      </c>
      <c r="AS17" s="448">
        <v>267.54749990048106</v>
      </c>
      <c r="AT17" s="448">
        <v>311.34100986175179</v>
      </c>
      <c r="AU17" s="448">
        <v>365.16189983173882</v>
      </c>
      <c r="AV17" s="448">
        <v>0</v>
      </c>
      <c r="AW17" s="448">
        <v>0</v>
      </c>
      <c r="AX17" s="448">
        <v>0</v>
      </c>
      <c r="AY17" s="448">
        <v>0</v>
      </c>
      <c r="AZ17" s="448">
        <v>0</v>
      </c>
      <c r="BA17" s="448">
        <v>0</v>
      </c>
      <c r="BB17" s="448">
        <v>0</v>
      </c>
      <c r="BC17" s="448">
        <v>0</v>
      </c>
      <c r="BD17" s="448">
        <v>0</v>
      </c>
      <c r="BE17" s="448">
        <v>0</v>
      </c>
      <c r="BF17" s="448">
        <v>0</v>
      </c>
      <c r="BG17" s="448">
        <v>0</v>
      </c>
      <c r="BH17" s="448">
        <v>0</v>
      </c>
      <c r="BI17" s="448">
        <v>0</v>
      </c>
      <c r="BJ17" s="448">
        <v>0</v>
      </c>
      <c r="BK17" s="448">
        <v>0</v>
      </c>
      <c r="BL17" s="448">
        <v>0</v>
      </c>
      <c r="BM17" s="448">
        <v>0</v>
      </c>
      <c r="BN17" s="448">
        <v>0</v>
      </c>
      <c r="BO17" s="448">
        <v>0</v>
      </c>
      <c r="BP17" s="448">
        <v>0</v>
      </c>
      <c r="BQ17" s="448">
        <v>0</v>
      </c>
      <c r="BR17" s="448">
        <v>0</v>
      </c>
      <c r="BS17" s="448">
        <v>0</v>
      </c>
      <c r="BT17" s="448">
        <v>0</v>
      </c>
      <c r="BU17" s="448">
        <v>0</v>
      </c>
      <c r="BV17" s="448">
        <v>0</v>
      </c>
      <c r="BW17" s="448">
        <v>0</v>
      </c>
      <c r="BX17" s="448">
        <v>0</v>
      </c>
      <c r="BY17" s="448">
        <v>0</v>
      </c>
      <c r="BZ17" s="448">
        <v>0</v>
      </c>
      <c r="CA17" s="448">
        <v>0</v>
      </c>
      <c r="CB17" s="448">
        <v>0</v>
      </c>
      <c r="CC17" s="448">
        <v>0</v>
      </c>
      <c r="CD17" s="448">
        <v>0</v>
      </c>
      <c r="CE17" s="449">
        <v>0</v>
      </c>
    </row>
    <row r="18" spans="1:83" x14ac:dyDescent="0.35">
      <c r="B18" s="279" t="s">
        <v>437</v>
      </c>
      <c r="C18" s="447"/>
      <c r="D18" s="448">
        <v>0</v>
      </c>
      <c r="E18" s="448">
        <v>0</v>
      </c>
      <c r="F18" s="448">
        <v>0</v>
      </c>
      <c r="G18" s="448">
        <v>0</v>
      </c>
      <c r="H18" s="448">
        <v>0</v>
      </c>
      <c r="I18" s="448">
        <v>0</v>
      </c>
      <c r="J18" s="448">
        <v>0</v>
      </c>
      <c r="K18" s="448">
        <v>0</v>
      </c>
      <c r="L18" s="448">
        <v>0</v>
      </c>
      <c r="M18" s="448">
        <v>0</v>
      </c>
      <c r="N18" s="448">
        <v>0</v>
      </c>
      <c r="O18" s="448">
        <v>0</v>
      </c>
      <c r="P18" s="448">
        <v>0</v>
      </c>
      <c r="Q18" s="448">
        <v>0</v>
      </c>
      <c r="R18" s="448">
        <v>0</v>
      </c>
      <c r="S18" s="448">
        <v>0</v>
      </c>
      <c r="T18" s="448">
        <v>0</v>
      </c>
      <c r="U18" s="448">
        <v>0</v>
      </c>
      <c r="V18" s="448">
        <v>0</v>
      </c>
      <c r="W18" s="448">
        <v>0</v>
      </c>
      <c r="X18" s="448">
        <v>0</v>
      </c>
      <c r="Y18" s="448">
        <v>0</v>
      </c>
      <c r="Z18" s="448">
        <v>0</v>
      </c>
      <c r="AA18" s="448">
        <v>0</v>
      </c>
      <c r="AB18" s="448">
        <v>0</v>
      </c>
      <c r="AC18" s="448">
        <v>18.1796875</v>
      </c>
      <c r="AD18" s="448">
        <v>31.19737611168345</v>
      </c>
      <c r="AE18" s="448">
        <v>49.276852855594228</v>
      </c>
      <c r="AF18" s="448">
        <v>66.046537152148517</v>
      </c>
      <c r="AG18" s="448">
        <v>88.839765240708175</v>
      </c>
      <c r="AH18" s="448">
        <v>91.795148247978432</v>
      </c>
      <c r="AI18" s="448">
        <v>110.61695040710585</v>
      </c>
      <c r="AJ18" s="448">
        <v>149.4963281520491</v>
      </c>
      <c r="AK18" s="448">
        <v>193.25159579250203</v>
      </c>
      <c r="AL18" s="448">
        <v>241.11294619072987</v>
      </c>
      <c r="AM18" s="448">
        <v>304.00372136294919</v>
      </c>
      <c r="AN18" s="448">
        <v>362.05707222653785</v>
      </c>
      <c r="AO18" s="448">
        <v>439.95309705296535</v>
      </c>
      <c r="AP18" s="448">
        <v>504.19562238080925</v>
      </c>
      <c r="AQ18" s="448">
        <v>588.95286162117668</v>
      </c>
      <c r="AR18" s="448">
        <v>669.81688074358397</v>
      </c>
      <c r="AS18" s="448">
        <v>784.80669061681635</v>
      </c>
      <c r="AT18" s="448">
        <v>945.80283525647269</v>
      </c>
      <c r="AU18" s="448">
        <v>1188.5453647098627</v>
      </c>
      <c r="AV18" s="448">
        <v>1553.4739999999999</v>
      </c>
      <c r="AW18" s="448">
        <v>1795.461</v>
      </c>
      <c r="AX18" s="448">
        <v>1962.682</v>
      </c>
      <c r="AY18" s="448">
        <v>2194.1619999999998</v>
      </c>
      <c r="AZ18" s="448">
        <v>2392.893</v>
      </c>
      <c r="BA18" s="448">
        <v>2521.25</v>
      </c>
      <c r="BB18" s="448">
        <v>2679.9749999999999</v>
      </c>
      <c r="BC18" s="448">
        <v>2822.8040000000001</v>
      </c>
      <c r="BD18" s="448">
        <v>2955.1210000000001</v>
      </c>
      <c r="BE18" s="448">
        <v>3124.4597597447382</v>
      </c>
      <c r="BF18" s="448">
        <v>3250.6787885787207</v>
      </c>
      <c r="BG18" s="448">
        <v>3457.0445494205601</v>
      </c>
      <c r="BH18" s="448">
        <v>3673.5859999999998</v>
      </c>
      <c r="BI18" s="448">
        <v>3924.14037813</v>
      </c>
      <c r="BJ18" s="448">
        <v>4149.40578293</v>
      </c>
      <c r="BK18" s="448">
        <v>4444.4350972342991</v>
      </c>
      <c r="BL18" s="448">
        <v>4734.8039219600005</v>
      </c>
      <c r="BM18" s="448">
        <v>5106.2537628999999</v>
      </c>
      <c r="BN18" s="448">
        <v>5227.7472379531791</v>
      </c>
      <c r="BO18" s="448">
        <v>5339.4256940699997</v>
      </c>
      <c r="BP18" s="448">
        <v>5475.6249157700013</v>
      </c>
      <c r="BQ18" s="448">
        <v>5360.0751764300812</v>
      </c>
      <c r="BR18" s="448">
        <v>5421.7736767999995</v>
      </c>
      <c r="BS18" s="448">
        <v>5489.5433917499959</v>
      </c>
      <c r="BT18" s="448">
        <v>5482.7675999399999</v>
      </c>
      <c r="BU18" s="448">
        <v>5529.3185711499982</v>
      </c>
      <c r="BV18" s="448">
        <v>5675.5506973500005</v>
      </c>
      <c r="BW18" s="448">
        <v>5908.4831024900022</v>
      </c>
      <c r="BX18" s="448">
        <v>5337.6142274424847</v>
      </c>
      <c r="BY18" s="448">
        <v>5307.254480399999</v>
      </c>
      <c r="BZ18" s="448">
        <v>5666.1001090494519</v>
      </c>
      <c r="CA18" s="448">
        <v>6685.7537783651778</v>
      </c>
      <c r="CB18" s="448">
        <v>7428.4897431617574</v>
      </c>
      <c r="CC18" s="448">
        <v>7603.0370429637806</v>
      </c>
      <c r="CD18" s="448">
        <v>7685.5989734043133</v>
      </c>
      <c r="CE18" s="449">
        <v>7838.468348123909</v>
      </c>
    </row>
    <row r="19" spans="1:83" ht="25.5" customHeight="1" x14ac:dyDescent="0.35">
      <c r="B19" s="289" t="s">
        <v>641</v>
      </c>
      <c r="C19" s="447"/>
      <c r="D19" s="448"/>
      <c r="E19" s="448"/>
      <c r="F19" s="448"/>
      <c r="G19" s="448"/>
      <c r="H19" s="448"/>
      <c r="I19" s="448"/>
      <c r="J19" s="448"/>
      <c r="K19" s="448"/>
      <c r="L19" s="448"/>
      <c r="M19" s="448"/>
      <c r="N19" s="448"/>
      <c r="O19" s="448"/>
      <c r="P19" s="448"/>
      <c r="Q19" s="448"/>
      <c r="R19" s="448"/>
      <c r="S19" s="448"/>
      <c r="T19" s="448"/>
      <c r="U19" s="448"/>
      <c r="V19" s="448"/>
      <c r="W19" s="448"/>
      <c r="X19" s="448"/>
      <c r="Y19" s="448"/>
      <c r="Z19" s="448"/>
      <c r="AA19" s="448">
        <v>0</v>
      </c>
      <c r="AB19" s="448">
        <v>0</v>
      </c>
      <c r="AC19" s="448">
        <v>0</v>
      </c>
      <c r="AD19" s="448">
        <v>0</v>
      </c>
      <c r="AE19" s="448">
        <v>0</v>
      </c>
      <c r="AF19" s="448">
        <v>0</v>
      </c>
      <c r="AG19" s="448">
        <v>0</v>
      </c>
      <c r="AH19" s="448">
        <v>0</v>
      </c>
      <c r="AI19" s="448">
        <v>0</v>
      </c>
      <c r="AJ19" s="448">
        <v>0</v>
      </c>
      <c r="AK19" s="448">
        <v>0</v>
      </c>
      <c r="AL19" s="448">
        <v>0</v>
      </c>
      <c r="AM19" s="448">
        <v>0</v>
      </c>
      <c r="AN19" s="448">
        <v>0</v>
      </c>
      <c r="AO19" s="448">
        <v>0</v>
      </c>
      <c r="AP19" s="448">
        <v>0</v>
      </c>
      <c r="AQ19" s="448">
        <v>0</v>
      </c>
      <c r="AR19" s="448">
        <v>0</v>
      </c>
      <c r="AS19" s="448">
        <v>0</v>
      </c>
      <c r="AT19" s="448">
        <v>0</v>
      </c>
      <c r="AU19" s="448">
        <v>0</v>
      </c>
      <c r="AV19" s="448">
        <v>0</v>
      </c>
      <c r="AW19" s="448">
        <v>0</v>
      </c>
      <c r="AX19" s="448">
        <v>0</v>
      </c>
      <c r="AY19" s="448">
        <v>0</v>
      </c>
      <c r="AZ19" s="448">
        <v>0</v>
      </c>
      <c r="BA19" s="448">
        <v>0</v>
      </c>
      <c r="BB19" s="448">
        <v>0</v>
      </c>
      <c r="BC19" s="448">
        <v>0</v>
      </c>
      <c r="BD19" s="448">
        <v>0</v>
      </c>
      <c r="BE19" s="448">
        <v>0</v>
      </c>
      <c r="BF19" s="448">
        <v>0.98050926263664173</v>
      </c>
      <c r="BG19" s="448">
        <v>1.1474342087825007</v>
      </c>
      <c r="BH19" s="448">
        <v>1.2809975466972452</v>
      </c>
      <c r="BI19" s="448">
        <v>1.3551307785987141</v>
      </c>
      <c r="BJ19" s="448">
        <v>1.221531470376489</v>
      </c>
      <c r="BK19" s="448">
        <v>1.4007757285709026</v>
      </c>
      <c r="BL19" s="448">
        <v>1.8244595136349979</v>
      </c>
      <c r="BM19" s="448">
        <v>2.6194879647483651</v>
      </c>
      <c r="BN19" s="448">
        <v>2.9938302080290007</v>
      </c>
      <c r="BO19" s="448">
        <v>3.60291287894885</v>
      </c>
      <c r="BP19" s="448">
        <v>4.6984212498278017</v>
      </c>
      <c r="BQ19" s="448">
        <v>5.9388008020396468</v>
      </c>
      <c r="BR19" s="448">
        <v>7.1040986012377694</v>
      </c>
      <c r="BS19" s="448">
        <v>8.6052891119556101</v>
      </c>
      <c r="BT19" s="448">
        <v>9.7416304714027984</v>
      </c>
      <c r="BU19" s="448">
        <v>10.656895383790856</v>
      </c>
      <c r="BV19" s="448">
        <v>12.174471764948578</v>
      </c>
      <c r="BW19" s="448">
        <v>13.679666973198302</v>
      </c>
      <c r="BX19" s="448">
        <v>15.148717108950994</v>
      </c>
      <c r="BY19" s="448">
        <v>17.118672748097286</v>
      </c>
      <c r="BZ19" s="448">
        <v>18.276137668353424</v>
      </c>
      <c r="CA19" s="448">
        <v>21.565054291039466</v>
      </c>
      <c r="CB19" s="448">
        <v>23.960766418006603</v>
      </c>
      <c r="CC19" s="448">
        <v>24.523772792660349</v>
      </c>
      <c r="CD19" s="448">
        <v>24.790078219295204</v>
      </c>
      <c r="CE19" s="449">
        <v>25.28316194246986</v>
      </c>
    </row>
    <row r="20" spans="1:83" s="243" customFormat="1" ht="26.25" customHeight="1" x14ac:dyDescent="0.35">
      <c r="B20" s="401" t="s">
        <v>283</v>
      </c>
      <c r="C20" s="450"/>
      <c r="D20" s="445">
        <v>0</v>
      </c>
      <c r="E20" s="445">
        <v>0</v>
      </c>
      <c r="F20" s="445">
        <v>0</v>
      </c>
      <c r="G20" s="445">
        <v>0</v>
      </c>
      <c r="H20" s="445">
        <v>0</v>
      </c>
      <c r="I20" s="445">
        <v>0</v>
      </c>
      <c r="J20" s="445">
        <v>0</v>
      </c>
      <c r="K20" s="445">
        <v>0</v>
      </c>
      <c r="L20" s="445">
        <v>0</v>
      </c>
      <c r="M20" s="445">
        <v>0</v>
      </c>
      <c r="N20" s="445">
        <v>0</v>
      </c>
      <c r="O20" s="445">
        <v>0</v>
      </c>
      <c r="P20" s="445">
        <v>0</v>
      </c>
      <c r="Q20" s="445">
        <v>0</v>
      </c>
      <c r="R20" s="445">
        <v>0</v>
      </c>
      <c r="S20" s="445">
        <v>0</v>
      </c>
      <c r="T20" s="445">
        <v>0</v>
      </c>
      <c r="U20" s="445">
        <v>0</v>
      </c>
      <c r="V20" s="445">
        <v>0</v>
      </c>
      <c r="W20" s="445">
        <v>0</v>
      </c>
      <c r="X20" s="445">
        <v>0</v>
      </c>
      <c r="Y20" s="445">
        <v>0</v>
      </c>
      <c r="Z20" s="445">
        <v>0</v>
      </c>
      <c r="AA20" s="445">
        <v>0</v>
      </c>
      <c r="AB20" s="445">
        <v>0</v>
      </c>
      <c r="AC20" s="445">
        <v>0</v>
      </c>
      <c r="AD20" s="445">
        <v>0</v>
      </c>
      <c r="AE20" s="445">
        <v>0.2</v>
      </c>
      <c r="AF20" s="445">
        <f t="shared" ref="AF20:BK20" si="11">SUM(AF21:AF23)</f>
        <v>8.1999999999999993</v>
      </c>
      <c r="AG20" s="445">
        <f t="shared" si="11"/>
        <v>19.8</v>
      </c>
      <c r="AH20" s="445">
        <f t="shared" si="11"/>
        <v>47</v>
      </c>
      <c r="AI20" s="445">
        <f t="shared" si="11"/>
        <v>79</v>
      </c>
      <c r="AJ20" s="445">
        <f t="shared" si="11"/>
        <v>125.00000000000001</v>
      </c>
      <c r="AK20" s="445">
        <f t="shared" si="11"/>
        <v>173</v>
      </c>
      <c r="AL20" s="445">
        <f t="shared" si="11"/>
        <v>236</v>
      </c>
      <c r="AM20" s="445">
        <f t="shared" si="11"/>
        <v>304</v>
      </c>
      <c r="AN20" s="445">
        <f t="shared" si="11"/>
        <v>356</v>
      </c>
      <c r="AO20" s="445">
        <f t="shared" si="11"/>
        <v>422</v>
      </c>
      <c r="AP20" s="445">
        <f t="shared" si="11"/>
        <v>514</v>
      </c>
      <c r="AQ20" s="445">
        <f t="shared" si="11"/>
        <v>596.22199999999998</v>
      </c>
      <c r="AR20" s="445">
        <f t="shared" si="11"/>
        <v>675.34</v>
      </c>
      <c r="AS20" s="445">
        <f t="shared" si="11"/>
        <v>769.49900000000002</v>
      </c>
      <c r="AT20" s="445">
        <f t="shared" si="11"/>
        <v>883.25800000000027</v>
      </c>
      <c r="AU20" s="445">
        <f t="shared" si="11"/>
        <v>1061.8779999999999</v>
      </c>
      <c r="AV20" s="445">
        <f t="shared" si="11"/>
        <v>68.302000000000007</v>
      </c>
      <c r="AW20" s="445">
        <f t="shared" si="11"/>
        <v>0</v>
      </c>
      <c r="AX20" s="445">
        <f t="shared" si="11"/>
        <v>0</v>
      </c>
      <c r="AY20" s="445">
        <f t="shared" si="11"/>
        <v>0</v>
      </c>
      <c r="AZ20" s="445">
        <f t="shared" si="11"/>
        <v>0</v>
      </c>
      <c r="BA20" s="445">
        <f t="shared" si="11"/>
        <v>0</v>
      </c>
      <c r="BB20" s="445">
        <f t="shared" si="11"/>
        <v>0</v>
      </c>
      <c r="BC20" s="445">
        <f t="shared" si="11"/>
        <v>0</v>
      </c>
      <c r="BD20" s="445">
        <f t="shared" si="11"/>
        <v>0</v>
      </c>
      <c r="BE20" s="445">
        <f t="shared" si="11"/>
        <v>0</v>
      </c>
      <c r="BF20" s="445">
        <f t="shared" si="11"/>
        <v>0</v>
      </c>
      <c r="BG20" s="445">
        <f t="shared" si="11"/>
        <v>0</v>
      </c>
      <c r="BH20" s="445">
        <f t="shared" si="11"/>
        <v>0</v>
      </c>
      <c r="BI20" s="445">
        <f t="shared" si="11"/>
        <v>0</v>
      </c>
      <c r="BJ20" s="445">
        <f t="shared" si="11"/>
        <v>0</v>
      </c>
      <c r="BK20" s="445">
        <f t="shared" si="11"/>
        <v>0</v>
      </c>
      <c r="BL20" s="445">
        <f t="shared" ref="BL20:CE20" si="12">SUM(BL21:BL23)</f>
        <v>0</v>
      </c>
      <c r="BM20" s="445">
        <f t="shared" si="12"/>
        <v>0</v>
      </c>
      <c r="BN20" s="445">
        <f t="shared" si="12"/>
        <v>0</v>
      </c>
      <c r="BO20" s="445">
        <f t="shared" si="12"/>
        <v>0</v>
      </c>
      <c r="BP20" s="445">
        <f t="shared" si="12"/>
        <v>0</v>
      </c>
      <c r="BQ20" s="445">
        <f t="shared" si="12"/>
        <v>0</v>
      </c>
      <c r="BR20" s="445">
        <f t="shared" si="12"/>
        <v>0</v>
      </c>
      <c r="BS20" s="445">
        <f t="shared" si="12"/>
        <v>0</v>
      </c>
      <c r="BT20" s="445">
        <f t="shared" si="12"/>
        <v>0</v>
      </c>
      <c r="BU20" s="445">
        <f t="shared" si="12"/>
        <v>0</v>
      </c>
      <c r="BV20" s="445">
        <f t="shared" si="12"/>
        <v>0</v>
      </c>
      <c r="BW20" s="445">
        <f t="shared" si="12"/>
        <v>0</v>
      </c>
      <c r="BX20" s="445">
        <f t="shared" si="12"/>
        <v>0</v>
      </c>
      <c r="BY20" s="445">
        <f t="shared" si="12"/>
        <v>0</v>
      </c>
      <c r="BZ20" s="445">
        <f t="shared" si="12"/>
        <v>0</v>
      </c>
      <c r="CA20" s="445">
        <f t="shared" si="12"/>
        <v>0</v>
      </c>
      <c r="CB20" s="445">
        <f t="shared" si="12"/>
        <v>0</v>
      </c>
      <c r="CC20" s="445">
        <f t="shared" si="12"/>
        <v>0</v>
      </c>
      <c r="CD20" s="445">
        <f t="shared" si="12"/>
        <v>0</v>
      </c>
      <c r="CE20" s="446">
        <f t="shared" si="12"/>
        <v>0</v>
      </c>
    </row>
    <row r="21" spans="1:83" x14ac:dyDescent="0.35">
      <c r="B21" s="279" t="s">
        <v>640</v>
      </c>
      <c r="C21" s="447"/>
      <c r="D21" s="448">
        <v>0</v>
      </c>
      <c r="E21" s="448">
        <v>0</v>
      </c>
      <c r="F21" s="448">
        <v>0</v>
      </c>
      <c r="G21" s="448">
        <v>0</v>
      </c>
      <c r="H21" s="448">
        <v>0</v>
      </c>
      <c r="I21" s="448">
        <v>0</v>
      </c>
      <c r="J21" s="448">
        <v>0</v>
      </c>
      <c r="K21" s="448">
        <v>0</v>
      </c>
      <c r="L21" s="448">
        <v>0</v>
      </c>
      <c r="M21" s="448">
        <v>0</v>
      </c>
      <c r="N21" s="448">
        <v>0</v>
      </c>
      <c r="O21" s="448">
        <v>0</v>
      </c>
      <c r="P21" s="448">
        <v>0</v>
      </c>
      <c r="Q21" s="448">
        <v>0</v>
      </c>
      <c r="R21" s="448">
        <v>0</v>
      </c>
      <c r="S21" s="448">
        <v>0</v>
      </c>
      <c r="T21" s="448">
        <v>0</v>
      </c>
      <c r="U21" s="448">
        <v>0</v>
      </c>
      <c r="V21" s="448">
        <v>0</v>
      </c>
      <c r="W21" s="448">
        <v>0</v>
      </c>
      <c r="X21" s="448">
        <v>0</v>
      </c>
      <c r="Y21" s="448">
        <v>0</v>
      </c>
      <c r="Z21" s="448">
        <v>0</v>
      </c>
      <c r="AA21" s="448">
        <v>0</v>
      </c>
      <c r="AB21" s="448">
        <v>0</v>
      </c>
      <c r="AC21" s="448">
        <v>0</v>
      </c>
      <c r="AD21" s="448">
        <v>0</v>
      </c>
      <c r="AE21" s="448">
        <v>0</v>
      </c>
      <c r="AF21" s="448">
        <v>0.81776216467309248</v>
      </c>
      <c r="AG21" s="448">
        <v>4.0289296143389386</v>
      </c>
      <c r="AH21" s="448">
        <v>9.1014969282685811</v>
      </c>
      <c r="AI21" s="448">
        <v>11.640236243555856</v>
      </c>
      <c r="AJ21" s="448">
        <v>13.630234353478913</v>
      </c>
      <c r="AK21" s="448">
        <v>15.590189419879557</v>
      </c>
      <c r="AL21" s="448">
        <v>17.539349755901764</v>
      </c>
      <c r="AM21" s="448">
        <v>18.772171160752329</v>
      </c>
      <c r="AN21" s="448">
        <v>18.932891833284359</v>
      </c>
      <c r="AO21" s="448">
        <v>19.456935976129234</v>
      </c>
      <c r="AP21" s="448">
        <v>20.544119957107366</v>
      </c>
      <c r="AQ21" s="448">
        <v>21.373524682261195</v>
      </c>
      <c r="AR21" s="448">
        <v>22.393906028598739</v>
      </c>
      <c r="AS21" s="448">
        <v>23.906947632296195</v>
      </c>
      <c r="AT21" s="448">
        <v>26.429268414933048</v>
      </c>
      <c r="AU21" s="448">
        <v>30.590785383135724</v>
      </c>
      <c r="AV21" s="448">
        <v>1.9676571350371104</v>
      </c>
      <c r="AW21" s="448">
        <v>0</v>
      </c>
      <c r="AX21" s="448">
        <v>0</v>
      </c>
      <c r="AY21" s="448">
        <v>0</v>
      </c>
      <c r="AZ21" s="448">
        <v>0</v>
      </c>
      <c r="BA21" s="448">
        <v>0</v>
      </c>
      <c r="BB21" s="448">
        <v>0</v>
      </c>
      <c r="BC21" s="448">
        <v>0</v>
      </c>
      <c r="BD21" s="448">
        <v>0</v>
      </c>
      <c r="BE21" s="448">
        <v>0</v>
      </c>
      <c r="BF21" s="448">
        <v>0</v>
      </c>
      <c r="BG21" s="448">
        <v>0</v>
      </c>
      <c r="BH21" s="448">
        <v>0</v>
      </c>
      <c r="BI21" s="448">
        <v>0</v>
      </c>
      <c r="BJ21" s="448">
        <v>0</v>
      </c>
      <c r="BK21" s="448">
        <v>0</v>
      </c>
      <c r="BL21" s="448">
        <v>0</v>
      </c>
      <c r="BM21" s="448">
        <v>0</v>
      </c>
      <c r="BN21" s="448">
        <v>0</v>
      </c>
      <c r="BO21" s="448">
        <v>0</v>
      </c>
      <c r="BP21" s="448">
        <v>0</v>
      </c>
      <c r="BQ21" s="448">
        <v>0</v>
      </c>
      <c r="BR21" s="448">
        <v>0</v>
      </c>
      <c r="BS21" s="448">
        <v>0</v>
      </c>
      <c r="BT21" s="448">
        <v>0</v>
      </c>
      <c r="BU21" s="448">
        <v>0</v>
      </c>
      <c r="BV21" s="448">
        <v>0</v>
      </c>
      <c r="BW21" s="448">
        <v>0</v>
      </c>
      <c r="BX21" s="448">
        <v>0</v>
      </c>
      <c r="BY21" s="448">
        <v>0</v>
      </c>
      <c r="BZ21" s="448">
        <v>0</v>
      </c>
      <c r="CA21" s="448">
        <v>0</v>
      </c>
      <c r="CB21" s="448">
        <v>0</v>
      </c>
      <c r="CC21" s="448">
        <v>0</v>
      </c>
      <c r="CD21" s="448">
        <v>0</v>
      </c>
      <c r="CE21" s="449">
        <v>0</v>
      </c>
    </row>
    <row r="22" spans="1:83" x14ac:dyDescent="0.35">
      <c r="B22" s="279" t="s">
        <v>438</v>
      </c>
      <c r="C22" s="447"/>
      <c r="D22" s="448">
        <v>0</v>
      </c>
      <c r="E22" s="448">
        <v>0</v>
      </c>
      <c r="F22" s="448">
        <v>0</v>
      </c>
      <c r="G22" s="448">
        <v>0</v>
      </c>
      <c r="H22" s="448">
        <v>0</v>
      </c>
      <c r="I22" s="448">
        <v>0</v>
      </c>
      <c r="J22" s="448">
        <v>0</v>
      </c>
      <c r="K22" s="448">
        <v>0</v>
      </c>
      <c r="L22" s="448">
        <v>0</v>
      </c>
      <c r="M22" s="448">
        <v>0</v>
      </c>
      <c r="N22" s="448">
        <v>0</v>
      </c>
      <c r="O22" s="448">
        <v>0</v>
      </c>
      <c r="P22" s="448">
        <v>0</v>
      </c>
      <c r="Q22" s="448">
        <v>0</v>
      </c>
      <c r="R22" s="448">
        <v>0</v>
      </c>
      <c r="S22" s="448">
        <v>0</v>
      </c>
      <c r="T22" s="448">
        <v>0</v>
      </c>
      <c r="U22" s="448">
        <v>0</v>
      </c>
      <c r="V22" s="448">
        <v>0</v>
      </c>
      <c r="W22" s="448">
        <v>0</v>
      </c>
      <c r="X22" s="448">
        <v>0</v>
      </c>
      <c r="Y22" s="448">
        <v>0</v>
      </c>
      <c r="Z22" s="448">
        <v>0</v>
      </c>
      <c r="AA22" s="448">
        <v>0</v>
      </c>
      <c r="AB22" s="448">
        <v>0</v>
      </c>
      <c r="AC22" s="448">
        <v>0</v>
      </c>
      <c r="AD22" s="448">
        <v>0</v>
      </c>
      <c r="AE22" s="448">
        <v>0</v>
      </c>
      <c r="AF22" s="448">
        <v>7.3822378353269071</v>
      </c>
      <c r="AG22" s="448">
        <v>15.771070385661062</v>
      </c>
      <c r="AH22" s="448">
        <v>37.898503071731419</v>
      </c>
      <c r="AI22" s="448">
        <v>64.855703618254054</v>
      </c>
      <c r="AJ22" s="448">
        <v>96.569209265311542</v>
      </c>
      <c r="AK22" s="448">
        <v>127.84580671123882</v>
      </c>
      <c r="AL22" s="448">
        <v>169.68592537968243</v>
      </c>
      <c r="AM22" s="448">
        <v>214.43796792257592</v>
      </c>
      <c r="AN22" s="448">
        <v>245.28870869995595</v>
      </c>
      <c r="AO22" s="448">
        <v>282.49343254041281</v>
      </c>
      <c r="AP22" s="448">
        <v>335.26923366467042</v>
      </c>
      <c r="AQ22" s="448">
        <v>380.55923785764566</v>
      </c>
      <c r="AR22" s="448">
        <v>421.4691414374301</v>
      </c>
      <c r="AS22" s="448">
        <v>470.12556674757064</v>
      </c>
      <c r="AT22" s="448">
        <v>529.02542592395196</v>
      </c>
      <c r="AU22" s="448">
        <v>628.73314831467371</v>
      </c>
      <c r="AV22" s="448">
        <v>40.441304458882144</v>
      </c>
      <c r="AW22" s="448">
        <v>0</v>
      </c>
      <c r="AX22" s="448">
        <v>0</v>
      </c>
      <c r="AY22" s="448">
        <v>0</v>
      </c>
      <c r="AZ22" s="448">
        <v>0</v>
      </c>
      <c r="BA22" s="448">
        <v>0</v>
      </c>
      <c r="BB22" s="448">
        <v>0</v>
      </c>
      <c r="BC22" s="448">
        <v>0</v>
      </c>
      <c r="BD22" s="448">
        <v>0</v>
      </c>
      <c r="BE22" s="448">
        <v>0</v>
      </c>
      <c r="BF22" s="448">
        <v>0</v>
      </c>
      <c r="BG22" s="448">
        <v>0</v>
      </c>
      <c r="BH22" s="448">
        <v>0</v>
      </c>
      <c r="BI22" s="448">
        <v>0</v>
      </c>
      <c r="BJ22" s="448">
        <v>0</v>
      </c>
      <c r="BK22" s="448">
        <v>0</v>
      </c>
      <c r="BL22" s="448">
        <v>0</v>
      </c>
      <c r="BM22" s="448">
        <v>0</v>
      </c>
      <c r="BN22" s="448">
        <v>0</v>
      </c>
      <c r="BO22" s="448">
        <v>0</v>
      </c>
      <c r="BP22" s="448">
        <v>0</v>
      </c>
      <c r="BQ22" s="448">
        <v>0</v>
      </c>
      <c r="BR22" s="448">
        <v>0</v>
      </c>
      <c r="BS22" s="448">
        <v>0</v>
      </c>
      <c r="BT22" s="448">
        <v>0</v>
      </c>
      <c r="BU22" s="448">
        <v>0</v>
      </c>
      <c r="BV22" s="448">
        <v>0</v>
      </c>
      <c r="BW22" s="448">
        <v>0</v>
      </c>
      <c r="BX22" s="448">
        <v>0</v>
      </c>
      <c r="BY22" s="448">
        <v>0</v>
      </c>
      <c r="BZ22" s="448">
        <v>0</v>
      </c>
      <c r="CA22" s="448">
        <v>0</v>
      </c>
      <c r="CB22" s="448">
        <v>0</v>
      </c>
      <c r="CC22" s="448">
        <v>0</v>
      </c>
      <c r="CD22" s="448">
        <v>0</v>
      </c>
      <c r="CE22" s="449">
        <v>0</v>
      </c>
    </row>
    <row r="23" spans="1:83" s="376" customFormat="1" ht="25.5" customHeight="1" thickBot="1" x14ac:dyDescent="0.3">
      <c r="B23" s="451" t="s">
        <v>437</v>
      </c>
      <c r="C23" s="452"/>
      <c r="D23" s="453">
        <v>0</v>
      </c>
      <c r="E23" s="453">
        <v>0</v>
      </c>
      <c r="F23" s="453">
        <v>0</v>
      </c>
      <c r="G23" s="453">
        <v>0</v>
      </c>
      <c r="H23" s="453">
        <v>0</v>
      </c>
      <c r="I23" s="453">
        <v>0</v>
      </c>
      <c r="J23" s="453">
        <v>0</v>
      </c>
      <c r="K23" s="453">
        <v>0</v>
      </c>
      <c r="L23" s="453">
        <v>0</v>
      </c>
      <c r="M23" s="453">
        <v>0</v>
      </c>
      <c r="N23" s="453">
        <v>0</v>
      </c>
      <c r="O23" s="453">
        <v>0</v>
      </c>
      <c r="P23" s="453">
        <v>0</v>
      </c>
      <c r="Q23" s="453">
        <v>0</v>
      </c>
      <c r="R23" s="453">
        <v>0</v>
      </c>
      <c r="S23" s="453">
        <v>0</v>
      </c>
      <c r="T23" s="453">
        <v>0</v>
      </c>
      <c r="U23" s="453">
        <v>0</v>
      </c>
      <c r="V23" s="453">
        <v>0</v>
      </c>
      <c r="W23" s="453">
        <v>0</v>
      </c>
      <c r="X23" s="453">
        <v>0</v>
      </c>
      <c r="Y23" s="453">
        <v>0</v>
      </c>
      <c r="Z23" s="453">
        <v>0</v>
      </c>
      <c r="AA23" s="453">
        <v>0</v>
      </c>
      <c r="AB23" s="453">
        <v>0</v>
      </c>
      <c r="AC23" s="453">
        <v>0</v>
      </c>
      <c r="AD23" s="453">
        <v>0</v>
      </c>
      <c r="AE23" s="453">
        <v>0</v>
      </c>
      <c r="AF23" s="453">
        <v>0</v>
      </c>
      <c r="AG23" s="453">
        <v>0</v>
      </c>
      <c r="AH23" s="453">
        <v>0</v>
      </c>
      <c r="AI23" s="453">
        <v>2.5040601381900864</v>
      </c>
      <c r="AJ23" s="453">
        <v>14.800556381209555</v>
      </c>
      <c r="AK23" s="453">
        <v>29.564003868881628</v>
      </c>
      <c r="AL23" s="453">
        <v>48.774724864415802</v>
      </c>
      <c r="AM23" s="453">
        <v>70.789860916671742</v>
      </c>
      <c r="AN23" s="453">
        <v>91.778399466759709</v>
      </c>
      <c r="AO23" s="453">
        <v>120.04963148345799</v>
      </c>
      <c r="AP23" s="453">
        <v>158.18664637822221</v>
      </c>
      <c r="AQ23" s="453">
        <v>194.28923746009318</v>
      </c>
      <c r="AR23" s="453">
        <v>231.47695253397123</v>
      </c>
      <c r="AS23" s="453">
        <v>275.4664856201332</v>
      </c>
      <c r="AT23" s="453">
        <v>327.80330566111519</v>
      </c>
      <c r="AU23" s="453">
        <v>402.55406630219051</v>
      </c>
      <c r="AV23" s="453">
        <v>25.893038406080755</v>
      </c>
      <c r="AW23" s="453">
        <v>0</v>
      </c>
      <c r="AX23" s="453">
        <v>0</v>
      </c>
      <c r="AY23" s="453">
        <v>0</v>
      </c>
      <c r="AZ23" s="453">
        <v>0</v>
      </c>
      <c r="BA23" s="453">
        <v>0</v>
      </c>
      <c r="BB23" s="453">
        <v>0</v>
      </c>
      <c r="BC23" s="453">
        <v>0</v>
      </c>
      <c r="BD23" s="453">
        <v>0</v>
      </c>
      <c r="BE23" s="453">
        <v>0</v>
      </c>
      <c r="BF23" s="453">
        <v>0</v>
      </c>
      <c r="BG23" s="453">
        <v>0</v>
      </c>
      <c r="BH23" s="453">
        <v>0</v>
      </c>
      <c r="BI23" s="453">
        <v>0</v>
      </c>
      <c r="BJ23" s="453">
        <v>0</v>
      </c>
      <c r="BK23" s="453">
        <v>0</v>
      </c>
      <c r="BL23" s="453">
        <v>0</v>
      </c>
      <c r="BM23" s="453">
        <v>0</v>
      </c>
      <c r="BN23" s="453">
        <v>0</v>
      </c>
      <c r="BO23" s="453">
        <v>0</v>
      </c>
      <c r="BP23" s="453">
        <v>0</v>
      </c>
      <c r="BQ23" s="453">
        <v>0</v>
      </c>
      <c r="BR23" s="453">
        <v>0</v>
      </c>
      <c r="BS23" s="453">
        <v>0</v>
      </c>
      <c r="BT23" s="453">
        <v>0</v>
      </c>
      <c r="BU23" s="453">
        <v>0</v>
      </c>
      <c r="BV23" s="453">
        <v>0</v>
      </c>
      <c r="BW23" s="453">
        <v>0</v>
      </c>
      <c r="BX23" s="453">
        <v>0</v>
      </c>
      <c r="BY23" s="453">
        <v>0</v>
      </c>
      <c r="BZ23" s="453">
        <v>0</v>
      </c>
      <c r="CA23" s="453">
        <v>0</v>
      </c>
      <c r="CB23" s="453">
        <v>0</v>
      </c>
      <c r="CC23" s="453">
        <v>0</v>
      </c>
      <c r="CD23" s="453">
        <v>0</v>
      </c>
      <c r="CE23" s="454">
        <v>0</v>
      </c>
    </row>
    <row r="24" spans="1:83" ht="26.25" customHeight="1" x14ac:dyDescent="0.35">
      <c r="A24" s="407"/>
      <c r="B24" s="108" t="s">
        <v>639</v>
      </c>
      <c r="D24" s="51" t="s">
        <v>171</v>
      </c>
      <c r="E24" s="51" t="s">
        <v>172</v>
      </c>
      <c r="F24" s="51" t="s">
        <v>173</v>
      </c>
      <c r="G24" s="51" t="s">
        <v>174</v>
      </c>
      <c r="H24" s="51" t="s">
        <v>175</v>
      </c>
      <c r="I24" s="51" t="s">
        <v>176</v>
      </c>
      <c r="J24" s="51" t="s">
        <v>177</v>
      </c>
      <c r="K24" s="51" t="s">
        <v>178</v>
      </c>
      <c r="L24" s="51" t="s">
        <v>179</v>
      </c>
      <c r="M24" s="51" t="s">
        <v>180</v>
      </c>
      <c r="N24" s="51" t="s">
        <v>181</v>
      </c>
      <c r="O24" s="51" t="s">
        <v>182</v>
      </c>
      <c r="P24" s="51" t="s">
        <v>183</v>
      </c>
      <c r="Q24" s="51" t="s">
        <v>184</v>
      </c>
      <c r="R24" s="51" t="s">
        <v>185</v>
      </c>
      <c r="S24" s="51" t="s">
        <v>186</v>
      </c>
      <c r="T24" s="51" t="s">
        <v>187</v>
      </c>
      <c r="U24" s="51" t="s">
        <v>188</v>
      </c>
      <c r="V24" s="51" t="s">
        <v>189</v>
      </c>
      <c r="W24" s="51" t="s">
        <v>190</v>
      </c>
      <c r="X24" s="51" t="s">
        <v>191</v>
      </c>
      <c r="Y24" s="51" t="s">
        <v>192</v>
      </c>
      <c r="Z24" s="51" t="s">
        <v>193</v>
      </c>
      <c r="AA24" s="51" t="s">
        <v>194</v>
      </c>
      <c r="AB24" s="51" t="s">
        <v>195</v>
      </c>
      <c r="AC24" s="51" t="s">
        <v>196</v>
      </c>
      <c r="AD24" s="51" t="s">
        <v>197</v>
      </c>
      <c r="AE24" s="51" t="s">
        <v>198</v>
      </c>
      <c r="AF24" s="51" t="s">
        <v>199</v>
      </c>
      <c r="AG24" s="51" t="s">
        <v>200</v>
      </c>
      <c r="AH24" s="51" t="s">
        <v>201</v>
      </c>
      <c r="AI24" s="51" t="s">
        <v>202</v>
      </c>
      <c r="AJ24" s="51" t="s">
        <v>203</v>
      </c>
      <c r="AK24" s="51" t="s">
        <v>204</v>
      </c>
      <c r="AL24" s="51" t="s">
        <v>205</v>
      </c>
      <c r="AM24" s="51" t="s">
        <v>206</v>
      </c>
      <c r="AN24" s="51" t="s">
        <v>207</v>
      </c>
      <c r="AO24" s="51" t="s">
        <v>208</v>
      </c>
      <c r="AP24" s="51" t="s">
        <v>209</v>
      </c>
      <c r="AQ24" s="51" t="s">
        <v>210</v>
      </c>
      <c r="AR24" s="51" t="s">
        <v>211</v>
      </c>
      <c r="AS24" s="51" t="s">
        <v>212</v>
      </c>
      <c r="AT24" s="51" t="s">
        <v>213</v>
      </c>
      <c r="AU24" s="51" t="s">
        <v>214</v>
      </c>
      <c r="AV24" s="51" t="s">
        <v>215</v>
      </c>
      <c r="AW24" s="51" t="s">
        <v>216</v>
      </c>
      <c r="AX24" s="51" t="s">
        <v>217</v>
      </c>
      <c r="AY24" s="51" t="s">
        <v>116</v>
      </c>
      <c r="AZ24" s="51" t="s">
        <v>117</v>
      </c>
      <c r="BA24" s="51" t="s">
        <v>118</v>
      </c>
      <c r="BB24" s="51" t="s">
        <v>119</v>
      </c>
      <c r="BC24" s="51" t="s">
        <v>120</v>
      </c>
      <c r="BD24" s="51" t="s">
        <v>121</v>
      </c>
      <c r="BE24" s="51" t="s">
        <v>122</v>
      </c>
      <c r="BF24" s="51" t="s">
        <v>123</v>
      </c>
      <c r="BG24" s="51" t="s">
        <v>124</v>
      </c>
      <c r="BH24" s="51" t="s">
        <v>125</v>
      </c>
      <c r="BI24" s="51" t="s">
        <v>126</v>
      </c>
      <c r="BJ24" s="51" t="s">
        <v>127</v>
      </c>
      <c r="BK24" s="51" t="s">
        <v>128</v>
      </c>
      <c r="BL24" s="51" t="s">
        <v>129</v>
      </c>
      <c r="BM24" s="51" t="s">
        <v>130</v>
      </c>
      <c r="BN24" s="51" t="s">
        <v>131</v>
      </c>
      <c r="BO24" s="51" t="s">
        <v>132</v>
      </c>
      <c r="BP24" s="51" t="s">
        <v>133</v>
      </c>
      <c r="BQ24" s="51" t="s">
        <v>134</v>
      </c>
      <c r="BR24" s="51" t="s">
        <v>135</v>
      </c>
      <c r="BS24" s="51" t="s">
        <v>136</v>
      </c>
      <c r="BT24" s="51" t="s">
        <v>137</v>
      </c>
      <c r="BU24" s="51" t="s">
        <v>138</v>
      </c>
      <c r="BV24" s="51" t="s">
        <v>139</v>
      </c>
      <c r="BW24" s="51" t="s">
        <v>140</v>
      </c>
      <c r="BX24" s="51" t="s">
        <v>141</v>
      </c>
      <c r="BY24" s="51" t="s">
        <v>142</v>
      </c>
      <c r="BZ24" s="51" t="s">
        <v>143</v>
      </c>
      <c r="CA24" s="51" t="s">
        <v>144</v>
      </c>
      <c r="CB24" s="51" t="s">
        <v>145</v>
      </c>
      <c r="CC24" s="51" t="s">
        <v>146</v>
      </c>
      <c r="CD24" s="51" t="s">
        <v>147</v>
      </c>
      <c r="CE24" s="52" t="s">
        <v>148</v>
      </c>
    </row>
    <row r="25" spans="1:83" x14ac:dyDescent="0.35">
      <c r="A25" s="407"/>
      <c r="B25" s="387" t="s">
        <v>331</v>
      </c>
      <c r="C25" s="408"/>
      <c r="D25" s="272" t="s">
        <v>150</v>
      </c>
      <c r="E25" s="272" t="s">
        <v>150</v>
      </c>
      <c r="F25" s="272" t="s">
        <v>150</v>
      </c>
      <c r="G25" s="272" t="s">
        <v>150</v>
      </c>
      <c r="H25" s="272" t="s">
        <v>150</v>
      </c>
      <c r="I25" s="272" t="s">
        <v>150</v>
      </c>
      <c r="J25" s="272" t="s">
        <v>150</v>
      </c>
      <c r="K25" s="272" t="s">
        <v>150</v>
      </c>
      <c r="L25" s="272" t="s">
        <v>150</v>
      </c>
      <c r="M25" s="272" t="s">
        <v>150</v>
      </c>
      <c r="N25" s="272" t="s">
        <v>150</v>
      </c>
      <c r="O25" s="272" t="s">
        <v>150</v>
      </c>
      <c r="P25" s="272" t="s">
        <v>150</v>
      </c>
      <c r="Q25" s="272" t="s">
        <v>150</v>
      </c>
      <c r="R25" s="272" t="s">
        <v>150</v>
      </c>
      <c r="S25" s="272" t="s">
        <v>150</v>
      </c>
      <c r="T25" s="272" t="s">
        <v>150</v>
      </c>
      <c r="U25" s="272" t="s">
        <v>150</v>
      </c>
      <c r="V25" s="272" t="s">
        <v>150</v>
      </c>
      <c r="W25" s="272" t="s">
        <v>150</v>
      </c>
      <c r="X25" s="272" t="s">
        <v>150</v>
      </c>
      <c r="Y25" s="272" t="s">
        <v>150</v>
      </c>
      <c r="Z25" s="272" t="s">
        <v>150</v>
      </c>
      <c r="AA25" s="272" t="s">
        <v>150</v>
      </c>
      <c r="AB25" s="272" t="s">
        <v>150</v>
      </c>
      <c r="AC25" s="272" t="s">
        <v>150</v>
      </c>
      <c r="AD25" s="272" t="s">
        <v>150</v>
      </c>
      <c r="AE25" s="272" t="s">
        <v>150</v>
      </c>
      <c r="AF25" s="272" t="s">
        <v>150</v>
      </c>
      <c r="AG25" s="272" t="s">
        <v>150</v>
      </c>
      <c r="AH25" s="272" t="s">
        <v>150</v>
      </c>
      <c r="AI25" s="272" t="s">
        <v>150</v>
      </c>
      <c r="AJ25" s="272" t="s">
        <v>150</v>
      </c>
      <c r="AK25" s="272" t="s">
        <v>150</v>
      </c>
      <c r="AL25" s="272" t="s">
        <v>150</v>
      </c>
      <c r="AM25" s="272" t="s">
        <v>150</v>
      </c>
      <c r="AN25" s="272" t="s">
        <v>150</v>
      </c>
      <c r="AO25" s="272" t="s">
        <v>150</v>
      </c>
      <c r="AP25" s="272" t="s">
        <v>150</v>
      </c>
      <c r="AQ25" s="272" t="s">
        <v>150</v>
      </c>
      <c r="AR25" s="272" t="s">
        <v>150</v>
      </c>
      <c r="AS25" s="272" t="s">
        <v>150</v>
      </c>
      <c r="AT25" s="272" t="s">
        <v>150</v>
      </c>
      <c r="AU25" s="272" t="s">
        <v>150</v>
      </c>
      <c r="AV25" s="272" t="s">
        <v>150</v>
      </c>
      <c r="AW25" s="272" t="s">
        <v>150</v>
      </c>
      <c r="AX25" s="272" t="s">
        <v>150</v>
      </c>
      <c r="AY25" s="272" t="s">
        <v>150</v>
      </c>
      <c r="AZ25" s="272" t="s">
        <v>150</v>
      </c>
      <c r="BA25" s="272" t="s">
        <v>150</v>
      </c>
      <c r="BB25" s="272" t="s">
        <v>150</v>
      </c>
      <c r="BC25" s="272" t="s">
        <v>150</v>
      </c>
      <c r="BD25" s="272" t="s">
        <v>150</v>
      </c>
      <c r="BE25" s="272" t="s">
        <v>150</v>
      </c>
      <c r="BF25" s="272" t="s">
        <v>150</v>
      </c>
      <c r="BG25" s="272" t="s">
        <v>150</v>
      </c>
      <c r="BH25" s="272" t="s">
        <v>150</v>
      </c>
      <c r="BI25" s="272" t="s">
        <v>150</v>
      </c>
      <c r="BJ25" s="272" t="s">
        <v>150</v>
      </c>
      <c r="BK25" s="272" t="s">
        <v>150</v>
      </c>
      <c r="BL25" s="272" t="s">
        <v>150</v>
      </c>
      <c r="BM25" s="272" t="s">
        <v>150</v>
      </c>
      <c r="BN25" s="272" t="s">
        <v>150</v>
      </c>
      <c r="BO25" s="272" t="s">
        <v>150</v>
      </c>
      <c r="BP25" s="272" t="s">
        <v>150</v>
      </c>
      <c r="BQ25" s="272" t="s">
        <v>150</v>
      </c>
      <c r="BR25" s="272" t="s">
        <v>150</v>
      </c>
      <c r="BS25" s="272" t="s">
        <v>150</v>
      </c>
      <c r="BT25" s="272" t="s">
        <v>150</v>
      </c>
      <c r="BU25" s="272" t="s">
        <v>150</v>
      </c>
      <c r="BV25" s="272" t="s">
        <v>150</v>
      </c>
      <c r="BW25" s="272" t="s">
        <v>150</v>
      </c>
      <c r="BX25" s="272" t="s">
        <v>150</v>
      </c>
      <c r="BY25" s="272" t="s">
        <v>150</v>
      </c>
      <c r="BZ25" s="272" t="s">
        <v>151</v>
      </c>
      <c r="CA25" s="272" t="s">
        <v>151</v>
      </c>
      <c r="CB25" s="272" t="s">
        <v>151</v>
      </c>
      <c r="CC25" s="272" t="s">
        <v>151</v>
      </c>
      <c r="CD25" s="272" t="s">
        <v>151</v>
      </c>
      <c r="CE25" s="273" t="s">
        <v>151</v>
      </c>
    </row>
    <row r="26" spans="1:83" s="243" customFormat="1" ht="24" customHeight="1" x14ac:dyDescent="0.35">
      <c r="A26" s="455"/>
      <c r="B26" s="108" t="s">
        <v>163</v>
      </c>
      <c r="C26" s="444"/>
      <c r="D26" s="445">
        <v>0</v>
      </c>
      <c r="E26" s="445">
        <v>0</v>
      </c>
      <c r="F26" s="445">
        <v>0</v>
      </c>
      <c r="G26" s="445">
        <v>0</v>
      </c>
      <c r="H26" s="445">
        <v>0</v>
      </c>
      <c r="I26" s="445">
        <v>0</v>
      </c>
      <c r="J26" s="445">
        <v>0</v>
      </c>
      <c r="K26" s="445">
        <v>0</v>
      </c>
      <c r="L26" s="445">
        <v>0</v>
      </c>
      <c r="M26" s="445">
        <v>0</v>
      </c>
      <c r="N26" s="445">
        <v>0</v>
      </c>
      <c r="O26" s="445">
        <v>0</v>
      </c>
      <c r="P26" s="445">
        <v>0</v>
      </c>
      <c r="Q26" s="445">
        <v>0</v>
      </c>
      <c r="R26" s="445">
        <v>0</v>
      </c>
      <c r="S26" s="445">
        <v>0</v>
      </c>
      <c r="T26" s="445">
        <v>0</v>
      </c>
      <c r="U26" s="445">
        <v>0</v>
      </c>
      <c r="V26" s="445">
        <v>0</v>
      </c>
      <c r="W26" s="445">
        <v>0</v>
      </c>
      <c r="X26" s="445">
        <v>0</v>
      </c>
      <c r="Y26" s="445">
        <v>0</v>
      </c>
      <c r="Z26" s="445">
        <v>0</v>
      </c>
      <c r="AA26" s="445">
        <f t="shared" ref="AA26:BF26" si="13">SUM(AA27,AA32,AA36,AA37,AA42)</f>
        <v>92.178846766751192</v>
      </c>
      <c r="AB26" s="445">
        <f t="shared" si="13"/>
        <v>328.51418732888328</v>
      </c>
      <c r="AC26" s="445">
        <f t="shared" si="13"/>
        <v>465.87737388782409</v>
      </c>
      <c r="AD26" s="445">
        <f t="shared" si="13"/>
        <v>675.14193830438239</v>
      </c>
      <c r="AE26" s="445">
        <f t="shared" si="13"/>
        <v>835.20555734798427</v>
      </c>
      <c r="AF26" s="445">
        <f t="shared" si="13"/>
        <v>1033.6784582479406</v>
      </c>
      <c r="AG26" s="445">
        <f t="shared" si="13"/>
        <v>1249.3093133269758</v>
      </c>
      <c r="AH26" s="445">
        <f t="shared" si="13"/>
        <v>1292.634446496754</v>
      </c>
      <c r="AI26" s="445">
        <f t="shared" si="13"/>
        <v>1438.1141031927261</v>
      </c>
      <c r="AJ26" s="445">
        <f t="shared" si="13"/>
        <v>1657.0554130907353</v>
      </c>
      <c r="AK26" s="445">
        <f t="shared" si="13"/>
        <v>1953.1770909336317</v>
      </c>
      <c r="AL26" s="445">
        <f t="shared" si="13"/>
        <v>2305.9910224259938</v>
      </c>
      <c r="AM26" s="445">
        <f t="shared" si="13"/>
        <v>2742.3666074355351</v>
      </c>
      <c r="AN26" s="445">
        <f t="shared" si="13"/>
        <v>3017.3575309434564</v>
      </c>
      <c r="AO26" s="445">
        <f t="shared" si="13"/>
        <v>3385.8641514901383</v>
      </c>
      <c r="AP26" s="445">
        <f t="shared" si="13"/>
        <v>3772.2175705593795</v>
      </c>
      <c r="AQ26" s="445">
        <f t="shared" si="13"/>
        <v>4118.445969257742</v>
      </c>
      <c r="AR26" s="445">
        <f t="shared" si="13"/>
        <v>4321.1207560969633</v>
      </c>
      <c r="AS26" s="445">
        <f t="shared" si="13"/>
        <v>4584.5824366669194</v>
      </c>
      <c r="AT26" s="445">
        <f t="shared" si="13"/>
        <v>4965.0922132333444</v>
      </c>
      <c r="AU26" s="445">
        <f t="shared" si="13"/>
        <v>5710.0869285045865</v>
      </c>
      <c r="AV26" s="445">
        <f t="shared" si="13"/>
        <v>7197.1866589523852</v>
      </c>
      <c r="AW26" s="445">
        <f t="shared" si="13"/>
        <v>8887.8738019356824</v>
      </c>
      <c r="AX26" s="445">
        <f t="shared" si="13"/>
        <v>9734.8526901469049</v>
      </c>
      <c r="AY26" s="445">
        <f t="shared" si="13"/>
        <v>11083.11133436373</v>
      </c>
      <c r="AZ26" s="445">
        <f t="shared" si="13"/>
        <v>12230.346466769328</v>
      </c>
      <c r="BA26" s="445">
        <f t="shared" si="13"/>
        <v>13256.651075676342</v>
      </c>
      <c r="BB26" s="445">
        <f t="shared" si="13"/>
        <v>13935.393729164902</v>
      </c>
      <c r="BC26" s="445">
        <f t="shared" si="13"/>
        <v>14599.804353605678</v>
      </c>
      <c r="BD26" s="445">
        <f t="shared" si="13"/>
        <v>15295.768190374843</v>
      </c>
      <c r="BE26" s="445">
        <f t="shared" si="13"/>
        <v>16163.251957881679</v>
      </c>
      <c r="BF26" s="445">
        <f t="shared" si="13"/>
        <v>16775.697923723365</v>
      </c>
      <c r="BG26" s="445">
        <f t="shared" ref="BG26:CE26" si="14">SUM(BG27,BG32,BG36,BG37,BG42)</f>
        <v>17547.191853881632</v>
      </c>
      <c r="BH26" s="445">
        <f t="shared" si="14"/>
        <v>18132.710850811567</v>
      </c>
      <c r="BI26" s="445">
        <f t="shared" si="14"/>
        <v>18831.787344877845</v>
      </c>
      <c r="BJ26" s="445">
        <f t="shared" si="14"/>
        <v>19395.876056465328</v>
      </c>
      <c r="BK26" s="445">
        <f t="shared" si="14"/>
        <v>20381.702347569782</v>
      </c>
      <c r="BL26" s="445">
        <f t="shared" si="14"/>
        <v>20974.81284265859</v>
      </c>
      <c r="BM26" s="445">
        <f t="shared" si="14"/>
        <v>22467.731843134694</v>
      </c>
      <c r="BN26" s="445">
        <f t="shared" si="14"/>
        <v>22818.879046253707</v>
      </c>
      <c r="BO26" s="445">
        <f t="shared" si="14"/>
        <v>23471.216637779129</v>
      </c>
      <c r="BP26" s="445">
        <f t="shared" si="14"/>
        <v>24360.782418248564</v>
      </c>
      <c r="BQ26" s="445">
        <f t="shared" si="14"/>
        <v>24346.985923827589</v>
      </c>
      <c r="BR26" s="445">
        <f t="shared" si="14"/>
        <v>25958.145712569189</v>
      </c>
      <c r="BS26" s="445">
        <f t="shared" si="14"/>
        <v>26921.784479470123</v>
      </c>
      <c r="BT26" s="445">
        <f t="shared" si="14"/>
        <v>26902.027163750699</v>
      </c>
      <c r="BU26" s="445">
        <f t="shared" si="14"/>
        <v>28120.794654573609</v>
      </c>
      <c r="BV26" s="445">
        <f t="shared" si="14"/>
        <v>28661.41600523104</v>
      </c>
      <c r="BW26" s="445">
        <f t="shared" si="14"/>
        <v>29324.088231956004</v>
      </c>
      <c r="BX26" s="445">
        <f t="shared" si="14"/>
        <v>26732.472501682307</v>
      </c>
      <c r="BY26" s="445">
        <f t="shared" si="14"/>
        <v>28354.76871021825</v>
      </c>
      <c r="BZ26" s="445">
        <f t="shared" si="14"/>
        <v>30073.116093136116</v>
      </c>
      <c r="CA26" s="445">
        <f t="shared" si="14"/>
        <v>35272.66722285431</v>
      </c>
      <c r="CB26" s="445">
        <f t="shared" si="14"/>
        <v>39114.825466763745</v>
      </c>
      <c r="CC26" s="445">
        <f t="shared" si="14"/>
        <v>41358.147496703517</v>
      </c>
      <c r="CD26" s="445">
        <f t="shared" si="14"/>
        <v>43160.318934958865</v>
      </c>
      <c r="CE26" s="446">
        <f t="shared" si="14"/>
        <v>45071.266169191687</v>
      </c>
    </row>
    <row r="27" spans="1:83" s="243" customFormat="1" ht="26.25" customHeight="1" x14ac:dyDescent="0.35">
      <c r="B27" s="394" t="s">
        <v>259</v>
      </c>
      <c r="C27" s="108"/>
      <c r="D27" s="445">
        <v>0</v>
      </c>
      <c r="E27" s="445">
        <v>0</v>
      </c>
      <c r="F27" s="445">
        <v>0</v>
      </c>
      <c r="G27" s="445">
        <v>0</v>
      </c>
      <c r="H27" s="445">
        <v>0</v>
      </c>
      <c r="I27" s="445">
        <v>0</v>
      </c>
      <c r="J27" s="445">
        <v>0</v>
      </c>
      <c r="K27" s="445">
        <v>0</v>
      </c>
      <c r="L27" s="445">
        <v>0</v>
      </c>
      <c r="M27" s="445">
        <v>0</v>
      </c>
      <c r="N27" s="445">
        <v>0</v>
      </c>
      <c r="O27" s="445">
        <v>0</v>
      </c>
      <c r="P27" s="445">
        <v>0</v>
      </c>
      <c r="Q27" s="445">
        <v>0</v>
      </c>
      <c r="R27" s="445">
        <v>0</v>
      </c>
      <c r="S27" s="445">
        <v>0</v>
      </c>
      <c r="T27" s="445">
        <v>0</v>
      </c>
      <c r="U27" s="445">
        <v>0</v>
      </c>
      <c r="V27" s="445">
        <v>0</v>
      </c>
      <c r="W27" s="445">
        <v>0</v>
      </c>
      <c r="X27" s="445">
        <v>0</v>
      </c>
      <c r="Y27" s="445">
        <v>0</v>
      </c>
      <c r="Z27" s="445">
        <v>0</v>
      </c>
      <c r="AA27" s="445">
        <f t="shared" ref="AA27:BF27" si="15">SUM(AA28:AA30)</f>
        <v>0</v>
      </c>
      <c r="AB27" s="445">
        <f t="shared" si="15"/>
        <v>0</v>
      </c>
      <c r="AC27" s="445">
        <f t="shared" si="15"/>
        <v>0</v>
      </c>
      <c r="AD27" s="445">
        <f t="shared" si="15"/>
        <v>0</v>
      </c>
      <c r="AE27" s="445">
        <f t="shared" si="15"/>
        <v>0</v>
      </c>
      <c r="AF27" s="445">
        <f t="shared" si="15"/>
        <v>0</v>
      </c>
      <c r="AG27" s="445">
        <f t="shared" si="15"/>
        <v>0</v>
      </c>
      <c r="AH27" s="445">
        <f t="shared" si="15"/>
        <v>0</v>
      </c>
      <c r="AI27" s="445">
        <f t="shared" si="15"/>
        <v>0</v>
      </c>
      <c r="AJ27" s="445">
        <f t="shared" si="15"/>
        <v>0</v>
      </c>
      <c r="AK27" s="445">
        <f t="shared" si="15"/>
        <v>0</v>
      </c>
      <c r="AL27" s="445">
        <f t="shared" si="15"/>
        <v>0</v>
      </c>
      <c r="AM27" s="445">
        <f t="shared" si="15"/>
        <v>0</v>
      </c>
      <c r="AN27" s="445">
        <f t="shared" si="15"/>
        <v>0</v>
      </c>
      <c r="AO27" s="445">
        <f t="shared" si="15"/>
        <v>0</v>
      </c>
      <c r="AP27" s="445">
        <f t="shared" si="15"/>
        <v>0</v>
      </c>
      <c r="AQ27" s="445">
        <f t="shared" si="15"/>
        <v>0</v>
      </c>
      <c r="AR27" s="445">
        <f t="shared" si="15"/>
        <v>0</v>
      </c>
      <c r="AS27" s="445">
        <f t="shared" si="15"/>
        <v>0</v>
      </c>
      <c r="AT27" s="445">
        <f t="shared" si="15"/>
        <v>0</v>
      </c>
      <c r="AU27" s="445">
        <f t="shared" si="15"/>
        <v>0</v>
      </c>
      <c r="AV27" s="445">
        <f t="shared" si="15"/>
        <v>3950.3736480810667</v>
      </c>
      <c r="AW27" s="445">
        <f t="shared" si="15"/>
        <v>5394.2549488265868</v>
      </c>
      <c r="AX27" s="445">
        <f t="shared" si="15"/>
        <v>5979.0990501372125</v>
      </c>
      <c r="AY27" s="445">
        <f t="shared" si="15"/>
        <v>7027.3500735743319</v>
      </c>
      <c r="AZ27" s="445">
        <f t="shared" si="15"/>
        <v>7983.1931322652799</v>
      </c>
      <c r="BA27" s="445">
        <f t="shared" si="15"/>
        <v>8785.0971937324648</v>
      </c>
      <c r="BB27" s="445">
        <f t="shared" si="15"/>
        <v>9264.8081381100146</v>
      </c>
      <c r="BC27" s="445">
        <f t="shared" si="15"/>
        <v>9741.4556121969745</v>
      </c>
      <c r="BD27" s="445">
        <f t="shared" si="15"/>
        <v>10272.759932513905</v>
      </c>
      <c r="BE27" s="445">
        <f t="shared" si="15"/>
        <v>10959.343056718835</v>
      </c>
      <c r="BF27" s="445">
        <f t="shared" si="15"/>
        <v>11482.650241920319</v>
      </c>
      <c r="BG27" s="445">
        <f t="shared" ref="BG27:CE27" si="16">SUM(BG28:BG30)</f>
        <v>12052.065365285152</v>
      </c>
      <c r="BH27" s="445">
        <f t="shared" si="16"/>
        <v>12464.924299461798</v>
      </c>
      <c r="BI27" s="445">
        <f t="shared" si="16"/>
        <v>12939.906549731713</v>
      </c>
      <c r="BJ27" s="445">
        <f t="shared" si="16"/>
        <v>13346.85282938604</v>
      </c>
      <c r="BK27" s="445">
        <f t="shared" si="16"/>
        <v>14052.150920320502</v>
      </c>
      <c r="BL27" s="445">
        <f t="shared" si="16"/>
        <v>14466.845695007261</v>
      </c>
      <c r="BM27" s="445">
        <f t="shared" si="16"/>
        <v>15541.863747261927</v>
      </c>
      <c r="BN27" s="445">
        <f t="shared" si="16"/>
        <v>15844.556974331028</v>
      </c>
      <c r="BO27" s="445">
        <f t="shared" si="16"/>
        <v>16471.96003999879</v>
      </c>
      <c r="BP27" s="445">
        <f t="shared" si="16"/>
        <v>17305.239298056535</v>
      </c>
      <c r="BQ27" s="445">
        <f t="shared" si="16"/>
        <v>17372.334639857014</v>
      </c>
      <c r="BR27" s="445">
        <f t="shared" si="16"/>
        <v>17227.792756863946</v>
      </c>
      <c r="BS27" s="445">
        <f t="shared" si="16"/>
        <v>16391.655957505274</v>
      </c>
      <c r="BT27" s="445">
        <f t="shared" si="16"/>
        <v>13974.824602899202</v>
      </c>
      <c r="BU27" s="445">
        <f t="shared" si="16"/>
        <v>11197.883807251976</v>
      </c>
      <c r="BV27" s="445">
        <f t="shared" si="16"/>
        <v>9531.2573951663071</v>
      </c>
      <c r="BW27" s="445">
        <f t="shared" si="16"/>
        <v>8268.7294405231314</v>
      </c>
      <c r="BX27" s="445">
        <f t="shared" si="16"/>
        <v>6253.2583617932814</v>
      </c>
      <c r="BY27" s="445">
        <f t="shared" si="16"/>
        <v>6171.5157805954459</v>
      </c>
      <c r="BZ27" s="445">
        <f t="shared" si="16"/>
        <v>6101.1780617654167</v>
      </c>
      <c r="CA27" s="445">
        <f t="shared" si="16"/>
        <v>6732.2067446776982</v>
      </c>
      <c r="CB27" s="445">
        <f t="shared" si="16"/>
        <v>7252.7063788083206</v>
      </c>
      <c r="CC27" s="445">
        <f t="shared" si="16"/>
        <v>7337.3508665961836</v>
      </c>
      <c r="CD27" s="445">
        <f t="shared" si="16"/>
        <v>7207.3527276339273</v>
      </c>
      <c r="CE27" s="446">
        <f t="shared" si="16"/>
        <v>7230.4450176633891</v>
      </c>
    </row>
    <row r="28" spans="1:83" x14ac:dyDescent="0.35">
      <c r="B28" s="447" t="s">
        <v>640</v>
      </c>
      <c r="C28" s="447"/>
      <c r="D28" s="448">
        <v>0</v>
      </c>
      <c r="E28" s="448">
        <v>0</v>
      </c>
      <c r="F28" s="448">
        <v>0</v>
      </c>
      <c r="G28" s="448">
        <v>0</v>
      </c>
      <c r="H28" s="448">
        <v>0</v>
      </c>
      <c r="I28" s="448">
        <v>0</v>
      </c>
      <c r="J28" s="448">
        <v>0</v>
      </c>
      <c r="K28" s="448">
        <v>0</v>
      </c>
      <c r="L28" s="448">
        <v>0</v>
      </c>
      <c r="M28" s="448">
        <v>0</v>
      </c>
      <c r="N28" s="448">
        <v>0</v>
      </c>
      <c r="O28" s="448">
        <v>0</v>
      </c>
      <c r="P28" s="448">
        <v>0</v>
      </c>
      <c r="Q28" s="448">
        <v>0</v>
      </c>
      <c r="R28" s="448">
        <v>0</v>
      </c>
      <c r="S28" s="448">
        <v>0</v>
      </c>
      <c r="T28" s="448">
        <v>0</v>
      </c>
      <c r="U28" s="448">
        <v>0</v>
      </c>
      <c r="V28" s="448">
        <v>0</v>
      </c>
      <c r="W28" s="448">
        <v>0</v>
      </c>
      <c r="X28" s="448">
        <v>0</v>
      </c>
      <c r="Y28" s="448">
        <v>0</v>
      </c>
      <c r="Z28" s="448">
        <v>0</v>
      </c>
      <c r="AA28" s="448">
        <v>0</v>
      </c>
      <c r="AB28" s="448">
        <v>0</v>
      </c>
      <c r="AC28" s="448">
        <v>0</v>
      </c>
      <c r="AD28" s="448">
        <v>0</v>
      </c>
      <c r="AE28" s="448">
        <v>0</v>
      </c>
      <c r="AF28" s="448">
        <v>0</v>
      </c>
      <c r="AG28" s="448">
        <v>0</v>
      </c>
      <c r="AH28" s="448">
        <v>0</v>
      </c>
      <c r="AI28" s="448">
        <v>0</v>
      </c>
      <c r="AJ28" s="448">
        <v>0</v>
      </c>
      <c r="AK28" s="448">
        <v>0</v>
      </c>
      <c r="AL28" s="448">
        <v>0</v>
      </c>
      <c r="AM28" s="448">
        <v>0</v>
      </c>
      <c r="AN28" s="448">
        <v>0</v>
      </c>
      <c r="AO28" s="448">
        <v>0</v>
      </c>
      <c r="AP28" s="448">
        <v>0</v>
      </c>
      <c r="AQ28" s="448">
        <v>0</v>
      </c>
      <c r="AR28" s="448">
        <v>0</v>
      </c>
      <c r="AS28" s="448">
        <v>0</v>
      </c>
      <c r="AT28" s="448">
        <v>0</v>
      </c>
      <c r="AU28" s="448">
        <v>0</v>
      </c>
      <c r="AV28" s="448">
        <v>463.41367344309049</v>
      </c>
      <c r="AW28" s="448">
        <v>632.79368586781334</v>
      </c>
      <c r="AX28" s="448">
        <v>698.71675792785015</v>
      </c>
      <c r="AY28" s="448">
        <v>808.48903948819691</v>
      </c>
      <c r="AZ28" s="448">
        <v>786.7475515297873</v>
      </c>
      <c r="BA28" s="448">
        <v>866.5756305666639</v>
      </c>
      <c r="BB28" s="448">
        <v>921.19957431438411</v>
      </c>
      <c r="BC28" s="448">
        <v>974.78272495456281</v>
      </c>
      <c r="BD28" s="448">
        <v>1031.811108873889</v>
      </c>
      <c r="BE28" s="448">
        <v>1121.9459726608782</v>
      </c>
      <c r="BF28" s="448">
        <v>1241.1314672726342</v>
      </c>
      <c r="BG28" s="448">
        <v>1261.3786940089337</v>
      </c>
      <c r="BH28" s="448">
        <v>1299.2789847544559</v>
      </c>
      <c r="BI28" s="448">
        <v>1386.9819991351703</v>
      </c>
      <c r="BJ28" s="448">
        <v>1417.9933214908738</v>
      </c>
      <c r="BK28" s="448">
        <v>1480.8685176940098</v>
      </c>
      <c r="BL28" s="448">
        <v>1520.1087111236211</v>
      </c>
      <c r="BM28" s="448">
        <v>1616.9062682595979</v>
      </c>
      <c r="BN28" s="448">
        <v>1627.8711244091096</v>
      </c>
      <c r="BO28" s="448">
        <v>1723.4135619645401</v>
      </c>
      <c r="BP28" s="448">
        <v>1791.8844991488402</v>
      </c>
      <c r="BQ28" s="448">
        <v>1847.2297147585048</v>
      </c>
      <c r="BR28" s="448">
        <v>2144.1370703104417</v>
      </c>
      <c r="BS28" s="448">
        <v>2272.6242097036902</v>
      </c>
      <c r="BT28" s="448">
        <v>2302.4790206711891</v>
      </c>
      <c r="BU28" s="448">
        <v>2346.0249798294421</v>
      </c>
      <c r="BV28" s="448">
        <v>2479.6593994453347</v>
      </c>
      <c r="BW28" s="448">
        <v>2628.340309231749</v>
      </c>
      <c r="BX28" s="448">
        <v>2416.8660229443894</v>
      </c>
      <c r="BY28" s="448">
        <v>2648.5180456583003</v>
      </c>
      <c r="BZ28" s="448">
        <v>2908.8378294999457</v>
      </c>
      <c r="CA28" s="448">
        <v>3561.5970285235062</v>
      </c>
      <c r="CB28" s="448">
        <v>4100.3129690576634</v>
      </c>
      <c r="CC28" s="448">
        <v>4451.8959293674288</v>
      </c>
      <c r="CD28" s="448">
        <v>4720.300895912239</v>
      </c>
      <c r="CE28" s="449">
        <v>4977.4476608352697</v>
      </c>
    </row>
    <row r="29" spans="1:83" x14ac:dyDescent="0.35">
      <c r="B29" s="447" t="s">
        <v>438</v>
      </c>
      <c r="C29" s="447"/>
      <c r="D29" s="448">
        <v>0</v>
      </c>
      <c r="E29" s="448">
        <v>0</v>
      </c>
      <c r="F29" s="448">
        <v>0</v>
      </c>
      <c r="G29" s="448">
        <v>0</v>
      </c>
      <c r="H29" s="448">
        <v>0</v>
      </c>
      <c r="I29" s="448">
        <v>0</v>
      </c>
      <c r="J29" s="448">
        <v>0</v>
      </c>
      <c r="K29" s="448">
        <v>0</v>
      </c>
      <c r="L29" s="448">
        <v>0</v>
      </c>
      <c r="M29" s="448">
        <v>0</v>
      </c>
      <c r="N29" s="448">
        <v>0</v>
      </c>
      <c r="O29" s="448">
        <v>0</v>
      </c>
      <c r="P29" s="448">
        <v>0</v>
      </c>
      <c r="Q29" s="448">
        <v>0</v>
      </c>
      <c r="R29" s="448">
        <v>0</v>
      </c>
      <c r="S29" s="448">
        <v>0</v>
      </c>
      <c r="T29" s="448">
        <v>0</v>
      </c>
      <c r="U29" s="448">
        <v>0</v>
      </c>
      <c r="V29" s="448">
        <v>0</v>
      </c>
      <c r="W29" s="448">
        <v>0</v>
      </c>
      <c r="X29" s="448">
        <v>0</v>
      </c>
      <c r="Y29" s="448">
        <v>0</v>
      </c>
      <c r="Z29" s="448">
        <v>0</v>
      </c>
      <c r="AA29" s="448">
        <v>0</v>
      </c>
      <c r="AB29" s="448">
        <v>0</v>
      </c>
      <c r="AC29" s="448">
        <v>0</v>
      </c>
      <c r="AD29" s="448">
        <v>0</v>
      </c>
      <c r="AE29" s="448">
        <v>0</v>
      </c>
      <c r="AF29" s="448">
        <v>0</v>
      </c>
      <c r="AG29" s="448">
        <v>0</v>
      </c>
      <c r="AH29" s="448">
        <v>0</v>
      </c>
      <c r="AI29" s="448">
        <v>0</v>
      </c>
      <c r="AJ29" s="448">
        <v>0</v>
      </c>
      <c r="AK29" s="448">
        <v>0</v>
      </c>
      <c r="AL29" s="448">
        <v>0</v>
      </c>
      <c r="AM29" s="448">
        <v>0</v>
      </c>
      <c r="AN29" s="448">
        <v>0</v>
      </c>
      <c r="AO29" s="448">
        <v>0</v>
      </c>
      <c r="AP29" s="448">
        <v>0</v>
      </c>
      <c r="AQ29" s="448">
        <v>0</v>
      </c>
      <c r="AR29" s="448">
        <v>0</v>
      </c>
      <c r="AS29" s="448">
        <v>0</v>
      </c>
      <c r="AT29" s="448">
        <v>0</v>
      </c>
      <c r="AU29" s="448">
        <v>0</v>
      </c>
      <c r="AV29" s="448">
        <v>2474.9266673136735</v>
      </c>
      <c r="AW29" s="448">
        <v>3379.5247266356073</v>
      </c>
      <c r="AX29" s="448">
        <v>3709.7793294276253</v>
      </c>
      <c r="AY29" s="448">
        <v>4355.6750780689445</v>
      </c>
      <c r="AZ29" s="448">
        <v>5044.3209053034252</v>
      </c>
      <c r="BA29" s="448">
        <v>5482.833229506542</v>
      </c>
      <c r="BB29" s="448">
        <v>5678.4941803029278</v>
      </c>
      <c r="BC29" s="448">
        <v>5866.5532225922343</v>
      </c>
      <c r="BD29" s="448">
        <v>6101.5370653658847</v>
      </c>
      <c r="BE29" s="448">
        <v>6431.8787688946404</v>
      </c>
      <c r="BF29" s="448">
        <v>6684.5274667750846</v>
      </c>
      <c r="BG29" s="448">
        <v>6975.9187658067003</v>
      </c>
      <c r="BH29" s="448">
        <v>7140.6915318867395</v>
      </c>
      <c r="BI29" s="448">
        <v>7311.5811222607399</v>
      </c>
      <c r="BJ29" s="448">
        <v>7468.3282600593402</v>
      </c>
      <c r="BK29" s="448">
        <v>7787.3717620533198</v>
      </c>
      <c r="BL29" s="448">
        <v>7971.6216971917847</v>
      </c>
      <c r="BM29" s="448">
        <v>8514.2066297329966</v>
      </c>
      <c r="BN29" s="448">
        <v>8613.0891929501649</v>
      </c>
      <c r="BO29" s="448">
        <v>9044.66147229325</v>
      </c>
      <c r="BP29" s="448">
        <v>9560.2040106267723</v>
      </c>
      <c r="BQ29" s="448">
        <v>9502.9602994974721</v>
      </c>
      <c r="BR29" s="448">
        <v>8828.4415299937682</v>
      </c>
      <c r="BS29" s="448">
        <v>8215.0591833135823</v>
      </c>
      <c r="BT29" s="448">
        <v>6236.6915276869868</v>
      </c>
      <c r="BU29" s="448">
        <v>4264.4050933454273</v>
      </c>
      <c r="BV29" s="448">
        <v>2916.5150919101402</v>
      </c>
      <c r="BW29" s="448">
        <v>1854.6384077937021</v>
      </c>
      <c r="BX29" s="448">
        <v>939.5878598699212</v>
      </c>
      <c r="BY29" s="448">
        <v>871.19381728818087</v>
      </c>
      <c r="BZ29" s="448">
        <v>781.55927665709396</v>
      </c>
      <c r="CA29" s="448">
        <v>774.16654468809531</v>
      </c>
      <c r="CB29" s="448">
        <v>855.49781022397644</v>
      </c>
      <c r="CC29" s="448">
        <v>853.54740018223811</v>
      </c>
      <c r="CD29" s="448">
        <v>732.65377734748768</v>
      </c>
      <c r="CE29" s="449">
        <v>704.95404175194665</v>
      </c>
    </row>
    <row r="30" spans="1:83" x14ac:dyDescent="0.35">
      <c r="B30" s="447" t="s">
        <v>437</v>
      </c>
      <c r="C30" s="447"/>
      <c r="D30" s="448">
        <v>0</v>
      </c>
      <c r="E30" s="448">
        <v>0</v>
      </c>
      <c r="F30" s="448">
        <v>0</v>
      </c>
      <c r="G30" s="448">
        <v>0</v>
      </c>
      <c r="H30" s="448">
        <v>0</v>
      </c>
      <c r="I30" s="448">
        <v>0</v>
      </c>
      <c r="J30" s="448">
        <v>0</v>
      </c>
      <c r="K30" s="448">
        <v>0</v>
      </c>
      <c r="L30" s="448">
        <v>0</v>
      </c>
      <c r="M30" s="448">
        <v>0</v>
      </c>
      <c r="N30" s="448">
        <v>0</v>
      </c>
      <c r="O30" s="448">
        <v>0</v>
      </c>
      <c r="P30" s="448">
        <v>0</v>
      </c>
      <c r="Q30" s="448">
        <v>0</v>
      </c>
      <c r="R30" s="448">
        <v>0</v>
      </c>
      <c r="S30" s="448">
        <v>0</v>
      </c>
      <c r="T30" s="448">
        <v>0</v>
      </c>
      <c r="U30" s="448">
        <v>0</v>
      </c>
      <c r="V30" s="448">
        <v>0</v>
      </c>
      <c r="W30" s="448">
        <v>0</v>
      </c>
      <c r="X30" s="448">
        <v>0</v>
      </c>
      <c r="Y30" s="448">
        <v>0</v>
      </c>
      <c r="Z30" s="448">
        <v>0</v>
      </c>
      <c r="AA30" s="448">
        <v>0</v>
      </c>
      <c r="AB30" s="448">
        <v>0</v>
      </c>
      <c r="AC30" s="448">
        <v>0</v>
      </c>
      <c r="AD30" s="448">
        <v>0</v>
      </c>
      <c r="AE30" s="448">
        <v>0</v>
      </c>
      <c r="AF30" s="448">
        <v>0</v>
      </c>
      <c r="AG30" s="448">
        <v>0</v>
      </c>
      <c r="AH30" s="448">
        <v>0</v>
      </c>
      <c r="AI30" s="448">
        <v>0</v>
      </c>
      <c r="AJ30" s="448">
        <v>0</v>
      </c>
      <c r="AK30" s="448">
        <v>0</v>
      </c>
      <c r="AL30" s="448">
        <v>0</v>
      </c>
      <c r="AM30" s="448">
        <v>0</v>
      </c>
      <c r="AN30" s="448">
        <v>0</v>
      </c>
      <c r="AO30" s="448">
        <v>0</v>
      </c>
      <c r="AP30" s="448">
        <v>0</v>
      </c>
      <c r="AQ30" s="448">
        <v>0</v>
      </c>
      <c r="AR30" s="448">
        <v>0</v>
      </c>
      <c r="AS30" s="448">
        <v>0</v>
      </c>
      <c r="AT30" s="448">
        <v>0</v>
      </c>
      <c r="AU30" s="448">
        <v>0</v>
      </c>
      <c r="AV30" s="448">
        <v>1012.0333073243028</v>
      </c>
      <c r="AW30" s="448">
        <v>1381.9365363231659</v>
      </c>
      <c r="AX30" s="448">
        <v>1570.6029627817372</v>
      </c>
      <c r="AY30" s="448">
        <v>1863.1859560171904</v>
      </c>
      <c r="AZ30" s="448">
        <v>2152.1246754320673</v>
      </c>
      <c r="BA30" s="448">
        <v>2435.68833365926</v>
      </c>
      <c r="BB30" s="448">
        <v>2665.114383492702</v>
      </c>
      <c r="BC30" s="448">
        <v>2900.1196646501771</v>
      </c>
      <c r="BD30" s="448">
        <v>3139.4117582741324</v>
      </c>
      <c r="BE30" s="448">
        <v>3405.5183151633169</v>
      </c>
      <c r="BF30" s="448">
        <v>3556.9913078726008</v>
      </c>
      <c r="BG30" s="448">
        <v>3814.7679054695182</v>
      </c>
      <c r="BH30" s="448">
        <v>4024.9537828206026</v>
      </c>
      <c r="BI30" s="448">
        <v>4241.3434283358047</v>
      </c>
      <c r="BJ30" s="448">
        <v>4460.5312478358264</v>
      </c>
      <c r="BK30" s="448">
        <v>4783.9106405731718</v>
      </c>
      <c r="BL30" s="448">
        <v>4975.1152866918555</v>
      </c>
      <c r="BM30" s="448">
        <v>5410.7508492693332</v>
      </c>
      <c r="BN30" s="448">
        <v>5603.596656971753</v>
      </c>
      <c r="BO30" s="448">
        <v>5703.8850057410018</v>
      </c>
      <c r="BP30" s="448">
        <v>5953.1507882809228</v>
      </c>
      <c r="BQ30" s="448">
        <v>6022.1446256010349</v>
      </c>
      <c r="BR30" s="448">
        <v>6255.2141565597349</v>
      </c>
      <c r="BS30" s="448">
        <v>5903.9725644880009</v>
      </c>
      <c r="BT30" s="448">
        <v>5435.6540545410262</v>
      </c>
      <c r="BU30" s="448">
        <v>4587.4537340771067</v>
      </c>
      <c r="BV30" s="448">
        <v>4135.0829038108313</v>
      </c>
      <c r="BW30" s="448">
        <v>3785.7507234976806</v>
      </c>
      <c r="BX30" s="448">
        <v>2896.8044789789715</v>
      </c>
      <c r="BY30" s="448">
        <v>2651.8039176489642</v>
      </c>
      <c r="BZ30" s="448">
        <v>2410.7809556083776</v>
      </c>
      <c r="CA30" s="448">
        <v>2396.4431714660964</v>
      </c>
      <c r="CB30" s="448">
        <v>2296.8955995266806</v>
      </c>
      <c r="CC30" s="448">
        <v>2031.9075370465157</v>
      </c>
      <c r="CD30" s="448">
        <v>1754.3980543742009</v>
      </c>
      <c r="CE30" s="449">
        <v>1548.0433150761726</v>
      </c>
    </row>
    <row r="31" spans="1:83" ht="26.25" customHeight="1" x14ac:dyDescent="0.35">
      <c r="B31" s="279" t="s">
        <v>641</v>
      </c>
      <c r="C31" s="447"/>
      <c r="D31" s="448">
        <v>0</v>
      </c>
      <c r="E31" s="448">
        <v>0</v>
      </c>
      <c r="F31" s="448">
        <v>0</v>
      </c>
      <c r="G31" s="448">
        <v>0</v>
      </c>
      <c r="H31" s="448">
        <v>0</v>
      </c>
      <c r="I31" s="448">
        <v>0</v>
      </c>
      <c r="J31" s="448">
        <v>0</v>
      </c>
      <c r="K31" s="448">
        <v>0</v>
      </c>
      <c r="L31" s="448">
        <v>0</v>
      </c>
      <c r="M31" s="448">
        <v>0</v>
      </c>
      <c r="N31" s="448">
        <v>0</v>
      </c>
      <c r="O31" s="448">
        <v>0</v>
      </c>
      <c r="P31" s="448">
        <v>0</v>
      </c>
      <c r="Q31" s="448">
        <v>0</v>
      </c>
      <c r="R31" s="448">
        <v>0</v>
      </c>
      <c r="S31" s="448">
        <v>0</v>
      </c>
      <c r="T31" s="448">
        <v>0</v>
      </c>
      <c r="U31" s="448">
        <v>0</v>
      </c>
      <c r="V31" s="448">
        <v>0</v>
      </c>
      <c r="W31" s="448">
        <v>0</v>
      </c>
      <c r="X31" s="448">
        <v>0</v>
      </c>
      <c r="Y31" s="448">
        <v>0</v>
      </c>
      <c r="Z31" s="448">
        <v>0</v>
      </c>
      <c r="AA31" s="448">
        <v>0</v>
      </c>
      <c r="AB31" s="448">
        <v>0</v>
      </c>
      <c r="AC31" s="448">
        <v>0</v>
      </c>
      <c r="AD31" s="448">
        <v>0</v>
      </c>
      <c r="AE31" s="448">
        <v>0</v>
      </c>
      <c r="AF31" s="448">
        <v>0</v>
      </c>
      <c r="AG31" s="448">
        <v>0</v>
      </c>
      <c r="AH31" s="448">
        <v>0</v>
      </c>
      <c r="AI31" s="448">
        <v>0</v>
      </c>
      <c r="AJ31" s="448">
        <v>0</v>
      </c>
      <c r="AK31" s="448">
        <v>0</v>
      </c>
      <c r="AL31" s="448">
        <v>0</v>
      </c>
      <c r="AM31" s="448">
        <v>0</v>
      </c>
      <c r="AN31" s="448">
        <v>0</v>
      </c>
      <c r="AO31" s="448">
        <v>0</v>
      </c>
      <c r="AP31" s="448">
        <v>0</v>
      </c>
      <c r="AQ31" s="448">
        <v>0</v>
      </c>
      <c r="AR31" s="448">
        <v>0</v>
      </c>
      <c r="AS31" s="448">
        <v>0</v>
      </c>
      <c r="AT31" s="448">
        <v>0</v>
      </c>
      <c r="AU31" s="448">
        <v>0</v>
      </c>
      <c r="AV31" s="448">
        <v>0</v>
      </c>
      <c r="AW31" s="448">
        <v>0</v>
      </c>
      <c r="AX31" s="448">
        <v>0</v>
      </c>
      <c r="AY31" s="448">
        <v>0</v>
      </c>
      <c r="AZ31" s="448">
        <v>0</v>
      </c>
      <c r="BA31" s="448">
        <v>0</v>
      </c>
      <c r="BB31" s="448">
        <v>0</v>
      </c>
      <c r="BC31" s="448">
        <v>0</v>
      </c>
      <c r="BD31" s="448">
        <v>0</v>
      </c>
      <c r="BE31" s="448">
        <v>0</v>
      </c>
      <c r="BF31" s="448">
        <v>7.4080006824509264</v>
      </c>
      <c r="BG31" s="448">
        <v>7.9235586167270364</v>
      </c>
      <c r="BH31" s="448">
        <v>8.553459480622756</v>
      </c>
      <c r="BI31" s="448">
        <v>9.1345441575622708</v>
      </c>
      <c r="BJ31" s="448">
        <v>9.582069118208798</v>
      </c>
      <c r="BK31" s="448">
        <v>9.8449042102391751</v>
      </c>
      <c r="BL31" s="448">
        <v>11.79904247103746</v>
      </c>
      <c r="BM31" s="448">
        <v>12.959618959713703</v>
      </c>
      <c r="BN31" s="448">
        <v>13.576012413781609</v>
      </c>
      <c r="BO31" s="448">
        <v>15.016430703556569</v>
      </c>
      <c r="BP31" s="448">
        <v>16.591899666434134</v>
      </c>
      <c r="BQ31" s="448">
        <v>16.723165545743871</v>
      </c>
      <c r="BR31" s="448">
        <v>16.723338945348168</v>
      </c>
      <c r="BS31" s="448">
        <v>16.542089307831432</v>
      </c>
      <c r="BT31" s="448">
        <v>15.845379476154436</v>
      </c>
      <c r="BU31" s="448">
        <v>14.585059741895455</v>
      </c>
      <c r="BV31" s="448">
        <v>13.592079367532794</v>
      </c>
      <c r="BW31" s="448">
        <v>11.476228378442331</v>
      </c>
      <c r="BX31" s="448">
        <v>9.6750482493514802</v>
      </c>
      <c r="BY31" s="448">
        <v>9.2698476701618695</v>
      </c>
      <c r="BZ31" s="448">
        <v>8.4715813128707769</v>
      </c>
      <c r="CA31" s="448">
        <v>8.561080637076131</v>
      </c>
      <c r="CB31" s="448">
        <v>8.7771074665694186</v>
      </c>
      <c r="CC31" s="448">
        <v>8.7463306399051159</v>
      </c>
      <c r="CD31" s="448">
        <v>8.4836595526420489</v>
      </c>
      <c r="CE31" s="449">
        <v>8.3669318397950629</v>
      </c>
    </row>
    <row r="32" spans="1:83" ht="26.25" customHeight="1" x14ac:dyDescent="0.35">
      <c r="B32" s="401" t="s">
        <v>289</v>
      </c>
      <c r="C32" s="447"/>
      <c r="D32" s="445">
        <v>0</v>
      </c>
      <c r="E32" s="445">
        <v>0</v>
      </c>
      <c r="F32" s="445">
        <v>0</v>
      </c>
      <c r="G32" s="445">
        <v>0</v>
      </c>
      <c r="H32" s="445">
        <v>0</v>
      </c>
      <c r="I32" s="445">
        <v>0</v>
      </c>
      <c r="J32" s="445">
        <v>0</v>
      </c>
      <c r="K32" s="445">
        <v>0</v>
      </c>
      <c r="L32" s="445">
        <v>0</v>
      </c>
      <c r="M32" s="445">
        <v>0</v>
      </c>
      <c r="N32" s="445">
        <v>0</v>
      </c>
      <c r="O32" s="445">
        <v>0</v>
      </c>
      <c r="P32" s="445">
        <v>0</v>
      </c>
      <c r="Q32" s="445">
        <v>0</v>
      </c>
      <c r="R32" s="445">
        <v>0</v>
      </c>
      <c r="S32" s="445">
        <v>0</v>
      </c>
      <c r="T32" s="445">
        <v>0</v>
      </c>
      <c r="U32" s="445">
        <v>0</v>
      </c>
      <c r="V32" s="445">
        <v>0</v>
      </c>
      <c r="W32" s="445">
        <v>0</v>
      </c>
      <c r="X32" s="445">
        <v>0</v>
      </c>
      <c r="Y32" s="445">
        <v>0</v>
      </c>
      <c r="Z32" s="445">
        <v>0</v>
      </c>
      <c r="AA32" s="445">
        <f t="shared" ref="AA32:BF32" si="17">SUM(AA33:AA34)</f>
        <v>0</v>
      </c>
      <c r="AB32" s="445">
        <f t="shared" si="17"/>
        <v>0</v>
      </c>
      <c r="AC32" s="445">
        <f t="shared" si="17"/>
        <v>0</v>
      </c>
      <c r="AD32" s="445">
        <f t="shared" si="17"/>
        <v>0</v>
      </c>
      <c r="AE32" s="445">
        <f t="shared" si="17"/>
        <v>0</v>
      </c>
      <c r="AF32" s="445">
        <f t="shared" si="17"/>
        <v>0</v>
      </c>
      <c r="AG32" s="445">
        <f t="shared" si="17"/>
        <v>0</v>
      </c>
      <c r="AH32" s="445">
        <f t="shared" si="17"/>
        <v>0</v>
      </c>
      <c r="AI32" s="445">
        <f t="shared" si="17"/>
        <v>0</v>
      </c>
      <c r="AJ32" s="445">
        <f t="shared" si="17"/>
        <v>0</v>
      </c>
      <c r="AK32" s="445">
        <f t="shared" si="17"/>
        <v>0</v>
      </c>
      <c r="AL32" s="445">
        <f t="shared" si="17"/>
        <v>0</v>
      </c>
      <c r="AM32" s="445">
        <f t="shared" si="17"/>
        <v>0</v>
      </c>
      <c r="AN32" s="445">
        <f t="shared" si="17"/>
        <v>0</v>
      </c>
      <c r="AO32" s="445">
        <f t="shared" si="17"/>
        <v>0</v>
      </c>
      <c r="AP32" s="445">
        <f t="shared" si="17"/>
        <v>0</v>
      </c>
      <c r="AQ32" s="445">
        <f t="shared" si="17"/>
        <v>0</v>
      </c>
      <c r="AR32" s="445">
        <f t="shared" si="17"/>
        <v>0</v>
      </c>
      <c r="AS32" s="445">
        <f t="shared" si="17"/>
        <v>0</v>
      </c>
      <c r="AT32" s="445">
        <f t="shared" si="17"/>
        <v>0</v>
      </c>
      <c r="AU32" s="445">
        <f t="shared" si="17"/>
        <v>0</v>
      </c>
      <c r="AV32" s="445">
        <f t="shared" si="17"/>
        <v>0</v>
      </c>
      <c r="AW32" s="445">
        <f t="shared" si="17"/>
        <v>0</v>
      </c>
      <c r="AX32" s="445">
        <f t="shared" si="17"/>
        <v>0</v>
      </c>
      <c r="AY32" s="445">
        <f t="shared" si="17"/>
        <v>0</v>
      </c>
      <c r="AZ32" s="445">
        <f t="shared" si="17"/>
        <v>0</v>
      </c>
      <c r="BA32" s="445">
        <f t="shared" si="17"/>
        <v>0</v>
      </c>
      <c r="BB32" s="445">
        <f t="shared" si="17"/>
        <v>0</v>
      </c>
      <c r="BC32" s="445">
        <f t="shared" si="17"/>
        <v>0</v>
      </c>
      <c r="BD32" s="445">
        <f t="shared" si="17"/>
        <v>0</v>
      </c>
      <c r="BE32" s="445">
        <f t="shared" si="17"/>
        <v>0</v>
      </c>
      <c r="BF32" s="445">
        <f t="shared" si="17"/>
        <v>0</v>
      </c>
      <c r="BG32" s="445">
        <f t="shared" ref="BG32:CE32" si="18">SUM(BG33:BG34)</f>
        <v>0</v>
      </c>
      <c r="BH32" s="445">
        <f t="shared" si="18"/>
        <v>0</v>
      </c>
      <c r="BI32" s="445">
        <f t="shared" si="18"/>
        <v>0</v>
      </c>
      <c r="BJ32" s="445">
        <f t="shared" si="18"/>
        <v>0</v>
      </c>
      <c r="BK32" s="445">
        <f t="shared" si="18"/>
        <v>0</v>
      </c>
      <c r="BL32" s="445">
        <f t="shared" si="18"/>
        <v>0</v>
      </c>
      <c r="BM32" s="445">
        <f t="shared" si="18"/>
        <v>0</v>
      </c>
      <c r="BN32" s="445">
        <f t="shared" si="18"/>
        <v>0</v>
      </c>
      <c r="BO32" s="445">
        <f t="shared" si="18"/>
        <v>0</v>
      </c>
      <c r="BP32" s="445">
        <f t="shared" si="18"/>
        <v>0</v>
      </c>
      <c r="BQ32" s="445">
        <f t="shared" si="18"/>
        <v>202.64239467498504</v>
      </c>
      <c r="BR32" s="445">
        <f t="shared" si="18"/>
        <v>1953.4664614449132</v>
      </c>
      <c r="BS32" s="445">
        <f t="shared" si="18"/>
        <v>3721.729520112799</v>
      </c>
      <c r="BT32" s="445">
        <f t="shared" si="18"/>
        <v>6263.4895975901663</v>
      </c>
      <c r="BU32" s="445">
        <f t="shared" si="18"/>
        <v>10311.885813991303</v>
      </c>
      <c r="BV32" s="445">
        <f t="shared" si="18"/>
        <v>12462.564154019878</v>
      </c>
      <c r="BW32" s="445">
        <f t="shared" si="18"/>
        <v>14289.464679085973</v>
      </c>
      <c r="BX32" s="445">
        <f t="shared" si="18"/>
        <v>14725.704792934601</v>
      </c>
      <c r="BY32" s="445">
        <f t="shared" si="18"/>
        <v>16418.791168067186</v>
      </c>
      <c r="BZ32" s="445">
        <f t="shared" si="18"/>
        <v>18145.872853569133</v>
      </c>
      <c r="CA32" s="445">
        <f t="shared" si="18"/>
        <v>21834.350453904266</v>
      </c>
      <c r="CB32" s="445">
        <f t="shared" si="18"/>
        <v>24525.200003458136</v>
      </c>
      <c r="CC32" s="445">
        <f t="shared" si="18"/>
        <v>26581.412893958728</v>
      </c>
      <c r="CD32" s="445">
        <f t="shared" si="18"/>
        <v>28519.92252918132</v>
      </c>
      <c r="CE32" s="446">
        <f t="shared" si="18"/>
        <v>30381.315515922844</v>
      </c>
    </row>
    <row r="33" spans="1:83" x14ac:dyDescent="0.35">
      <c r="B33" s="279" t="s">
        <v>438</v>
      </c>
      <c r="C33" s="447"/>
      <c r="D33" s="448">
        <v>0</v>
      </c>
      <c r="E33" s="448">
        <v>0</v>
      </c>
      <c r="F33" s="448">
        <v>0</v>
      </c>
      <c r="G33" s="448">
        <v>0</v>
      </c>
      <c r="H33" s="448">
        <v>0</v>
      </c>
      <c r="I33" s="448">
        <v>0</v>
      </c>
      <c r="J33" s="448">
        <v>0</v>
      </c>
      <c r="K33" s="448">
        <v>0</v>
      </c>
      <c r="L33" s="448">
        <v>0</v>
      </c>
      <c r="M33" s="448">
        <v>0</v>
      </c>
      <c r="N33" s="448">
        <v>0</v>
      </c>
      <c r="O33" s="448">
        <v>0</v>
      </c>
      <c r="P33" s="448">
        <v>0</v>
      </c>
      <c r="Q33" s="448">
        <v>0</v>
      </c>
      <c r="R33" s="448">
        <v>0</v>
      </c>
      <c r="S33" s="448">
        <v>0</v>
      </c>
      <c r="T33" s="448">
        <v>0</v>
      </c>
      <c r="U33" s="448">
        <v>0</v>
      </c>
      <c r="V33" s="448">
        <v>0</v>
      </c>
      <c r="W33" s="448">
        <v>0</v>
      </c>
      <c r="X33" s="448">
        <v>0</v>
      </c>
      <c r="Y33" s="448">
        <v>0</v>
      </c>
      <c r="Z33" s="448">
        <v>0</v>
      </c>
      <c r="AA33" s="448">
        <v>0</v>
      </c>
      <c r="AB33" s="448">
        <v>0</v>
      </c>
      <c r="AC33" s="448">
        <v>0</v>
      </c>
      <c r="AD33" s="448">
        <v>0</v>
      </c>
      <c r="AE33" s="448">
        <v>0</v>
      </c>
      <c r="AF33" s="448">
        <v>0</v>
      </c>
      <c r="AG33" s="448">
        <v>0</v>
      </c>
      <c r="AH33" s="448">
        <v>0</v>
      </c>
      <c r="AI33" s="448">
        <v>0</v>
      </c>
      <c r="AJ33" s="448">
        <v>0</v>
      </c>
      <c r="AK33" s="448">
        <v>0</v>
      </c>
      <c r="AL33" s="448">
        <v>0</v>
      </c>
      <c r="AM33" s="448">
        <v>0</v>
      </c>
      <c r="AN33" s="448">
        <v>0</v>
      </c>
      <c r="AO33" s="448">
        <v>0</v>
      </c>
      <c r="AP33" s="448">
        <v>0</v>
      </c>
      <c r="AQ33" s="448">
        <v>0</v>
      </c>
      <c r="AR33" s="448">
        <v>0</v>
      </c>
      <c r="AS33" s="448">
        <v>0</v>
      </c>
      <c r="AT33" s="448">
        <v>0</v>
      </c>
      <c r="AU33" s="448">
        <v>0</v>
      </c>
      <c r="AV33" s="448">
        <v>0</v>
      </c>
      <c r="AW33" s="448">
        <v>0</v>
      </c>
      <c r="AX33" s="448">
        <v>0</v>
      </c>
      <c r="AY33" s="448">
        <v>0</v>
      </c>
      <c r="AZ33" s="448">
        <v>0</v>
      </c>
      <c r="BA33" s="448">
        <v>0</v>
      </c>
      <c r="BB33" s="448">
        <v>0</v>
      </c>
      <c r="BC33" s="448">
        <v>0</v>
      </c>
      <c r="BD33" s="448">
        <v>0</v>
      </c>
      <c r="BE33" s="448">
        <v>0</v>
      </c>
      <c r="BF33" s="448">
        <v>0</v>
      </c>
      <c r="BG33" s="448">
        <v>0</v>
      </c>
      <c r="BH33" s="448">
        <v>0</v>
      </c>
      <c r="BI33" s="448">
        <v>0</v>
      </c>
      <c r="BJ33" s="448">
        <v>0</v>
      </c>
      <c r="BK33" s="448">
        <v>0</v>
      </c>
      <c r="BL33" s="448">
        <v>0</v>
      </c>
      <c r="BM33" s="448">
        <v>0</v>
      </c>
      <c r="BN33" s="448">
        <v>0</v>
      </c>
      <c r="BO33" s="448">
        <v>0</v>
      </c>
      <c r="BP33" s="448">
        <v>0</v>
      </c>
      <c r="BQ33" s="448">
        <v>183.87609144940626</v>
      </c>
      <c r="BR33" s="448">
        <v>1793.174996092253</v>
      </c>
      <c r="BS33" s="448">
        <v>3566.6749106357042</v>
      </c>
      <c r="BT33" s="448">
        <v>5743.1058207276392</v>
      </c>
      <c r="BU33" s="448">
        <v>9225.2423515986338</v>
      </c>
      <c r="BV33" s="448">
        <v>11151.70231933078</v>
      </c>
      <c r="BW33" s="448">
        <v>12511.099079485199</v>
      </c>
      <c r="BX33" s="448">
        <v>12688.880662246587</v>
      </c>
      <c r="BY33" s="448">
        <v>13983.692118721092</v>
      </c>
      <c r="BZ33" s="448">
        <v>15224.376461502581</v>
      </c>
      <c r="CA33" s="448">
        <v>18079.185409869609</v>
      </c>
      <c r="CB33" s="448">
        <v>20048.766285741061</v>
      </c>
      <c r="CC33" s="448">
        <v>21447.276277748548</v>
      </c>
      <c r="CD33" s="448">
        <v>22890.389091408648</v>
      </c>
      <c r="CE33" s="449">
        <v>24454.467572972128</v>
      </c>
    </row>
    <row r="34" spans="1:83" x14ac:dyDescent="0.35">
      <c r="B34" s="279" t="s">
        <v>437</v>
      </c>
      <c r="C34" s="447"/>
      <c r="D34" s="448">
        <v>0</v>
      </c>
      <c r="E34" s="448">
        <v>0</v>
      </c>
      <c r="F34" s="448">
        <v>0</v>
      </c>
      <c r="G34" s="448">
        <v>0</v>
      </c>
      <c r="H34" s="448">
        <v>0</v>
      </c>
      <c r="I34" s="448">
        <v>0</v>
      </c>
      <c r="J34" s="448">
        <v>0</v>
      </c>
      <c r="K34" s="448">
        <v>0</v>
      </c>
      <c r="L34" s="448">
        <v>0</v>
      </c>
      <c r="M34" s="448">
        <v>0</v>
      </c>
      <c r="N34" s="448">
        <v>0</v>
      </c>
      <c r="O34" s="448">
        <v>0</v>
      </c>
      <c r="P34" s="448">
        <v>0</v>
      </c>
      <c r="Q34" s="448">
        <v>0</v>
      </c>
      <c r="R34" s="448">
        <v>0</v>
      </c>
      <c r="S34" s="448">
        <v>0</v>
      </c>
      <c r="T34" s="448">
        <v>0</v>
      </c>
      <c r="U34" s="448">
        <v>0</v>
      </c>
      <c r="V34" s="448">
        <v>0</v>
      </c>
      <c r="W34" s="448">
        <v>0</v>
      </c>
      <c r="X34" s="448">
        <v>0</v>
      </c>
      <c r="Y34" s="448">
        <v>0</v>
      </c>
      <c r="Z34" s="448">
        <v>0</v>
      </c>
      <c r="AA34" s="448">
        <v>0</v>
      </c>
      <c r="AB34" s="448">
        <v>0</v>
      </c>
      <c r="AC34" s="448">
        <v>0</v>
      </c>
      <c r="AD34" s="448">
        <v>0</v>
      </c>
      <c r="AE34" s="448">
        <v>0</v>
      </c>
      <c r="AF34" s="448">
        <v>0</v>
      </c>
      <c r="AG34" s="448">
        <v>0</v>
      </c>
      <c r="AH34" s="448">
        <v>0</v>
      </c>
      <c r="AI34" s="448">
        <v>0</v>
      </c>
      <c r="AJ34" s="448">
        <v>0</v>
      </c>
      <c r="AK34" s="448">
        <v>0</v>
      </c>
      <c r="AL34" s="448">
        <v>0</v>
      </c>
      <c r="AM34" s="448">
        <v>0</v>
      </c>
      <c r="AN34" s="448">
        <v>0</v>
      </c>
      <c r="AO34" s="448">
        <v>0</v>
      </c>
      <c r="AP34" s="448">
        <v>0</v>
      </c>
      <c r="AQ34" s="448">
        <v>0</v>
      </c>
      <c r="AR34" s="448">
        <v>0</v>
      </c>
      <c r="AS34" s="448">
        <v>0</v>
      </c>
      <c r="AT34" s="448">
        <v>0</v>
      </c>
      <c r="AU34" s="448">
        <v>0</v>
      </c>
      <c r="AV34" s="448">
        <v>0</v>
      </c>
      <c r="AW34" s="448">
        <v>0</v>
      </c>
      <c r="AX34" s="448">
        <v>0</v>
      </c>
      <c r="AY34" s="448">
        <v>0</v>
      </c>
      <c r="AZ34" s="448">
        <v>0</v>
      </c>
      <c r="BA34" s="448">
        <v>0</v>
      </c>
      <c r="BB34" s="448">
        <v>0</v>
      </c>
      <c r="BC34" s="448">
        <v>0</v>
      </c>
      <c r="BD34" s="448">
        <v>0</v>
      </c>
      <c r="BE34" s="448">
        <v>0</v>
      </c>
      <c r="BF34" s="448">
        <v>0</v>
      </c>
      <c r="BG34" s="448">
        <v>0</v>
      </c>
      <c r="BH34" s="448">
        <v>0</v>
      </c>
      <c r="BI34" s="448">
        <v>0</v>
      </c>
      <c r="BJ34" s="448">
        <v>0</v>
      </c>
      <c r="BK34" s="448">
        <v>0</v>
      </c>
      <c r="BL34" s="448">
        <v>0</v>
      </c>
      <c r="BM34" s="448">
        <v>0</v>
      </c>
      <c r="BN34" s="448">
        <v>0</v>
      </c>
      <c r="BO34" s="448">
        <v>0</v>
      </c>
      <c r="BP34" s="448">
        <v>0</v>
      </c>
      <c r="BQ34" s="448">
        <v>18.766303225578781</v>
      </c>
      <c r="BR34" s="448">
        <v>160.29146535266025</v>
      </c>
      <c r="BS34" s="448">
        <v>155.05460947709457</v>
      </c>
      <c r="BT34" s="448">
        <v>520.38377686252738</v>
      </c>
      <c r="BU34" s="448">
        <v>1086.6434623926687</v>
      </c>
      <c r="BV34" s="448">
        <v>1310.8618346890978</v>
      </c>
      <c r="BW34" s="448">
        <v>1778.3655996007751</v>
      </c>
      <c r="BX34" s="448">
        <v>2036.8241306880132</v>
      </c>
      <c r="BY34" s="448">
        <v>2435.0990493460949</v>
      </c>
      <c r="BZ34" s="448">
        <v>2921.4963920665518</v>
      </c>
      <c r="CA34" s="448">
        <v>3755.1650440346552</v>
      </c>
      <c r="CB34" s="448">
        <v>4476.4337177170746</v>
      </c>
      <c r="CC34" s="448">
        <v>5134.1366162101795</v>
      </c>
      <c r="CD34" s="448">
        <v>5629.5334377726731</v>
      </c>
      <c r="CE34" s="449">
        <v>5926.8479429507161</v>
      </c>
    </row>
    <row r="35" spans="1:83" ht="25.5" customHeight="1" x14ac:dyDescent="0.35">
      <c r="A35" s="444"/>
      <c r="B35" s="289" t="s">
        <v>641</v>
      </c>
      <c r="C35" s="447"/>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448"/>
      <c r="AE35" s="448"/>
      <c r="AF35" s="448"/>
      <c r="AG35" s="448"/>
      <c r="AH35" s="448"/>
      <c r="AI35" s="448"/>
      <c r="AJ35" s="448"/>
      <c r="AK35" s="448"/>
      <c r="AL35" s="448"/>
      <c r="AM35" s="448"/>
      <c r="AN35" s="448"/>
      <c r="AO35" s="448"/>
      <c r="AP35" s="448"/>
      <c r="AQ35" s="448"/>
      <c r="AR35" s="448"/>
      <c r="AS35" s="448"/>
      <c r="AT35" s="448"/>
      <c r="AU35" s="448"/>
      <c r="AV35" s="448"/>
      <c r="AW35" s="448"/>
      <c r="AX35" s="448"/>
      <c r="AY35" s="448"/>
      <c r="AZ35" s="448"/>
      <c r="BA35" s="448"/>
      <c r="BB35" s="448"/>
      <c r="BC35" s="448"/>
      <c r="BD35" s="448"/>
      <c r="BE35" s="448"/>
      <c r="BF35" s="448"/>
      <c r="BG35" s="448"/>
      <c r="BH35" s="448"/>
      <c r="BI35" s="448"/>
      <c r="BJ35" s="448"/>
      <c r="BK35" s="448"/>
      <c r="BL35" s="448"/>
      <c r="BM35" s="448"/>
      <c r="BN35" s="448"/>
      <c r="BO35" s="448"/>
      <c r="BP35" s="448"/>
      <c r="BQ35" s="448">
        <v>6.0950379089959948E-2</v>
      </c>
      <c r="BR35" s="448">
        <v>0.37908864391301333</v>
      </c>
      <c r="BS35" s="448">
        <v>0.97241602693775098</v>
      </c>
      <c r="BT35" s="448">
        <v>1.8524356551261827</v>
      </c>
      <c r="BU35" s="448">
        <v>3.2215694437159161</v>
      </c>
      <c r="BV35" s="448">
        <v>4.9859247153600865</v>
      </c>
      <c r="BW35" s="448">
        <v>6.7570879732818803</v>
      </c>
      <c r="BX35" s="448">
        <v>7.7787913693013593</v>
      </c>
      <c r="BY35" s="448">
        <v>9.4746342392743461</v>
      </c>
      <c r="BZ35" s="448">
        <v>9.1992305782582111</v>
      </c>
      <c r="CA35" s="448">
        <v>11.15245285231561</v>
      </c>
      <c r="CB35" s="448">
        <v>12.650470434357903</v>
      </c>
      <c r="CC35" s="448">
        <v>14.300008849409082</v>
      </c>
      <c r="CD35" s="448">
        <v>15.95280425008438</v>
      </c>
      <c r="CE35" s="449">
        <v>17.523908788403347</v>
      </c>
    </row>
    <row r="36" spans="1:83" s="243" customFormat="1" ht="25.5" customHeight="1" x14ac:dyDescent="0.35">
      <c r="A36" s="444"/>
      <c r="B36" s="401" t="s">
        <v>247</v>
      </c>
      <c r="C36" s="450"/>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5"/>
      <c r="AB36" s="445"/>
      <c r="AC36" s="445"/>
      <c r="AD36" s="445"/>
      <c r="AE36" s="445"/>
      <c r="AF36" s="445"/>
      <c r="AG36" s="445"/>
      <c r="AH36" s="445"/>
      <c r="AI36" s="445"/>
      <c r="AJ36" s="445"/>
      <c r="AK36" s="445"/>
      <c r="AL36" s="445"/>
      <c r="AM36" s="445"/>
      <c r="AN36" s="445"/>
      <c r="AO36" s="445"/>
      <c r="AP36" s="445"/>
      <c r="AQ36" s="445"/>
      <c r="AR36" s="445"/>
      <c r="AS36" s="445"/>
      <c r="AT36" s="445"/>
      <c r="AU36" s="445"/>
      <c r="AV36" s="445"/>
      <c r="AW36" s="445"/>
      <c r="AX36" s="445"/>
      <c r="AY36" s="445"/>
      <c r="AZ36" s="445"/>
      <c r="BA36" s="445"/>
      <c r="BB36" s="445"/>
      <c r="BC36" s="445"/>
      <c r="BD36" s="445"/>
      <c r="BE36" s="445"/>
      <c r="BF36" s="445"/>
      <c r="BG36" s="445"/>
      <c r="BH36" s="445"/>
      <c r="BI36" s="445"/>
      <c r="BJ36" s="445"/>
      <c r="BK36" s="445"/>
      <c r="BL36" s="445"/>
      <c r="BM36" s="445"/>
      <c r="BN36" s="445"/>
      <c r="BO36" s="445"/>
      <c r="BP36" s="445"/>
      <c r="BQ36" s="445">
        <v>6.0200825465971608</v>
      </c>
      <c r="BR36" s="445">
        <v>7.5413112607244006</v>
      </c>
      <c r="BS36" s="445">
        <v>8.591182137168234</v>
      </c>
      <c r="BT36" s="445">
        <v>8.9192350994584171</v>
      </c>
      <c r="BU36" s="445">
        <v>9.8148361203666337</v>
      </c>
      <c r="BV36" s="445">
        <v>10.730043212655881</v>
      </c>
      <c r="BW36" s="445">
        <v>11.477396087227117</v>
      </c>
      <c r="BX36" s="445">
        <v>11.488830056246668</v>
      </c>
      <c r="BY36" s="445">
        <v>13.965266230755772</v>
      </c>
      <c r="BZ36" s="445">
        <v>16.9161384906932</v>
      </c>
      <c r="CA36" s="445">
        <v>20.356245907171491</v>
      </c>
      <c r="CB36" s="445">
        <v>23.21846046811083</v>
      </c>
      <c r="CC36" s="445">
        <v>25.280191634321167</v>
      </c>
      <c r="CD36" s="445">
        <v>27.099767775673982</v>
      </c>
      <c r="CE36" s="446">
        <v>29.024888438557845</v>
      </c>
    </row>
    <row r="37" spans="1:83" s="243" customFormat="1" ht="26.25" customHeight="1" x14ac:dyDescent="0.35">
      <c r="B37" s="394" t="s">
        <v>249</v>
      </c>
      <c r="C37" s="450"/>
      <c r="D37" s="445">
        <v>0</v>
      </c>
      <c r="E37" s="445">
        <v>0</v>
      </c>
      <c r="F37" s="445">
        <v>0</v>
      </c>
      <c r="G37" s="445">
        <v>0</v>
      </c>
      <c r="H37" s="445">
        <v>0</v>
      </c>
      <c r="I37" s="445">
        <v>0</v>
      </c>
      <c r="J37" s="445">
        <v>0</v>
      </c>
      <c r="K37" s="445">
        <v>0</v>
      </c>
      <c r="L37" s="445">
        <v>0</v>
      </c>
      <c r="M37" s="445">
        <v>0</v>
      </c>
      <c r="N37" s="445">
        <v>0</v>
      </c>
      <c r="O37" s="445">
        <v>0</v>
      </c>
      <c r="P37" s="445">
        <v>0</v>
      </c>
      <c r="Q37" s="445">
        <v>0</v>
      </c>
      <c r="R37" s="445">
        <v>0</v>
      </c>
      <c r="S37" s="445">
        <v>0</v>
      </c>
      <c r="T37" s="445">
        <v>0</v>
      </c>
      <c r="U37" s="445">
        <v>0</v>
      </c>
      <c r="V37" s="445">
        <v>0</v>
      </c>
      <c r="W37" s="445">
        <v>0</v>
      </c>
      <c r="X37" s="445">
        <v>0</v>
      </c>
      <c r="Y37" s="445">
        <v>0</v>
      </c>
      <c r="Z37" s="445">
        <v>0</v>
      </c>
      <c r="AA37" s="445">
        <v>92.178846766751192</v>
      </c>
      <c r="AB37" s="445">
        <v>328.51418732888328</v>
      </c>
      <c r="AC37" s="445">
        <f t="shared" ref="AC37:BH37" si="19">SUM(AC38:AC40)</f>
        <v>465.87737388782409</v>
      </c>
      <c r="AD37" s="445">
        <f t="shared" si="19"/>
        <v>675.14193830438239</v>
      </c>
      <c r="AE37" s="445">
        <f t="shared" si="19"/>
        <v>833.46735639616747</v>
      </c>
      <c r="AF37" s="445">
        <f t="shared" si="19"/>
        <v>971.12374712149699</v>
      </c>
      <c r="AG37" s="445">
        <f t="shared" si="19"/>
        <v>1116.6748661212164</v>
      </c>
      <c r="AH37" s="445">
        <f t="shared" si="19"/>
        <v>1010.0585442393241</v>
      </c>
      <c r="AI37" s="445">
        <f t="shared" si="19"/>
        <v>1032.3604812204926</v>
      </c>
      <c r="AJ37" s="445">
        <f t="shared" si="19"/>
        <v>1119.0504088404964</v>
      </c>
      <c r="AK37" s="445">
        <f t="shared" si="19"/>
        <v>1281.4084294395595</v>
      </c>
      <c r="AL37" s="445">
        <f t="shared" si="19"/>
        <v>1454.3261064752355</v>
      </c>
      <c r="AM37" s="445">
        <f t="shared" si="19"/>
        <v>1698.9630421534293</v>
      </c>
      <c r="AN37" s="445">
        <f t="shared" si="19"/>
        <v>1864.8046543169858</v>
      </c>
      <c r="AO37" s="445">
        <f t="shared" si="19"/>
        <v>2096.3021732150132</v>
      </c>
      <c r="AP37" s="445">
        <f t="shared" si="19"/>
        <v>2272.6662702751405</v>
      </c>
      <c r="AQ37" s="445">
        <f t="shared" si="19"/>
        <v>2474.4337942459824</v>
      </c>
      <c r="AR37" s="445">
        <f t="shared" si="19"/>
        <v>2582.8472729493933</v>
      </c>
      <c r="AS37" s="445">
        <f t="shared" si="19"/>
        <v>2754.8189374025123</v>
      </c>
      <c r="AT37" s="445">
        <f t="shared" si="19"/>
        <v>3029.1361347330803</v>
      </c>
      <c r="AU37" s="445">
        <f t="shared" si="19"/>
        <v>3519.6249228224947</v>
      </c>
      <c r="AV37" s="445">
        <f t="shared" si="19"/>
        <v>3110.0716715812246</v>
      </c>
      <c r="AW37" s="445">
        <f t="shared" si="19"/>
        <v>3493.6188531090961</v>
      </c>
      <c r="AX37" s="445">
        <f t="shared" si="19"/>
        <v>3755.7536400096924</v>
      </c>
      <c r="AY37" s="445">
        <f t="shared" si="19"/>
        <v>4055.7612607893975</v>
      </c>
      <c r="AZ37" s="445">
        <f t="shared" si="19"/>
        <v>4247.153334504048</v>
      </c>
      <c r="BA37" s="445">
        <f t="shared" si="19"/>
        <v>4471.553881943878</v>
      </c>
      <c r="BB37" s="445">
        <f t="shared" si="19"/>
        <v>4670.5855910548862</v>
      </c>
      <c r="BC37" s="445">
        <f t="shared" si="19"/>
        <v>4858.3487414087031</v>
      </c>
      <c r="BD37" s="445">
        <f t="shared" si="19"/>
        <v>5023.0082578609381</v>
      </c>
      <c r="BE37" s="445">
        <f t="shared" si="19"/>
        <v>5203.9089011628439</v>
      </c>
      <c r="BF37" s="445">
        <f t="shared" si="19"/>
        <v>5293.0476818030465</v>
      </c>
      <c r="BG37" s="445">
        <f t="shared" si="19"/>
        <v>5495.1264885964774</v>
      </c>
      <c r="BH37" s="445">
        <f t="shared" si="19"/>
        <v>5667.78655134977</v>
      </c>
      <c r="BI37" s="445">
        <f t="shared" ref="BI37:CE37" si="20">SUM(BI38:BI40)</f>
        <v>5891.8807951461304</v>
      </c>
      <c r="BJ37" s="445">
        <f t="shared" si="20"/>
        <v>6049.0232270792876</v>
      </c>
      <c r="BK37" s="445">
        <f t="shared" si="20"/>
        <v>6329.5514272492792</v>
      </c>
      <c r="BL37" s="445">
        <f t="shared" si="20"/>
        <v>6507.9671476513267</v>
      </c>
      <c r="BM37" s="445">
        <f t="shared" si="20"/>
        <v>6925.8680958727691</v>
      </c>
      <c r="BN37" s="445">
        <f t="shared" si="20"/>
        <v>6974.3220719226802</v>
      </c>
      <c r="BO37" s="445">
        <f t="shared" si="20"/>
        <v>6999.2565977803379</v>
      </c>
      <c r="BP37" s="445">
        <f t="shared" si="20"/>
        <v>7055.5431201920301</v>
      </c>
      <c r="BQ37" s="445">
        <f t="shared" si="20"/>
        <v>6765.9888067489901</v>
      </c>
      <c r="BR37" s="445">
        <f t="shared" si="20"/>
        <v>6769.3451829996047</v>
      </c>
      <c r="BS37" s="445">
        <f t="shared" si="20"/>
        <v>6799.8078197148825</v>
      </c>
      <c r="BT37" s="445">
        <f t="shared" si="20"/>
        <v>6654.7937281618715</v>
      </c>
      <c r="BU37" s="445">
        <f t="shared" si="20"/>
        <v>6601.2101972099626</v>
      </c>
      <c r="BV37" s="445">
        <f t="shared" si="20"/>
        <v>6656.8644128321994</v>
      </c>
      <c r="BW37" s="445">
        <f t="shared" si="20"/>
        <v>6754.4167162596723</v>
      </c>
      <c r="BX37" s="445">
        <f t="shared" si="20"/>
        <v>5742.0205168981784</v>
      </c>
      <c r="BY37" s="445">
        <f t="shared" si="20"/>
        <v>5750.49649532486</v>
      </c>
      <c r="BZ37" s="445">
        <f t="shared" si="20"/>
        <v>5809.1490393108716</v>
      </c>
      <c r="CA37" s="445">
        <f t="shared" si="20"/>
        <v>6685.7537783651778</v>
      </c>
      <c r="CB37" s="445">
        <f t="shared" si="20"/>
        <v>7313.7006240291767</v>
      </c>
      <c r="CC37" s="445">
        <f t="shared" si="20"/>
        <v>7414.1035445142843</v>
      </c>
      <c r="CD37" s="445">
        <f t="shared" si="20"/>
        <v>7405.9439103679424</v>
      </c>
      <c r="CE37" s="446">
        <f t="shared" si="20"/>
        <v>7430.4807471668983</v>
      </c>
    </row>
    <row r="38" spans="1:83" x14ac:dyDescent="0.35">
      <c r="B38" s="279" t="s">
        <v>640</v>
      </c>
      <c r="C38" s="447"/>
      <c r="D38" s="448">
        <v>0</v>
      </c>
      <c r="E38" s="448">
        <v>0</v>
      </c>
      <c r="F38" s="448">
        <v>0</v>
      </c>
      <c r="G38" s="448">
        <v>0</v>
      </c>
      <c r="H38" s="448">
        <v>0</v>
      </c>
      <c r="I38" s="448">
        <v>0</v>
      </c>
      <c r="J38" s="448">
        <v>0</v>
      </c>
      <c r="K38" s="448">
        <v>0</v>
      </c>
      <c r="L38" s="448">
        <v>0</v>
      </c>
      <c r="M38" s="448">
        <v>0</v>
      </c>
      <c r="N38" s="448">
        <v>0</v>
      </c>
      <c r="O38" s="448">
        <v>0</v>
      </c>
      <c r="P38" s="448">
        <v>0</v>
      </c>
      <c r="Q38" s="448">
        <v>0</v>
      </c>
      <c r="R38" s="448">
        <v>0</v>
      </c>
      <c r="S38" s="448">
        <v>0</v>
      </c>
      <c r="T38" s="448">
        <v>0</v>
      </c>
      <c r="U38" s="448">
        <v>0</v>
      </c>
      <c r="V38" s="448">
        <v>0</v>
      </c>
      <c r="W38" s="448">
        <v>0</v>
      </c>
      <c r="X38" s="448">
        <v>0</v>
      </c>
      <c r="Y38" s="448">
        <v>0</v>
      </c>
      <c r="Z38" s="448">
        <v>0</v>
      </c>
      <c r="AA38" s="448">
        <v>0</v>
      </c>
      <c r="AB38" s="448">
        <v>0</v>
      </c>
      <c r="AC38" s="448">
        <v>99.484230882295762</v>
      </c>
      <c r="AD38" s="448">
        <v>141.30811756659853</v>
      </c>
      <c r="AE38" s="448">
        <v>167.01921164502991</v>
      </c>
      <c r="AF38" s="448">
        <v>185.20779445788617</v>
      </c>
      <c r="AG38" s="448">
        <v>206.51732980340969</v>
      </c>
      <c r="AH38" s="448">
        <v>175.01977085394526</v>
      </c>
      <c r="AI38" s="448">
        <v>172.31479534805408</v>
      </c>
      <c r="AJ38" s="448">
        <v>173.74982248529352</v>
      </c>
      <c r="AK38" s="448">
        <v>181.54150109908949</v>
      </c>
      <c r="AL38" s="448">
        <v>196.02797279607597</v>
      </c>
      <c r="AM38" s="448">
        <v>205.50623238111257</v>
      </c>
      <c r="AN38" s="448">
        <v>210.76823290445969</v>
      </c>
      <c r="AO38" s="448">
        <v>226.80095310592313</v>
      </c>
      <c r="AP38" s="448">
        <v>234.70576209468987</v>
      </c>
      <c r="AQ38" s="448">
        <v>248.20679262311606</v>
      </c>
      <c r="AR38" s="448">
        <v>250.56390515595325</v>
      </c>
      <c r="AS38" s="448">
        <v>252.46443647854429</v>
      </c>
      <c r="AT38" s="448">
        <v>273.68385634350335</v>
      </c>
      <c r="AU38" s="448">
        <v>314.60821569546727</v>
      </c>
      <c r="AV38" s="448">
        <v>0</v>
      </c>
      <c r="AW38" s="448">
        <v>0</v>
      </c>
      <c r="AX38" s="448">
        <v>0</v>
      </c>
      <c r="AY38" s="448">
        <v>0</v>
      </c>
      <c r="AZ38" s="448">
        <v>0</v>
      </c>
      <c r="BA38" s="448">
        <v>0</v>
      </c>
      <c r="BB38" s="448">
        <v>0</v>
      </c>
      <c r="BC38" s="448">
        <v>0</v>
      </c>
      <c r="BD38" s="448">
        <v>0</v>
      </c>
      <c r="BE38" s="448">
        <v>0</v>
      </c>
      <c r="BF38" s="448">
        <v>0</v>
      </c>
      <c r="BG38" s="448">
        <v>0</v>
      </c>
      <c r="BH38" s="448">
        <v>0</v>
      </c>
      <c r="BI38" s="448">
        <v>0</v>
      </c>
      <c r="BJ38" s="448">
        <v>0</v>
      </c>
      <c r="BK38" s="448">
        <v>0</v>
      </c>
      <c r="BL38" s="448">
        <v>0</v>
      </c>
      <c r="BM38" s="448">
        <v>0</v>
      </c>
      <c r="BN38" s="448">
        <v>0</v>
      </c>
      <c r="BO38" s="448">
        <v>0</v>
      </c>
      <c r="BP38" s="448">
        <v>0</v>
      </c>
      <c r="BQ38" s="448">
        <v>0</v>
      </c>
      <c r="BR38" s="448">
        <v>0</v>
      </c>
      <c r="BS38" s="448">
        <v>0</v>
      </c>
      <c r="BT38" s="448">
        <v>0</v>
      </c>
      <c r="BU38" s="448">
        <v>0</v>
      </c>
      <c r="BV38" s="448">
        <v>0</v>
      </c>
      <c r="BW38" s="448">
        <v>0</v>
      </c>
      <c r="BX38" s="448">
        <v>0</v>
      </c>
      <c r="BY38" s="448">
        <v>0</v>
      </c>
      <c r="BZ38" s="448">
        <v>0</v>
      </c>
      <c r="CA38" s="448">
        <v>0</v>
      </c>
      <c r="CB38" s="448">
        <v>0</v>
      </c>
      <c r="CC38" s="448">
        <v>0</v>
      </c>
      <c r="CD38" s="448">
        <v>0</v>
      </c>
      <c r="CE38" s="449">
        <v>0</v>
      </c>
    </row>
    <row r="39" spans="1:83" x14ac:dyDescent="0.35">
      <c r="B39" s="279" t="s">
        <v>438</v>
      </c>
      <c r="C39" s="447"/>
      <c r="D39" s="448">
        <v>0</v>
      </c>
      <c r="E39" s="448">
        <v>0</v>
      </c>
      <c r="F39" s="448">
        <v>0</v>
      </c>
      <c r="G39" s="448">
        <v>0</v>
      </c>
      <c r="H39" s="448">
        <v>0</v>
      </c>
      <c r="I39" s="448">
        <v>0</v>
      </c>
      <c r="J39" s="448">
        <v>0</v>
      </c>
      <c r="K39" s="448">
        <v>0</v>
      </c>
      <c r="L39" s="448">
        <v>0</v>
      </c>
      <c r="M39" s="448">
        <v>0</v>
      </c>
      <c r="N39" s="448">
        <v>0</v>
      </c>
      <c r="O39" s="448">
        <v>0</v>
      </c>
      <c r="P39" s="448">
        <v>0</v>
      </c>
      <c r="Q39" s="448">
        <v>0</v>
      </c>
      <c r="R39" s="448">
        <v>0</v>
      </c>
      <c r="S39" s="448">
        <v>0</v>
      </c>
      <c r="T39" s="448">
        <v>0</v>
      </c>
      <c r="U39" s="448">
        <v>0</v>
      </c>
      <c r="V39" s="448">
        <v>0</v>
      </c>
      <c r="W39" s="448">
        <v>0</v>
      </c>
      <c r="X39" s="448">
        <v>0</v>
      </c>
      <c r="Y39" s="448">
        <v>0</v>
      </c>
      <c r="Z39" s="448">
        <v>0</v>
      </c>
      <c r="AA39" s="448">
        <v>0</v>
      </c>
      <c r="AB39" s="448">
        <v>0</v>
      </c>
      <c r="AC39" s="448">
        <v>129.81478907811766</v>
      </c>
      <c r="AD39" s="448">
        <v>196.29124096129664</v>
      </c>
      <c r="AE39" s="448">
        <v>238.18278207048004</v>
      </c>
      <c r="AF39" s="448">
        <v>282.07179992524772</v>
      </c>
      <c r="AG39" s="448">
        <v>315.04576093443484</v>
      </c>
      <c r="AH39" s="448">
        <v>283.14309595927148</v>
      </c>
      <c r="AI39" s="448">
        <v>291.90355575590542</v>
      </c>
      <c r="AJ39" s="448">
        <v>301.86240505249685</v>
      </c>
      <c r="AK39" s="448">
        <v>349.46018939756516</v>
      </c>
      <c r="AL39" s="448">
        <v>388.18187498353387</v>
      </c>
      <c r="AM39" s="448">
        <v>450.04047184754984</v>
      </c>
      <c r="AN39" s="448">
        <v>481.87372450900364</v>
      </c>
      <c r="AO39" s="448">
        <v>525.07755616622296</v>
      </c>
      <c r="AP39" s="448">
        <v>567.01264604277799</v>
      </c>
      <c r="AQ39" s="448">
        <v>602.25862237280387</v>
      </c>
      <c r="AR39" s="448">
        <v>608.22597098414315</v>
      </c>
      <c r="AS39" s="448">
        <v>636.19140458577317</v>
      </c>
      <c r="AT39" s="448">
        <v>682.40822107274323</v>
      </c>
      <c r="AU39" s="448">
        <v>753.26286777211124</v>
      </c>
      <c r="AV39" s="448">
        <v>0</v>
      </c>
      <c r="AW39" s="448">
        <v>0</v>
      </c>
      <c r="AX39" s="448">
        <v>0</v>
      </c>
      <c r="AY39" s="448">
        <v>0</v>
      </c>
      <c r="AZ39" s="448">
        <v>0</v>
      </c>
      <c r="BA39" s="448">
        <v>0</v>
      </c>
      <c r="BB39" s="448">
        <v>0</v>
      </c>
      <c r="BC39" s="448">
        <v>0</v>
      </c>
      <c r="BD39" s="448">
        <v>0</v>
      </c>
      <c r="BE39" s="448">
        <v>0</v>
      </c>
      <c r="BF39" s="448">
        <v>0</v>
      </c>
      <c r="BG39" s="448">
        <v>0</v>
      </c>
      <c r="BH39" s="448">
        <v>0</v>
      </c>
      <c r="BI39" s="448">
        <v>0</v>
      </c>
      <c r="BJ39" s="448">
        <v>0</v>
      </c>
      <c r="BK39" s="448">
        <v>0</v>
      </c>
      <c r="BL39" s="448">
        <v>0</v>
      </c>
      <c r="BM39" s="448">
        <v>0</v>
      </c>
      <c r="BN39" s="448">
        <v>0</v>
      </c>
      <c r="BO39" s="448">
        <v>0</v>
      </c>
      <c r="BP39" s="448">
        <v>0</v>
      </c>
      <c r="BQ39" s="448">
        <v>0</v>
      </c>
      <c r="BR39" s="448">
        <v>0</v>
      </c>
      <c r="BS39" s="448">
        <v>0</v>
      </c>
      <c r="BT39" s="448">
        <v>0</v>
      </c>
      <c r="BU39" s="448">
        <v>0</v>
      </c>
      <c r="BV39" s="448">
        <v>0</v>
      </c>
      <c r="BW39" s="448">
        <v>0</v>
      </c>
      <c r="BX39" s="448">
        <v>0</v>
      </c>
      <c r="BY39" s="448">
        <v>0</v>
      </c>
      <c r="BZ39" s="448">
        <v>0</v>
      </c>
      <c r="CA39" s="448">
        <v>0</v>
      </c>
      <c r="CB39" s="448">
        <v>0</v>
      </c>
      <c r="CC39" s="448">
        <v>0</v>
      </c>
      <c r="CD39" s="448">
        <v>0</v>
      </c>
      <c r="CE39" s="449">
        <v>0</v>
      </c>
    </row>
    <row r="40" spans="1:83" x14ac:dyDescent="0.35">
      <c r="B40" s="279" t="s">
        <v>437</v>
      </c>
      <c r="C40" s="447"/>
      <c r="D40" s="448">
        <v>0</v>
      </c>
      <c r="E40" s="448">
        <v>0</v>
      </c>
      <c r="F40" s="448">
        <v>0</v>
      </c>
      <c r="G40" s="448">
        <v>0</v>
      </c>
      <c r="H40" s="448">
        <v>0</v>
      </c>
      <c r="I40" s="448">
        <v>0</v>
      </c>
      <c r="J40" s="448">
        <v>0</v>
      </c>
      <c r="K40" s="448">
        <v>0</v>
      </c>
      <c r="L40" s="448">
        <v>0</v>
      </c>
      <c r="M40" s="448">
        <v>0</v>
      </c>
      <c r="N40" s="448">
        <v>0</v>
      </c>
      <c r="O40" s="448">
        <v>0</v>
      </c>
      <c r="P40" s="448">
        <v>0</v>
      </c>
      <c r="Q40" s="448">
        <v>0</v>
      </c>
      <c r="R40" s="448">
        <v>0</v>
      </c>
      <c r="S40" s="448">
        <v>0</v>
      </c>
      <c r="T40" s="448">
        <v>0</v>
      </c>
      <c r="U40" s="448">
        <v>0</v>
      </c>
      <c r="V40" s="448">
        <v>0</v>
      </c>
      <c r="W40" s="448">
        <v>0</v>
      </c>
      <c r="X40" s="448">
        <v>0</v>
      </c>
      <c r="Y40" s="448">
        <v>0</v>
      </c>
      <c r="Z40" s="448">
        <v>0</v>
      </c>
      <c r="AA40" s="448">
        <v>0</v>
      </c>
      <c r="AB40" s="448">
        <v>0</v>
      </c>
      <c r="AC40" s="448">
        <v>236.57835392741069</v>
      </c>
      <c r="AD40" s="448">
        <v>337.54257977648717</v>
      </c>
      <c r="AE40" s="448">
        <v>428.26536268065752</v>
      </c>
      <c r="AF40" s="448">
        <v>503.84415273836316</v>
      </c>
      <c r="AG40" s="448">
        <v>595.11177538337199</v>
      </c>
      <c r="AH40" s="448">
        <v>551.89567742610734</v>
      </c>
      <c r="AI40" s="448">
        <v>568.14213011653317</v>
      </c>
      <c r="AJ40" s="448">
        <v>643.43818130270608</v>
      </c>
      <c r="AK40" s="448">
        <v>750.40673894290489</v>
      </c>
      <c r="AL40" s="448">
        <v>870.11625869562567</v>
      </c>
      <c r="AM40" s="448">
        <v>1043.4163379247668</v>
      </c>
      <c r="AN40" s="448">
        <v>1172.1626969035224</v>
      </c>
      <c r="AO40" s="448">
        <v>1344.4236639428673</v>
      </c>
      <c r="AP40" s="448">
        <v>1470.9478621376727</v>
      </c>
      <c r="AQ40" s="448">
        <v>1623.9683792500623</v>
      </c>
      <c r="AR40" s="448">
        <v>1724.0573968092967</v>
      </c>
      <c r="AS40" s="448">
        <v>1866.1630963381951</v>
      </c>
      <c r="AT40" s="448">
        <v>2073.0440573168339</v>
      </c>
      <c r="AU40" s="448">
        <v>2451.7538393549162</v>
      </c>
      <c r="AV40" s="448">
        <v>3110.0716715812246</v>
      </c>
      <c r="AW40" s="448">
        <v>3493.6188531090961</v>
      </c>
      <c r="AX40" s="448">
        <v>3755.7536400096924</v>
      </c>
      <c r="AY40" s="448">
        <v>4055.7612607893975</v>
      </c>
      <c r="AZ40" s="448">
        <v>4247.153334504048</v>
      </c>
      <c r="BA40" s="448">
        <v>4471.553881943878</v>
      </c>
      <c r="BB40" s="448">
        <v>4670.5855910548862</v>
      </c>
      <c r="BC40" s="448">
        <v>4858.3487414087031</v>
      </c>
      <c r="BD40" s="448">
        <v>5023.0082578609381</v>
      </c>
      <c r="BE40" s="448">
        <v>5203.9089011628439</v>
      </c>
      <c r="BF40" s="448">
        <v>5293.0476818030465</v>
      </c>
      <c r="BG40" s="448">
        <v>5495.1264885964774</v>
      </c>
      <c r="BH40" s="448">
        <v>5667.78655134977</v>
      </c>
      <c r="BI40" s="448">
        <v>5891.8807951461304</v>
      </c>
      <c r="BJ40" s="448">
        <v>6049.0232270792876</v>
      </c>
      <c r="BK40" s="448">
        <v>6329.5514272492792</v>
      </c>
      <c r="BL40" s="448">
        <v>6507.9671476513267</v>
      </c>
      <c r="BM40" s="448">
        <v>6925.8680958727691</v>
      </c>
      <c r="BN40" s="448">
        <v>6974.3220719226802</v>
      </c>
      <c r="BO40" s="448">
        <v>6999.2565977803379</v>
      </c>
      <c r="BP40" s="448">
        <v>7055.5431201920301</v>
      </c>
      <c r="BQ40" s="448">
        <v>6765.9888067489901</v>
      </c>
      <c r="BR40" s="448">
        <v>6769.3451829996047</v>
      </c>
      <c r="BS40" s="448">
        <v>6799.8078197148825</v>
      </c>
      <c r="BT40" s="448">
        <v>6654.7937281618715</v>
      </c>
      <c r="BU40" s="448">
        <v>6601.2101972099626</v>
      </c>
      <c r="BV40" s="448">
        <v>6656.8644128321994</v>
      </c>
      <c r="BW40" s="448">
        <v>6754.4167162596723</v>
      </c>
      <c r="BX40" s="448">
        <v>5742.0205168981784</v>
      </c>
      <c r="BY40" s="448">
        <v>5750.49649532486</v>
      </c>
      <c r="BZ40" s="448">
        <v>5809.1490393108716</v>
      </c>
      <c r="CA40" s="448">
        <v>6685.7537783651778</v>
      </c>
      <c r="CB40" s="448">
        <v>7313.7006240291767</v>
      </c>
      <c r="CC40" s="448">
        <v>7414.1035445142843</v>
      </c>
      <c r="CD40" s="448">
        <v>7405.9439103679424</v>
      </c>
      <c r="CE40" s="449">
        <v>7430.4807471668983</v>
      </c>
    </row>
    <row r="41" spans="1:83" ht="25.5" customHeight="1" x14ac:dyDescent="0.35">
      <c r="B41" s="289" t="s">
        <v>641</v>
      </c>
      <c r="C41" s="447"/>
      <c r="D41" s="448">
        <v>0</v>
      </c>
      <c r="E41" s="448">
        <v>0</v>
      </c>
      <c r="F41" s="448">
        <v>0</v>
      </c>
      <c r="G41" s="448">
        <v>0</v>
      </c>
      <c r="H41" s="448">
        <v>0</v>
      </c>
      <c r="I41" s="448">
        <v>0</v>
      </c>
      <c r="J41" s="448">
        <v>0</v>
      </c>
      <c r="K41" s="448">
        <v>0</v>
      </c>
      <c r="L41" s="448">
        <v>0</v>
      </c>
      <c r="M41" s="448">
        <v>0</v>
      </c>
      <c r="N41" s="448">
        <v>0</v>
      </c>
      <c r="O41" s="448">
        <v>0</v>
      </c>
      <c r="P41" s="448">
        <v>0</v>
      </c>
      <c r="Q41" s="448">
        <v>0</v>
      </c>
      <c r="R41" s="448">
        <v>0</v>
      </c>
      <c r="S41" s="448">
        <v>0</v>
      </c>
      <c r="T41" s="448">
        <v>0</v>
      </c>
      <c r="U41" s="448">
        <v>0</v>
      </c>
      <c r="V41" s="448">
        <v>0</v>
      </c>
      <c r="W41" s="448">
        <v>0</v>
      </c>
      <c r="X41" s="448">
        <v>0</v>
      </c>
      <c r="Y41" s="448">
        <v>0</v>
      </c>
      <c r="Z41" s="448">
        <v>0</v>
      </c>
      <c r="AA41" s="448">
        <v>0</v>
      </c>
      <c r="AB41" s="448">
        <v>0</v>
      </c>
      <c r="AC41" s="448">
        <v>0</v>
      </c>
      <c r="AD41" s="448">
        <v>0</v>
      </c>
      <c r="AE41" s="448">
        <v>0</v>
      </c>
      <c r="AF41" s="448">
        <v>0</v>
      </c>
      <c r="AG41" s="448">
        <v>0</v>
      </c>
      <c r="AH41" s="448">
        <v>0</v>
      </c>
      <c r="AI41" s="448">
        <v>0</v>
      </c>
      <c r="AJ41" s="448">
        <v>0</v>
      </c>
      <c r="AK41" s="448">
        <v>0</v>
      </c>
      <c r="AL41" s="448">
        <v>0</v>
      </c>
      <c r="AM41" s="448">
        <v>0</v>
      </c>
      <c r="AN41" s="448">
        <v>0</v>
      </c>
      <c r="AO41" s="448">
        <v>0</v>
      </c>
      <c r="AP41" s="448">
        <v>0</v>
      </c>
      <c r="AQ41" s="448">
        <v>0</v>
      </c>
      <c r="AR41" s="448">
        <v>0</v>
      </c>
      <c r="AS41" s="448">
        <v>0</v>
      </c>
      <c r="AT41" s="448">
        <v>0</v>
      </c>
      <c r="AU41" s="448">
        <v>0</v>
      </c>
      <c r="AV41" s="448">
        <v>0</v>
      </c>
      <c r="AW41" s="448">
        <v>0</v>
      </c>
      <c r="AX41" s="448">
        <v>0</v>
      </c>
      <c r="AY41" s="448">
        <v>0</v>
      </c>
      <c r="AZ41" s="448">
        <v>0</v>
      </c>
      <c r="BA41" s="448">
        <v>0</v>
      </c>
      <c r="BB41" s="448">
        <v>0</v>
      </c>
      <c r="BC41" s="448">
        <v>0</v>
      </c>
      <c r="BD41" s="448">
        <v>0</v>
      </c>
      <c r="BE41" s="448">
        <v>0</v>
      </c>
      <c r="BF41" s="448">
        <v>1.5965534022678505</v>
      </c>
      <c r="BG41" s="448">
        <v>1.8238978481371608</v>
      </c>
      <c r="BH41" s="448">
        <v>1.976385109122992</v>
      </c>
      <c r="BI41" s="448">
        <v>2.0346542783828721</v>
      </c>
      <c r="BJ41" s="448">
        <v>1.7807543112108177</v>
      </c>
      <c r="BK41" s="448">
        <v>1.9949176482629818</v>
      </c>
      <c r="BL41" s="448">
        <v>2.5077115700371744</v>
      </c>
      <c r="BM41" s="448">
        <v>3.5529429137242605</v>
      </c>
      <c r="BN41" s="448">
        <v>3.9940599935395222</v>
      </c>
      <c r="BO41" s="448">
        <v>4.7229258695775922</v>
      </c>
      <c r="BP41" s="448">
        <v>6.0540877497860768</v>
      </c>
      <c r="BQ41" s="448">
        <v>7.4965104834358147</v>
      </c>
      <c r="BR41" s="448">
        <v>8.869808758639758</v>
      </c>
      <c r="BS41" s="448">
        <v>10.659231199870247</v>
      </c>
      <c r="BT41" s="448">
        <v>11.824054217412272</v>
      </c>
      <c r="BU41" s="448">
        <v>12.722798582294162</v>
      </c>
      <c r="BV41" s="448">
        <v>14.279461528721287</v>
      </c>
      <c r="BW41" s="448">
        <v>15.638222141601243</v>
      </c>
      <c r="BX41" s="448">
        <v>16.296465187961239</v>
      </c>
      <c r="BY41" s="448">
        <v>18.54836017494441</v>
      </c>
      <c r="BZ41" s="448">
        <v>18.737545319551277</v>
      </c>
      <c r="CA41" s="448">
        <v>21.565054291039466</v>
      </c>
      <c r="CB41" s="448">
        <v>23.590511444793997</v>
      </c>
      <c r="CC41" s="448">
        <v>23.914363399714428</v>
      </c>
      <c r="CD41" s="448">
        <v>23.888044310021016</v>
      </c>
      <c r="CE41" s="449">
        <v>23.967188447726496</v>
      </c>
    </row>
    <row r="42" spans="1:83" s="243" customFormat="1" ht="26.25" customHeight="1" x14ac:dyDescent="0.35">
      <c r="B42" s="401" t="s">
        <v>283</v>
      </c>
      <c r="C42" s="450"/>
      <c r="D42" s="445">
        <v>0</v>
      </c>
      <c r="E42" s="445">
        <v>0</v>
      </c>
      <c r="F42" s="445">
        <v>0</v>
      </c>
      <c r="G42" s="445">
        <v>0</v>
      </c>
      <c r="H42" s="445">
        <v>0</v>
      </c>
      <c r="I42" s="445">
        <v>0</v>
      </c>
      <c r="J42" s="445">
        <v>0</v>
      </c>
      <c r="K42" s="445">
        <v>0</v>
      </c>
      <c r="L42" s="445">
        <v>0</v>
      </c>
      <c r="M42" s="445">
        <v>0</v>
      </c>
      <c r="N42" s="445">
        <v>0</v>
      </c>
      <c r="O42" s="445">
        <v>0</v>
      </c>
      <c r="P42" s="445">
        <v>0</v>
      </c>
      <c r="Q42" s="445">
        <v>0</v>
      </c>
      <c r="R42" s="445">
        <v>0</v>
      </c>
      <c r="S42" s="445">
        <v>0</v>
      </c>
      <c r="T42" s="445">
        <v>0</v>
      </c>
      <c r="U42" s="445">
        <v>0</v>
      </c>
      <c r="V42" s="445">
        <v>0</v>
      </c>
      <c r="W42" s="445">
        <v>0</v>
      </c>
      <c r="X42" s="445">
        <v>0</v>
      </c>
      <c r="Y42" s="445">
        <v>0</v>
      </c>
      <c r="Z42" s="445">
        <v>0</v>
      </c>
      <c r="AA42" s="445">
        <v>0</v>
      </c>
      <c r="AB42" s="445">
        <v>0</v>
      </c>
      <c r="AC42" s="445">
        <v>0</v>
      </c>
      <c r="AD42" s="445">
        <v>0</v>
      </c>
      <c r="AE42" s="445">
        <v>1.7382009518168247</v>
      </c>
      <c r="AF42" s="445">
        <f t="shared" ref="AF42:BK42" si="21">SUM(AF43:AF45)</f>
        <v>62.554711126443635</v>
      </c>
      <c r="AG42" s="445">
        <f t="shared" si="21"/>
        <v>132.63444720575939</v>
      </c>
      <c r="AH42" s="445">
        <f t="shared" si="21"/>
        <v>282.57590225742996</v>
      </c>
      <c r="AI42" s="445">
        <f t="shared" si="21"/>
        <v>405.75362197223347</v>
      </c>
      <c r="AJ42" s="445">
        <f t="shared" si="21"/>
        <v>538.00500425023881</v>
      </c>
      <c r="AK42" s="445">
        <f t="shared" si="21"/>
        <v>671.76866149407215</v>
      </c>
      <c r="AL42" s="445">
        <f t="shared" si="21"/>
        <v>851.66491595075831</v>
      </c>
      <c r="AM42" s="445">
        <f t="shared" si="21"/>
        <v>1043.4035652821058</v>
      </c>
      <c r="AN42" s="445">
        <f t="shared" si="21"/>
        <v>1152.5528766264704</v>
      </c>
      <c r="AO42" s="445">
        <f t="shared" si="21"/>
        <v>1289.5619782751248</v>
      </c>
      <c r="AP42" s="445">
        <f t="shared" si="21"/>
        <v>1499.551300284239</v>
      </c>
      <c r="AQ42" s="445">
        <f t="shared" si="21"/>
        <v>1644.0121750117598</v>
      </c>
      <c r="AR42" s="445">
        <f t="shared" si="21"/>
        <v>1738.2734831475705</v>
      </c>
      <c r="AS42" s="445">
        <f t="shared" si="21"/>
        <v>1829.7634992644073</v>
      </c>
      <c r="AT42" s="445">
        <f t="shared" si="21"/>
        <v>1935.9560785002643</v>
      </c>
      <c r="AU42" s="445">
        <f t="shared" si="21"/>
        <v>2190.4620056820922</v>
      </c>
      <c r="AV42" s="445">
        <f t="shared" si="21"/>
        <v>136.74133929009486</v>
      </c>
      <c r="AW42" s="445">
        <f t="shared" si="21"/>
        <v>0</v>
      </c>
      <c r="AX42" s="445">
        <f t="shared" si="21"/>
        <v>0</v>
      </c>
      <c r="AY42" s="445">
        <f t="shared" si="21"/>
        <v>0</v>
      </c>
      <c r="AZ42" s="445">
        <f t="shared" si="21"/>
        <v>0</v>
      </c>
      <c r="BA42" s="445">
        <f t="shared" si="21"/>
        <v>0</v>
      </c>
      <c r="BB42" s="445">
        <f t="shared" si="21"/>
        <v>0</v>
      </c>
      <c r="BC42" s="445">
        <f t="shared" si="21"/>
        <v>0</v>
      </c>
      <c r="BD42" s="445">
        <f t="shared" si="21"/>
        <v>0</v>
      </c>
      <c r="BE42" s="445">
        <f t="shared" si="21"/>
        <v>0</v>
      </c>
      <c r="BF42" s="445">
        <f t="shared" si="21"/>
        <v>0</v>
      </c>
      <c r="BG42" s="445">
        <f t="shared" si="21"/>
        <v>0</v>
      </c>
      <c r="BH42" s="445">
        <f t="shared" si="21"/>
        <v>0</v>
      </c>
      <c r="BI42" s="445">
        <f t="shared" si="21"/>
        <v>0</v>
      </c>
      <c r="BJ42" s="445">
        <f t="shared" si="21"/>
        <v>0</v>
      </c>
      <c r="BK42" s="445">
        <f t="shared" si="21"/>
        <v>0</v>
      </c>
      <c r="BL42" s="445">
        <f t="shared" ref="BL42:CE42" si="22">SUM(BL43:BL45)</f>
        <v>0</v>
      </c>
      <c r="BM42" s="445">
        <f t="shared" si="22"/>
        <v>0</v>
      </c>
      <c r="BN42" s="445">
        <f t="shared" si="22"/>
        <v>0</v>
      </c>
      <c r="BO42" s="445">
        <f t="shared" si="22"/>
        <v>0</v>
      </c>
      <c r="BP42" s="445">
        <f t="shared" si="22"/>
        <v>0</v>
      </c>
      <c r="BQ42" s="445">
        <f t="shared" si="22"/>
        <v>0</v>
      </c>
      <c r="BR42" s="445">
        <f t="shared" si="22"/>
        <v>0</v>
      </c>
      <c r="BS42" s="445">
        <f t="shared" si="22"/>
        <v>0</v>
      </c>
      <c r="BT42" s="445">
        <f t="shared" si="22"/>
        <v>0</v>
      </c>
      <c r="BU42" s="445">
        <f t="shared" si="22"/>
        <v>0</v>
      </c>
      <c r="BV42" s="445">
        <f t="shared" si="22"/>
        <v>0</v>
      </c>
      <c r="BW42" s="445">
        <f t="shared" si="22"/>
        <v>0</v>
      </c>
      <c r="BX42" s="445">
        <f t="shared" si="22"/>
        <v>0</v>
      </c>
      <c r="BY42" s="445">
        <f t="shared" si="22"/>
        <v>0</v>
      </c>
      <c r="BZ42" s="445">
        <f t="shared" si="22"/>
        <v>0</v>
      </c>
      <c r="CA42" s="445">
        <f t="shared" si="22"/>
        <v>0</v>
      </c>
      <c r="CB42" s="445">
        <f t="shared" si="22"/>
        <v>0</v>
      </c>
      <c r="CC42" s="445">
        <f t="shared" si="22"/>
        <v>0</v>
      </c>
      <c r="CD42" s="445">
        <f t="shared" si="22"/>
        <v>0</v>
      </c>
      <c r="CE42" s="446">
        <f t="shared" si="22"/>
        <v>0</v>
      </c>
    </row>
    <row r="43" spans="1:83" x14ac:dyDescent="0.35">
      <c r="B43" s="279" t="s">
        <v>640</v>
      </c>
      <c r="C43" s="447"/>
      <c r="D43" s="448">
        <v>0</v>
      </c>
      <c r="E43" s="448">
        <v>0</v>
      </c>
      <c r="F43" s="448">
        <v>0</v>
      </c>
      <c r="G43" s="448">
        <v>0</v>
      </c>
      <c r="H43" s="448">
        <v>0</v>
      </c>
      <c r="I43" s="448">
        <v>0</v>
      </c>
      <c r="J43" s="448">
        <v>0</v>
      </c>
      <c r="K43" s="448">
        <v>0</v>
      </c>
      <c r="L43" s="448">
        <v>0</v>
      </c>
      <c r="M43" s="448">
        <v>0</v>
      </c>
      <c r="N43" s="448">
        <v>0</v>
      </c>
      <c r="O43" s="448">
        <v>0</v>
      </c>
      <c r="P43" s="448">
        <v>0</v>
      </c>
      <c r="Q43" s="448">
        <v>0</v>
      </c>
      <c r="R43" s="448">
        <v>0</v>
      </c>
      <c r="S43" s="448">
        <v>0</v>
      </c>
      <c r="T43" s="448">
        <v>0</v>
      </c>
      <c r="U43" s="448">
        <v>0</v>
      </c>
      <c r="V43" s="448">
        <v>0</v>
      </c>
      <c r="W43" s="448">
        <v>0</v>
      </c>
      <c r="X43" s="448">
        <v>0</v>
      </c>
      <c r="Y43" s="448">
        <v>0</v>
      </c>
      <c r="Z43" s="448">
        <v>0</v>
      </c>
      <c r="AA43" s="448">
        <v>0</v>
      </c>
      <c r="AB43" s="448">
        <v>0</v>
      </c>
      <c r="AC43" s="448">
        <v>0</v>
      </c>
      <c r="AD43" s="448">
        <v>0</v>
      </c>
      <c r="AE43" s="448">
        <v>0</v>
      </c>
      <c r="AF43" s="448">
        <v>6.2383995099098213</v>
      </c>
      <c r="AG43" s="448">
        <v>26.988628900442347</v>
      </c>
      <c r="AH43" s="448">
        <v>54.720504391462164</v>
      </c>
      <c r="AI43" s="448">
        <v>59.785671094117134</v>
      </c>
      <c r="AJ43" s="448">
        <v>58.665074330201385</v>
      </c>
      <c r="AK43" s="448">
        <v>60.537576179373033</v>
      </c>
      <c r="AL43" s="448">
        <v>63.295122185131476</v>
      </c>
      <c r="AM43" s="448">
        <v>64.43075762241746</v>
      </c>
      <c r="AN43" s="448">
        <v>61.295390295813746</v>
      </c>
      <c r="AO43" s="448">
        <v>59.457167887558441</v>
      </c>
      <c r="AP43" s="448">
        <v>59.935723336334121</v>
      </c>
      <c r="AQ43" s="448">
        <v>58.934985291639286</v>
      </c>
      <c r="AR43" s="448">
        <v>57.640200541374277</v>
      </c>
      <c r="AS43" s="448">
        <v>56.847455495590275</v>
      </c>
      <c r="AT43" s="448">
        <v>57.928603916641201</v>
      </c>
      <c r="AU43" s="448">
        <v>63.103250190449295</v>
      </c>
      <c r="AV43" s="448">
        <v>3.9392707667225775</v>
      </c>
      <c r="AW43" s="448">
        <v>0</v>
      </c>
      <c r="AX43" s="448">
        <v>0</v>
      </c>
      <c r="AY43" s="448">
        <v>0</v>
      </c>
      <c r="AZ43" s="448">
        <v>0</v>
      </c>
      <c r="BA43" s="448">
        <v>0</v>
      </c>
      <c r="BB43" s="448">
        <v>0</v>
      </c>
      <c r="BC43" s="448">
        <v>0</v>
      </c>
      <c r="BD43" s="448">
        <v>0</v>
      </c>
      <c r="BE43" s="448">
        <v>0</v>
      </c>
      <c r="BF43" s="448">
        <v>0</v>
      </c>
      <c r="BG43" s="448">
        <v>0</v>
      </c>
      <c r="BH43" s="448">
        <v>0</v>
      </c>
      <c r="BI43" s="448">
        <v>0</v>
      </c>
      <c r="BJ43" s="448">
        <v>0</v>
      </c>
      <c r="BK43" s="448">
        <v>0</v>
      </c>
      <c r="BL43" s="448">
        <v>0</v>
      </c>
      <c r="BM43" s="448">
        <v>0</v>
      </c>
      <c r="BN43" s="448">
        <v>0</v>
      </c>
      <c r="BO43" s="448">
        <v>0</v>
      </c>
      <c r="BP43" s="448">
        <v>0</v>
      </c>
      <c r="BQ43" s="448">
        <v>0</v>
      </c>
      <c r="BR43" s="448">
        <v>0</v>
      </c>
      <c r="BS43" s="448">
        <v>0</v>
      </c>
      <c r="BT43" s="448">
        <v>0</v>
      </c>
      <c r="BU43" s="448">
        <v>0</v>
      </c>
      <c r="BV43" s="448">
        <v>0</v>
      </c>
      <c r="BW43" s="448">
        <v>0</v>
      </c>
      <c r="BX43" s="448">
        <v>0</v>
      </c>
      <c r="BY43" s="448">
        <v>0</v>
      </c>
      <c r="BZ43" s="448">
        <v>0</v>
      </c>
      <c r="CA43" s="448">
        <v>0</v>
      </c>
      <c r="CB43" s="448">
        <v>0</v>
      </c>
      <c r="CC43" s="448">
        <v>0</v>
      </c>
      <c r="CD43" s="448">
        <v>0</v>
      </c>
      <c r="CE43" s="449">
        <v>0</v>
      </c>
    </row>
    <row r="44" spans="1:83" x14ac:dyDescent="0.35">
      <c r="B44" s="279" t="s">
        <v>438</v>
      </c>
      <c r="C44" s="447"/>
      <c r="D44" s="448">
        <v>0</v>
      </c>
      <c r="E44" s="448">
        <v>0</v>
      </c>
      <c r="F44" s="448">
        <v>0</v>
      </c>
      <c r="G44" s="448">
        <v>0</v>
      </c>
      <c r="H44" s="448">
        <v>0</v>
      </c>
      <c r="I44" s="448">
        <v>0</v>
      </c>
      <c r="J44" s="448">
        <v>0</v>
      </c>
      <c r="K44" s="448">
        <v>0</v>
      </c>
      <c r="L44" s="448">
        <v>0</v>
      </c>
      <c r="M44" s="448">
        <v>0</v>
      </c>
      <c r="N44" s="448">
        <v>0</v>
      </c>
      <c r="O44" s="448">
        <v>0</v>
      </c>
      <c r="P44" s="448">
        <v>0</v>
      </c>
      <c r="Q44" s="448">
        <v>0</v>
      </c>
      <c r="R44" s="448">
        <v>0</v>
      </c>
      <c r="S44" s="448">
        <v>0</v>
      </c>
      <c r="T44" s="448">
        <v>0</v>
      </c>
      <c r="U44" s="448">
        <v>0</v>
      </c>
      <c r="V44" s="448">
        <v>0</v>
      </c>
      <c r="W44" s="448">
        <v>0</v>
      </c>
      <c r="X44" s="448">
        <v>0</v>
      </c>
      <c r="Y44" s="448">
        <v>0</v>
      </c>
      <c r="Z44" s="448">
        <v>0</v>
      </c>
      <c r="AA44" s="448">
        <v>0</v>
      </c>
      <c r="AB44" s="448">
        <v>0</v>
      </c>
      <c r="AC44" s="448">
        <v>0</v>
      </c>
      <c r="AD44" s="448">
        <v>0</v>
      </c>
      <c r="AE44" s="448">
        <v>0</v>
      </c>
      <c r="AF44" s="448">
        <v>56.316311616533817</v>
      </c>
      <c r="AG44" s="448">
        <v>105.64581830531704</v>
      </c>
      <c r="AH44" s="448">
        <v>227.8553978659678</v>
      </c>
      <c r="AI44" s="448">
        <v>333.10679302106672</v>
      </c>
      <c r="AJ44" s="448">
        <v>415.63774272980908</v>
      </c>
      <c r="AK44" s="448">
        <v>496.43240723721829</v>
      </c>
      <c r="AL44" s="448">
        <v>612.35402278183847</v>
      </c>
      <c r="AM44" s="448">
        <v>736.00440875745255</v>
      </c>
      <c r="AN44" s="448">
        <v>794.12417644979371</v>
      </c>
      <c r="AO44" s="448">
        <v>863.25305620034419</v>
      </c>
      <c r="AP44" s="448">
        <v>978.11948499446873</v>
      </c>
      <c r="AQ44" s="448">
        <v>1049.3474248705443</v>
      </c>
      <c r="AR44" s="448">
        <v>1084.8293193438233</v>
      </c>
      <c r="AS44" s="448">
        <v>1117.8943729695523</v>
      </c>
      <c r="AT44" s="448">
        <v>1159.5366121774905</v>
      </c>
      <c r="AU44" s="448">
        <v>1296.9626200902333</v>
      </c>
      <c r="AV44" s="448">
        <v>80.963926888612761</v>
      </c>
      <c r="AW44" s="448">
        <v>0</v>
      </c>
      <c r="AX44" s="448">
        <v>0</v>
      </c>
      <c r="AY44" s="448">
        <v>0</v>
      </c>
      <c r="AZ44" s="448">
        <v>0</v>
      </c>
      <c r="BA44" s="448">
        <v>0</v>
      </c>
      <c r="BB44" s="448">
        <v>0</v>
      </c>
      <c r="BC44" s="448">
        <v>0</v>
      </c>
      <c r="BD44" s="448">
        <v>0</v>
      </c>
      <c r="BE44" s="448">
        <v>0</v>
      </c>
      <c r="BF44" s="448">
        <v>0</v>
      </c>
      <c r="BG44" s="448">
        <v>0</v>
      </c>
      <c r="BH44" s="448">
        <v>0</v>
      </c>
      <c r="BI44" s="448">
        <v>0</v>
      </c>
      <c r="BJ44" s="448">
        <v>0</v>
      </c>
      <c r="BK44" s="448">
        <v>0</v>
      </c>
      <c r="BL44" s="448">
        <v>0</v>
      </c>
      <c r="BM44" s="448">
        <v>0</v>
      </c>
      <c r="BN44" s="448">
        <v>0</v>
      </c>
      <c r="BO44" s="448">
        <v>0</v>
      </c>
      <c r="BP44" s="448">
        <v>0</v>
      </c>
      <c r="BQ44" s="448">
        <v>0</v>
      </c>
      <c r="BR44" s="448">
        <v>0</v>
      </c>
      <c r="BS44" s="448">
        <v>0</v>
      </c>
      <c r="BT44" s="448">
        <v>0</v>
      </c>
      <c r="BU44" s="448">
        <v>0</v>
      </c>
      <c r="BV44" s="448">
        <v>0</v>
      </c>
      <c r="BW44" s="448">
        <v>0</v>
      </c>
      <c r="BX44" s="448">
        <v>0</v>
      </c>
      <c r="BY44" s="448">
        <v>0</v>
      </c>
      <c r="BZ44" s="448">
        <v>0</v>
      </c>
      <c r="CA44" s="448">
        <v>0</v>
      </c>
      <c r="CB44" s="448">
        <v>0</v>
      </c>
      <c r="CC44" s="448">
        <v>0</v>
      </c>
      <c r="CD44" s="448">
        <v>0</v>
      </c>
      <c r="CE44" s="449">
        <v>0</v>
      </c>
    </row>
    <row r="45" spans="1:83" s="376" customFormat="1" ht="25.5" customHeight="1" thickBot="1" x14ac:dyDescent="0.3">
      <c r="B45" s="451" t="s">
        <v>437</v>
      </c>
      <c r="C45" s="452"/>
      <c r="D45" s="453">
        <v>0</v>
      </c>
      <c r="E45" s="453">
        <v>0</v>
      </c>
      <c r="F45" s="453">
        <v>0</v>
      </c>
      <c r="G45" s="453">
        <v>0</v>
      </c>
      <c r="H45" s="453">
        <v>0</v>
      </c>
      <c r="I45" s="453">
        <v>0</v>
      </c>
      <c r="J45" s="453">
        <v>0</v>
      </c>
      <c r="K45" s="453">
        <v>0</v>
      </c>
      <c r="L45" s="453">
        <v>0</v>
      </c>
      <c r="M45" s="453">
        <v>0</v>
      </c>
      <c r="N45" s="453">
        <v>0</v>
      </c>
      <c r="O45" s="453">
        <v>0</v>
      </c>
      <c r="P45" s="453">
        <v>0</v>
      </c>
      <c r="Q45" s="453">
        <v>0</v>
      </c>
      <c r="R45" s="453">
        <v>0</v>
      </c>
      <c r="S45" s="453">
        <v>0</v>
      </c>
      <c r="T45" s="453">
        <v>0</v>
      </c>
      <c r="U45" s="453">
        <v>0</v>
      </c>
      <c r="V45" s="453">
        <v>0</v>
      </c>
      <c r="W45" s="453">
        <v>0</v>
      </c>
      <c r="X45" s="453">
        <v>0</v>
      </c>
      <c r="Y45" s="453">
        <v>0</v>
      </c>
      <c r="Z45" s="453">
        <v>0</v>
      </c>
      <c r="AA45" s="453">
        <v>0</v>
      </c>
      <c r="AB45" s="453">
        <v>0</v>
      </c>
      <c r="AC45" s="453">
        <v>0</v>
      </c>
      <c r="AD45" s="453">
        <v>0</v>
      </c>
      <c r="AE45" s="453">
        <v>0</v>
      </c>
      <c r="AF45" s="453">
        <v>0</v>
      </c>
      <c r="AG45" s="453">
        <v>0</v>
      </c>
      <c r="AH45" s="453">
        <v>0</v>
      </c>
      <c r="AI45" s="453">
        <v>12.861157857049607</v>
      </c>
      <c r="AJ45" s="453">
        <v>63.702187190228358</v>
      </c>
      <c r="AK45" s="453">
        <v>114.79867807748082</v>
      </c>
      <c r="AL45" s="453">
        <v>176.01577098378831</v>
      </c>
      <c r="AM45" s="453">
        <v>242.96839890223586</v>
      </c>
      <c r="AN45" s="453">
        <v>297.13330988086295</v>
      </c>
      <c r="AO45" s="453">
        <v>366.85175418722224</v>
      </c>
      <c r="AP45" s="453">
        <v>461.49609195343629</v>
      </c>
      <c r="AQ45" s="453">
        <v>535.72976484957621</v>
      </c>
      <c r="AR45" s="453">
        <v>595.80396326237303</v>
      </c>
      <c r="AS45" s="453">
        <v>655.02167079926471</v>
      </c>
      <c r="AT45" s="453">
        <v>718.49086240613269</v>
      </c>
      <c r="AU45" s="453">
        <v>830.39613540140977</v>
      </c>
      <c r="AV45" s="453">
        <v>51.838141634759523</v>
      </c>
      <c r="AW45" s="453">
        <v>0</v>
      </c>
      <c r="AX45" s="453">
        <v>0</v>
      </c>
      <c r="AY45" s="453">
        <v>0</v>
      </c>
      <c r="AZ45" s="453">
        <v>0</v>
      </c>
      <c r="BA45" s="453">
        <v>0</v>
      </c>
      <c r="BB45" s="453">
        <v>0</v>
      </c>
      <c r="BC45" s="453">
        <v>0</v>
      </c>
      <c r="BD45" s="453">
        <v>0</v>
      </c>
      <c r="BE45" s="453">
        <v>0</v>
      </c>
      <c r="BF45" s="453">
        <v>0</v>
      </c>
      <c r="BG45" s="453">
        <v>0</v>
      </c>
      <c r="BH45" s="453">
        <v>0</v>
      </c>
      <c r="BI45" s="453">
        <v>0</v>
      </c>
      <c r="BJ45" s="453">
        <v>0</v>
      </c>
      <c r="BK45" s="453">
        <v>0</v>
      </c>
      <c r="BL45" s="453">
        <v>0</v>
      </c>
      <c r="BM45" s="453">
        <v>0</v>
      </c>
      <c r="BN45" s="453">
        <v>0</v>
      </c>
      <c r="BO45" s="453">
        <v>0</v>
      </c>
      <c r="BP45" s="453">
        <v>0</v>
      </c>
      <c r="BQ45" s="453">
        <v>0</v>
      </c>
      <c r="BR45" s="453">
        <v>0</v>
      </c>
      <c r="BS45" s="453">
        <v>0</v>
      </c>
      <c r="BT45" s="453">
        <v>0</v>
      </c>
      <c r="BU45" s="453">
        <v>0</v>
      </c>
      <c r="BV45" s="453">
        <v>0</v>
      </c>
      <c r="BW45" s="453">
        <v>0</v>
      </c>
      <c r="BX45" s="453">
        <v>0</v>
      </c>
      <c r="BY45" s="453">
        <v>0</v>
      </c>
      <c r="BZ45" s="453">
        <v>0</v>
      </c>
      <c r="CA45" s="453">
        <v>0</v>
      </c>
      <c r="CB45" s="453">
        <v>0</v>
      </c>
      <c r="CC45" s="453">
        <v>0</v>
      </c>
      <c r="CD45" s="453">
        <v>0</v>
      </c>
      <c r="CE45" s="454">
        <v>0</v>
      </c>
    </row>
    <row r="46" spans="1:83" ht="39.75" customHeight="1" x14ac:dyDescent="0.35">
      <c r="A46" s="409"/>
      <c r="B46" s="410" t="s">
        <v>642</v>
      </c>
      <c r="C46" s="426"/>
      <c r="D46" s="412" t="s">
        <v>524</v>
      </c>
      <c r="E46" s="412" t="s">
        <v>525</v>
      </c>
      <c r="F46" s="412" t="s">
        <v>526</v>
      </c>
      <c r="G46" s="412" t="s">
        <v>527</v>
      </c>
      <c r="H46" s="412" t="s">
        <v>528</v>
      </c>
      <c r="I46" s="412" t="s">
        <v>529</v>
      </c>
      <c r="J46" s="412" t="s">
        <v>530</v>
      </c>
      <c r="K46" s="412" t="s">
        <v>531</v>
      </c>
      <c r="L46" s="412" t="s">
        <v>532</v>
      </c>
      <c r="M46" s="412" t="s">
        <v>533</v>
      </c>
      <c r="N46" s="412" t="s">
        <v>534</v>
      </c>
      <c r="O46" s="412" t="s">
        <v>535</v>
      </c>
      <c r="P46" s="412" t="s">
        <v>536</v>
      </c>
      <c r="Q46" s="412" t="s">
        <v>537</v>
      </c>
      <c r="R46" s="412" t="s">
        <v>538</v>
      </c>
      <c r="S46" s="412" t="s">
        <v>539</v>
      </c>
      <c r="T46" s="412" t="s">
        <v>540</v>
      </c>
      <c r="U46" s="412" t="s">
        <v>541</v>
      </c>
      <c r="V46" s="412" t="s">
        <v>542</v>
      </c>
      <c r="W46" s="412" t="s">
        <v>543</v>
      </c>
      <c r="X46" s="412" t="s">
        <v>544</v>
      </c>
      <c r="Y46" s="412" t="s">
        <v>545</v>
      </c>
      <c r="Z46" s="412" t="s">
        <v>546</v>
      </c>
      <c r="AA46" s="412" t="s">
        <v>547</v>
      </c>
      <c r="AB46" s="412" t="s">
        <v>548</v>
      </c>
      <c r="AC46" s="412" t="s">
        <v>549</v>
      </c>
      <c r="AD46" s="412" t="s">
        <v>550</v>
      </c>
      <c r="AE46" s="412" t="s">
        <v>551</v>
      </c>
      <c r="AF46" s="412" t="s">
        <v>552</v>
      </c>
      <c r="AG46" s="412" t="s">
        <v>553</v>
      </c>
      <c r="AH46" s="412" t="s">
        <v>554</v>
      </c>
      <c r="AI46" s="412" t="s">
        <v>555</v>
      </c>
      <c r="AJ46" s="412" t="s">
        <v>556</v>
      </c>
      <c r="AK46" s="412" t="s">
        <v>557</v>
      </c>
      <c r="AL46" s="412" t="s">
        <v>558</v>
      </c>
      <c r="AM46" s="412" t="s">
        <v>559</v>
      </c>
      <c r="AN46" s="412" t="s">
        <v>560</v>
      </c>
      <c r="AO46" s="412" t="s">
        <v>561</v>
      </c>
      <c r="AP46" s="412" t="s">
        <v>562</v>
      </c>
      <c r="AQ46" s="412" t="s">
        <v>563</v>
      </c>
      <c r="AR46" s="412" t="s">
        <v>564</v>
      </c>
      <c r="AS46" s="412" t="s">
        <v>565</v>
      </c>
      <c r="AT46" s="412" t="s">
        <v>566</v>
      </c>
      <c r="AU46" s="412" t="s">
        <v>567</v>
      </c>
      <c r="AV46" s="412" t="s">
        <v>568</v>
      </c>
      <c r="AW46" s="412" t="s">
        <v>569</v>
      </c>
      <c r="AX46" s="412" t="s">
        <v>570</v>
      </c>
      <c r="AY46" s="412" t="s">
        <v>571</v>
      </c>
      <c r="AZ46" s="412" t="s">
        <v>572</v>
      </c>
      <c r="BA46" s="412" t="s">
        <v>573</v>
      </c>
      <c r="BB46" s="412" t="s">
        <v>574</v>
      </c>
      <c r="BC46" s="412" t="s">
        <v>575</v>
      </c>
      <c r="BD46" s="412" t="s">
        <v>576</v>
      </c>
      <c r="BE46" s="412" t="s">
        <v>577</v>
      </c>
      <c r="BF46" s="412" t="s">
        <v>578</v>
      </c>
      <c r="BG46" s="412" t="s">
        <v>579</v>
      </c>
      <c r="BH46" s="412" t="s">
        <v>580</v>
      </c>
      <c r="BI46" s="412" t="s">
        <v>581</v>
      </c>
      <c r="BJ46" s="412" t="s">
        <v>582</v>
      </c>
      <c r="BK46" s="412" t="s">
        <v>583</v>
      </c>
      <c r="BL46" s="412" t="s">
        <v>584</v>
      </c>
      <c r="BM46" s="412" t="s">
        <v>585</v>
      </c>
      <c r="BN46" s="412" t="s">
        <v>586</v>
      </c>
      <c r="BO46" s="412" t="s">
        <v>587</v>
      </c>
      <c r="BP46" s="412" t="s">
        <v>588</v>
      </c>
      <c r="BQ46" s="412" t="s">
        <v>589</v>
      </c>
      <c r="BR46" s="412" t="s">
        <v>590</v>
      </c>
      <c r="BS46" s="412" t="s">
        <v>591</v>
      </c>
      <c r="BT46" s="412" t="s">
        <v>592</v>
      </c>
      <c r="BU46" s="412" t="s">
        <v>593</v>
      </c>
      <c r="BV46" s="412" t="s">
        <v>594</v>
      </c>
      <c r="BW46" s="412" t="s">
        <v>595</v>
      </c>
      <c r="BX46" s="412" t="s">
        <v>596</v>
      </c>
      <c r="BY46" s="412" t="s">
        <v>597</v>
      </c>
      <c r="BZ46" s="412" t="s">
        <v>598</v>
      </c>
      <c r="CA46" s="412" t="s">
        <v>599</v>
      </c>
      <c r="CB46" s="412" t="s">
        <v>600</v>
      </c>
      <c r="CC46" s="412" t="s">
        <v>601</v>
      </c>
      <c r="CD46" s="412" t="s">
        <v>602</v>
      </c>
      <c r="CE46" s="413" t="s">
        <v>603</v>
      </c>
    </row>
    <row r="47" spans="1:83" ht="26.25" customHeight="1" x14ac:dyDescent="0.35">
      <c r="A47" s="455"/>
      <c r="B47" s="108" t="s">
        <v>163</v>
      </c>
      <c r="C47" s="447"/>
      <c r="D47" s="456"/>
      <c r="E47" s="456"/>
      <c r="F47" s="456"/>
      <c r="G47" s="456"/>
      <c r="H47" s="456"/>
      <c r="I47" s="456"/>
      <c r="J47" s="456"/>
      <c r="K47" s="456"/>
      <c r="L47" s="456"/>
      <c r="M47" s="456"/>
      <c r="N47" s="456"/>
      <c r="O47" s="456"/>
      <c r="P47" s="456"/>
      <c r="Q47" s="456"/>
      <c r="R47" s="456"/>
      <c r="S47" s="456"/>
      <c r="T47" s="456"/>
      <c r="U47" s="456"/>
      <c r="V47" s="456"/>
      <c r="W47" s="456"/>
      <c r="X47" s="456"/>
      <c r="Y47" s="456"/>
      <c r="Z47" s="456"/>
      <c r="AA47" s="456"/>
      <c r="AB47" s="456"/>
      <c r="AC47" s="456"/>
      <c r="AD47" s="456"/>
      <c r="AE47" s="456"/>
      <c r="AF47" s="456"/>
      <c r="AG47" s="456"/>
      <c r="AH47" s="456"/>
      <c r="AI47" s="456"/>
      <c r="AJ47" s="456"/>
      <c r="AK47" s="456"/>
      <c r="AL47" s="456"/>
      <c r="AM47" s="456"/>
      <c r="AN47" s="456"/>
      <c r="AO47" s="456"/>
      <c r="AP47" s="456"/>
      <c r="AQ47" s="456"/>
      <c r="AR47" s="456"/>
      <c r="AS47" s="456"/>
      <c r="AT47" s="456"/>
      <c r="AU47" s="456"/>
      <c r="AV47" s="445"/>
      <c r="AW47" s="445"/>
      <c r="AX47" s="445"/>
      <c r="AY47" s="445">
        <v>2937</v>
      </c>
      <c r="AZ47" s="445">
        <v>3144</v>
      </c>
      <c r="BA47" s="445">
        <v>3369</v>
      </c>
      <c r="BB47" s="445">
        <v>3496</v>
      </c>
      <c r="BC47" s="445">
        <v>3599</v>
      </c>
      <c r="BD47" s="445">
        <v>3719</v>
      </c>
      <c r="BE47" s="445">
        <v>3863</v>
      </c>
      <c r="BF47" s="445">
        <v>4000</v>
      </c>
      <c r="BG47" s="445">
        <v>4154</v>
      </c>
      <c r="BH47" s="445">
        <v>4290</v>
      </c>
      <c r="BI47" s="445">
        <v>4406</v>
      </c>
      <c r="BJ47" s="445">
        <v>4518</v>
      </c>
      <c r="BK47" s="445">
        <v>4641</v>
      </c>
      <c r="BL47" s="445">
        <v>4771</v>
      </c>
      <c r="BM47" s="445">
        <v>4909</v>
      </c>
      <c r="BN47" s="445">
        <v>4987</v>
      </c>
      <c r="BO47" s="445">
        <v>5009</v>
      </c>
      <c r="BP47" s="445">
        <v>5017</v>
      </c>
      <c r="BQ47" s="445">
        <v>4962</v>
      </c>
      <c r="BR47" s="445">
        <v>5032</v>
      </c>
      <c r="BS47" s="445">
        <v>5212</v>
      </c>
      <c r="BT47" s="445">
        <v>5278</v>
      </c>
      <c r="BU47" s="445">
        <v>5263</v>
      </c>
      <c r="BV47" s="445">
        <v>5278</v>
      </c>
      <c r="BW47" s="445">
        <v>5355</v>
      </c>
      <c r="BX47" s="445">
        <v>4950</v>
      </c>
      <c r="BY47" s="445">
        <v>5112</v>
      </c>
      <c r="BZ47" s="445">
        <v>5465</v>
      </c>
      <c r="CA47" s="445">
        <v>5927</v>
      </c>
      <c r="CB47" s="445">
        <v>6323</v>
      </c>
      <c r="CC47" s="445">
        <v>6683</v>
      </c>
      <c r="CD47" s="445">
        <v>7027</v>
      </c>
      <c r="CE47" s="446">
        <v>7366</v>
      </c>
    </row>
    <row r="48" spans="1:83" x14ac:dyDescent="0.35">
      <c r="A48" s="455"/>
      <c r="B48" s="447" t="s">
        <v>339</v>
      </c>
      <c r="C48" s="447"/>
      <c r="D48" s="456"/>
      <c r="E48" s="456"/>
      <c r="F48" s="456"/>
      <c r="G48" s="456"/>
      <c r="H48" s="456"/>
      <c r="I48" s="456"/>
      <c r="J48" s="456"/>
      <c r="K48" s="456"/>
      <c r="L48" s="456"/>
      <c r="M48" s="456"/>
      <c r="N48" s="456"/>
      <c r="O48" s="456"/>
      <c r="P48" s="456"/>
      <c r="Q48" s="456"/>
      <c r="R48" s="456"/>
      <c r="S48" s="456"/>
      <c r="T48" s="456"/>
      <c r="U48" s="456"/>
      <c r="V48" s="456"/>
      <c r="W48" s="456"/>
      <c r="X48" s="456"/>
      <c r="Y48" s="456"/>
      <c r="Z48" s="456"/>
      <c r="AA48" s="456"/>
      <c r="AB48" s="456"/>
      <c r="AC48" s="456"/>
      <c r="AD48" s="456"/>
      <c r="AE48" s="456"/>
      <c r="AF48" s="456"/>
      <c r="AG48" s="456"/>
      <c r="AH48" s="456"/>
      <c r="AI48" s="456"/>
      <c r="AJ48" s="456"/>
      <c r="AK48" s="456"/>
      <c r="AL48" s="456"/>
      <c r="AM48" s="456"/>
      <c r="AN48" s="456"/>
      <c r="AO48" s="456"/>
      <c r="AP48" s="456"/>
      <c r="AQ48" s="456"/>
      <c r="AR48" s="456"/>
      <c r="AS48" s="456"/>
      <c r="AT48" s="456"/>
      <c r="AU48" s="456"/>
      <c r="AV48" s="448">
        <v>1873</v>
      </c>
      <c r="AW48" s="448">
        <v>2243</v>
      </c>
      <c r="AX48" s="448">
        <v>2501</v>
      </c>
      <c r="AY48" s="448">
        <v>2770</v>
      </c>
      <c r="AZ48" s="448">
        <v>2987</v>
      </c>
      <c r="BA48" s="448">
        <v>3202</v>
      </c>
      <c r="BB48" s="448">
        <v>3318</v>
      </c>
      <c r="BC48" s="448">
        <v>3406</v>
      </c>
      <c r="BD48" s="448">
        <v>3515</v>
      </c>
      <c r="BE48" s="448">
        <v>3646</v>
      </c>
      <c r="BF48" s="448">
        <v>3775</v>
      </c>
      <c r="BG48" s="448">
        <v>3931</v>
      </c>
      <c r="BH48" s="448">
        <v>4082</v>
      </c>
      <c r="BI48" s="448">
        <v>4202</v>
      </c>
      <c r="BJ48" s="448">
        <v>4319</v>
      </c>
      <c r="BK48" s="448">
        <v>4446</v>
      </c>
      <c r="BL48" s="448">
        <v>4577</v>
      </c>
      <c r="BM48" s="448">
        <v>4713</v>
      </c>
      <c r="BN48" s="448">
        <v>4796</v>
      </c>
      <c r="BO48" s="448">
        <v>4821</v>
      </c>
      <c r="BP48" s="448">
        <v>4831</v>
      </c>
      <c r="BQ48" s="448">
        <v>4780</v>
      </c>
      <c r="BR48" s="448">
        <v>4845</v>
      </c>
      <c r="BS48" s="448">
        <v>5036</v>
      </c>
      <c r="BT48" s="448">
        <v>5094</v>
      </c>
      <c r="BU48" s="448">
        <v>5081</v>
      </c>
      <c r="BV48" s="448">
        <v>5099</v>
      </c>
      <c r="BW48" s="448">
        <v>5164</v>
      </c>
      <c r="BX48" s="448">
        <v>4819</v>
      </c>
      <c r="BY48" s="448">
        <v>4976</v>
      </c>
      <c r="BZ48" s="448">
        <v>5322</v>
      </c>
      <c r="CA48" s="448">
        <v>5774</v>
      </c>
      <c r="CB48" s="448">
        <v>6161</v>
      </c>
      <c r="CC48" s="448">
        <v>6517</v>
      </c>
      <c r="CD48" s="448">
        <v>6856</v>
      </c>
      <c r="CE48" s="449">
        <v>7191</v>
      </c>
    </row>
    <row r="49" spans="1:83" x14ac:dyDescent="0.35">
      <c r="A49" s="455"/>
      <c r="B49" s="447" t="s">
        <v>340</v>
      </c>
      <c r="C49" s="447"/>
      <c r="D49" s="456"/>
      <c r="E49" s="456"/>
      <c r="F49" s="456"/>
      <c r="G49" s="456"/>
      <c r="H49" s="456"/>
      <c r="I49" s="456"/>
      <c r="J49" s="456"/>
      <c r="K49" s="456"/>
      <c r="L49" s="456"/>
      <c r="M49" s="456"/>
      <c r="N49" s="456"/>
      <c r="O49" s="456"/>
      <c r="P49" s="456"/>
      <c r="Q49" s="456"/>
      <c r="R49" s="456"/>
      <c r="S49" s="456"/>
      <c r="T49" s="456"/>
      <c r="U49" s="456"/>
      <c r="V49" s="456"/>
      <c r="W49" s="456"/>
      <c r="X49" s="456"/>
      <c r="Y49" s="456"/>
      <c r="Z49" s="456"/>
      <c r="AA49" s="456"/>
      <c r="AB49" s="456"/>
      <c r="AC49" s="456"/>
      <c r="AD49" s="456"/>
      <c r="AE49" s="456"/>
      <c r="AF49" s="456"/>
      <c r="AG49" s="456"/>
      <c r="AH49" s="456"/>
      <c r="AI49" s="456"/>
      <c r="AJ49" s="456"/>
      <c r="AK49" s="456"/>
      <c r="AL49" s="456"/>
      <c r="AM49" s="456"/>
      <c r="AN49" s="456"/>
      <c r="AO49" s="456"/>
      <c r="AP49" s="456"/>
      <c r="AQ49" s="456"/>
      <c r="AR49" s="456"/>
      <c r="AS49" s="456"/>
      <c r="AT49" s="456"/>
      <c r="AU49" s="456"/>
      <c r="AV49" s="445"/>
      <c r="AW49" s="445"/>
      <c r="AX49" s="445"/>
      <c r="AY49" s="448">
        <v>167</v>
      </c>
      <c r="AZ49" s="448">
        <v>157</v>
      </c>
      <c r="BA49" s="448">
        <v>167</v>
      </c>
      <c r="BB49" s="448">
        <v>178</v>
      </c>
      <c r="BC49" s="448">
        <v>193</v>
      </c>
      <c r="BD49" s="448">
        <v>204</v>
      </c>
      <c r="BE49" s="448">
        <v>217</v>
      </c>
      <c r="BF49" s="448">
        <v>225</v>
      </c>
      <c r="BG49" s="448">
        <v>223</v>
      </c>
      <c r="BH49" s="448">
        <v>208</v>
      </c>
      <c r="BI49" s="448">
        <v>204</v>
      </c>
      <c r="BJ49" s="448">
        <v>199</v>
      </c>
      <c r="BK49" s="448">
        <v>195</v>
      </c>
      <c r="BL49" s="448">
        <v>193</v>
      </c>
      <c r="BM49" s="448">
        <v>196</v>
      </c>
      <c r="BN49" s="448">
        <v>192</v>
      </c>
      <c r="BO49" s="448">
        <v>188</v>
      </c>
      <c r="BP49" s="448">
        <v>187</v>
      </c>
      <c r="BQ49" s="448">
        <v>181</v>
      </c>
      <c r="BR49" s="448">
        <v>187</v>
      </c>
      <c r="BS49" s="448">
        <v>177</v>
      </c>
      <c r="BT49" s="448">
        <v>184</v>
      </c>
      <c r="BU49" s="448">
        <v>181</v>
      </c>
      <c r="BV49" s="448">
        <v>178</v>
      </c>
      <c r="BW49" s="448">
        <v>191</v>
      </c>
      <c r="BX49" s="448">
        <v>131</v>
      </c>
      <c r="BY49" s="448">
        <v>135</v>
      </c>
      <c r="BZ49" s="448">
        <v>144</v>
      </c>
      <c r="CA49" s="448">
        <v>153</v>
      </c>
      <c r="CB49" s="448">
        <v>162</v>
      </c>
      <c r="CC49" s="448">
        <v>165</v>
      </c>
      <c r="CD49" s="448">
        <v>170</v>
      </c>
      <c r="CE49" s="449">
        <v>175</v>
      </c>
    </row>
    <row r="50" spans="1:83" s="243" customFormat="1" ht="26.25" customHeight="1" x14ac:dyDescent="0.35">
      <c r="B50" s="369" t="s">
        <v>259</v>
      </c>
      <c r="C50" s="457"/>
      <c r="D50" s="445">
        <v>0</v>
      </c>
      <c r="E50" s="445">
        <v>0</v>
      </c>
      <c r="F50" s="445">
        <v>0</v>
      </c>
      <c r="G50" s="445">
        <v>0</v>
      </c>
      <c r="H50" s="445">
        <v>0</v>
      </c>
      <c r="I50" s="445">
        <v>0</v>
      </c>
      <c r="J50" s="445">
        <v>0</v>
      </c>
      <c r="K50" s="445">
        <v>0</v>
      </c>
      <c r="L50" s="445">
        <v>0</v>
      </c>
      <c r="M50" s="445">
        <v>0</v>
      </c>
      <c r="N50" s="445">
        <v>0</v>
      </c>
      <c r="O50" s="445">
        <v>0</v>
      </c>
      <c r="P50" s="445">
        <v>0</v>
      </c>
      <c r="Q50" s="445">
        <v>0</v>
      </c>
      <c r="R50" s="445">
        <v>0</v>
      </c>
      <c r="S50" s="445">
        <v>0</v>
      </c>
      <c r="T50" s="445">
        <v>0</v>
      </c>
      <c r="U50" s="445">
        <v>0</v>
      </c>
      <c r="V50" s="445">
        <v>0</v>
      </c>
      <c r="W50" s="445">
        <v>0</v>
      </c>
      <c r="X50" s="445">
        <v>0</v>
      </c>
      <c r="Y50" s="445">
        <v>0</v>
      </c>
      <c r="Z50" s="445">
        <v>0</v>
      </c>
      <c r="AA50" s="445">
        <v>0</v>
      </c>
      <c r="AB50" s="445">
        <v>0</v>
      </c>
      <c r="AC50" s="445">
        <v>0</v>
      </c>
      <c r="AD50" s="445">
        <v>0</v>
      </c>
      <c r="AE50" s="445">
        <v>0</v>
      </c>
      <c r="AF50" s="445">
        <v>0</v>
      </c>
      <c r="AG50" s="445">
        <v>0</v>
      </c>
      <c r="AH50" s="445">
        <v>0</v>
      </c>
      <c r="AI50" s="445">
        <v>0</v>
      </c>
      <c r="AJ50" s="445">
        <v>0</v>
      </c>
      <c r="AK50" s="445">
        <v>0</v>
      </c>
      <c r="AL50" s="445">
        <v>0</v>
      </c>
      <c r="AM50" s="445">
        <v>0</v>
      </c>
      <c r="AN50" s="445">
        <v>0</v>
      </c>
      <c r="AO50" s="445">
        <v>0</v>
      </c>
      <c r="AP50" s="445">
        <v>0</v>
      </c>
      <c r="AQ50" s="445">
        <v>0</v>
      </c>
      <c r="AR50" s="445">
        <v>0</v>
      </c>
      <c r="AS50" s="445">
        <v>0</v>
      </c>
      <c r="AT50" s="445">
        <v>0</v>
      </c>
      <c r="AU50" s="445">
        <v>0</v>
      </c>
      <c r="AV50" s="445">
        <v>1045</v>
      </c>
      <c r="AW50" s="445">
        <v>1286</v>
      </c>
      <c r="AX50" s="445">
        <v>1466</v>
      </c>
      <c r="AY50" s="445">
        <v>1669</v>
      </c>
      <c r="AZ50" s="445">
        <v>1846</v>
      </c>
      <c r="BA50" s="445">
        <v>2004</v>
      </c>
      <c r="BB50" s="445">
        <v>2092</v>
      </c>
      <c r="BC50" s="445">
        <v>2165</v>
      </c>
      <c r="BD50" s="445">
        <v>2255</v>
      </c>
      <c r="BE50" s="445">
        <v>2368</v>
      </c>
      <c r="BF50" s="445">
        <v>2490</v>
      </c>
      <c r="BG50" s="445">
        <v>2607</v>
      </c>
      <c r="BH50" s="445">
        <v>2701</v>
      </c>
      <c r="BI50" s="445">
        <v>2777</v>
      </c>
      <c r="BJ50" s="445">
        <v>2852</v>
      </c>
      <c r="BK50" s="445">
        <v>2941</v>
      </c>
      <c r="BL50" s="445">
        <v>3034</v>
      </c>
      <c r="BM50" s="445">
        <v>3133</v>
      </c>
      <c r="BN50" s="445">
        <v>3205</v>
      </c>
      <c r="BO50" s="445">
        <v>3253</v>
      </c>
      <c r="BP50" s="445">
        <v>3307</v>
      </c>
      <c r="BQ50" s="445">
        <v>3307</v>
      </c>
      <c r="BR50" s="445">
        <v>3214</v>
      </c>
      <c r="BS50" s="445">
        <v>3015</v>
      </c>
      <c r="BT50" s="445">
        <v>2628</v>
      </c>
      <c r="BU50" s="445">
        <v>2126</v>
      </c>
      <c r="BV50" s="445">
        <v>1789</v>
      </c>
      <c r="BW50" s="445">
        <v>1554</v>
      </c>
      <c r="BX50" s="445">
        <v>1232</v>
      </c>
      <c r="BY50" s="445">
        <v>1206</v>
      </c>
      <c r="BZ50" s="445">
        <v>1204</v>
      </c>
      <c r="CA50" s="445">
        <v>1217</v>
      </c>
      <c r="CB50" s="445">
        <v>1264</v>
      </c>
      <c r="CC50" s="445">
        <v>1282</v>
      </c>
      <c r="CD50" s="445">
        <v>1267</v>
      </c>
      <c r="CE50" s="446">
        <v>1273</v>
      </c>
    </row>
    <row r="51" spans="1:83" s="243" customFormat="1" x14ac:dyDescent="0.35">
      <c r="B51" s="447" t="s">
        <v>339</v>
      </c>
      <c r="C51" s="457"/>
      <c r="D51" s="448">
        <v>0</v>
      </c>
      <c r="E51" s="448">
        <v>0</v>
      </c>
      <c r="F51" s="448">
        <v>0</v>
      </c>
      <c r="G51" s="448">
        <v>0</v>
      </c>
      <c r="H51" s="448">
        <v>0</v>
      </c>
      <c r="I51" s="448">
        <v>0</v>
      </c>
      <c r="J51" s="448">
        <v>0</v>
      </c>
      <c r="K51" s="448">
        <v>0</v>
      </c>
      <c r="L51" s="448">
        <v>0</v>
      </c>
      <c r="M51" s="448">
        <v>0</v>
      </c>
      <c r="N51" s="448">
        <v>0</v>
      </c>
      <c r="O51" s="448">
        <v>0</v>
      </c>
      <c r="P51" s="448">
        <v>0</v>
      </c>
      <c r="Q51" s="448">
        <v>0</v>
      </c>
      <c r="R51" s="448">
        <v>0</v>
      </c>
      <c r="S51" s="448">
        <v>0</v>
      </c>
      <c r="T51" s="448">
        <v>0</v>
      </c>
      <c r="U51" s="448">
        <v>0</v>
      </c>
      <c r="V51" s="448">
        <v>0</v>
      </c>
      <c r="W51" s="448">
        <v>0</v>
      </c>
      <c r="X51" s="448">
        <v>0</v>
      </c>
      <c r="Y51" s="448">
        <v>0</v>
      </c>
      <c r="Z51" s="448">
        <v>0</v>
      </c>
      <c r="AA51" s="448">
        <v>0</v>
      </c>
      <c r="AB51" s="448">
        <v>0</v>
      </c>
      <c r="AC51" s="448">
        <v>0</v>
      </c>
      <c r="AD51" s="448">
        <v>0</v>
      </c>
      <c r="AE51" s="448">
        <v>0</v>
      </c>
      <c r="AF51" s="448">
        <v>0</v>
      </c>
      <c r="AG51" s="448">
        <v>0</v>
      </c>
      <c r="AH51" s="448">
        <v>0</v>
      </c>
      <c r="AI51" s="448">
        <v>0</v>
      </c>
      <c r="AJ51" s="448">
        <v>0</v>
      </c>
      <c r="AK51" s="448">
        <v>0</v>
      </c>
      <c r="AL51" s="448">
        <v>0</v>
      </c>
      <c r="AM51" s="448">
        <v>0</v>
      </c>
      <c r="AN51" s="448">
        <v>0</v>
      </c>
      <c r="AO51" s="448">
        <v>0</v>
      </c>
      <c r="AP51" s="448">
        <v>0</v>
      </c>
      <c r="AQ51" s="448">
        <v>0</v>
      </c>
      <c r="AR51" s="448">
        <v>0</v>
      </c>
      <c r="AS51" s="448">
        <v>0</v>
      </c>
      <c r="AT51" s="448">
        <v>0</v>
      </c>
      <c r="AU51" s="448">
        <v>0</v>
      </c>
      <c r="AV51" s="448">
        <v>983</v>
      </c>
      <c r="AW51" s="448">
        <v>1281</v>
      </c>
      <c r="AX51" s="448">
        <v>1455</v>
      </c>
      <c r="AY51" s="448">
        <v>1655</v>
      </c>
      <c r="AZ51" s="448">
        <v>1835</v>
      </c>
      <c r="BA51" s="448">
        <v>1995</v>
      </c>
      <c r="BB51" s="448">
        <v>2080</v>
      </c>
      <c r="BC51" s="448">
        <v>2150</v>
      </c>
      <c r="BD51" s="448">
        <v>2239</v>
      </c>
      <c r="BE51" s="448">
        <v>2350</v>
      </c>
      <c r="BF51" s="448">
        <v>2471</v>
      </c>
      <c r="BG51" s="448">
        <v>2588</v>
      </c>
      <c r="BH51" s="448">
        <v>2682</v>
      </c>
      <c r="BI51" s="448">
        <v>2757</v>
      </c>
      <c r="BJ51" s="448">
        <v>2830</v>
      </c>
      <c r="BK51" s="448">
        <v>2918</v>
      </c>
      <c r="BL51" s="448">
        <v>3009</v>
      </c>
      <c r="BM51" s="448">
        <v>3106</v>
      </c>
      <c r="BN51" s="448">
        <v>3177</v>
      </c>
      <c r="BO51" s="448">
        <v>3224</v>
      </c>
      <c r="BP51" s="448">
        <v>3278</v>
      </c>
      <c r="BQ51" s="448">
        <v>3277</v>
      </c>
      <c r="BR51" s="448">
        <v>3185</v>
      </c>
      <c r="BS51" s="448">
        <v>2989</v>
      </c>
      <c r="BT51" s="448">
        <v>2604</v>
      </c>
      <c r="BU51" s="448">
        <v>2105</v>
      </c>
      <c r="BV51" s="448">
        <v>1771</v>
      </c>
      <c r="BW51" s="448">
        <v>1539</v>
      </c>
      <c r="BX51" s="448">
        <v>1219</v>
      </c>
      <c r="BY51" s="448">
        <v>1195</v>
      </c>
      <c r="BZ51" s="448">
        <v>1193</v>
      </c>
      <c r="CA51" s="448">
        <v>1207</v>
      </c>
      <c r="CB51" s="448">
        <v>1256</v>
      </c>
      <c r="CC51" s="448">
        <v>1276</v>
      </c>
      <c r="CD51" s="448">
        <v>1263</v>
      </c>
      <c r="CE51" s="449">
        <v>1269</v>
      </c>
    </row>
    <row r="52" spans="1:83" x14ac:dyDescent="0.35">
      <c r="B52" s="447" t="s">
        <v>390</v>
      </c>
      <c r="C52" s="379"/>
      <c r="D52" s="448">
        <v>0</v>
      </c>
      <c r="E52" s="448">
        <v>0</v>
      </c>
      <c r="F52" s="448">
        <v>0</v>
      </c>
      <c r="G52" s="448">
        <v>0</v>
      </c>
      <c r="H52" s="448">
        <v>0</v>
      </c>
      <c r="I52" s="448">
        <v>0</v>
      </c>
      <c r="J52" s="448">
        <v>0</v>
      </c>
      <c r="K52" s="448">
        <v>0</v>
      </c>
      <c r="L52" s="448">
        <v>0</v>
      </c>
      <c r="M52" s="448">
        <v>0</v>
      </c>
      <c r="N52" s="448">
        <v>0</v>
      </c>
      <c r="O52" s="448">
        <v>0</v>
      </c>
      <c r="P52" s="448">
        <v>0</v>
      </c>
      <c r="Q52" s="448">
        <v>0</v>
      </c>
      <c r="R52" s="448">
        <v>0</v>
      </c>
      <c r="S52" s="448">
        <v>0</v>
      </c>
      <c r="T52" s="448">
        <v>0</v>
      </c>
      <c r="U52" s="448">
        <v>0</v>
      </c>
      <c r="V52" s="448">
        <v>0</v>
      </c>
      <c r="W52" s="448">
        <v>0</v>
      </c>
      <c r="X52" s="448">
        <v>0</v>
      </c>
      <c r="Y52" s="448">
        <v>0</v>
      </c>
      <c r="Z52" s="448">
        <v>0</v>
      </c>
      <c r="AA52" s="448">
        <v>0</v>
      </c>
      <c r="AB52" s="448">
        <v>0</v>
      </c>
      <c r="AC52" s="448">
        <v>0</v>
      </c>
      <c r="AD52" s="448">
        <v>0</v>
      </c>
      <c r="AE52" s="448">
        <v>0</v>
      </c>
      <c r="AF52" s="448">
        <v>0</v>
      </c>
      <c r="AG52" s="448">
        <v>0</v>
      </c>
      <c r="AH52" s="448">
        <v>0</v>
      </c>
      <c r="AI52" s="448">
        <v>0</v>
      </c>
      <c r="AJ52" s="448">
        <v>0</v>
      </c>
      <c r="AK52" s="448">
        <v>0</v>
      </c>
      <c r="AL52" s="448">
        <v>0</v>
      </c>
      <c r="AM52" s="448">
        <v>0</v>
      </c>
      <c r="AN52" s="448">
        <v>0</v>
      </c>
      <c r="AO52" s="448">
        <v>0</v>
      </c>
      <c r="AP52" s="448">
        <v>0</v>
      </c>
      <c r="AQ52" s="448">
        <v>0</v>
      </c>
      <c r="AR52" s="448">
        <v>0</v>
      </c>
      <c r="AS52" s="448">
        <v>0</v>
      </c>
      <c r="AT52" s="448">
        <v>0</v>
      </c>
      <c r="AU52" s="448">
        <v>0</v>
      </c>
      <c r="AV52" s="448">
        <v>99</v>
      </c>
      <c r="AW52" s="448">
        <v>128</v>
      </c>
      <c r="AX52" s="448">
        <v>145</v>
      </c>
      <c r="AY52" s="448">
        <v>164</v>
      </c>
      <c r="AZ52" s="448">
        <v>181</v>
      </c>
      <c r="BA52" s="448">
        <v>197</v>
      </c>
      <c r="BB52" s="448">
        <v>207</v>
      </c>
      <c r="BC52" s="448">
        <v>216</v>
      </c>
      <c r="BD52" s="448">
        <v>226</v>
      </c>
      <c r="BE52" s="448">
        <v>239</v>
      </c>
      <c r="BF52" s="448">
        <v>258</v>
      </c>
      <c r="BG52" s="448">
        <v>270</v>
      </c>
      <c r="BH52" s="448">
        <v>279</v>
      </c>
      <c r="BI52" s="448">
        <v>286</v>
      </c>
      <c r="BJ52" s="448">
        <v>292</v>
      </c>
      <c r="BK52" s="448">
        <v>300</v>
      </c>
      <c r="BL52" s="448">
        <v>310</v>
      </c>
      <c r="BM52" s="448">
        <v>322</v>
      </c>
      <c r="BN52" s="448">
        <v>331</v>
      </c>
      <c r="BO52" s="448">
        <v>339</v>
      </c>
      <c r="BP52" s="448">
        <v>350</v>
      </c>
      <c r="BQ52" s="448">
        <v>362</v>
      </c>
      <c r="BR52" s="448">
        <v>381</v>
      </c>
      <c r="BS52" s="448">
        <v>406</v>
      </c>
      <c r="BT52" s="448">
        <v>426</v>
      </c>
      <c r="BU52" s="448">
        <v>449</v>
      </c>
      <c r="BV52" s="448">
        <v>473</v>
      </c>
      <c r="BW52" s="448">
        <v>506</v>
      </c>
      <c r="BX52" s="448">
        <v>494</v>
      </c>
      <c r="BY52" s="448">
        <v>529</v>
      </c>
      <c r="BZ52" s="448">
        <v>582</v>
      </c>
      <c r="CA52" s="448">
        <v>645</v>
      </c>
      <c r="CB52" s="448">
        <v>711</v>
      </c>
      <c r="CC52" s="448">
        <v>769</v>
      </c>
      <c r="CD52" s="448">
        <v>819</v>
      </c>
      <c r="CE52" s="449">
        <v>862</v>
      </c>
    </row>
    <row r="53" spans="1:83" x14ac:dyDescent="0.35">
      <c r="B53" s="447" t="s">
        <v>391</v>
      </c>
      <c r="C53" s="379"/>
      <c r="D53" s="448">
        <v>0</v>
      </c>
      <c r="E53" s="448">
        <v>0</v>
      </c>
      <c r="F53" s="448">
        <v>0</v>
      </c>
      <c r="G53" s="448">
        <v>0</v>
      </c>
      <c r="H53" s="448">
        <v>0</v>
      </c>
      <c r="I53" s="448">
        <v>0</v>
      </c>
      <c r="J53" s="448">
        <v>0</v>
      </c>
      <c r="K53" s="448">
        <v>0</v>
      </c>
      <c r="L53" s="448">
        <v>0</v>
      </c>
      <c r="M53" s="448">
        <v>0</v>
      </c>
      <c r="N53" s="448">
        <v>0</v>
      </c>
      <c r="O53" s="448">
        <v>0</v>
      </c>
      <c r="P53" s="448">
        <v>0</v>
      </c>
      <c r="Q53" s="448">
        <v>0</v>
      </c>
      <c r="R53" s="448">
        <v>0</v>
      </c>
      <c r="S53" s="448">
        <v>0</v>
      </c>
      <c r="T53" s="448">
        <v>0</v>
      </c>
      <c r="U53" s="448">
        <v>0</v>
      </c>
      <c r="V53" s="448">
        <v>0</v>
      </c>
      <c r="W53" s="448">
        <v>0</v>
      </c>
      <c r="X53" s="448">
        <v>0</v>
      </c>
      <c r="Y53" s="448">
        <v>0</v>
      </c>
      <c r="Z53" s="448">
        <v>0</v>
      </c>
      <c r="AA53" s="448">
        <v>0</v>
      </c>
      <c r="AB53" s="448">
        <v>0</v>
      </c>
      <c r="AC53" s="448">
        <v>0</v>
      </c>
      <c r="AD53" s="448">
        <v>0</v>
      </c>
      <c r="AE53" s="448">
        <v>0</v>
      </c>
      <c r="AF53" s="448">
        <v>0</v>
      </c>
      <c r="AG53" s="448">
        <v>0</v>
      </c>
      <c r="AH53" s="448">
        <v>0</v>
      </c>
      <c r="AI53" s="448">
        <v>0</v>
      </c>
      <c r="AJ53" s="448">
        <v>0</v>
      </c>
      <c r="AK53" s="448">
        <v>0</v>
      </c>
      <c r="AL53" s="448">
        <v>0</v>
      </c>
      <c r="AM53" s="448">
        <v>0</v>
      </c>
      <c r="AN53" s="448">
        <v>0</v>
      </c>
      <c r="AO53" s="448">
        <v>0</v>
      </c>
      <c r="AP53" s="448">
        <v>0</v>
      </c>
      <c r="AQ53" s="448">
        <v>0</v>
      </c>
      <c r="AR53" s="448">
        <v>0</v>
      </c>
      <c r="AS53" s="448">
        <v>0</v>
      </c>
      <c r="AT53" s="448">
        <v>0</v>
      </c>
      <c r="AU53" s="448">
        <v>0</v>
      </c>
      <c r="AV53" s="448">
        <v>591</v>
      </c>
      <c r="AW53" s="448">
        <v>796</v>
      </c>
      <c r="AX53" s="448">
        <v>908</v>
      </c>
      <c r="AY53" s="448">
        <v>1039</v>
      </c>
      <c r="AZ53" s="448">
        <v>1151</v>
      </c>
      <c r="BA53" s="448">
        <v>1243</v>
      </c>
      <c r="BB53" s="448">
        <v>1278</v>
      </c>
      <c r="BC53" s="448">
        <v>1302</v>
      </c>
      <c r="BD53" s="448">
        <v>1339</v>
      </c>
      <c r="BE53" s="448">
        <v>1396</v>
      </c>
      <c r="BF53" s="448">
        <v>1477</v>
      </c>
      <c r="BG53" s="448">
        <v>1539</v>
      </c>
      <c r="BH53" s="448">
        <v>1582</v>
      </c>
      <c r="BI53" s="448">
        <v>1612</v>
      </c>
      <c r="BJ53" s="448">
        <v>1641</v>
      </c>
      <c r="BK53" s="448">
        <v>1676</v>
      </c>
      <c r="BL53" s="448">
        <v>1715</v>
      </c>
      <c r="BM53" s="448">
        <v>1761</v>
      </c>
      <c r="BN53" s="448">
        <v>1800</v>
      </c>
      <c r="BO53" s="448">
        <v>1828</v>
      </c>
      <c r="BP53" s="448">
        <v>1858</v>
      </c>
      <c r="BQ53" s="448">
        <v>1846</v>
      </c>
      <c r="BR53" s="448">
        <v>1742</v>
      </c>
      <c r="BS53" s="448">
        <v>1555</v>
      </c>
      <c r="BT53" s="448">
        <v>1227</v>
      </c>
      <c r="BU53" s="448">
        <v>829</v>
      </c>
      <c r="BV53" s="448">
        <v>563</v>
      </c>
      <c r="BW53" s="448">
        <v>369</v>
      </c>
      <c r="BX53" s="448">
        <v>198</v>
      </c>
      <c r="BY53" s="448">
        <v>180</v>
      </c>
      <c r="BZ53" s="448">
        <v>163</v>
      </c>
      <c r="CA53" s="448">
        <v>151</v>
      </c>
      <c r="CB53" s="448">
        <v>164</v>
      </c>
      <c r="CC53" s="448">
        <v>166</v>
      </c>
      <c r="CD53" s="448">
        <v>145</v>
      </c>
      <c r="CE53" s="449">
        <v>140</v>
      </c>
    </row>
    <row r="54" spans="1:83" x14ac:dyDescent="0.35">
      <c r="B54" s="447" t="s">
        <v>392</v>
      </c>
      <c r="C54" s="379"/>
      <c r="D54" s="448">
        <v>0</v>
      </c>
      <c r="E54" s="448">
        <v>0</v>
      </c>
      <c r="F54" s="448">
        <v>0</v>
      </c>
      <c r="G54" s="448">
        <v>0</v>
      </c>
      <c r="H54" s="448">
        <v>0</v>
      </c>
      <c r="I54" s="448">
        <v>0</v>
      </c>
      <c r="J54" s="448">
        <v>0</v>
      </c>
      <c r="K54" s="448">
        <v>0</v>
      </c>
      <c r="L54" s="448">
        <v>0</v>
      </c>
      <c r="M54" s="448">
        <v>0</v>
      </c>
      <c r="N54" s="448">
        <v>0</v>
      </c>
      <c r="O54" s="448">
        <v>0</v>
      </c>
      <c r="P54" s="448">
        <v>0</v>
      </c>
      <c r="Q54" s="448">
        <v>0</v>
      </c>
      <c r="R54" s="448">
        <v>0</v>
      </c>
      <c r="S54" s="448">
        <v>0</v>
      </c>
      <c r="T54" s="448">
        <v>0</v>
      </c>
      <c r="U54" s="448">
        <v>0</v>
      </c>
      <c r="V54" s="448">
        <v>0</v>
      </c>
      <c r="W54" s="448">
        <v>0</v>
      </c>
      <c r="X54" s="448">
        <v>0</v>
      </c>
      <c r="Y54" s="448">
        <v>0</v>
      </c>
      <c r="Z54" s="448">
        <v>0</v>
      </c>
      <c r="AA54" s="448">
        <v>0</v>
      </c>
      <c r="AB54" s="448">
        <v>0</v>
      </c>
      <c r="AC54" s="448">
        <v>0</v>
      </c>
      <c r="AD54" s="448">
        <v>0</v>
      </c>
      <c r="AE54" s="448">
        <v>0</v>
      </c>
      <c r="AF54" s="448">
        <v>0</v>
      </c>
      <c r="AG54" s="448">
        <v>0</v>
      </c>
      <c r="AH54" s="448">
        <v>0</v>
      </c>
      <c r="AI54" s="448">
        <v>0</v>
      </c>
      <c r="AJ54" s="448">
        <v>0</v>
      </c>
      <c r="AK54" s="448">
        <v>0</v>
      </c>
      <c r="AL54" s="448">
        <v>0</v>
      </c>
      <c r="AM54" s="448">
        <v>0</v>
      </c>
      <c r="AN54" s="448">
        <v>0</v>
      </c>
      <c r="AO54" s="448">
        <v>0</v>
      </c>
      <c r="AP54" s="448">
        <v>0</v>
      </c>
      <c r="AQ54" s="448">
        <v>0</v>
      </c>
      <c r="AR54" s="448">
        <v>0</v>
      </c>
      <c r="AS54" s="448">
        <v>0</v>
      </c>
      <c r="AT54" s="448">
        <v>0</v>
      </c>
      <c r="AU54" s="448">
        <v>0</v>
      </c>
      <c r="AV54" s="448">
        <v>292</v>
      </c>
      <c r="AW54" s="448">
        <v>357</v>
      </c>
      <c r="AX54" s="448">
        <v>402</v>
      </c>
      <c r="AY54" s="448">
        <v>452</v>
      </c>
      <c r="AZ54" s="448">
        <v>503</v>
      </c>
      <c r="BA54" s="448">
        <v>555</v>
      </c>
      <c r="BB54" s="448">
        <v>595</v>
      </c>
      <c r="BC54" s="448">
        <v>632</v>
      </c>
      <c r="BD54" s="448">
        <v>674</v>
      </c>
      <c r="BE54" s="448">
        <v>715</v>
      </c>
      <c r="BF54" s="448">
        <v>736</v>
      </c>
      <c r="BG54" s="448">
        <v>779</v>
      </c>
      <c r="BH54" s="448">
        <v>821</v>
      </c>
      <c r="BI54" s="448">
        <v>859</v>
      </c>
      <c r="BJ54" s="448">
        <v>897</v>
      </c>
      <c r="BK54" s="448">
        <v>942</v>
      </c>
      <c r="BL54" s="448">
        <v>984</v>
      </c>
      <c r="BM54" s="448">
        <v>1023</v>
      </c>
      <c r="BN54" s="448">
        <v>1046</v>
      </c>
      <c r="BO54" s="448">
        <v>1057</v>
      </c>
      <c r="BP54" s="448">
        <v>1070</v>
      </c>
      <c r="BQ54" s="448">
        <v>1069</v>
      </c>
      <c r="BR54" s="448">
        <v>1062</v>
      </c>
      <c r="BS54" s="448">
        <v>1028</v>
      </c>
      <c r="BT54" s="448">
        <v>951</v>
      </c>
      <c r="BU54" s="448">
        <v>827</v>
      </c>
      <c r="BV54" s="448">
        <v>735</v>
      </c>
      <c r="BW54" s="448">
        <v>665</v>
      </c>
      <c r="BX54" s="448">
        <v>528</v>
      </c>
      <c r="BY54" s="448">
        <v>486</v>
      </c>
      <c r="BZ54" s="448">
        <v>448</v>
      </c>
      <c r="CA54" s="448">
        <v>411</v>
      </c>
      <c r="CB54" s="448">
        <v>381</v>
      </c>
      <c r="CC54" s="448">
        <v>342</v>
      </c>
      <c r="CD54" s="448">
        <v>299</v>
      </c>
      <c r="CE54" s="449">
        <v>266</v>
      </c>
    </row>
    <row r="55" spans="1:83" x14ac:dyDescent="0.35">
      <c r="B55" s="447" t="s">
        <v>340</v>
      </c>
      <c r="C55" s="379"/>
      <c r="D55" s="448">
        <v>0</v>
      </c>
      <c r="E55" s="448">
        <v>0</v>
      </c>
      <c r="F55" s="448">
        <v>0</v>
      </c>
      <c r="G55" s="448">
        <v>0</v>
      </c>
      <c r="H55" s="448">
        <v>0</v>
      </c>
      <c r="I55" s="448">
        <v>0</v>
      </c>
      <c r="J55" s="448">
        <v>0</v>
      </c>
      <c r="K55" s="448">
        <v>0</v>
      </c>
      <c r="L55" s="448">
        <v>0</v>
      </c>
      <c r="M55" s="448">
        <v>0</v>
      </c>
      <c r="N55" s="448">
        <v>0</v>
      </c>
      <c r="O55" s="448">
        <v>0</v>
      </c>
      <c r="P55" s="448">
        <v>0</v>
      </c>
      <c r="Q55" s="448">
        <v>0</v>
      </c>
      <c r="R55" s="448">
        <v>0</v>
      </c>
      <c r="S55" s="448">
        <v>0</v>
      </c>
      <c r="T55" s="448">
        <v>0</v>
      </c>
      <c r="U55" s="448">
        <v>0</v>
      </c>
      <c r="V55" s="448">
        <v>0</v>
      </c>
      <c r="W55" s="448">
        <v>0</v>
      </c>
      <c r="X55" s="448">
        <v>0</v>
      </c>
      <c r="Y55" s="448">
        <v>0</v>
      </c>
      <c r="Z55" s="448">
        <v>0</v>
      </c>
      <c r="AA55" s="448">
        <v>0</v>
      </c>
      <c r="AB55" s="448">
        <v>0</v>
      </c>
      <c r="AC55" s="448">
        <v>0</v>
      </c>
      <c r="AD55" s="448">
        <v>0</v>
      </c>
      <c r="AE55" s="448">
        <v>0</v>
      </c>
      <c r="AF55" s="448">
        <v>0</v>
      </c>
      <c r="AG55" s="448">
        <v>0</v>
      </c>
      <c r="AH55" s="448">
        <v>0</v>
      </c>
      <c r="AI55" s="448">
        <v>0</v>
      </c>
      <c r="AJ55" s="448">
        <v>0</v>
      </c>
      <c r="AK55" s="448">
        <v>0</v>
      </c>
      <c r="AL55" s="448">
        <v>0</v>
      </c>
      <c r="AM55" s="448">
        <v>0</v>
      </c>
      <c r="AN55" s="448">
        <v>0</v>
      </c>
      <c r="AO55" s="448">
        <v>0</v>
      </c>
      <c r="AP55" s="448">
        <v>0</v>
      </c>
      <c r="AQ55" s="448">
        <v>0</v>
      </c>
      <c r="AR55" s="448">
        <v>0</v>
      </c>
      <c r="AS55" s="448">
        <v>0</v>
      </c>
      <c r="AT55" s="448">
        <v>0</v>
      </c>
      <c r="AU55" s="448">
        <v>0</v>
      </c>
      <c r="AV55" s="448">
        <v>62</v>
      </c>
      <c r="AW55" s="448">
        <v>5</v>
      </c>
      <c r="AX55" s="448">
        <v>11</v>
      </c>
      <c r="AY55" s="448">
        <v>14</v>
      </c>
      <c r="AZ55" s="448">
        <v>11</v>
      </c>
      <c r="BA55" s="448">
        <v>9</v>
      </c>
      <c r="BB55" s="448">
        <v>12</v>
      </c>
      <c r="BC55" s="448">
        <v>15</v>
      </c>
      <c r="BD55" s="448">
        <v>16</v>
      </c>
      <c r="BE55" s="448">
        <v>18</v>
      </c>
      <c r="BF55" s="448">
        <v>19</v>
      </c>
      <c r="BG55" s="448">
        <v>19</v>
      </c>
      <c r="BH55" s="448">
        <v>19</v>
      </c>
      <c r="BI55" s="448">
        <v>20</v>
      </c>
      <c r="BJ55" s="448">
        <v>22</v>
      </c>
      <c r="BK55" s="448">
        <v>23</v>
      </c>
      <c r="BL55" s="448">
        <v>24</v>
      </c>
      <c r="BM55" s="448">
        <v>27</v>
      </c>
      <c r="BN55" s="448">
        <v>28</v>
      </c>
      <c r="BO55" s="448">
        <v>29</v>
      </c>
      <c r="BP55" s="448">
        <v>29</v>
      </c>
      <c r="BQ55" s="448">
        <v>30</v>
      </c>
      <c r="BR55" s="448">
        <v>30</v>
      </c>
      <c r="BS55" s="448">
        <v>26</v>
      </c>
      <c r="BT55" s="448">
        <v>24</v>
      </c>
      <c r="BU55" s="448">
        <v>20</v>
      </c>
      <c r="BV55" s="448">
        <v>17</v>
      </c>
      <c r="BW55" s="448">
        <v>15</v>
      </c>
      <c r="BX55" s="448">
        <v>13</v>
      </c>
      <c r="BY55" s="448">
        <v>12</v>
      </c>
      <c r="BZ55" s="448">
        <v>11</v>
      </c>
      <c r="CA55" s="448">
        <v>10</v>
      </c>
      <c r="CB55" s="448">
        <v>8</v>
      </c>
      <c r="CC55" s="448">
        <v>5</v>
      </c>
      <c r="CD55" s="448">
        <v>4</v>
      </c>
      <c r="CE55" s="449">
        <v>4</v>
      </c>
    </row>
    <row r="56" spans="1:83" x14ac:dyDescent="0.35">
      <c r="A56" s="444"/>
      <c r="B56" s="447" t="s">
        <v>390</v>
      </c>
      <c r="C56" s="379"/>
      <c r="D56" s="448"/>
      <c r="E56" s="448"/>
      <c r="F56" s="448"/>
      <c r="G56" s="448"/>
      <c r="H56" s="448"/>
      <c r="I56" s="448"/>
      <c r="J56" s="448"/>
      <c r="K56" s="448"/>
      <c r="L56" s="448"/>
      <c r="M56" s="448"/>
      <c r="N56" s="448"/>
      <c r="O56" s="448"/>
      <c r="P56" s="448"/>
      <c r="Q56" s="448"/>
      <c r="R56" s="448"/>
      <c r="S56" s="448"/>
      <c r="T56" s="448"/>
      <c r="U56" s="448"/>
      <c r="V56" s="448"/>
      <c r="W56" s="448"/>
      <c r="X56" s="448"/>
      <c r="Y56" s="448"/>
      <c r="Z56" s="448"/>
      <c r="AA56" s="448"/>
      <c r="AB56" s="448"/>
      <c r="AC56" s="448"/>
      <c r="AD56" s="448"/>
      <c r="AE56" s="448"/>
      <c r="AF56" s="448"/>
      <c r="AG56" s="44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v>0</v>
      </c>
      <c r="BR56" s="448">
        <v>0</v>
      </c>
      <c r="BS56" s="448">
        <v>0</v>
      </c>
      <c r="BT56" s="448">
        <v>0</v>
      </c>
      <c r="BU56" s="448">
        <v>0</v>
      </c>
      <c r="BV56" s="448">
        <v>1</v>
      </c>
      <c r="BW56" s="448">
        <v>0</v>
      </c>
      <c r="BX56" s="448">
        <v>0</v>
      </c>
      <c r="BY56" s="448">
        <v>0</v>
      </c>
      <c r="BZ56" s="448">
        <v>0</v>
      </c>
      <c r="CA56" s="448">
        <v>0</v>
      </c>
      <c r="CB56" s="448">
        <v>0</v>
      </c>
      <c r="CC56" s="448">
        <v>0</v>
      </c>
      <c r="CD56" s="448">
        <v>0</v>
      </c>
      <c r="CE56" s="449">
        <v>0</v>
      </c>
    </row>
    <row r="57" spans="1:83" x14ac:dyDescent="0.35">
      <c r="A57" s="444"/>
      <c r="B57" s="447" t="s">
        <v>391</v>
      </c>
      <c r="C57" s="379"/>
      <c r="D57" s="448"/>
      <c r="E57" s="448"/>
      <c r="F57" s="448"/>
      <c r="G57" s="448"/>
      <c r="H57" s="448"/>
      <c r="I57" s="448"/>
      <c r="J57" s="448"/>
      <c r="K57" s="448"/>
      <c r="L57" s="448"/>
      <c r="M57" s="448"/>
      <c r="N57" s="448"/>
      <c r="O57" s="448"/>
      <c r="P57" s="448"/>
      <c r="Q57" s="448"/>
      <c r="R57" s="448"/>
      <c r="S57" s="448"/>
      <c r="T57" s="448"/>
      <c r="U57" s="448"/>
      <c r="V57" s="448"/>
      <c r="W57" s="448"/>
      <c r="X57" s="448"/>
      <c r="Y57" s="448"/>
      <c r="Z57" s="448"/>
      <c r="AA57" s="448"/>
      <c r="AB57" s="448"/>
      <c r="AC57" s="448"/>
      <c r="AD57" s="448"/>
      <c r="AE57" s="448"/>
      <c r="AF57" s="448"/>
      <c r="AG57" s="44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v>20</v>
      </c>
      <c r="BR57" s="448">
        <v>19</v>
      </c>
      <c r="BS57" s="448">
        <v>8</v>
      </c>
      <c r="BT57" s="448">
        <v>9</v>
      </c>
      <c r="BU57" s="448">
        <v>8</v>
      </c>
      <c r="BV57" s="448">
        <v>7</v>
      </c>
      <c r="BW57" s="448">
        <v>7</v>
      </c>
      <c r="BX57" s="448">
        <v>7</v>
      </c>
      <c r="BY57" s="448">
        <v>6</v>
      </c>
      <c r="BZ57" s="448">
        <v>5</v>
      </c>
      <c r="CA57" s="448">
        <v>5</v>
      </c>
      <c r="CB57" s="448">
        <v>3</v>
      </c>
      <c r="CC57" s="448">
        <v>2</v>
      </c>
      <c r="CD57" s="448">
        <v>1</v>
      </c>
      <c r="CE57" s="449">
        <v>1</v>
      </c>
    </row>
    <row r="58" spans="1:83" x14ac:dyDescent="0.35">
      <c r="A58" s="444"/>
      <c r="B58" s="447" t="s">
        <v>392</v>
      </c>
      <c r="C58" s="379"/>
      <c r="D58" s="448"/>
      <c r="E58" s="448"/>
      <c r="F58" s="448"/>
      <c r="G58" s="448"/>
      <c r="H58" s="448"/>
      <c r="I58" s="448"/>
      <c r="J58" s="448"/>
      <c r="K58" s="448"/>
      <c r="L58" s="448"/>
      <c r="M58" s="448"/>
      <c r="N58" s="448"/>
      <c r="O58" s="448"/>
      <c r="P58" s="448"/>
      <c r="Q58" s="448"/>
      <c r="R58" s="448"/>
      <c r="S58" s="448"/>
      <c r="T58" s="448"/>
      <c r="U58" s="448"/>
      <c r="V58" s="448"/>
      <c r="W58" s="448"/>
      <c r="X58" s="448"/>
      <c r="Y58" s="448"/>
      <c r="Z58" s="448"/>
      <c r="AA58" s="448"/>
      <c r="AB58" s="448"/>
      <c r="AC58" s="448"/>
      <c r="AD58" s="448"/>
      <c r="AE58" s="448"/>
      <c r="AF58" s="448"/>
      <c r="AG58" s="44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v>10</v>
      </c>
      <c r="BR58" s="448">
        <v>10</v>
      </c>
      <c r="BS58" s="448">
        <v>18</v>
      </c>
      <c r="BT58" s="448">
        <v>15</v>
      </c>
      <c r="BU58" s="448">
        <v>12</v>
      </c>
      <c r="BV58" s="448">
        <v>10</v>
      </c>
      <c r="BW58" s="448">
        <v>8</v>
      </c>
      <c r="BX58" s="448">
        <v>6</v>
      </c>
      <c r="BY58" s="448">
        <v>5</v>
      </c>
      <c r="BZ58" s="448">
        <v>5</v>
      </c>
      <c r="CA58" s="448">
        <v>5</v>
      </c>
      <c r="CB58" s="448">
        <v>4</v>
      </c>
      <c r="CC58" s="448">
        <v>3</v>
      </c>
      <c r="CD58" s="448">
        <v>3</v>
      </c>
      <c r="CE58" s="449">
        <v>3</v>
      </c>
    </row>
    <row r="59" spans="1:83" ht="25.5" customHeight="1" x14ac:dyDescent="0.35">
      <c r="A59" s="444"/>
      <c r="B59" s="458" t="s">
        <v>641</v>
      </c>
      <c r="C59" s="379"/>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v>2</v>
      </c>
      <c r="BH59" s="448">
        <v>2</v>
      </c>
      <c r="BI59" s="448">
        <v>2</v>
      </c>
      <c r="BJ59" s="448">
        <v>2</v>
      </c>
      <c r="BK59" s="448">
        <v>2</v>
      </c>
      <c r="BL59" s="448">
        <v>3</v>
      </c>
      <c r="BM59" s="448">
        <v>3</v>
      </c>
      <c r="BN59" s="448">
        <v>3</v>
      </c>
      <c r="BO59" s="448">
        <v>4</v>
      </c>
      <c r="BP59" s="448">
        <v>4</v>
      </c>
      <c r="BQ59" s="448">
        <v>4</v>
      </c>
      <c r="BR59" s="448">
        <v>4</v>
      </c>
      <c r="BS59" s="448">
        <v>4</v>
      </c>
      <c r="BT59" s="448">
        <v>4</v>
      </c>
      <c r="BU59" s="448">
        <v>4</v>
      </c>
      <c r="BV59" s="448">
        <v>4</v>
      </c>
      <c r="BW59" s="448">
        <v>3</v>
      </c>
      <c r="BX59" s="448">
        <v>3</v>
      </c>
      <c r="BY59" s="448">
        <v>3</v>
      </c>
      <c r="BZ59" s="448">
        <v>2</v>
      </c>
      <c r="CA59" s="448">
        <v>2</v>
      </c>
      <c r="CB59" s="448">
        <v>3</v>
      </c>
      <c r="CC59" s="448">
        <v>3</v>
      </c>
      <c r="CD59" s="448">
        <v>2</v>
      </c>
      <c r="CE59" s="449">
        <v>2</v>
      </c>
    </row>
    <row r="60" spans="1:83" ht="24" customHeight="1" x14ac:dyDescent="0.35">
      <c r="B60" s="401" t="s">
        <v>289</v>
      </c>
      <c r="C60" s="379"/>
      <c r="D60" s="445">
        <v>0</v>
      </c>
      <c r="E60" s="445">
        <v>0</v>
      </c>
      <c r="F60" s="445">
        <v>0</v>
      </c>
      <c r="G60" s="445">
        <v>0</v>
      </c>
      <c r="H60" s="445">
        <v>0</v>
      </c>
      <c r="I60" s="445">
        <v>0</v>
      </c>
      <c r="J60" s="445">
        <v>0</v>
      </c>
      <c r="K60" s="445">
        <v>0</v>
      </c>
      <c r="L60" s="445">
        <v>0</v>
      </c>
      <c r="M60" s="445">
        <v>0</v>
      </c>
      <c r="N60" s="445">
        <v>0</v>
      </c>
      <c r="O60" s="445">
        <v>0</v>
      </c>
      <c r="P60" s="445">
        <v>0</v>
      </c>
      <c r="Q60" s="445">
        <v>0</v>
      </c>
      <c r="R60" s="445">
        <v>0</v>
      </c>
      <c r="S60" s="445">
        <v>0</v>
      </c>
      <c r="T60" s="445">
        <v>0</v>
      </c>
      <c r="U60" s="445">
        <v>0</v>
      </c>
      <c r="V60" s="445">
        <v>0</v>
      </c>
      <c r="W60" s="445">
        <v>0</v>
      </c>
      <c r="X60" s="445">
        <v>0</v>
      </c>
      <c r="Y60" s="445">
        <v>0</v>
      </c>
      <c r="Z60" s="445">
        <v>0</v>
      </c>
      <c r="AA60" s="445">
        <v>0</v>
      </c>
      <c r="AB60" s="445">
        <v>0</v>
      </c>
      <c r="AC60" s="445">
        <v>0</v>
      </c>
      <c r="AD60" s="445">
        <v>0</v>
      </c>
      <c r="AE60" s="445">
        <v>0</v>
      </c>
      <c r="AF60" s="445">
        <v>0</v>
      </c>
      <c r="AG60" s="445">
        <v>0</v>
      </c>
      <c r="AH60" s="445">
        <v>0</v>
      </c>
      <c r="AI60" s="445">
        <v>0</v>
      </c>
      <c r="AJ60" s="445">
        <v>0</v>
      </c>
      <c r="AK60" s="445">
        <v>0</v>
      </c>
      <c r="AL60" s="445">
        <v>0</v>
      </c>
      <c r="AM60" s="445">
        <v>0</v>
      </c>
      <c r="AN60" s="445">
        <v>0</v>
      </c>
      <c r="AO60" s="445">
        <v>0</v>
      </c>
      <c r="AP60" s="445">
        <v>0</v>
      </c>
      <c r="AQ60" s="445">
        <v>0</v>
      </c>
      <c r="AR60" s="445">
        <v>0</v>
      </c>
      <c r="AS60" s="445">
        <v>0</v>
      </c>
      <c r="AT60" s="445">
        <v>0</v>
      </c>
      <c r="AU60" s="445">
        <v>0</v>
      </c>
      <c r="AV60" s="445">
        <v>0</v>
      </c>
      <c r="AW60" s="445">
        <v>0</v>
      </c>
      <c r="AX60" s="445">
        <v>0</v>
      </c>
      <c r="AY60" s="445">
        <v>0</v>
      </c>
      <c r="AZ60" s="445">
        <v>0</v>
      </c>
      <c r="BA60" s="445">
        <v>0</v>
      </c>
      <c r="BB60" s="445">
        <v>0</v>
      </c>
      <c r="BC60" s="445">
        <v>0</v>
      </c>
      <c r="BD60" s="445">
        <v>0</v>
      </c>
      <c r="BE60" s="445">
        <v>0</v>
      </c>
      <c r="BF60" s="445">
        <v>0</v>
      </c>
      <c r="BG60" s="445">
        <v>0</v>
      </c>
      <c r="BH60" s="445">
        <v>0</v>
      </c>
      <c r="BI60" s="445">
        <v>0</v>
      </c>
      <c r="BJ60" s="445">
        <v>0</v>
      </c>
      <c r="BK60" s="445">
        <v>0</v>
      </c>
      <c r="BL60" s="445">
        <v>0</v>
      </c>
      <c r="BM60" s="445">
        <v>0</v>
      </c>
      <c r="BN60" s="445">
        <v>0</v>
      </c>
      <c r="BO60" s="445">
        <v>0</v>
      </c>
      <c r="BP60" s="445">
        <v>0</v>
      </c>
      <c r="BQ60" s="445">
        <v>13</v>
      </c>
      <c r="BR60" s="445">
        <v>200</v>
      </c>
      <c r="BS60" s="445">
        <v>594</v>
      </c>
      <c r="BT60" s="445">
        <v>1056</v>
      </c>
      <c r="BU60" s="445">
        <v>1558</v>
      </c>
      <c r="BV60" s="445">
        <v>1919</v>
      </c>
      <c r="BW60" s="445">
        <v>2215</v>
      </c>
      <c r="BX60" s="445">
        <v>2336</v>
      </c>
      <c r="BY60" s="445">
        <v>2532</v>
      </c>
      <c r="BZ60" s="445">
        <v>2852</v>
      </c>
      <c r="CA60" s="445">
        <v>3207</v>
      </c>
      <c r="CB60" s="445">
        <v>3477</v>
      </c>
      <c r="CC60" s="445">
        <v>3796</v>
      </c>
      <c r="CD60" s="445">
        <v>4138</v>
      </c>
      <c r="CE60" s="446">
        <v>4454</v>
      </c>
    </row>
    <row r="61" spans="1:83" x14ac:dyDescent="0.35">
      <c r="B61" s="447" t="s">
        <v>339</v>
      </c>
      <c r="C61" s="379"/>
      <c r="D61" s="448">
        <v>0</v>
      </c>
      <c r="E61" s="448">
        <v>0</v>
      </c>
      <c r="F61" s="448">
        <v>0</v>
      </c>
      <c r="G61" s="448">
        <v>0</v>
      </c>
      <c r="H61" s="448">
        <v>0</v>
      </c>
      <c r="I61" s="448">
        <v>0</v>
      </c>
      <c r="J61" s="448">
        <v>0</v>
      </c>
      <c r="K61" s="448">
        <v>0</v>
      </c>
      <c r="L61" s="448">
        <v>0</v>
      </c>
      <c r="M61" s="448">
        <v>0</v>
      </c>
      <c r="N61" s="448">
        <v>0</v>
      </c>
      <c r="O61" s="448">
        <v>0</v>
      </c>
      <c r="P61" s="448">
        <v>0</v>
      </c>
      <c r="Q61" s="448">
        <v>0</v>
      </c>
      <c r="R61" s="448">
        <v>0</v>
      </c>
      <c r="S61" s="448">
        <v>0</v>
      </c>
      <c r="T61" s="448">
        <v>0</v>
      </c>
      <c r="U61" s="448">
        <v>0</v>
      </c>
      <c r="V61" s="448">
        <v>0</v>
      </c>
      <c r="W61" s="448">
        <v>0</v>
      </c>
      <c r="X61" s="448">
        <v>0</v>
      </c>
      <c r="Y61" s="448">
        <v>0</v>
      </c>
      <c r="Z61" s="448">
        <v>0</v>
      </c>
      <c r="AA61" s="448">
        <v>0</v>
      </c>
      <c r="AB61" s="448">
        <v>0</v>
      </c>
      <c r="AC61" s="448">
        <v>0</v>
      </c>
      <c r="AD61" s="448">
        <v>0</v>
      </c>
      <c r="AE61" s="448">
        <v>0</v>
      </c>
      <c r="AF61" s="448">
        <v>0</v>
      </c>
      <c r="AG61" s="448">
        <v>0</v>
      </c>
      <c r="AH61" s="448">
        <v>0</v>
      </c>
      <c r="AI61" s="448">
        <v>0</v>
      </c>
      <c r="AJ61" s="448">
        <v>0</v>
      </c>
      <c r="AK61" s="448">
        <v>0</v>
      </c>
      <c r="AL61" s="448">
        <v>0</v>
      </c>
      <c r="AM61" s="448">
        <v>0</v>
      </c>
      <c r="AN61" s="448">
        <v>0</v>
      </c>
      <c r="AO61" s="448">
        <v>0</v>
      </c>
      <c r="AP61" s="448">
        <v>0</v>
      </c>
      <c r="AQ61" s="448">
        <v>0</v>
      </c>
      <c r="AR61" s="448">
        <v>0</v>
      </c>
      <c r="AS61" s="448">
        <v>0</v>
      </c>
      <c r="AT61" s="448">
        <v>0</v>
      </c>
      <c r="AU61" s="448">
        <v>0</v>
      </c>
      <c r="AV61" s="448">
        <v>0</v>
      </c>
      <c r="AW61" s="448">
        <v>0</v>
      </c>
      <c r="AX61" s="448">
        <v>0</v>
      </c>
      <c r="AY61" s="448">
        <v>0</v>
      </c>
      <c r="AZ61" s="448">
        <v>0</v>
      </c>
      <c r="BA61" s="448">
        <v>0</v>
      </c>
      <c r="BB61" s="448">
        <v>0</v>
      </c>
      <c r="BC61" s="448">
        <v>0</v>
      </c>
      <c r="BD61" s="448">
        <v>0</v>
      </c>
      <c r="BE61" s="448">
        <v>0</v>
      </c>
      <c r="BF61" s="448">
        <v>0</v>
      </c>
      <c r="BG61" s="448">
        <v>0</v>
      </c>
      <c r="BH61" s="448">
        <v>0</v>
      </c>
      <c r="BI61" s="448">
        <v>0</v>
      </c>
      <c r="BJ61" s="448">
        <v>0</v>
      </c>
      <c r="BK61" s="448">
        <v>0</v>
      </c>
      <c r="BL61" s="448">
        <v>0</v>
      </c>
      <c r="BM61" s="448">
        <v>0</v>
      </c>
      <c r="BN61" s="448">
        <v>0</v>
      </c>
      <c r="BO61" s="448">
        <v>0</v>
      </c>
      <c r="BP61" s="448">
        <v>0</v>
      </c>
      <c r="BQ61" s="448">
        <v>13</v>
      </c>
      <c r="BR61" s="448">
        <v>198</v>
      </c>
      <c r="BS61" s="448">
        <v>588</v>
      </c>
      <c r="BT61" s="448">
        <v>1045</v>
      </c>
      <c r="BU61" s="448">
        <v>1541</v>
      </c>
      <c r="BV61" s="448">
        <v>1898</v>
      </c>
      <c r="BW61" s="448">
        <v>2190</v>
      </c>
      <c r="BX61" s="448">
        <v>2310</v>
      </c>
      <c r="BY61" s="448">
        <v>2504</v>
      </c>
      <c r="BZ61" s="448">
        <v>2821</v>
      </c>
      <c r="CA61" s="448">
        <v>3172</v>
      </c>
      <c r="CB61" s="448">
        <v>3439</v>
      </c>
      <c r="CC61" s="448">
        <v>3754</v>
      </c>
      <c r="CD61" s="448">
        <v>4091</v>
      </c>
      <c r="CE61" s="449">
        <v>4405</v>
      </c>
    </row>
    <row r="62" spans="1:83" x14ac:dyDescent="0.35">
      <c r="B62" s="447" t="s">
        <v>391</v>
      </c>
      <c r="C62" s="379"/>
      <c r="D62" s="448">
        <v>0</v>
      </c>
      <c r="E62" s="448">
        <v>0</v>
      </c>
      <c r="F62" s="448">
        <v>0</v>
      </c>
      <c r="G62" s="448">
        <v>0</v>
      </c>
      <c r="H62" s="448">
        <v>0</v>
      </c>
      <c r="I62" s="448">
        <v>0</v>
      </c>
      <c r="J62" s="448">
        <v>0</v>
      </c>
      <c r="K62" s="448">
        <v>0</v>
      </c>
      <c r="L62" s="448">
        <v>0</v>
      </c>
      <c r="M62" s="448">
        <v>0</v>
      </c>
      <c r="N62" s="448">
        <v>0</v>
      </c>
      <c r="O62" s="448">
        <v>0</v>
      </c>
      <c r="P62" s="448">
        <v>0</v>
      </c>
      <c r="Q62" s="448">
        <v>0</v>
      </c>
      <c r="R62" s="448">
        <v>0</v>
      </c>
      <c r="S62" s="448">
        <v>0</v>
      </c>
      <c r="T62" s="448">
        <v>0</v>
      </c>
      <c r="U62" s="448">
        <v>0</v>
      </c>
      <c r="V62" s="448">
        <v>0</v>
      </c>
      <c r="W62" s="448">
        <v>0</v>
      </c>
      <c r="X62" s="448">
        <v>0</v>
      </c>
      <c r="Y62" s="448">
        <v>0</v>
      </c>
      <c r="Z62" s="448">
        <v>0</v>
      </c>
      <c r="AA62" s="448">
        <v>0</v>
      </c>
      <c r="AB62" s="448">
        <v>0</v>
      </c>
      <c r="AC62" s="448">
        <v>0</v>
      </c>
      <c r="AD62" s="448">
        <v>0</v>
      </c>
      <c r="AE62" s="448">
        <v>0</v>
      </c>
      <c r="AF62" s="448">
        <v>0</v>
      </c>
      <c r="AG62" s="448">
        <v>0</v>
      </c>
      <c r="AH62" s="448">
        <v>0</v>
      </c>
      <c r="AI62" s="448">
        <v>0</v>
      </c>
      <c r="AJ62" s="448">
        <v>0</v>
      </c>
      <c r="AK62" s="448">
        <v>0</v>
      </c>
      <c r="AL62" s="448">
        <v>0</v>
      </c>
      <c r="AM62" s="448">
        <v>0</v>
      </c>
      <c r="AN62" s="448">
        <v>0</v>
      </c>
      <c r="AO62" s="448">
        <v>0</v>
      </c>
      <c r="AP62" s="448">
        <v>0</v>
      </c>
      <c r="AQ62" s="448">
        <v>0</v>
      </c>
      <c r="AR62" s="448">
        <v>0</v>
      </c>
      <c r="AS62" s="448">
        <v>0</v>
      </c>
      <c r="AT62" s="448">
        <v>0</v>
      </c>
      <c r="AU62" s="448">
        <v>0</v>
      </c>
      <c r="AV62" s="448">
        <v>0</v>
      </c>
      <c r="AW62" s="448">
        <v>0</v>
      </c>
      <c r="AX62" s="448">
        <v>0</v>
      </c>
      <c r="AY62" s="448">
        <v>0</v>
      </c>
      <c r="AZ62" s="448">
        <v>0</v>
      </c>
      <c r="BA62" s="448">
        <v>0</v>
      </c>
      <c r="BB62" s="448">
        <v>0</v>
      </c>
      <c r="BC62" s="448">
        <v>0</v>
      </c>
      <c r="BD62" s="448">
        <v>0</v>
      </c>
      <c r="BE62" s="448">
        <v>0</v>
      </c>
      <c r="BF62" s="448">
        <v>0</v>
      </c>
      <c r="BG62" s="448">
        <v>0</v>
      </c>
      <c r="BH62" s="448">
        <v>0</v>
      </c>
      <c r="BI62" s="448">
        <v>0</v>
      </c>
      <c r="BJ62" s="448">
        <v>0</v>
      </c>
      <c r="BK62" s="448">
        <v>0</v>
      </c>
      <c r="BL62" s="448">
        <v>0</v>
      </c>
      <c r="BM62" s="448">
        <v>0</v>
      </c>
      <c r="BN62" s="448">
        <v>0</v>
      </c>
      <c r="BO62" s="448">
        <v>0</v>
      </c>
      <c r="BP62" s="448">
        <v>0</v>
      </c>
      <c r="BQ62" s="448">
        <v>12</v>
      </c>
      <c r="BR62" s="448">
        <v>182</v>
      </c>
      <c r="BS62" s="448">
        <v>564</v>
      </c>
      <c r="BT62" s="448">
        <v>958</v>
      </c>
      <c r="BU62" s="448">
        <v>1379</v>
      </c>
      <c r="BV62" s="448">
        <v>1699</v>
      </c>
      <c r="BW62" s="448">
        <v>1916</v>
      </c>
      <c r="BX62" s="448">
        <v>1991</v>
      </c>
      <c r="BY62" s="448">
        <v>2133</v>
      </c>
      <c r="BZ62" s="448">
        <v>2366</v>
      </c>
      <c r="CA62" s="448">
        <v>2624</v>
      </c>
      <c r="CB62" s="448">
        <v>2804</v>
      </c>
      <c r="CC62" s="448">
        <v>3017</v>
      </c>
      <c r="CD62" s="448">
        <v>3273</v>
      </c>
      <c r="CE62" s="449">
        <v>3533</v>
      </c>
    </row>
    <row r="63" spans="1:83" x14ac:dyDescent="0.35">
      <c r="B63" s="447" t="s">
        <v>392</v>
      </c>
      <c r="C63" s="379"/>
      <c r="D63" s="448">
        <v>0</v>
      </c>
      <c r="E63" s="448">
        <v>0</v>
      </c>
      <c r="F63" s="448">
        <v>0</v>
      </c>
      <c r="G63" s="448">
        <v>0</v>
      </c>
      <c r="H63" s="448">
        <v>0</v>
      </c>
      <c r="I63" s="448">
        <v>0</v>
      </c>
      <c r="J63" s="448">
        <v>0</v>
      </c>
      <c r="K63" s="448">
        <v>0</v>
      </c>
      <c r="L63" s="448">
        <v>0</v>
      </c>
      <c r="M63" s="448">
        <v>0</v>
      </c>
      <c r="N63" s="448">
        <v>0</v>
      </c>
      <c r="O63" s="448">
        <v>0</v>
      </c>
      <c r="P63" s="448">
        <v>0</v>
      </c>
      <c r="Q63" s="448">
        <v>0</v>
      </c>
      <c r="R63" s="448">
        <v>0</v>
      </c>
      <c r="S63" s="448">
        <v>0</v>
      </c>
      <c r="T63" s="448">
        <v>0</v>
      </c>
      <c r="U63" s="448">
        <v>0</v>
      </c>
      <c r="V63" s="448">
        <v>0</v>
      </c>
      <c r="W63" s="448">
        <v>0</v>
      </c>
      <c r="X63" s="448">
        <v>0</v>
      </c>
      <c r="Y63" s="448">
        <v>0</v>
      </c>
      <c r="Z63" s="448">
        <v>0</v>
      </c>
      <c r="AA63" s="448">
        <v>0</v>
      </c>
      <c r="AB63" s="448">
        <v>0</v>
      </c>
      <c r="AC63" s="448">
        <v>0</v>
      </c>
      <c r="AD63" s="448">
        <v>0</v>
      </c>
      <c r="AE63" s="448">
        <v>0</v>
      </c>
      <c r="AF63" s="448">
        <v>0</v>
      </c>
      <c r="AG63" s="448">
        <v>0</v>
      </c>
      <c r="AH63" s="448">
        <v>0</v>
      </c>
      <c r="AI63" s="448">
        <v>0</v>
      </c>
      <c r="AJ63" s="448">
        <v>0</v>
      </c>
      <c r="AK63" s="448">
        <v>0</v>
      </c>
      <c r="AL63" s="448">
        <v>0</v>
      </c>
      <c r="AM63" s="448">
        <v>0</v>
      </c>
      <c r="AN63" s="448">
        <v>0</v>
      </c>
      <c r="AO63" s="448">
        <v>0</v>
      </c>
      <c r="AP63" s="448">
        <v>0</v>
      </c>
      <c r="AQ63" s="448">
        <v>0</v>
      </c>
      <c r="AR63" s="448">
        <v>0</v>
      </c>
      <c r="AS63" s="448">
        <v>0</v>
      </c>
      <c r="AT63" s="448">
        <v>0</v>
      </c>
      <c r="AU63" s="448">
        <v>0</v>
      </c>
      <c r="AV63" s="448">
        <v>0</v>
      </c>
      <c r="AW63" s="448">
        <v>0</v>
      </c>
      <c r="AX63" s="448">
        <v>0</v>
      </c>
      <c r="AY63" s="448">
        <v>0</v>
      </c>
      <c r="AZ63" s="448">
        <v>0</v>
      </c>
      <c r="BA63" s="448">
        <v>0</v>
      </c>
      <c r="BB63" s="448">
        <v>0</v>
      </c>
      <c r="BC63" s="448">
        <v>0</v>
      </c>
      <c r="BD63" s="448">
        <v>0</v>
      </c>
      <c r="BE63" s="448">
        <v>0</v>
      </c>
      <c r="BF63" s="448">
        <v>0</v>
      </c>
      <c r="BG63" s="448">
        <v>0</v>
      </c>
      <c r="BH63" s="448">
        <v>0</v>
      </c>
      <c r="BI63" s="448">
        <v>0</v>
      </c>
      <c r="BJ63" s="448">
        <v>0</v>
      </c>
      <c r="BK63" s="448">
        <v>0</v>
      </c>
      <c r="BL63" s="448">
        <v>0</v>
      </c>
      <c r="BM63" s="448">
        <v>0</v>
      </c>
      <c r="BN63" s="448">
        <v>0</v>
      </c>
      <c r="BO63" s="448">
        <v>0</v>
      </c>
      <c r="BP63" s="448">
        <v>0</v>
      </c>
      <c r="BQ63" s="448">
        <v>1</v>
      </c>
      <c r="BR63" s="448">
        <v>16</v>
      </c>
      <c r="BS63" s="448">
        <v>24</v>
      </c>
      <c r="BT63" s="448">
        <v>87</v>
      </c>
      <c r="BU63" s="448">
        <v>162</v>
      </c>
      <c r="BV63" s="448">
        <v>200</v>
      </c>
      <c r="BW63" s="448">
        <v>274</v>
      </c>
      <c r="BX63" s="448">
        <v>319</v>
      </c>
      <c r="BY63" s="448">
        <v>371</v>
      </c>
      <c r="BZ63" s="448">
        <v>455</v>
      </c>
      <c r="CA63" s="448">
        <v>548</v>
      </c>
      <c r="CB63" s="448">
        <v>635</v>
      </c>
      <c r="CC63" s="448">
        <v>737</v>
      </c>
      <c r="CD63" s="448">
        <v>818</v>
      </c>
      <c r="CE63" s="449">
        <v>872</v>
      </c>
    </row>
    <row r="64" spans="1:83" x14ac:dyDescent="0.35">
      <c r="B64" s="447" t="s">
        <v>340</v>
      </c>
      <c r="C64" s="379"/>
      <c r="D64" s="448">
        <v>0</v>
      </c>
      <c r="E64" s="448">
        <v>0</v>
      </c>
      <c r="F64" s="448">
        <v>0</v>
      </c>
      <c r="G64" s="448">
        <v>0</v>
      </c>
      <c r="H64" s="448">
        <v>0</v>
      </c>
      <c r="I64" s="448">
        <v>0</v>
      </c>
      <c r="J64" s="448">
        <v>0</v>
      </c>
      <c r="K64" s="448">
        <v>0</v>
      </c>
      <c r="L64" s="448">
        <v>0</v>
      </c>
      <c r="M64" s="448">
        <v>0</v>
      </c>
      <c r="N64" s="448">
        <v>0</v>
      </c>
      <c r="O64" s="448">
        <v>0</v>
      </c>
      <c r="P64" s="448">
        <v>0</v>
      </c>
      <c r="Q64" s="448">
        <v>0</v>
      </c>
      <c r="R64" s="448">
        <v>0</v>
      </c>
      <c r="S64" s="448">
        <v>0</v>
      </c>
      <c r="T64" s="448">
        <v>0</v>
      </c>
      <c r="U64" s="448">
        <v>0</v>
      </c>
      <c r="V64" s="448">
        <v>0</v>
      </c>
      <c r="W64" s="448">
        <v>0</v>
      </c>
      <c r="X64" s="448">
        <v>0</v>
      </c>
      <c r="Y64" s="448">
        <v>0</v>
      </c>
      <c r="Z64" s="448">
        <v>0</v>
      </c>
      <c r="AA64" s="448">
        <v>0</v>
      </c>
      <c r="AB64" s="448">
        <v>0</v>
      </c>
      <c r="AC64" s="448">
        <v>0</v>
      </c>
      <c r="AD64" s="448">
        <v>0</v>
      </c>
      <c r="AE64" s="448">
        <v>0</v>
      </c>
      <c r="AF64" s="448">
        <v>0</v>
      </c>
      <c r="AG64" s="448">
        <v>0</v>
      </c>
      <c r="AH64" s="448">
        <v>0</v>
      </c>
      <c r="AI64" s="448">
        <v>0</v>
      </c>
      <c r="AJ64" s="448">
        <v>0</v>
      </c>
      <c r="AK64" s="448">
        <v>0</v>
      </c>
      <c r="AL64" s="448">
        <v>0</v>
      </c>
      <c r="AM64" s="448">
        <v>0</v>
      </c>
      <c r="AN64" s="448">
        <v>0</v>
      </c>
      <c r="AO64" s="448">
        <v>0</v>
      </c>
      <c r="AP64" s="448">
        <v>0</v>
      </c>
      <c r="AQ64" s="448">
        <v>0</v>
      </c>
      <c r="AR64" s="448">
        <v>0</v>
      </c>
      <c r="AS64" s="448">
        <v>0</v>
      </c>
      <c r="AT64" s="448">
        <v>0</v>
      </c>
      <c r="AU64" s="448">
        <v>0</v>
      </c>
      <c r="AV64" s="448">
        <v>0</v>
      </c>
      <c r="AW64" s="448">
        <v>0</v>
      </c>
      <c r="AX64" s="448">
        <v>0</v>
      </c>
      <c r="AY64" s="448">
        <v>0</v>
      </c>
      <c r="AZ64" s="448">
        <v>0</v>
      </c>
      <c r="BA64" s="448">
        <v>0</v>
      </c>
      <c r="BB64" s="448">
        <v>0</v>
      </c>
      <c r="BC64" s="448">
        <v>0</v>
      </c>
      <c r="BD64" s="448">
        <v>0</v>
      </c>
      <c r="BE64" s="448">
        <v>0</v>
      </c>
      <c r="BF64" s="448">
        <v>0</v>
      </c>
      <c r="BG64" s="448">
        <v>0</v>
      </c>
      <c r="BH64" s="448">
        <v>0</v>
      </c>
      <c r="BI64" s="448">
        <v>0</v>
      </c>
      <c r="BJ64" s="448">
        <v>0</v>
      </c>
      <c r="BK64" s="448">
        <v>0</v>
      </c>
      <c r="BL64" s="448">
        <v>0</v>
      </c>
      <c r="BM64" s="448">
        <v>0</v>
      </c>
      <c r="BN64" s="448">
        <v>0</v>
      </c>
      <c r="BO64" s="448">
        <v>0</v>
      </c>
      <c r="BP64" s="448">
        <v>0</v>
      </c>
      <c r="BQ64" s="448">
        <v>0</v>
      </c>
      <c r="BR64" s="448">
        <v>2</v>
      </c>
      <c r="BS64" s="448">
        <v>6</v>
      </c>
      <c r="BT64" s="448">
        <v>12</v>
      </c>
      <c r="BU64" s="448">
        <v>17</v>
      </c>
      <c r="BV64" s="448">
        <v>21</v>
      </c>
      <c r="BW64" s="448">
        <v>24</v>
      </c>
      <c r="BX64" s="448">
        <v>26</v>
      </c>
      <c r="BY64" s="448">
        <v>28</v>
      </c>
      <c r="BZ64" s="448">
        <v>31</v>
      </c>
      <c r="CA64" s="448">
        <v>35</v>
      </c>
      <c r="CB64" s="448">
        <v>39</v>
      </c>
      <c r="CC64" s="448">
        <v>43</v>
      </c>
      <c r="CD64" s="448">
        <v>46</v>
      </c>
      <c r="CE64" s="449">
        <v>50</v>
      </c>
    </row>
    <row r="65" spans="1:83" x14ac:dyDescent="0.35">
      <c r="A65" s="444"/>
      <c r="B65" s="447" t="s">
        <v>391</v>
      </c>
      <c r="C65" s="379"/>
      <c r="D65" s="448"/>
      <c r="E65" s="448"/>
      <c r="F65" s="448"/>
      <c r="G65" s="448"/>
      <c r="H65" s="448"/>
      <c r="I65" s="448"/>
      <c r="J65" s="448"/>
      <c r="K65" s="448"/>
      <c r="L65" s="448"/>
      <c r="M65" s="448"/>
      <c r="N65" s="448"/>
      <c r="O65" s="448"/>
      <c r="P65" s="448"/>
      <c r="Q65" s="448"/>
      <c r="R65" s="448"/>
      <c r="S65" s="448"/>
      <c r="T65" s="448"/>
      <c r="U65" s="448"/>
      <c r="V65" s="448"/>
      <c r="W65" s="448"/>
      <c r="X65" s="448"/>
      <c r="Y65" s="448"/>
      <c r="Z65" s="448"/>
      <c r="AA65" s="448"/>
      <c r="AB65" s="448"/>
      <c r="AC65" s="448"/>
      <c r="AD65" s="448"/>
      <c r="AE65" s="448"/>
      <c r="AF65" s="448"/>
      <c r="AG65" s="44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v>0</v>
      </c>
      <c r="BR65" s="448">
        <v>2</v>
      </c>
      <c r="BS65" s="448">
        <v>6</v>
      </c>
      <c r="BT65" s="448">
        <v>11</v>
      </c>
      <c r="BU65" s="448">
        <v>15</v>
      </c>
      <c r="BV65" s="448">
        <v>19</v>
      </c>
      <c r="BW65" s="448">
        <v>21</v>
      </c>
      <c r="BX65" s="448">
        <v>22</v>
      </c>
      <c r="BY65" s="448">
        <v>23</v>
      </c>
      <c r="BZ65" s="448">
        <v>26</v>
      </c>
      <c r="CA65" s="448">
        <v>29</v>
      </c>
      <c r="CB65" s="448">
        <v>31</v>
      </c>
      <c r="CC65" s="448">
        <v>34</v>
      </c>
      <c r="CD65" s="448">
        <v>37</v>
      </c>
      <c r="CE65" s="449">
        <v>40</v>
      </c>
    </row>
    <row r="66" spans="1:83" x14ac:dyDescent="0.35">
      <c r="A66" s="444"/>
      <c r="B66" s="447" t="s">
        <v>392</v>
      </c>
      <c r="C66" s="379"/>
      <c r="D66" s="448"/>
      <c r="E66" s="448"/>
      <c r="F66" s="448"/>
      <c r="G66" s="448"/>
      <c r="H66" s="448"/>
      <c r="I66" s="448"/>
      <c r="J66" s="448"/>
      <c r="K66" s="448"/>
      <c r="L66" s="448"/>
      <c r="M66" s="448"/>
      <c r="N66" s="448"/>
      <c r="O66" s="448"/>
      <c r="P66" s="448"/>
      <c r="Q66" s="448"/>
      <c r="R66" s="448"/>
      <c r="S66" s="448"/>
      <c r="T66" s="448"/>
      <c r="U66" s="448"/>
      <c r="V66" s="448"/>
      <c r="W66" s="448"/>
      <c r="X66" s="448"/>
      <c r="Y66" s="448"/>
      <c r="Z66" s="448"/>
      <c r="AA66" s="448"/>
      <c r="AB66" s="448"/>
      <c r="AC66" s="448"/>
      <c r="AD66" s="448"/>
      <c r="AE66" s="448"/>
      <c r="AF66" s="448"/>
      <c r="AG66" s="44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v>0</v>
      </c>
      <c r="BR66" s="448">
        <v>0</v>
      </c>
      <c r="BS66" s="448">
        <v>0</v>
      </c>
      <c r="BT66" s="448">
        <v>1</v>
      </c>
      <c r="BU66" s="448">
        <v>2</v>
      </c>
      <c r="BV66" s="448">
        <v>2</v>
      </c>
      <c r="BW66" s="448">
        <v>3</v>
      </c>
      <c r="BX66" s="448">
        <v>4</v>
      </c>
      <c r="BY66" s="448">
        <v>4</v>
      </c>
      <c r="BZ66" s="448">
        <v>5</v>
      </c>
      <c r="CA66" s="448">
        <v>6</v>
      </c>
      <c r="CB66" s="448">
        <v>7</v>
      </c>
      <c r="CC66" s="448">
        <v>9</v>
      </c>
      <c r="CD66" s="448">
        <v>10</v>
      </c>
      <c r="CE66" s="449">
        <v>10</v>
      </c>
    </row>
    <row r="67" spans="1:83" ht="27" customHeight="1" x14ac:dyDescent="0.35">
      <c r="A67" s="444"/>
      <c r="B67" s="458" t="s">
        <v>641</v>
      </c>
      <c r="C67" s="379"/>
      <c r="D67" s="448"/>
      <c r="E67" s="448"/>
      <c r="F67" s="448"/>
      <c r="G67" s="448"/>
      <c r="H67" s="448"/>
      <c r="I67" s="448"/>
      <c r="J67" s="448"/>
      <c r="K67" s="448"/>
      <c r="L67" s="448"/>
      <c r="M67" s="448"/>
      <c r="N67" s="448"/>
      <c r="O67" s="448"/>
      <c r="P67" s="448"/>
      <c r="Q67" s="448"/>
      <c r="R67" s="448"/>
      <c r="S67" s="448"/>
      <c r="T67" s="448"/>
      <c r="U67" s="448"/>
      <c r="V67" s="448"/>
      <c r="W67" s="448"/>
      <c r="X67" s="448"/>
      <c r="Y67" s="448"/>
      <c r="Z67" s="448"/>
      <c r="AA67" s="448"/>
      <c r="AB67" s="448"/>
      <c r="AC67" s="448"/>
      <c r="AD67" s="448"/>
      <c r="AE67" s="448"/>
      <c r="AF67" s="448"/>
      <c r="AG67" s="44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v>0</v>
      </c>
      <c r="BR67" s="448">
        <v>0</v>
      </c>
      <c r="BS67" s="448">
        <v>0</v>
      </c>
      <c r="BT67" s="448">
        <v>0</v>
      </c>
      <c r="BU67" s="448">
        <v>1</v>
      </c>
      <c r="BV67" s="448">
        <v>1</v>
      </c>
      <c r="BW67" s="448">
        <v>1</v>
      </c>
      <c r="BX67" s="448">
        <v>2</v>
      </c>
      <c r="BY67" s="448">
        <v>2</v>
      </c>
      <c r="BZ67" s="448">
        <v>2</v>
      </c>
      <c r="CA67" s="448">
        <v>2</v>
      </c>
      <c r="CB67" s="448">
        <v>3</v>
      </c>
      <c r="CC67" s="448">
        <v>3</v>
      </c>
      <c r="CD67" s="448">
        <v>4</v>
      </c>
      <c r="CE67" s="449">
        <v>4</v>
      </c>
    </row>
    <row r="68" spans="1:83" ht="25.5" customHeight="1" x14ac:dyDescent="0.35">
      <c r="A68" s="444"/>
      <c r="B68" s="401" t="s">
        <v>247</v>
      </c>
      <c r="C68" s="379"/>
      <c r="D68" s="448"/>
      <c r="E68" s="448"/>
      <c r="F68" s="448"/>
      <c r="G68" s="448"/>
      <c r="H68" s="448"/>
      <c r="I68" s="448"/>
      <c r="J68" s="448"/>
      <c r="K68" s="448"/>
      <c r="L68" s="448"/>
      <c r="M68" s="448"/>
      <c r="N68" s="448"/>
      <c r="O68" s="448"/>
      <c r="P68" s="448"/>
      <c r="Q68" s="448"/>
      <c r="R68" s="448"/>
      <c r="S68" s="448"/>
      <c r="T68" s="448"/>
      <c r="U68" s="448"/>
      <c r="V68" s="448"/>
      <c r="W68" s="448"/>
      <c r="X68" s="448"/>
      <c r="Y68" s="448"/>
      <c r="Z68" s="448"/>
      <c r="AA68" s="448"/>
      <c r="AB68" s="448"/>
      <c r="AC68" s="448"/>
      <c r="AD68" s="448"/>
      <c r="AE68" s="448"/>
      <c r="AF68" s="448"/>
      <c r="AG68" s="44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5">
        <v>1</v>
      </c>
      <c r="BR68" s="445">
        <v>1</v>
      </c>
      <c r="BS68" s="445">
        <v>1</v>
      </c>
      <c r="BT68" s="445">
        <v>1</v>
      </c>
      <c r="BU68" s="445">
        <v>1</v>
      </c>
      <c r="BV68" s="445">
        <v>1</v>
      </c>
      <c r="BW68" s="445">
        <v>1</v>
      </c>
      <c r="BX68" s="445">
        <v>1</v>
      </c>
      <c r="BY68" s="445">
        <v>1</v>
      </c>
      <c r="BZ68" s="445">
        <v>1</v>
      </c>
      <c r="CA68" s="445">
        <v>2</v>
      </c>
      <c r="CB68" s="445">
        <v>2</v>
      </c>
      <c r="CC68" s="445">
        <v>2</v>
      </c>
      <c r="CD68" s="445">
        <v>2</v>
      </c>
      <c r="CE68" s="446">
        <v>2</v>
      </c>
    </row>
    <row r="69" spans="1:83" s="243" customFormat="1" ht="26.25" customHeight="1" x14ac:dyDescent="0.35">
      <c r="B69" s="401" t="s">
        <v>249</v>
      </c>
      <c r="D69" s="448">
        <v>0</v>
      </c>
      <c r="E69" s="448">
        <v>0</v>
      </c>
      <c r="F69" s="448">
        <v>0</v>
      </c>
      <c r="G69" s="448">
        <v>0</v>
      </c>
      <c r="H69" s="448">
        <v>0</v>
      </c>
      <c r="I69" s="448">
        <v>0</v>
      </c>
      <c r="J69" s="448">
        <v>0</v>
      </c>
      <c r="K69" s="448">
        <v>0</v>
      </c>
      <c r="L69" s="448">
        <v>0</v>
      </c>
      <c r="M69" s="448">
        <v>0</v>
      </c>
      <c r="N69" s="448">
        <v>0</v>
      </c>
      <c r="O69" s="448">
        <v>0</v>
      </c>
      <c r="P69" s="448">
        <v>0</v>
      </c>
      <c r="Q69" s="448">
        <v>0</v>
      </c>
      <c r="R69" s="448">
        <v>0</v>
      </c>
      <c r="S69" s="448">
        <v>0</v>
      </c>
      <c r="T69" s="448">
        <v>0</v>
      </c>
      <c r="U69" s="448">
        <v>0</v>
      </c>
      <c r="V69" s="448">
        <v>0</v>
      </c>
      <c r="W69" s="448">
        <v>0</v>
      </c>
      <c r="X69" s="448">
        <v>0</v>
      </c>
      <c r="Y69" s="448">
        <v>0</v>
      </c>
      <c r="Z69" s="448">
        <v>0</v>
      </c>
      <c r="AA69" s="448">
        <v>0</v>
      </c>
      <c r="AB69" s="448">
        <v>0</v>
      </c>
      <c r="AC69" s="448">
        <v>0</v>
      </c>
      <c r="AD69" s="448">
        <v>0</v>
      </c>
      <c r="AE69" s="448">
        <v>0</v>
      </c>
      <c r="AF69" s="448">
        <v>0</v>
      </c>
      <c r="AG69" s="448">
        <v>0</v>
      </c>
      <c r="AH69" s="448">
        <v>0</v>
      </c>
      <c r="AI69" s="448">
        <v>0</v>
      </c>
      <c r="AJ69" s="448">
        <v>0</v>
      </c>
      <c r="AK69" s="448">
        <v>0</v>
      </c>
      <c r="AL69" s="448">
        <v>0</v>
      </c>
      <c r="AM69" s="448">
        <v>0</v>
      </c>
      <c r="AN69" s="448">
        <v>0</v>
      </c>
      <c r="AO69" s="448">
        <v>0</v>
      </c>
      <c r="AP69" s="448">
        <v>0</v>
      </c>
      <c r="AQ69" s="448">
        <v>0</v>
      </c>
      <c r="AR69" s="448">
        <v>0</v>
      </c>
      <c r="AS69" s="448">
        <v>0</v>
      </c>
      <c r="AT69" s="448">
        <v>0</v>
      </c>
      <c r="AU69" s="448">
        <v>0</v>
      </c>
      <c r="AV69" s="448">
        <v>0</v>
      </c>
      <c r="AW69" s="448">
        <v>0</v>
      </c>
      <c r="AX69" s="448">
        <v>0</v>
      </c>
      <c r="AY69" s="445">
        <v>1268</v>
      </c>
      <c r="AZ69" s="445">
        <v>1298</v>
      </c>
      <c r="BA69" s="445">
        <v>1365</v>
      </c>
      <c r="BB69" s="445">
        <v>1404</v>
      </c>
      <c r="BC69" s="445">
        <v>1434</v>
      </c>
      <c r="BD69" s="445">
        <v>1464</v>
      </c>
      <c r="BE69" s="445">
        <v>1495</v>
      </c>
      <c r="BF69" s="445">
        <v>1510</v>
      </c>
      <c r="BG69" s="445">
        <v>1547</v>
      </c>
      <c r="BH69" s="445">
        <v>1589</v>
      </c>
      <c r="BI69" s="445">
        <v>1629</v>
      </c>
      <c r="BJ69" s="445">
        <v>1666</v>
      </c>
      <c r="BK69" s="445">
        <v>1700</v>
      </c>
      <c r="BL69" s="445">
        <v>1737</v>
      </c>
      <c r="BM69" s="445">
        <v>1776</v>
      </c>
      <c r="BN69" s="445">
        <v>1782</v>
      </c>
      <c r="BO69" s="445">
        <v>1756</v>
      </c>
      <c r="BP69" s="445">
        <v>1710</v>
      </c>
      <c r="BQ69" s="445">
        <v>1641</v>
      </c>
      <c r="BR69" s="445">
        <v>1617</v>
      </c>
      <c r="BS69" s="445">
        <v>1603</v>
      </c>
      <c r="BT69" s="445">
        <v>1594</v>
      </c>
      <c r="BU69" s="445">
        <v>1578</v>
      </c>
      <c r="BV69" s="445">
        <v>1570</v>
      </c>
      <c r="BW69" s="445">
        <v>1587</v>
      </c>
      <c r="BX69" s="445">
        <v>1382</v>
      </c>
      <c r="BY69" s="445">
        <v>1373</v>
      </c>
      <c r="BZ69" s="445">
        <v>1410</v>
      </c>
      <c r="CA69" s="445">
        <v>1503</v>
      </c>
      <c r="CB69" s="445">
        <v>1581</v>
      </c>
      <c r="CC69" s="445">
        <v>1605</v>
      </c>
      <c r="CD69" s="445">
        <v>1622</v>
      </c>
      <c r="CE69" s="446">
        <v>1638</v>
      </c>
    </row>
    <row r="70" spans="1:83" s="243" customFormat="1" x14ac:dyDescent="0.35">
      <c r="B70" s="447" t="s">
        <v>339</v>
      </c>
      <c r="D70" s="448">
        <v>0</v>
      </c>
      <c r="E70" s="448">
        <v>0</v>
      </c>
      <c r="F70" s="448">
        <v>0</v>
      </c>
      <c r="G70" s="448">
        <v>0</v>
      </c>
      <c r="H70" s="448">
        <v>0</v>
      </c>
      <c r="I70" s="448">
        <v>0</v>
      </c>
      <c r="J70" s="448">
        <v>0</v>
      </c>
      <c r="K70" s="448">
        <v>0</v>
      </c>
      <c r="L70" s="448">
        <v>0</v>
      </c>
      <c r="M70" s="448">
        <v>0</v>
      </c>
      <c r="N70" s="448">
        <v>0</v>
      </c>
      <c r="O70" s="448">
        <v>0</v>
      </c>
      <c r="P70" s="448">
        <v>0</v>
      </c>
      <c r="Q70" s="448">
        <v>0</v>
      </c>
      <c r="R70" s="448">
        <v>0</v>
      </c>
      <c r="S70" s="448">
        <v>0</v>
      </c>
      <c r="T70" s="448">
        <v>0</v>
      </c>
      <c r="U70" s="448">
        <v>0</v>
      </c>
      <c r="V70" s="448">
        <v>0</v>
      </c>
      <c r="W70" s="448">
        <v>0</v>
      </c>
      <c r="X70" s="448">
        <v>0</v>
      </c>
      <c r="Y70" s="448">
        <v>0</v>
      </c>
      <c r="Z70" s="448">
        <v>0</v>
      </c>
      <c r="AA70" s="448">
        <v>0</v>
      </c>
      <c r="AB70" s="448">
        <v>0</v>
      </c>
      <c r="AC70" s="448">
        <v>143</v>
      </c>
      <c r="AD70" s="448">
        <v>170</v>
      </c>
      <c r="AE70" s="448">
        <v>193</v>
      </c>
      <c r="AF70" s="448">
        <v>217</v>
      </c>
      <c r="AG70" s="448">
        <v>243</v>
      </c>
      <c r="AH70" s="448">
        <v>264</v>
      </c>
      <c r="AI70" s="448">
        <v>278</v>
      </c>
      <c r="AJ70" s="448">
        <v>314</v>
      </c>
      <c r="AK70" s="448">
        <v>350</v>
      </c>
      <c r="AL70" s="448">
        <v>388</v>
      </c>
      <c r="AM70" s="448">
        <v>441</v>
      </c>
      <c r="AN70" s="448">
        <v>507</v>
      </c>
      <c r="AO70" s="448">
        <v>562</v>
      </c>
      <c r="AP70" s="448">
        <v>611</v>
      </c>
      <c r="AQ70" s="448">
        <v>677</v>
      </c>
      <c r="AR70" s="448">
        <v>737</v>
      </c>
      <c r="AS70" s="448">
        <v>798</v>
      </c>
      <c r="AT70" s="448">
        <v>875</v>
      </c>
      <c r="AU70" s="448">
        <v>988</v>
      </c>
      <c r="AV70" s="448">
        <v>890</v>
      </c>
      <c r="AW70" s="448">
        <v>962</v>
      </c>
      <c r="AX70" s="448">
        <v>1046</v>
      </c>
      <c r="AY70" s="448">
        <v>1115</v>
      </c>
      <c r="AZ70" s="448">
        <v>1152</v>
      </c>
      <c r="BA70" s="448">
        <v>1207</v>
      </c>
      <c r="BB70" s="448">
        <v>1238</v>
      </c>
      <c r="BC70" s="448">
        <v>1256</v>
      </c>
      <c r="BD70" s="448">
        <v>1276</v>
      </c>
      <c r="BE70" s="448">
        <v>1296</v>
      </c>
      <c r="BF70" s="448">
        <v>1304</v>
      </c>
      <c r="BG70" s="448">
        <v>1343</v>
      </c>
      <c r="BH70" s="448">
        <v>1400</v>
      </c>
      <c r="BI70" s="448">
        <v>1445</v>
      </c>
      <c r="BJ70" s="448">
        <v>1489</v>
      </c>
      <c r="BK70" s="448">
        <v>1528</v>
      </c>
      <c r="BL70" s="448">
        <v>1568</v>
      </c>
      <c r="BM70" s="448">
        <v>1607</v>
      </c>
      <c r="BN70" s="448">
        <v>1619</v>
      </c>
      <c r="BO70" s="448">
        <v>1597</v>
      </c>
      <c r="BP70" s="448">
        <v>1553</v>
      </c>
      <c r="BQ70" s="448">
        <v>1490</v>
      </c>
      <c r="BR70" s="448">
        <v>1462</v>
      </c>
      <c r="BS70" s="448">
        <v>1459</v>
      </c>
      <c r="BT70" s="448">
        <v>1445</v>
      </c>
      <c r="BU70" s="448">
        <v>1435</v>
      </c>
      <c r="BV70" s="448">
        <v>1430</v>
      </c>
      <c r="BW70" s="448">
        <v>1435</v>
      </c>
      <c r="BX70" s="448">
        <v>1290</v>
      </c>
      <c r="BY70" s="448">
        <v>1277</v>
      </c>
      <c r="BZ70" s="448">
        <v>1308</v>
      </c>
      <c r="CA70" s="448">
        <v>1395</v>
      </c>
      <c r="CB70" s="448">
        <v>1467</v>
      </c>
      <c r="CC70" s="448">
        <v>1487</v>
      </c>
      <c r="CD70" s="448">
        <v>1503</v>
      </c>
      <c r="CE70" s="449">
        <v>1517</v>
      </c>
    </row>
    <row r="71" spans="1:83" x14ac:dyDescent="0.35">
      <c r="B71" s="279" t="s">
        <v>640</v>
      </c>
      <c r="D71" s="448">
        <v>0</v>
      </c>
      <c r="E71" s="448">
        <v>0</v>
      </c>
      <c r="F71" s="448">
        <v>0</v>
      </c>
      <c r="G71" s="448">
        <v>0</v>
      </c>
      <c r="H71" s="448">
        <v>0</v>
      </c>
      <c r="I71" s="448">
        <v>0</v>
      </c>
      <c r="J71" s="448">
        <v>0</v>
      </c>
      <c r="K71" s="448">
        <v>0</v>
      </c>
      <c r="L71" s="448">
        <v>0</v>
      </c>
      <c r="M71" s="448">
        <v>0</v>
      </c>
      <c r="N71" s="448">
        <v>0</v>
      </c>
      <c r="O71" s="448">
        <v>0</v>
      </c>
      <c r="P71" s="448">
        <v>0</v>
      </c>
      <c r="Q71" s="448">
        <v>0</v>
      </c>
      <c r="R71" s="448">
        <v>0</v>
      </c>
      <c r="S71" s="448">
        <v>0</v>
      </c>
      <c r="T71" s="448">
        <v>0</v>
      </c>
      <c r="U71" s="448">
        <v>0</v>
      </c>
      <c r="V71" s="448">
        <v>0</v>
      </c>
      <c r="W71" s="448">
        <v>0</v>
      </c>
      <c r="X71" s="448">
        <v>0</v>
      </c>
      <c r="Y71" s="448">
        <v>0</v>
      </c>
      <c r="Z71" s="448">
        <v>0</v>
      </c>
      <c r="AA71" s="448">
        <v>0</v>
      </c>
      <c r="AB71" s="448">
        <v>0</v>
      </c>
      <c r="AC71" s="448">
        <v>30</v>
      </c>
      <c r="AD71" s="448">
        <v>35</v>
      </c>
      <c r="AE71" s="448">
        <v>39</v>
      </c>
      <c r="AF71" s="448">
        <v>41</v>
      </c>
      <c r="AG71" s="448">
        <v>45</v>
      </c>
      <c r="AH71" s="448">
        <v>46</v>
      </c>
      <c r="AI71" s="448">
        <v>47</v>
      </c>
      <c r="AJ71" s="448">
        <v>49</v>
      </c>
      <c r="AK71" s="448">
        <v>50</v>
      </c>
      <c r="AL71" s="448">
        <v>53</v>
      </c>
      <c r="AM71" s="448">
        <v>54</v>
      </c>
      <c r="AN71" s="448">
        <v>58</v>
      </c>
      <c r="AO71" s="448">
        <v>61</v>
      </c>
      <c r="AP71" s="448">
        <v>64</v>
      </c>
      <c r="AQ71" s="448">
        <v>68</v>
      </c>
      <c r="AR71" s="448">
        <v>72</v>
      </c>
      <c r="AS71" s="448">
        <v>74</v>
      </c>
      <c r="AT71" s="448">
        <v>80</v>
      </c>
      <c r="AU71" s="448">
        <v>90</v>
      </c>
      <c r="AV71" s="448">
        <v>0</v>
      </c>
      <c r="AW71" s="448">
        <v>0</v>
      </c>
      <c r="AX71" s="448">
        <v>0</v>
      </c>
      <c r="AY71" s="448">
        <v>0</v>
      </c>
      <c r="AZ71" s="448">
        <v>0</v>
      </c>
      <c r="BA71" s="448">
        <v>0</v>
      </c>
      <c r="BB71" s="448">
        <v>0</v>
      </c>
      <c r="BC71" s="448">
        <v>0</v>
      </c>
      <c r="BD71" s="448">
        <v>0</v>
      </c>
      <c r="BE71" s="448">
        <v>0</v>
      </c>
      <c r="BF71" s="448">
        <v>0</v>
      </c>
      <c r="BG71" s="448">
        <v>0</v>
      </c>
      <c r="BH71" s="448">
        <v>0</v>
      </c>
      <c r="BI71" s="448">
        <v>0</v>
      </c>
      <c r="BJ71" s="448">
        <v>0</v>
      </c>
      <c r="BK71" s="448">
        <v>0</v>
      </c>
      <c r="BL71" s="448">
        <v>0</v>
      </c>
      <c r="BM71" s="448">
        <v>0</v>
      </c>
      <c r="BN71" s="448">
        <v>0</v>
      </c>
      <c r="BO71" s="448">
        <v>0</v>
      </c>
      <c r="BP71" s="448">
        <v>0</v>
      </c>
      <c r="BQ71" s="448">
        <v>0</v>
      </c>
      <c r="BR71" s="448">
        <v>0</v>
      </c>
      <c r="BS71" s="448">
        <v>0</v>
      </c>
      <c r="BT71" s="448">
        <v>0</v>
      </c>
      <c r="BU71" s="448">
        <v>0</v>
      </c>
      <c r="BV71" s="448">
        <v>0</v>
      </c>
      <c r="BW71" s="448">
        <v>0</v>
      </c>
      <c r="BX71" s="448">
        <v>0</v>
      </c>
      <c r="BY71" s="448">
        <v>0</v>
      </c>
      <c r="BZ71" s="448">
        <v>0</v>
      </c>
      <c r="CA71" s="448">
        <v>0</v>
      </c>
      <c r="CB71" s="448">
        <v>0</v>
      </c>
      <c r="CC71" s="448">
        <v>0</v>
      </c>
      <c r="CD71" s="448">
        <v>0</v>
      </c>
      <c r="CE71" s="449">
        <v>0</v>
      </c>
    </row>
    <row r="72" spans="1:83" x14ac:dyDescent="0.35">
      <c r="B72" s="279" t="s">
        <v>438</v>
      </c>
      <c r="D72" s="448">
        <v>0</v>
      </c>
      <c r="E72" s="448">
        <v>0</v>
      </c>
      <c r="F72" s="448">
        <v>0</v>
      </c>
      <c r="G72" s="448">
        <v>0</v>
      </c>
      <c r="H72" s="448">
        <v>0</v>
      </c>
      <c r="I72" s="448">
        <v>0</v>
      </c>
      <c r="J72" s="448">
        <v>0</v>
      </c>
      <c r="K72" s="448">
        <v>0</v>
      </c>
      <c r="L72" s="448">
        <v>0</v>
      </c>
      <c r="M72" s="448">
        <v>0</v>
      </c>
      <c r="N72" s="448">
        <v>0</v>
      </c>
      <c r="O72" s="448">
        <v>0</v>
      </c>
      <c r="P72" s="448">
        <v>0</v>
      </c>
      <c r="Q72" s="448">
        <v>0</v>
      </c>
      <c r="R72" s="448">
        <v>0</v>
      </c>
      <c r="S72" s="448">
        <v>0</v>
      </c>
      <c r="T72" s="448">
        <v>0</v>
      </c>
      <c r="U72" s="448">
        <v>0</v>
      </c>
      <c r="V72" s="448">
        <v>0</v>
      </c>
      <c r="W72" s="448">
        <v>0</v>
      </c>
      <c r="X72" s="448">
        <v>0</v>
      </c>
      <c r="Y72" s="448">
        <v>0</v>
      </c>
      <c r="Z72" s="448">
        <v>0</v>
      </c>
      <c r="AA72" s="448">
        <v>0</v>
      </c>
      <c r="AB72" s="448">
        <v>0</v>
      </c>
      <c r="AC72" s="448">
        <v>41</v>
      </c>
      <c r="AD72" s="448">
        <v>51</v>
      </c>
      <c r="AE72" s="448">
        <v>56</v>
      </c>
      <c r="AF72" s="448">
        <v>64</v>
      </c>
      <c r="AG72" s="448">
        <v>70</v>
      </c>
      <c r="AH72" s="448">
        <v>76</v>
      </c>
      <c r="AI72" s="448">
        <v>80</v>
      </c>
      <c r="AJ72" s="448">
        <v>86</v>
      </c>
      <c r="AK72" s="448">
        <v>97</v>
      </c>
      <c r="AL72" s="448">
        <v>105</v>
      </c>
      <c r="AM72" s="448">
        <v>118</v>
      </c>
      <c r="AN72" s="448">
        <v>132</v>
      </c>
      <c r="AO72" s="448">
        <v>142</v>
      </c>
      <c r="AP72" s="448">
        <v>154</v>
      </c>
      <c r="AQ72" s="448">
        <v>166</v>
      </c>
      <c r="AR72" s="448">
        <v>176</v>
      </c>
      <c r="AS72" s="448">
        <v>186</v>
      </c>
      <c r="AT72" s="448">
        <v>199</v>
      </c>
      <c r="AU72" s="448">
        <v>212</v>
      </c>
      <c r="AV72" s="448">
        <v>0</v>
      </c>
      <c r="AW72" s="448">
        <v>0</v>
      </c>
      <c r="AX72" s="448">
        <v>0</v>
      </c>
      <c r="AY72" s="448">
        <v>0</v>
      </c>
      <c r="AZ72" s="448">
        <v>0</v>
      </c>
      <c r="BA72" s="448">
        <v>0</v>
      </c>
      <c r="BB72" s="448">
        <v>0</v>
      </c>
      <c r="BC72" s="448">
        <v>0</v>
      </c>
      <c r="BD72" s="448">
        <v>0</v>
      </c>
      <c r="BE72" s="448">
        <v>0</v>
      </c>
      <c r="BF72" s="448">
        <v>0</v>
      </c>
      <c r="BG72" s="448">
        <v>0</v>
      </c>
      <c r="BH72" s="448">
        <v>0</v>
      </c>
      <c r="BI72" s="448">
        <v>0</v>
      </c>
      <c r="BJ72" s="448">
        <v>0</v>
      </c>
      <c r="BK72" s="448">
        <v>0</v>
      </c>
      <c r="BL72" s="448">
        <v>0</v>
      </c>
      <c r="BM72" s="448">
        <v>0</v>
      </c>
      <c r="BN72" s="448">
        <v>0</v>
      </c>
      <c r="BO72" s="448">
        <v>0</v>
      </c>
      <c r="BP72" s="448">
        <v>0</v>
      </c>
      <c r="BQ72" s="448">
        <v>0</v>
      </c>
      <c r="BR72" s="448">
        <v>0</v>
      </c>
      <c r="BS72" s="448">
        <v>0</v>
      </c>
      <c r="BT72" s="448">
        <v>0</v>
      </c>
      <c r="BU72" s="448">
        <v>0</v>
      </c>
      <c r="BV72" s="448">
        <v>0</v>
      </c>
      <c r="BW72" s="448">
        <v>0</v>
      </c>
      <c r="BX72" s="448">
        <v>0</v>
      </c>
      <c r="BY72" s="448">
        <v>0</v>
      </c>
      <c r="BZ72" s="448">
        <v>0</v>
      </c>
      <c r="CA72" s="448">
        <v>0</v>
      </c>
      <c r="CB72" s="448">
        <v>0</v>
      </c>
      <c r="CC72" s="448">
        <v>0</v>
      </c>
      <c r="CD72" s="448">
        <v>0</v>
      </c>
      <c r="CE72" s="449">
        <v>0</v>
      </c>
    </row>
    <row r="73" spans="1:83" x14ac:dyDescent="0.35">
      <c r="B73" s="279" t="s">
        <v>437</v>
      </c>
      <c r="D73" s="448">
        <v>0</v>
      </c>
      <c r="E73" s="448">
        <v>0</v>
      </c>
      <c r="F73" s="448">
        <v>0</v>
      </c>
      <c r="G73" s="448">
        <v>0</v>
      </c>
      <c r="H73" s="448">
        <v>0</v>
      </c>
      <c r="I73" s="448">
        <v>0</v>
      </c>
      <c r="J73" s="448">
        <v>0</v>
      </c>
      <c r="K73" s="448">
        <v>0</v>
      </c>
      <c r="L73" s="448">
        <v>0</v>
      </c>
      <c r="M73" s="448">
        <v>0</v>
      </c>
      <c r="N73" s="448">
        <v>0</v>
      </c>
      <c r="O73" s="448">
        <v>0</v>
      </c>
      <c r="P73" s="448">
        <v>0</v>
      </c>
      <c r="Q73" s="448">
        <v>0</v>
      </c>
      <c r="R73" s="448">
        <v>0</v>
      </c>
      <c r="S73" s="448">
        <v>0</v>
      </c>
      <c r="T73" s="448">
        <v>0</v>
      </c>
      <c r="U73" s="448">
        <v>0</v>
      </c>
      <c r="V73" s="448">
        <v>0</v>
      </c>
      <c r="W73" s="448">
        <v>0</v>
      </c>
      <c r="X73" s="448">
        <v>0</v>
      </c>
      <c r="Y73" s="448">
        <v>0</v>
      </c>
      <c r="Z73" s="448">
        <v>0</v>
      </c>
      <c r="AA73" s="448">
        <v>0</v>
      </c>
      <c r="AB73" s="448">
        <v>0</v>
      </c>
      <c r="AC73" s="448">
        <v>72</v>
      </c>
      <c r="AD73" s="448">
        <v>84</v>
      </c>
      <c r="AE73" s="448">
        <v>99</v>
      </c>
      <c r="AF73" s="448">
        <v>112</v>
      </c>
      <c r="AG73" s="448">
        <v>129</v>
      </c>
      <c r="AH73" s="448">
        <v>143</v>
      </c>
      <c r="AI73" s="448">
        <v>151</v>
      </c>
      <c r="AJ73" s="448">
        <v>179</v>
      </c>
      <c r="AK73" s="448">
        <v>203</v>
      </c>
      <c r="AL73" s="448">
        <v>230</v>
      </c>
      <c r="AM73" s="448">
        <v>269</v>
      </c>
      <c r="AN73" s="448">
        <v>317</v>
      </c>
      <c r="AO73" s="448">
        <v>359</v>
      </c>
      <c r="AP73" s="448">
        <v>394</v>
      </c>
      <c r="AQ73" s="448">
        <v>443</v>
      </c>
      <c r="AR73" s="448">
        <v>490</v>
      </c>
      <c r="AS73" s="448">
        <v>538</v>
      </c>
      <c r="AT73" s="448">
        <v>596</v>
      </c>
      <c r="AU73" s="448">
        <v>686</v>
      </c>
      <c r="AV73" s="448">
        <v>890</v>
      </c>
      <c r="AW73" s="448">
        <v>962</v>
      </c>
      <c r="AX73" s="448">
        <v>1046</v>
      </c>
      <c r="AY73" s="448">
        <v>1115</v>
      </c>
      <c r="AZ73" s="448">
        <v>1152</v>
      </c>
      <c r="BA73" s="448">
        <v>1207</v>
      </c>
      <c r="BB73" s="448">
        <v>1238</v>
      </c>
      <c r="BC73" s="448">
        <v>1256</v>
      </c>
      <c r="BD73" s="448">
        <v>1276</v>
      </c>
      <c r="BE73" s="448">
        <v>1296</v>
      </c>
      <c r="BF73" s="448">
        <v>1304</v>
      </c>
      <c r="BG73" s="448">
        <v>1343</v>
      </c>
      <c r="BH73" s="448">
        <v>1400</v>
      </c>
      <c r="BI73" s="448">
        <v>1445</v>
      </c>
      <c r="BJ73" s="448">
        <v>1489</v>
      </c>
      <c r="BK73" s="448">
        <v>1528</v>
      </c>
      <c r="BL73" s="448">
        <v>1568</v>
      </c>
      <c r="BM73" s="448">
        <v>1607</v>
      </c>
      <c r="BN73" s="448">
        <v>1619</v>
      </c>
      <c r="BO73" s="448">
        <v>1597</v>
      </c>
      <c r="BP73" s="448">
        <v>1553</v>
      </c>
      <c r="BQ73" s="448">
        <v>1490</v>
      </c>
      <c r="BR73" s="448">
        <v>1462</v>
      </c>
      <c r="BS73" s="448">
        <v>1459</v>
      </c>
      <c r="BT73" s="448">
        <v>1445</v>
      </c>
      <c r="BU73" s="448">
        <v>1435</v>
      </c>
      <c r="BV73" s="448">
        <v>1430</v>
      </c>
      <c r="BW73" s="448">
        <v>1435</v>
      </c>
      <c r="BX73" s="448">
        <v>1290</v>
      </c>
      <c r="BY73" s="448">
        <v>1277</v>
      </c>
      <c r="BZ73" s="448">
        <v>1308</v>
      </c>
      <c r="CA73" s="448">
        <v>1395</v>
      </c>
      <c r="CB73" s="448">
        <v>1467</v>
      </c>
      <c r="CC73" s="448">
        <v>1487</v>
      </c>
      <c r="CD73" s="448">
        <v>1503</v>
      </c>
      <c r="CE73" s="449">
        <v>1517</v>
      </c>
    </row>
    <row r="74" spans="1:83" x14ac:dyDescent="0.35">
      <c r="B74" s="447" t="s">
        <v>340</v>
      </c>
      <c r="D74" s="448">
        <v>0</v>
      </c>
      <c r="E74" s="448">
        <v>0</v>
      </c>
      <c r="F74" s="448">
        <v>0</v>
      </c>
      <c r="G74" s="448">
        <v>0</v>
      </c>
      <c r="H74" s="448">
        <v>0</v>
      </c>
      <c r="I74" s="448">
        <v>0</v>
      </c>
      <c r="J74" s="448">
        <v>0</v>
      </c>
      <c r="K74" s="448">
        <v>0</v>
      </c>
      <c r="L74" s="448">
        <v>0</v>
      </c>
      <c r="M74" s="448">
        <v>0</v>
      </c>
      <c r="N74" s="448">
        <v>0</v>
      </c>
      <c r="O74" s="448">
        <v>0</v>
      </c>
      <c r="P74" s="448">
        <v>0</v>
      </c>
      <c r="Q74" s="448">
        <v>0</v>
      </c>
      <c r="R74" s="448">
        <v>0</v>
      </c>
      <c r="S74" s="448">
        <v>0</v>
      </c>
      <c r="T74" s="448">
        <v>0</v>
      </c>
      <c r="U74" s="448">
        <v>0</v>
      </c>
      <c r="V74" s="448">
        <v>0</v>
      </c>
      <c r="W74" s="448">
        <v>0</v>
      </c>
      <c r="X74" s="448">
        <v>0</v>
      </c>
      <c r="Y74" s="448">
        <v>0</v>
      </c>
      <c r="Z74" s="448">
        <v>0</v>
      </c>
      <c r="AA74" s="448">
        <v>0</v>
      </c>
      <c r="AB74" s="448">
        <v>0</v>
      </c>
      <c r="AC74" s="448">
        <v>0</v>
      </c>
      <c r="AD74" s="448">
        <v>0</v>
      </c>
      <c r="AE74" s="448">
        <v>0</v>
      </c>
      <c r="AF74" s="448">
        <v>0</v>
      </c>
      <c r="AG74" s="448">
        <v>0</v>
      </c>
      <c r="AH74" s="448">
        <v>0</v>
      </c>
      <c r="AI74" s="448">
        <v>0</v>
      </c>
      <c r="AJ74" s="448">
        <v>0</v>
      </c>
      <c r="AK74" s="448">
        <v>0</v>
      </c>
      <c r="AL74" s="448">
        <v>0</v>
      </c>
      <c r="AM74" s="448">
        <v>0</v>
      </c>
      <c r="AN74" s="448">
        <v>0</v>
      </c>
      <c r="AO74" s="448">
        <v>0</v>
      </c>
      <c r="AP74" s="448">
        <v>0</v>
      </c>
      <c r="AQ74" s="448">
        <v>0</v>
      </c>
      <c r="AR74" s="448">
        <v>0</v>
      </c>
      <c r="AS74" s="448">
        <v>0</v>
      </c>
      <c r="AT74" s="448">
        <v>0</v>
      </c>
      <c r="AU74" s="448">
        <v>0</v>
      </c>
      <c r="AV74" s="448">
        <v>0</v>
      </c>
      <c r="AW74" s="448">
        <v>0</v>
      </c>
      <c r="AX74" s="448">
        <v>0</v>
      </c>
      <c r="AY74" s="448">
        <v>153</v>
      </c>
      <c r="AZ74" s="448">
        <v>146</v>
      </c>
      <c r="BA74" s="448">
        <v>158</v>
      </c>
      <c r="BB74" s="448">
        <v>166</v>
      </c>
      <c r="BC74" s="448">
        <v>178</v>
      </c>
      <c r="BD74" s="448">
        <v>188</v>
      </c>
      <c r="BE74" s="448">
        <v>199</v>
      </c>
      <c r="BF74" s="448">
        <v>206</v>
      </c>
      <c r="BG74" s="448">
        <v>204</v>
      </c>
      <c r="BH74" s="448">
        <v>189</v>
      </c>
      <c r="BI74" s="448">
        <v>184</v>
      </c>
      <c r="BJ74" s="448">
        <v>177</v>
      </c>
      <c r="BK74" s="448">
        <v>172</v>
      </c>
      <c r="BL74" s="448">
        <v>169</v>
      </c>
      <c r="BM74" s="448">
        <v>169</v>
      </c>
      <c r="BN74" s="448">
        <v>163</v>
      </c>
      <c r="BO74" s="448">
        <v>160</v>
      </c>
      <c r="BP74" s="448">
        <v>158</v>
      </c>
      <c r="BQ74" s="448">
        <v>151</v>
      </c>
      <c r="BR74" s="448">
        <v>155</v>
      </c>
      <c r="BS74" s="448">
        <v>144</v>
      </c>
      <c r="BT74" s="448">
        <v>149</v>
      </c>
      <c r="BU74" s="448">
        <v>144</v>
      </c>
      <c r="BV74" s="448">
        <v>140</v>
      </c>
      <c r="BW74" s="448">
        <v>152</v>
      </c>
      <c r="BX74" s="448">
        <v>92</v>
      </c>
      <c r="BY74" s="448">
        <v>96</v>
      </c>
      <c r="BZ74" s="448">
        <v>102</v>
      </c>
      <c r="CA74" s="448">
        <v>108</v>
      </c>
      <c r="CB74" s="448">
        <v>115</v>
      </c>
      <c r="CC74" s="448">
        <v>117</v>
      </c>
      <c r="CD74" s="448">
        <v>119</v>
      </c>
      <c r="CE74" s="449">
        <v>121</v>
      </c>
    </row>
    <row r="75" spans="1:83" ht="25.5" customHeight="1" x14ac:dyDescent="0.35">
      <c r="B75" s="289" t="s">
        <v>641</v>
      </c>
      <c r="D75" s="448"/>
      <c r="E75" s="448"/>
      <c r="F75" s="448"/>
      <c r="G75" s="448"/>
      <c r="H75" s="448"/>
      <c r="I75" s="448"/>
      <c r="J75" s="448"/>
      <c r="K75" s="448"/>
      <c r="L75" s="448"/>
      <c r="M75" s="448"/>
      <c r="N75" s="448"/>
      <c r="O75" s="448"/>
      <c r="P75" s="448"/>
      <c r="Q75" s="448"/>
      <c r="R75" s="448"/>
      <c r="S75" s="448"/>
      <c r="T75" s="448"/>
      <c r="U75" s="448"/>
      <c r="V75" s="448"/>
      <c r="W75" s="448"/>
      <c r="X75" s="448"/>
      <c r="Y75" s="448"/>
      <c r="Z75" s="448"/>
      <c r="AA75" s="448"/>
      <c r="AB75" s="448"/>
      <c r="AC75" s="448"/>
      <c r="AD75" s="448"/>
      <c r="AE75" s="448"/>
      <c r="AF75" s="448"/>
      <c r="AG75" s="448"/>
      <c r="AH75" s="448"/>
      <c r="AI75" s="448"/>
      <c r="AJ75" s="448"/>
      <c r="AK75" s="448"/>
      <c r="AL75" s="448"/>
      <c r="AM75" s="448"/>
      <c r="AN75" s="448"/>
      <c r="AO75" s="448"/>
      <c r="AP75" s="448"/>
      <c r="AQ75" s="448"/>
      <c r="AR75" s="448"/>
      <c r="AS75" s="448"/>
      <c r="AT75" s="448"/>
      <c r="AU75" s="448"/>
      <c r="AV75" s="448"/>
      <c r="AW75" s="448"/>
      <c r="AX75" s="448"/>
      <c r="AY75" s="448"/>
      <c r="AZ75" s="448"/>
      <c r="BA75" s="448"/>
      <c r="BB75" s="448"/>
      <c r="BC75" s="448"/>
      <c r="BD75" s="448"/>
      <c r="BE75" s="448"/>
      <c r="BF75" s="448"/>
      <c r="BG75" s="448">
        <v>0</v>
      </c>
      <c r="BH75" s="448">
        <v>0</v>
      </c>
      <c r="BI75" s="448">
        <v>0</v>
      </c>
      <c r="BJ75" s="448">
        <v>0</v>
      </c>
      <c r="BK75" s="448">
        <v>0</v>
      </c>
      <c r="BL75" s="448">
        <v>0</v>
      </c>
      <c r="BM75" s="448">
        <v>1</v>
      </c>
      <c r="BN75" s="448">
        <v>1</v>
      </c>
      <c r="BO75" s="448">
        <v>1</v>
      </c>
      <c r="BP75" s="448">
        <v>1</v>
      </c>
      <c r="BQ75" s="448">
        <v>2</v>
      </c>
      <c r="BR75" s="448">
        <v>2</v>
      </c>
      <c r="BS75" s="448">
        <v>2</v>
      </c>
      <c r="BT75" s="448">
        <v>3</v>
      </c>
      <c r="BU75" s="448">
        <v>3</v>
      </c>
      <c r="BV75" s="448">
        <v>3</v>
      </c>
      <c r="BW75" s="448">
        <v>3</v>
      </c>
      <c r="BX75" s="448">
        <v>4</v>
      </c>
      <c r="BY75" s="448">
        <v>5</v>
      </c>
      <c r="BZ75" s="448">
        <v>5</v>
      </c>
      <c r="CA75" s="448">
        <v>5</v>
      </c>
      <c r="CB75" s="448">
        <v>5</v>
      </c>
      <c r="CC75" s="448">
        <v>5</v>
      </c>
      <c r="CD75" s="448">
        <v>5</v>
      </c>
      <c r="CE75" s="449">
        <v>5</v>
      </c>
    </row>
    <row r="76" spans="1:83" s="243" customFormat="1" ht="26.25" customHeight="1" x14ac:dyDescent="0.35">
      <c r="B76" s="401" t="s">
        <v>283</v>
      </c>
      <c r="D76" s="448">
        <v>0</v>
      </c>
      <c r="E76" s="448">
        <v>0</v>
      </c>
      <c r="F76" s="448">
        <v>0</v>
      </c>
      <c r="G76" s="448">
        <v>0</v>
      </c>
      <c r="H76" s="448">
        <v>0</v>
      </c>
      <c r="I76" s="448">
        <v>0</v>
      </c>
      <c r="J76" s="448">
        <v>0</v>
      </c>
      <c r="K76" s="448">
        <v>0</v>
      </c>
      <c r="L76" s="448">
        <v>0</v>
      </c>
      <c r="M76" s="448">
        <v>0</v>
      </c>
      <c r="N76" s="448">
        <v>0</v>
      </c>
      <c r="O76" s="448">
        <v>0</v>
      </c>
      <c r="P76" s="448">
        <v>0</v>
      </c>
      <c r="Q76" s="448">
        <v>0</v>
      </c>
      <c r="R76" s="448">
        <v>0</v>
      </c>
      <c r="S76" s="448">
        <v>0</v>
      </c>
      <c r="T76" s="448">
        <v>0</v>
      </c>
      <c r="U76" s="448">
        <v>0</v>
      </c>
      <c r="V76" s="448">
        <v>0</v>
      </c>
      <c r="W76" s="448">
        <v>0</v>
      </c>
      <c r="X76" s="448">
        <v>0</v>
      </c>
      <c r="Y76" s="448">
        <v>0</v>
      </c>
      <c r="Z76" s="448">
        <v>0</v>
      </c>
      <c r="AA76" s="448">
        <v>0</v>
      </c>
      <c r="AB76" s="448">
        <v>0</v>
      </c>
      <c r="AC76" s="448">
        <v>0</v>
      </c>
      <c r="AD76" s="448">
        <v>0</v>
      </c>
      <c r="AE76" s="448">
        <v>0</v>
      </c>
      <c r="AF76" s="448">
        <v>34</v>
      </c>
      <c r="AG76" s="448">
        <v>55</v>
      </c>
      <c r="AH76" s="448">
        <v>75</v>
      </c>
      <c r="AI76" s="448">
        <v>105</v>
      </c>
      <c r="AJ76" s="448">
        <v>147</v>
      </c>
      <c r="AK76" s="448">
        <v>177</v>
      </c>
      <c r="AL76" s="448">
        <v>214</v>
      </c>
      <c r="AM76" s="448">
        <v>263</v>
      </c>
      <c r="AN76" s="448">
        <v>314</v>
      </c>
      <c r="AO76" s="448">
        <v>367</v>
      </c>
      <c r="AP76" s="448">
        <v>422</v>
      </c>
      <c r="AQ76" s="448">
        <v>474</v>
      </c>
      <c r="AR76" s="448">
        <v>520</v>
      </c>
      <c r="AS76" s="448">
        <v>565</v>
      </c>
      <c r="AT76" s="448">
        <v>607</v>
      </c>
      <c r="AU76" s="448">
        <v>654</v>
      </c>
      <c r="AV76" s="448">
        <v>0</v>
      </c>
      <c r="AW76" s="448">
        <v>0</v>
      </c>
      <c r="AX76" s="448">
        <v>0</v>
      </c>
      <c r="AY76" s="448">
        <v>0</v>
      </c>
      <c r="AZ76" s="448">
        <v>0</v>
      </c>
      <c r="BA76" s="448">
        <v>0</v>
      </c>
      <c r="BB76" s="448">
        <v>0</v>
      </c>
      <c r="BC76" s="448">
        <v>0</v>
      </c>
      <c r="BD76" s="448">
        <v>0</v>
      </c>
      <c r="BE76" s="448">
        <v>0</v>
      </c>
      <c r="BF76" s="448">
        <v>0</v>
      </c>
      <c r="BG76" s="448">
        <v>0</v>
      </c>
      <c r="BH76" s="448">
        <v>0</v>
      </c>
      <c r="BI76" s="448">
        <v>0</v>
      </c>
      <c r="BJ76" s="448">
        <v>0</v>
      </c>
      <c r="BK76" s="448">
        <v>0</v>
      </c>
      <c r="BL76" s="448">
        <v>0</v>
      </c>
      <c r="BM76" s="448">
        <v>0</v>
      </c>
      <c r="BN76" s="448">
        <v>0</v>
      </c>
      <c r="BO76" s="448">
        <v>0</v>
      </c>
      <c r="BP76" s="448">
        <v>0</v>
      </c>
      <c r="BQ76" s="448">
        <v>0</v>
      </c>
      <c r="BR76" s="448">
        <v>0</v>
      </c>
      <c r="BS76" s="448">
        <v>0</v>
      </c>
      <c r="BT76" s="448">
        <v>0</v>
      </c>
      <c r="BU76" s="448">
        <v>0</v>
      </c>
      <c r="BV76" s="448">
        <v>0</v>
      </c>
      <c r="BW76" s="448">
        <v>0</v>
      </c>
      <c r="BX76" s="448">
        <v>0</v>
      </c>
      <c r="BY76" s="448">
        <v>0</v>
      </c>
      <c r="BZ76" s="448">
        <v>0</v>
      </c>
      <c r="CA76" s="448">
        <v>0</v>
      </c>
      <c r="CB76" s="448">
        <v>0</v>
      </c>
      <c r="CC76" s="448">
        <v>0</v>
      </c>
      <c r="CD76" s="448">
        <v>0</v>
      </c>
      <c r="CE76" s="449">
        <v>0</v>
      </c>
    </row>
    <row r="77" spans="1:83" x14ac:dyDescent="0.35">
      <c r="B77" s="447" t="s">
        <v>640</v>
      </c>
      <c r="D77" s="448">
        <v>0</v>
      </c>
      <c r="E77" s="448">
        <v>0</v>
      </c>
      <c r="F77" s="448">
        <v>0</v>
      </c>
      <c r="G77" s="448">
        <v>0</v>
      </c>
      <c r="H77" s="448">
        <v>0</v>
      </c>
      <c r="I77" s="448">
        <v>0</v>
      </c>
      <c r="J77" s="448">
        <v>0</v>
      </c>
      <c r="K77" s="448">
        <v>0</v>
      </c>
      <c r="L77" s="448">
        <v>0</v>
      </c>
      <c r="M77" s="448">
        <v>0</v>
      </c>
      <c r="N77" s="448">
        <v>0</v>
      </c>
      <c r="O77" s="448">
        <v>0</v>
      </c>
      <c r="P77" s="448">
        <v>0</v>
      </c>
      <c r="Q77" s="448">
        <v>0</v>
      </c>
      <c r="R77" s="448">
        <v>0</v>
      </c>
      <c r="S77" s="448">
        <v>0</v>
      </c>
      <c r="T77" s="448">
        <v>0</v>
      </c>
      <c r="U77" s="448">
        <v>0</v>
      </c>
      <c r="V77" s="448">
        <v>0</v>
      </c>
      <c r="W77" s="448">
        <v>0</v>
      </c>
      <c r="X77" s="448">
        <v>0</v>
      </c>
      <c r="Y77" s="448">
        <v>0</v>
      </c>
      <c r="Z77" s="448">
        <v>0</v>
      </c>
      <c r="AA77" s="448">
        <v>0</v>
      </c>
      <c r="AB77" s="448">
        <v>0</v>
      </c>
      <c r="AC77" s="448">
        <v>0</v>
      </c>
      <c r="AD77" s="448">
        <v>0</v>
      </c>
      <c r="AE77" s="448">
        <v>0</v>
      </c>
      <c r="AF77" s="448">
        <v>3</v>
      </c>
      <c r="AG77" s="448">
        <v>11</v>
      </c>
      <c r="AH77" s="448">
        <v>15</v>
      </c>
      <c r="AI77" s="448">
        <v>15</v>
      </c>
      <c r="AJ77" s="448">
        <v>16</v>
      </c>
      <c r="AK77" s="448">
        <v>16</v>
      </c>
      <c r="AL77" s="448">
        <v>16</v>
      </c>
      <c r="AM77" s="448">
        <v>16</v>
      </c>
      <c r="AN77" s="448">
        <v>17</v>
      </c>
      <c r="AO77" s="448">
        <v>17</v>
      </c>
      <c r="AP77" s="448">
        <v>17</v>
      </c>
      <c r="AQ77" s="448">
        <v>17</v>
      </c>
      <c r="AR77" s="448">
        <v>17</v>
      </c>
      <c r="AS77" s="448">
        <v>18</v>
      </c>
      <c r="AT77" s="448">
        <v>18</v>
      </c>
      <c r="AU77" s="448">
        <v>19</v>
      </c>
      <c r="AV77" s="448">
        <v>0</v>
      </c>
      <c r="AW77" s="448">
        <v>0</v>
      </c>
      <c r="AX77" s="448">
        <v>0</v>
      </c>
      <c r="AY77" s="448">
        <v>0</v>
      </c>
      <c r="AZ77" s="448">
        <v>0</v>
      </c>
      <c r="BA77" s="448">
        <v>0</v>
      </c>
      <c r="BB77" s="448">
        <v>0</v>
      </c>
      <c r="BC77" s="448">
        <v>0</v>
      </c>
      <c r="BD77" s="448">
        <v>0</v>
      </c>
      <c r="BE77" s="448">
        <v>0</v>
      </c>
      <c r="BF77" s="448">
        <v>0</v>
      </c>
      <c r="BG77" s="448">
        <v>0</v>
      </c>
      <c r="BH77" s="448">
        <v>0</v>
      </c>
      <c r="BI77" s="448">
        <v>0</v>
      </c>
      <c r="BJ77" s="448">
        <v>0</v>
      </c>
      <c r="BK77" s="448">
        <v>0</v>
      </c>
      <c r="BL77" s="448">
        <v>0</v>
      </c>
      <c r="BM77" s="448">
        <v>0</v>
      </c>
      <c r="BN77" s="448">
        <v>0</v>
      </c>
      <c r="BO77" s="448">
        <v>0</v>
      </c>
      <c r="BP77" s="448">
        <v>0</v>
      </c>
      <c r="BQ77" s="448">
        <v>0</v>
      </c>
      <c r="BR77" s="448">
        <v>0</v>
      </c>
      <c r="BS77" s="448">
        <v>0</v>
      </c>
      <c r="BT77" s="448">
        <v>0</v>
      </c>
      <c r="BU77" s="448">
        <v>0</v>
      </c>
      <c r="BV77" s="448">
        <v>0</v>
      </c>
      <c r="BW77" s="448">
        <v>0</v>
      </c>
      <c r="BX77" s="448">
        <v>0</v>
      </c>
      <c r="BY77" s="448">
        <v>0</v>
      </c>
      <c r="BZ77" s="448">
        <v>0</v>
      </c>
      <c r="CA77" s="448">
        <v>0</v>
      </c>
      <c r="CB77" s="448">
        <v>0</v>
      </c>
      <c r="CC77" s="448">
        <v>0</v>
      </c>
      <c r="CD77" s="448">
        <v>0</v>
      </c>
      <c r="CE77" s="449">
        <v>0</v>
      </c>
    </row>
    <row r="78" spans="1:83" x14ac:dyDescent="0.35">
      <c r="B78" s="447" t="s">
        <v>438</v>
      </c>
      <c r="D78" s="448">
        <v>0</v>
      </c>
      <c r="E78" s="448">
        <v>0</v>
      </c>
      <c r="F78" s="448">
        <v>0</v>
      </c>
      <c r="G78" s="448">
        <v>0</v>
      </c>
      <c r="H78" s="448">
        <v>0</v>
      </c>
      <c r="I78" s="448">
        <v>0</v>
      </c>
      <c r="J78" s="448">
        <v>0</v>
      </c>
      <c r="K78" s="448">
        <v>0</v>
      </c>
      <c r="L78" s="448">
        <v>0</v>
      </c>
      <c r="M78" s="448">
        <v>0</v>
      </c>
      <c r="N78" s="448">
        <v>0</v>
      </c>
      <c r="O78" s="448">
        <v>0</v>
      </c>
      <c r="P78" s="448">
        <v>0</v>
      </c>
      <c r="Q78" s="448">
        <v>0</v>
      </c>
      <c r="R78" s="448">
        <v>0</v>
      </c>
      <c r="S78" s="448">
        <v>0</v>
      </c>
      <c r="T78" s="448">
        <v>0</v>
      </c>
      <c r="U78" s="448">
        <v>0</v>
      </c>
      <c r="V78" s="448">
        <v>0</v>
      </c>
      <c r="W78" s="448">
        <v>0</v>
      </c>
      <c r="X78" s="448">
        <v>0</v>
      </c>
      <c r="Y78" s="448">
        <v>0</v>
      </c>
      <c r="Z78" s="448">
        <v>0</v>
      </c>
      <c r="AA78" s="448">
        <v>0</v>
      </c>
      <c r="AB78" s="448">
        <v>0</v>
      </c>
      <c r="AC78" s="448">
        <v>0</v>
      </c>
      <c r="AD78" s="448">
        <v>0</v>
      </c>
      <c r="AE78" s="448">
        <v>0</v>
      </c>
      <c r="AF78" s="448">
        <v>31</v>
      </c>
      <c r="AG78" s="448">
        <v>44</v>
      </c>
      <c r="AH78" s="448">
        <v>61</v>
      </c>
      <c r="AI78" s="448">
        <v>86</v>
      </c>
      <c r="AJ78" s="448">
        <v>114</v>
      </c>
      <c r="AK78" s="448">
        <v>131</v>
      </c>
      <c r="AL78" s="448">
        <v>154</v>
      </c>
      <c r="AM78" s="448">
        <v>185</v>
      </c>
      <c r="AN78" s="448">
        <v>216</v>
      </c>
      <c r="AO78" s="448">
        <v>246</v>
      </c>
      <c r="AP78" s="448">
        <v>275</v>
      </c>
      <c r="AQ78" s="448">
        <v>303</v>
      </c>
      <c r="AR78" s="448">
        <v>325</v>
      </c>
      <c r="AS78" s="448">
        <v>345</v>
      </c>
      <c r="AT78" s="448">
        <v>364</v>
      </c>
      <c r="AU78" s="448">
        <v>387</v>
      </c>
      <c r="AV78" s="448">
        <v>0</v>
      </c>
      <c r="AW78" s="448">
        <v>0</v>
      </c>
      <c r="AX78" s="448">
        <v>0</v>
      </c>
      <c r="AY78" s="448">
        <v>0</v>
      </c>
      <c r="AZ78" s="448">
        <v>0</v>
      </c>
      <c r="BA78" s="448">
        <v>0</v>
      </c>
      <c r="BB78" s="448">
        <v>0</v>
      </c>
      <c r="BC78" s="448">
        <v>0</v>
      </c>
      <c r="BD78" s="448">
        <v>0</v>
      </c>
      <c r="BE78" s="448">
        <v>0</v>
      </c>
      <c r="BF78" s="448">
        <v>0</v>
      </c>
      <c r="BG78" s="448">
        <v>0</v>
      </c>
      <c r="BH78" s="448">
        <v>0</v>
      </c>
      <c r="BI78" s="448">
        <v>0</v>
      </c>
      <c r="BJ78" s="448">
        <v>0</v>
      </c>
      <c r="BK78" s="448">
        <v>0</v>
      </c>
      <c r="BL78" s="448">
        <v>0</v>
      </c>
      <c r="BM78" s="448">
        <v>0</v>
      </c>
      <c r="BN78" s="448">
        <v>0</v>
      </c>
      <c r="BO78" s="448">
        <v>0</v>
      </c>
      <c r="BP78" s="448">
        <v>0</v>
      </c>
      <c r="BQ78" s="448">
        <v>0</v>
      </c>
      <c r="BR78" s="448">
        <v>0</v>
      </c>
      <c r="BS78" s="448">
        <v>0</v>
      </c>
      <c r="BT78" s="448">
        <v>0</v>
      </c>
      <c r="BU78" s="448">
        <v>0</v>
      </c>
      <c r="BV78" s="448">
        <v>0</v>
      </c>
      <c r="BW78" s="448">
        <v>0</v>
      </c>
      <c r="BX78" s="448">
        <v>0</v>
      </c>
      <c r="BY78" s="448">
        <v>0</v>
      </c>
      <c r="BZ78" s="448">
        <v>0</v>
      </c>
      <c r="CA78" s="448">
        <v>0</v>
      </c>
      <c r="CB78" s="448">
        <v>0</v>
      </c>
      <c r="CC78" s="448">
        <v>0</v>
      </c>
      <c r="CD78" s="448">
        <v>0</v>
      </c>
      <c r="CE78" s="449">
        <v>0</v>
      </c>
    </row>
    <row r="79" spans="1:83" x14ac:dyDescent="0.35">
      <c r="B79" s="447" t="s">
        <v>437</v>
      </c>
      <c r="D79" s="448">
        <v>0</v>
      </c>
      <c r="E79" s="448">
        <v>0</v>
      </c>
      <c r="F79" s="448">
        <v>0</v>
      </c>
      <c r="G79" s="448">
        <v>0</v>
      </c>
      <c r="H79" s="448">
        <v>0</v>
      </c>
      <c r="I79" s="448">
        <v>0</v>
      </c>
      <c r="J79" s="448">
        <v>0</v>
      </c>
      <c r="K79" s="448">
        <v>0</v>
      </c>
      <c r="L79" s="448">
        <v>0</v>
      </c>
      <c r="M79" s="448">
        <v>0</v>
      </c>
      <c r="N79" s="448">
        <v>0</v>
      </c>
      <c r="O79" s="448">
        <v>0</v>
      </c>
      <c r="P79" s="448">
        <v>0</v>
      </c>
      <c r="Q79" s="448">
        <v>0</v>
      </c>
      <c r="R79" s="448">
        <v>0</v>
      </c>
      <c r="S79" s="448">
        <v>0</v>
      </c>
      <c r="T79" s="448">
        <v>0</v>
      </c>
      <c r="U79" s="448">
        <v>0</v>
      </c>
      <c r="V79" s="448">
        <v>0</v>
      </c>
      <c r="W79" s="448">
        <v>0</v>
      </c>
      <c r="X79" s="448">
        <v>0</v>
      </c>
      <c r="Y79" s="448">
        <v>0</v>
      </c>
      <c r="Z79" s="448">
        <v>0</v>
      </c>
      <c r="AA79" s="448">
        <v>0</v>
      </c>
      <c r="AB79" s="448">
        <v>0</v>
      </c>
      <c r="AC79" s="448">
        <v>0</v>
      </c>
      <c r="AD79" s="448">
        <v>0</v>
      </c>
      <c r="AE79" s="448">
        <v>0</v>
      </c>
      <c r="AF79" s="448">
        <v>0</v>
      </c>
      <c r="AG79" s="448">
        <v>0</v>
      </c>
      <c r="AH79" s="448">
        <v>0</v>
      </c>
      <c r="AI79" s="448">
        <v>3</v>
      </c>
      <c r="AJ79" s="448">
        <v>17</v>
      </c>
      <c r="AK79" s="448">
        <v>30</v>
      </c>
      <c r="AL79" s="448">
        <v>44</v>
      </c>
      <c r="AM79" s="448">
        <v>61</v>
      </c>
      <c r="AN79" s="448">
        <v>81</v>
      </c>
      <c r="AO79" s="448">
        <v>104</v>
      </c>
      <c r="AP79" s="448">
        <v>130</v>
      </c>
      <c r="AQ79" s="448">
        <v>155</v>
      </c>
      <c r="AR79" s="448">
        <v>178</v>
      </c>
      <c r="AS79" s="448">
        <v>202</v>
      </c>
      <c r="AT79" s="448">
        <v>225</v>
      </c>
      <c r="AU79" s="448">
        <v>248</v>
      </c>
      <c r="AV79" s="448">
        <v>0</v>
      </c>
      <c r="AW79" s="448">
        <v>0</v>
      </c>
      <c r="AX79" s="448">
        <v>0</v>
      </c>
      <c r="AY79" s="448">
        <v>0</v>
      </c>
      <c r="AZ79" s="448">
        <v>0</v>
      </c>
      <c r="BA79" s="448">
        <v>0</v>
      </c>
      <c r="BB79" s="448">
        <v>0</v>
      </c>
      <c r="BC79" s="448">
        <v>0</v>
      </c>
      <c r="BD79" s="448">
        <v>0</v>
      </c>
      <c r="BE79" s="448">
        <v>0</v>
      </c>
      <c r="BF79" s="448">
        <v>0</v>
      </c>
      <c r="BG79" s="448">
        <v>0</v>
      </c>
      <c r="BH79" s="448">
        <v>0</v>
      </c>
      <c r="BI79" s="448">
        <v>0</v>
      </c>
      <c r="BJ79" s="448">
        <v>0</v>
      </c>
      <c r="BK79" s="448">
        <v>0</v>
      </c>
      <c r="BL79" s="448">
        <v>0</v>
      </c>
      <c r="BM79" s="448">
        <v>0</v>
      </c>
      <c r="BN79" s="448">
        <v>0</v>
      </c>
      <c r="BO79" s="448">
        <v>0</v>
      </c>
      <c r="BP79" s="448">
        <v>0</v>
      </c>
      <c r="BQ79" s="448">
        <v>0</v>
      </c>
      <c r="BR79" s="448">
        <v>0</v>
      </c>
      <c r="BS79" s="448">
        <v>0</v>
      </c>
      <c r="BT79" s="448">
        <v>0</v>
      </c>
      <c r="BU79" s="448">
        <v>0</v>
      </c>
      <c r="BV79" s="448">
        <v>0</v>
      </c>
      <c r="BW79" s="448">
        <v>0</v>
      </c>
      <c r="BX79" s="448">
        <v>0</v>
      </c>
      <c r="BY79" s="448">
        <v>0</v>
      </c>
      <c r="BZ79" s="448">
        <v>0</v>
      </c>
      <c r="CA79" s="448">
        <v>0</v>
      </c>
      <c r="CB79" s="448">
        <v>0</v>
      </c>
      <c r="CC79" s="448">
        <v>0</v>
      </c>
      <c r="CD79" s="448">
        <v>0</v>
      </c>
      <c r="CE79" s="449">
        <v>0</v>
      </c>
    </row>
    <row r="80" spans="1:83" ht="16" thickBot="1" x14ac:dyDescent="0.4">
      <c r="A80" s="418"/>
      <c r="B80" s="459"/>
      <c r="C80" s="418"/>
      <c r="D80" s="460"/>
      <c r="E80" s="460"/>
      <c r="F80" s="460"/>
      <c r="G80" s="460"/>
      <c r="H80" s="460"/>
      <c r="I80" s="460"/>
      <c r="J80" s="460"/>
      <c r="K80" s="460"/>
      <c r="L80" s="460"/>
      <c r="M80" s="460"/>
      <c r="N80" s="460"/>
      <c r="O80" s="460"/>
      <c r="P80" s="460"/>
      <c r="Q80" s="460"/>
      <c r="R80" s="460"/>
      <c r="S80" s="460"/>
      <c r="T80" s="460"/>
      <c r="U80" s="460"/>
      <c r="V80" s="460"/>
      <c r="W80" s="460"/>
      <c r="X80" s="460"/>
      <c r="Y80" s="460"/>
      <c r="Z80" s="460"/>
      <c r="AA80" s="460"/>
      <c r="AB80" s="460"/>
      <c r="AC80" s="460"/>
      <c r="AD80" s="460"/>
      <c r="AE80" s="460"/>
      <c r="AF80" s="460"/>
      <c r="AG80" s="460"/>
      <c r="AH80" s="460"/>
      <c r="AI80" s="460"/>
      <c r="AJ80" s="460"/>
      <c r="AK80" s="460"/>
      <c r="AL80" s="460"/>
      <c r="AM80" s="460"/>
      <c r="AN80" s="460"/>
      <c r="AO80" s="460"/>
      <c r="AP80" s="460"/>
      <c r="AQ80" s="460"/>
      <c r="AR80" s="460"/>
      <c r="AS80" s="460"/>
      <c r="AT80" s="460"/>
      <c r="AU80" s="460"/>
      <c r="AV80" s="460"/>
      <c r="AW80" s="460"/>
      <c r="AX80" s="460"/>
      <c r="AY80" s="460"/>
      <c r="AZ80" s="460"/>
      <c r="BA80" s="460"/>
      <c r="BB80" s="460"/>
      <c r="BC80" s="460"/>
      <c r="BD80" s="460"/>
      <c r="BE80" s="460"/>
      <c r="BF80" s="460"/>
      <c r="BG80" s="460"/>
      <c r="BH80" s="460"/>
      <c r="BI80" s="460"/>
      <c r="BJ80" s="460"/>
      <c r="BK80" s="460"/>
      <c r="BL80" s="460"/>
      <c r="BM80" s="460"/>
      <c r="BN80" s="460"/>
      <c r="BO80" s="460"/>
      <c r="BP80" s="460"/>
      <c r="BQ80" s="460"/>
      <c r="BR80" s="460"/>
      <c r="BS80" s="460"/>
      <c r="BT80" s="460"/>
      <c r="BU80" s="460"/>
      <c r="BV80" s="460"/>
      <c r="BW80" s="460"/>
      <c r="BX80" s="460"/>
      <c r="BY80" s="460"/>
      <c r="BZ80" s="460"/>
      <c r="CA80" s="460"/>
      <c r="CB80" s="460"/>
      <c r="CC80" s="460"/>
      <c r="CD80" s="460"/>
      <c r="CE80" s="461"/>
    </row>
  </sheetData>
  <hyperlinks>
    <hyperlink ref="A1" location="Contents!A1" display="Contents page" xr:uid="{00000000-0004-0000-1500-000000000000}"/>
    <hyperlink ref="B1" location="Notes!A1" display="Information relating to this table can be found in the 'Notes' tab" xr:uid="{00000000-0004-0000-15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9C9C9"/>
  </sheetPr>
  <dimension ref="A1:CE178"/>
  <sheetViews>
    <sheetView zoomScale="70" zoomScaleNormal="70" workbookViewId="0">
      <pane xSplit="3" ySplit="3" topLeftCell="BY4" activePane="bottomRight" state="frozen"/>
      <selection pane="topRight" activeCell="D1" sqref="D1"/>
      <selection pane="bottomLeft" activeCell="A4" sqref="A4"/>
      <selection pane="bottomRight"/>
    </sheetView>
  </sheetViews>
  <sheetFormatPr defaultColWidth="9" defaultRowHeight="15.5" x14ac:dyDescent="0.35"/>
  <cols>
    <col min="1" max="1" width="23" style="363" bestFit="1" customWidth="1"/>
    <col min="2" max="2" width="75.81640625" style="363" customWidth="1"/>
    <col min="3" max="3" width="25.81640625" style="363" customWidth="1"/>
    <col min="4" max="75" width="12.81640625" style="197" customWidth="1"/>
    <col min="76" max="83" width="12.81640625" style="363" customWidth="1"/>
    <col min="84" max="84" width="9" style="363" customWidth="1"/>
    <col min="85" max="16384" width="9" style="363"/>
  </cols>
  <sheetData>
    <row r="1" spans="1:83" s="361" customFormat="1" ht="25.5" customHeight="1" thickBot="1" x14ac:dyDescent="0.3">
      <c r="A1" s="45" t="s">
        <v>46</v>
      </c>
      <c r="B1" s="46" t="s">
        <v>114</v>
      </c>
      <c r="C1" s="45"/>
      <c r="D1" s="360"/>
      <c r="E1" s="360"/>
      <c r="F1" s="360"/>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421"/>
      <c r="BR1" s="421"/>
      <c r="BS1" s="421"/>
      <c r="BT1" s="421"/>
      <c r="BU1" s="421"/>
      <c r="BV1" s="421"/>
      <c r="BW1" s="421"/>
      <c r="BX1" s="421"/>
      <c r="BY1" s="421"/>
      <c r="BZ1" s="421"/>
      <c r="CA1" s="421"/>
      <c r="CB1" s="421"/>
      <c r="CC1" s="421"/>
      <c r="CD1" s="421"/>
      <c r="CE1" s="421"/>
    </row>
    <row r="2" spans="1:83" x14ac:dyDescent="0.35">
      <c r="A2" s="48" t="s">
        <v>47</v>
      </c>
      <c r="B2" s="17" t="s">
        <v>643</v>
      </c>
      <c r="C2" s="443"/>
      <c r="D2" s="51"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83" x14ac:dyDescent="0.35">
      <c r="A3" s="112">
        <v>2023</v>
      </c>
      <c r="B3" s="364" t="s">
        <v>245</v>
      </c>
      <c r="C3" s="408"/>
      <c r="D3" s="56" t="s">
        <v>150</v>
      </c>
      <c r="E3" s="56" t="s">
        <v>150</v>
      </c>
      <c r="F3" s="56" t="s">
        <v>150</v>
      </c>
      <c r="G3" s="56" t="s">
        <v>150</v>
      </c>
      <c r="H3" s="56" t="s">
        <v>150</v>
      </c>
      <c r="I3" s="56" t="s">
        <v>150</v>
      </c>
      <c r="J3" s="56" t="s">
        <v>150</v>
      </c>
      <c r="K3" s="56" t="s">
        <v>150</v>
      </c>
      <c r="L3" s="56" t="s">
        <v>150</v>
      </c>
      <c r="M3" s="56" t="s">
        <v>150</v>
      </c>
      <c r="N3" s="56" t="s">
        <v>150</v>
      </c>
      <c r="O3" s="56" t="s">
        <v>150</v>
      </c>
      <c r="P3" s="56" t="s">
        <v>150</v>
      </c>
      <c r="Q3" s="56" t="s">
        <v>150</v>
      </c>
      <c r="R3" s="56" t="s">
        <v>150</v>
      </c>
      <c r="S3" s="56" t="s">
        <v>150</v>
      </c>
      <c r="T3" s="56" t="s">
        <v>150</v>
      </c>
      <c r="U3" s="56" t="s">
        <v>150</v>
      </c>
      <c r="V3" s="56" t="s">
        <v>150</v>
      </c>
      <c r="W3" s="56" t="s">
        <v>150</v>
      </c>
      <c r="X3" s="56" t="s">
        <v>150</v>
      </c>
      <c r="Y3" s="56" t="s">
        <v>150</v>
      </c>
      <c r="Z3" s="56" t="s">
        <v>150</v>
      </c>
      <c r="AA3" s="56" t="s">
        <v>150</v>
      </c>
      <c r="AB3" s="56" t="s">
        <v>150</v>
      </c>
      <c r="AC3" s="56" t="s">
        <v>150</v>
      </c>
      <c r="AD3" s="56" t="s">
        <v>150</v>
      </c>
      <c r="AE3" s="56" t="s">
        <v>150</v>
      </c>
      <c r="AF3" s="56" t="s">
        <v>150</v>
      </c>
      <c r="AG3" s="56" t="s">
        <v>150</v>
      </c>
      <c r="AH3" s="56" t="s">
        <v>150</v>
      </c>
      <c r="AI3" s="56" t="s">
        <v>150</v>
      </c>
      <c r="AJ3" s="56" t="s">
        <v>150</v>
      </c>
      <c r="AK3" s="56" t="s">
        <v>150</v>
      </c>
      <c r="AL3" s="56" t="s">
        <v>150</v>
      </c>
      <c r="AM3" s="56" t="s">
        <v>150</v>
      </c>
      <c r="AN3" s="56" t="s">
        <v>150</v>
      </c>
      <c r="AO3" s="56" t="s">
        <v>150</v>
      </c>
      <c r="AP3" s="56" t="s">
        <v>150</v>
      </c>
      <c r="AQ3" s="56" t="s">
        <v>150</v>
      </c>
      <c r="AR3" s="56" t="s">
        <v>150</v>
      </c>
      <c r="AS3" s="56" t="s">
        <v>150</v>
      </c>
      <c r="AT3" s="56" t="s">
        <v>150</v>
      </c>
      <c r="AU3" s="56" t="s">
        <v>150</v>
      </c>
      <c r="AV3" s="56" t="s">
        <v>150</v>
      </c>
      <c r="AW3" s="56" t="s">
        <v>150</v>
      </c>
      <c r="AX3" s="56" t="s">
        <v>150</v>
      </c>
      <c r="AY3" s="56" t="s">
        <v>150</v>
      </c>
      <c r="AZ3" s="56" t="s">
        <v>150</v>
      </c>
      <c r="BA3" s="56" t="s">
        <v>150</v>
      </c>
      <c r="BB3" s="56" t="s">
        <v>150</v>
      </c>
      <c r="BC3" s="56" t="s">
        <v>150</v>
      </c>
      <c r="BD3" s="56" t="s">
        <v>150</v>
      </c>
      <c r="BE3" s="56" t="s">
        <v>150</v>
      </c>
      <c r="BF3" s="56" t="s">
        <v>150</v>
      </c>
      <c r="BG3" s="56" t="s">
        <v>150</v>
      </c>
      <c r="BH3" s="56" t="s">
        <v>150</v>
      </c>
      <c r="BI3" s="56" t="s">
        <v>150</v>
      </c>
      <c r="BJ3" s="56" t="s">
        <v>150</v>
      </c>
      <c r="BK3" s="56" t="s">
        <v>150</v>
      </c>
      <c r="BL3" s="56" t="s">
        <v>150</v>
      </c>
      <c r="BM3" s="56" t="s">
        <v>150</v>
      </c>
      <c r="BN3" s="56" t="s">
        <v>150</v>
      </c>
      <c r="BO3" s="56" t="s">
        <v>150</v>
      </c>
      <c r="BP3" s="56" t="s">
        <v>150</v>
      </c>
      <c r="BQ3" s="56" t="s">
        <v>150</v>
      </c>
      <c r="BR3" s="56" t="s">
        <v>150</v>
      </c>
      <c r="BS3" s="56" t="s">
        <v>150</v>
      </c>
      <c r="BT3" s="56" t="s">
        <v>150</v>
      </c>
      <c r="BU3" s="56" t="s">
        <v>150</v>
      </c>
      <c r="BV3" s="56" t="s">
        <v>150</v>
      </c>
      <c r="BW3" s="56" t="s">
        <v>150</v>
      </c>
      <c r="BX3" s="56" t="s">
        <v>150</v>
      </c>
      <c r="BY3" s="56" t="s">
        <v>150</v>
      </c>
      <c r="BZ3" s="56" t="s">
        <v>151</v>
      </c>
      <c r="CA3" s="56" t="s">
        <v>151</v>
      </c>
      <c r="CB3" s="56" t="s">
        <v>151</v>
      </c>
      <c r="CC3" s="56" t="s">
        <v>151</v>
      </c>
      <c r="CD3" s="56" t="s">
        <v>151</v>
      </c>
      <c r="CE3" s="57" t="s">
        <v>151</v>
      </c>
    </row>
    <row r="4" spans="1:83" s="243" customFormat="1" ht="24" customHeight="1" x14ac:dyDescent="0.35">
      <c r="A4" s="463"/>
      <c r="B4" s="108" t="s">
        <v>163</v>
      </c>
      <c r="C4" s="108"/>
      <c r="D4" s="464">
        <v>0</v>
      </c>
      <c r="E4" s="464">
        <v>0</v>
      </c>
      <c r="F4" s="464">
        <v>0</v>
      </c>
      <c r="G4" s="464">
        <v>0</v>
      </c>
      <c r="H4" s="464">
        <v>0</v>
      </c>
      <c r="I4" s="464">
        <v>0</v>
      </c>
      <c r="J4" s="464">
        <v>0</v>
      </c>
      <c r="K4" s="464">
        <v>0</v>
      </c>
      <c r="L4" s="464">
        <v>0</v>
      </c>
      <c r="M4" s="464">
        <v>0</v>
      </c>
      <c r="N4" s="464">
        <v>0</v>
      </c>
      <c r="O4" s="464">
        <v>0</v>
      </c>
      <c r="P4" s="464">
        <v>0</v>
      </c>
      <c r="Q4" s="464">
        <v>0</v>
      </c>
      <c r="R4" s="464">
        <v>0</v>
      </c>
      <c r="S4" s="464">
        <v>0</v>
      </c>
      <c r="T4" s="464">
        <v>0</v>
      </c>
      <c r="U4" s="464">
        <v>0</v>
      </c>
      <c r="V4" s="464">
        <v>0</v>
      </c>
      <c r="W4" s="464">
        <v>0</v>
      </c>
      <c r="X4" s="464">
        <v>0</v>
      </c>
      <c r="Y4" s="464">
        <v>0</v>
      </c>
      <c r="Z4" s="464">
        <v>22</v>
      </c>
      <c r="AA4" s="464">
        <v>20</v>
      </c>
      <c r="AB4" s="464">
        <v>105</v>
      </c>
      <c r="AC4" s="464">
        <v>225</v>
      </c>
      <c r="AD4" s="464">
        <v>138</v>
      </c>
      <c r="AE4" s="464">
        <v>194</v>
      </c>
      <c r="AF4" s="464">
        <v>201</v>
      </c>
      <c r="AG4" s="464">
        <v>684</v>
      </c>
      <c r="AH4" s="464">
        <v>721</v>
      </c>
      <c r="AI4" s="464">
        <v>793</v>
      </c>
      <c r="AJ4" s="464">
        <v>1024</v>
      </c>
      <c r="AK4" s="464">
        <v>1655.6</v>
      </c>
      <c r="AL4" s="464">
        <v>2128</v>
      </c>
      <c r="AM4" s="464">
        <v>2516</v>
      </c>
      <c r="AN4" s="464">
        <v>2833</v>
      </c>
      <c r="AO4" s="464">
        <v>3177</v>
      </c>
      <c r="AP4" s="464">
        <v>3415</v>
      </c>
      <c r="AQ4" s="464">
        <v>3536</v>
      </c>
      <c r="AR4" s="464">
        <v>3723.4489999999996</v>
      </c>
      <c r="AS4" s="464">
        <v>4232.5369999999994</v>
      </c>
      <c r="AT4" s="464">
        <v>5095.3410000000003</v>
      </c>
      <c r="AU4" s="464">
        <v>6358.652</v>
      </c>
      <c r="AV4" s="464">
        <v>7812.0959999999995</v>
      </c>
      <c r="AW4" s="464">
        <v>9216.8450000000012</v>
      </c>
      <c r="AX4" s="464">
        <v>10103.235919999999</v>
      </c>
      <c r="AY4" s="464">
        <v>10874.666694000003</v>
      </c>
      <c r="AZ4" s="464">
        <v>11379.761964999998</v>
      </c>
      <c r="BA4" s="464">
        <v>11176.396122999999</v>
      </c>
      <c r="BB4" s="464">
        <v>11064.804220000002</v>
      </c>
      <c r="BC4" s="464">
        <v>11064.103816674598</v>
      </c>
      <c r="BD4" s="464">
        <v>11162.3689748</v>
      </c>
      <c r="BE4" s="464">
        <v>11588.695131</v>
      </c>
      <c r="BF4" s="464">
        <v>12636.220416</v>
      </c>
      <c r="BG4" s="464">
        <v>12347.373120710001</v>
      </c>
      <c r="BH4" s="464">
        <v>13157.570061439999</v>
      </c>
      <c r="BI4" s="464">
        <v>13928.205135</v>
      </c>
      <c r="BJ4" s="464">
        <v>14840.547586000004</v>
      </c>
      <c r="BK4" s="464">
        <v>15731.800594999997</v>
      </c>
      <c r="BL4" s="464">
        <f t="shared" ref="BL4:CE4" si="0">SUM(BL5:BL8)</f>
        <v>17103.441162000006</v>
      </c>
      <c r="BM4" s="464">
        <f t="shared" si="0"/>
        <v>19989.231178000002</v>
      </c>
      <c r="BN4" s="464">
        <f t="shared" si="0"/>
        <v>21426.990300999998</v>
      </c>
      <c r="BO4" s="464">
        <f t="shared" si="0"/>
        <v>22820.290123000006</v>
      </c>
      <c r="BP4" s="464">
        <f t="shared" si="0"/>
        <v>23899.631612000001</v>
      </c>
      <c r="BQ4" s="464">
        <f t="shared" si="0"/>
        <v>24169.807673000003</v>
      </c>
      <c r="BR4" s="464">
        <f t="shared" si="0"/>
        <v>24316.565554999994</v>
      </c>
      <c r="BS4" s="464">
        <f t="shared" si="0"/>
        <v>24243.713647000004</v>
      </c>
      <c r="BT4" s="464">
        <f t="shared" si="0"/>
        <v>23440.599919000008</v>
      </c>
      <c r="BU4" s="464">
        <f t="shared" si="0"/>
        <v>22301.220213999997</v>
      </c>
      <c r="BV4" s="464">
        <f t="shared" si="0"/>
        <v>20729.821950999998</v>
      </c>
      <c r="BW4" s="464">
        <f t="shared" si="0"/>
        <v>24299.726283939341</v>
      </c>
      <c r="BX4" s="464">
        <f t="shared" si="0"/>
        <v>28985.344200399893</v>
      </c>
      <c r="BY4" s="464">
        <f t="shared" si="0"/>
        <v>29576.287383586539</v>
      </c>
      <c r="BZ4" s="464">
        <f t="shared" si="0"/>
        <v>29234.962733903114</v>
      </c>
      <c r="CA4" s="464">
        <f t="shared" si="0"/>
        <v>30904.706662756122</v>
      </c>
      <c r="CB4" s="464">
        <f t="shared" si="0"/>
        <v>33252.404299048801</v>
      </c>
      <c r="CC4" s="464">
        <f t="shared" si="0"/>
        <v>33245.814063370504</v>
      </c>
      <c r="CD4" s="464">
        <f t="shared" si="0"/>
        <v>33480.341359991653</v>
      </c>
      <c r="CE4" s="465">
        <f t="shared" si="0"/>
        <v>34251.958002288411</v>
      </c>
    </row>
    <row r="5" spans="1:83" s="243" customFormat="1" x14ac:dyDescent="0.35">
      <c r="A5" s="466"/>
      <c r="B5" s="73" t="s">
        <v>644</v>
      </c>
      <c r="C5" s="108"/>
      <c r="D5" s="399"/>
      <c r="E5" s="399"/>
      <c r="F5" s="399"/>
      <c r="G5" s="399"/>
      <c r="H5" s="399"/>
      <c r="I5" s="399"/>
      <c r="J5" s="399"/>
      <c r="K5" s="399"/>
      <c r="L5" s="399"/>
      <c r="M5" s="399"/>
      <c r="N5" s="399"/>
      <c r="O5" s="399"/>
      <c r="P5" s="399"/>
      <c r="Q5" s="399"/>
      <c r="R5" s="399"/>
      <c r="S5" s="399"/>
      <c r="T5" s="399"/>
      <c r="U5" s="399"/>
      <c r="V5" s="399"/>
      <c r="W5" s="399"/>
      <c r="X5" s="399"/>
      <c r="Y5" s="399"/>
      <c r="Z5" s="399"/>
      <c r="AA5" s="399"/>
      <c r="AB5" s="399"/>
      <c r="AC5" s="399"/>
      <c r="AD5" s="399"/>
      <c r="AE5" s="399"/>
      <c r="AF5" s="399"/>
      <c r="AG5" s="399"/>
      <c r="AH5" s="399"/>
      <c r="AI5" s="399"/>
      <c r="AJ5" s="399"/>
      <c r="AK5" s="399"/>
      <c r="AL5" s="399"/>
      <c r="AM5" s="399"/>
      <c r="AN5" s="399"/>
      <c r="AO5" s="399"/>
      <c r="AP5" s="399"/>
      <c r="AQ5" s="399"/>
      <c r="AR5" s="399"/>
      <c r="AS5" s="399"/>
      <c r="AT5" s="399"/>
      <c r="AU5" s="399"/>
      <c r="AV5" s="399"/>
      <c r="AW5" s="399"/>
      <c r="AX5" s="399"/>
      <c r="AY5" s="399"/>
      <c r="AZ5" s="399"/>
      <c r="BA5" s="399"/>
      <c r="BB5" s="399"/>
      <c r="BC5" s="399"/>
      <c r="BD5" s="399"/>
      <c r="BE5" s="399"/>
      <c r="BF5" s="399"/>
      <c r="BG5" s="399"/>
      <c r="BH5" s="399"/>
      <c r="BI5" s="399"/>
      <c r="BJ5" s="399"/>
      <c r="BK5" s="399"/>
      <c r="BL5" s="402">
        <v>15141.776923958705</v>
      </c>
      <c r="BM5" s="402">
        <v>16923.255930776253</v>
      </c>
      <c r="BN5" s="402">
        <v>18018.287469340114</v>
      </c>
      <c r="BO5" s="402">
        <v>19055.311208911484</v>
      </c>
      <c r="BP5" s="402">
        <v>19879.676398880401</v>
      </c>
      <c r="BQ5" s="402">
        <v>20522.749055613676</v>
      </c>
      <c r="BR5" s="402">
        <v>21398.772408641653</v>
      </c>
      <c r="BS5" s="402">
        <v>21750.305519860998</v>
      </c>
      <c r="BT5" s="402">
        <v>21298.013079496453</v>
      </c>
      <c r="BU5" s="402">
        <v>20268.515139952928</v>
      </c>
      <c r="BV5" s="402">
        <v>19121.662095377484</v>
      </c>
      <c r="BW5" s="402">
        <v>17367.520159591215</v>
      </c>
      <c r="BX5" s="402">
        <v>16510.897206610447</v>
      </c>
      <c r="BY5" s="402">
        <v>15369.150694543017</v>
      </c>
      <c r="BZ5" s="402">
        <v>14397.371718652683</v>
      </c>
      <c r="CA5" s="402">
        <v>14213.795453709674</v>
      </c>
      <c r="CB5" s="402">
        <v>13951.473829480919</v>
      </c>
      <c r="CC5" s="402">
        <v>11101.003056664706</v>
      </c>
      <c r="CD5" s="402">
        <v>10416.154805665614</v>
      </c>
      <c r="CE5" s="403">
        <v>10370.911044071934</v>
      </c>
    </row>
    <row r="6" spans="1:83" s="243" customFormat="1" x14ac:dyDescent="0.35">
      <c r="A6" s="466"/>
      <c r="B6" s="73" t="s">
        <v>645</v>
      </c>
      <c r="C6" s="108"/>
      <c r="D6" s="399"/>
      <c r="E6" s="399"/>
      <c r="F6" s="399"/>
      <c r="G6" s="399"/>
      <c r="H6" s="399"/>
      <c r="I6" s="399"/>
      <c r="J6" s="399"/>
      <c r="K6" s="399"/>
      <c r="L6" s="399"/>
      <c r="M6" s="399"/>
      <c r="N6" s="399"/>
      <c r="O6" s="399"/>
      <c r="P6" s="399"/>
      <c r="Q6" s="399"/>
      <c r="R6" s="399"/>
      <c r="S6" s="399"/>
      <c r="T6" s="399"/>
      <c r="U6" s="399"/>
      <c r="V6" s="399"/>
      <c r="W6" s="399"/>
      <c r="X6" s="399"/>
      <c r="Y6" s="399"/>
      <c r="Z6" s="399"/>
      <c r="AA6" s="399"/>
      <c r="AB6" s="399"/>
      <c r="AC6" s="399"/>
      <c r="AD6" s="399"/>
      <c r="AE6" s="399"/>
      <c r="AF6" s="399"/>
      <c r="AG6" s="399"/>
      <c r="AH6" s="399"/>
      <c r="AI6" s="399"/>
      <c r="AJ6" s="399"/>
      <c r="AK6" s="399"/>
      <c r="AL6" s="399"/>
      <c r="AM6" s="399"/>
      <c r="AN6" s="399"/>
      <c r="AO6" s="399"/>
      <c r="AP6" s="399"/>
      <c r="AQ6" s="399"/>
      <c r="AR6" s="399"/>
      <c r="AS6" s="399"/>
      <c r="AT6" s="399"/>
      <c r="AU6" s="399"/>
      <c r="AV6" s="399"/>
      <c r="AW6" s="399"/>
      <c r="AX6" s="399"/>
      <c r="AY6" s="399"/>
      <c r="AZ6" s="399"/>
      <c r="BA6" s="399"/>
      <c r="BB6" s="399"/>
      <c r="BC6" s="399"/>
      <c r="BD6" s="399"/>
      <c r="BE6" s="399"/>
      <c r="BF6" s="399"/>
      <c r="BG6" s="399"/>
      <c r="BH6" s="399"/>
      <c r="BI6" s="399"/>
      <c r="BJ6" s="399"/>
      <c r="BK6" s="399"/>
      <c r="BL6" s="402">
        <v>1613.425236041295</v>
      </c>
      <c r="BM6" s="402">
        <v>2679.944486223746</v>
      </c>
      <c r="BN6" s="402">
        <v>3009.2036966598816</v>
      </c>
      <c r="BO6" s="402">
        <v>3331.7742650885075</v>
      </c>
      <c r="BP6" s="402">
        <v>3573.0294971195967</v>
      </c>
      <c r="BQ6" s="402">
        <v>3176.1656353863264</v>
      </c>
      <c r="BR6" s="402">
        <v>2353.825090358343</v>
      </c>
      <c r="BS6" s="402">
        <v>1865.1421391390063</v>
      </c>
      <c r="BT6" s="402">
        <v>1596.4824745035512</v>
      </c>
      <c r="BU6" s="402">
        <v>1407.9342720470704</v>
      </c>
      <c r="BV6" s="402">
        <v>1075.1419406225161</v>
      </c>
      <c r="BW6" s="402">
        <v>514.96610075901299</v>
      </c>
      <c r="BX6" s="402">
        <v>367.3559483895533</v>
      </c>
      <c r="BY6" s="402">
        <v>254.12178161131885</v>
      </c>
      <c r="BZ6" s="402">
        <v>152.49143412181911</v>
      </c>
      <c r="CA6" s="402">
        <v>83.475184275142738</v>
      </c>
      <c r="CB6" s="402">
        <v>0</v>
      </c>
      <c r="CC6" s="402">
        <v>0</v>
      </c>
      <c r="CD6" s="402">
        <v>2.2216543856431592</v>
      </c>
      <c r="CE6" s="403">
        <v>0</v>
      </c>
    </row>
    <row r="7" spans="1:83" s="243" customFormat="1" x14ac:dyDescent="0.35">
      <c r="A7" s="466"/>
      <c r="B7" s="73" t="s">
        <v>272</v>
      </c>
      <c r="C7" s="108"/>
      <c r="D7" s="399"/>
      <c r="E7" s="399"/>
      <c r="F7" s="399"/>
      <c r="G7" s="399"/>
      <c r="H7" s="399"/>
      <c r="I7" s="399"/>
      <c r="J7" s="399"/>
      <c r="K7" s="399"/>
      <c r="L7" s="399"/>
      <c r="M7" s="399"/>
      <c r="N7" s="399"/>
      <c r="O7" s="399"/>
      <c r="P7" s="399"/>
      <c r="Q7" s="399"/>
      <c r="R7" s="399"/>
      <c r="S7" s="399"/>
      <c r="T7" s="399"/>
      <c r="U7" s="399"/>
      <c r="V7" s="399"/>
      <c r="W7" s="399"/>
      <c r="X7" s="399"/>
      <c r="Y7" s="399"/>
      <c r="Z7" s="399"/>
      <c r="AA7" s="399"/>
      <c r="AB7" s="399"/>
      <c r="AC7" s="399"/>
      <c r="AD7" s="399"/>
      <c r="AE7" s="399"/>
      <c r="AF7" s="399"/>
      <c r="AG7" s="399"/>
      <c r="AH7" s="399"/>
      <c r="AI7" s="399"/>
      <c r="AJ7" s="399"/>
      <c r="AK7" s="399"/>
      <c r="AL7" s="399"/>
      <c r="AM7" s="399"/>
      <c r="AN7" s="399"/>
      <c r="AO7" s="399"/>
      <c r="AP7" s="399"/>
      <c r="AQ7" s="399"/>
      <c r="AR7" s="399"/>
      <c r="AS7" s="399"/>
      <c r="AT7" s="399"/>
      <c r="AU7" s="399"/>
      <c r="AV7" s="399"/>
      <c r="AW7" s="399"/>
      <c r="AX7" s="399"/>
      <c r="AY7" s="399"/>
      <c r="AZ7" s="399"/>
      <c r="BA7" s="399"/>
      <c r="BB7" s="399"/>
      <c r="BC7" s="399"/>
      <c r="BD7" s="399"/>
      <c r="BE7" s="399"/>
      <c r="BF7" s="399"/>
      <c r="BG7" s="399"/>
      <c r="BH7" s="399"/>
      <c r="BI7" s="399"/>
      <c r="BJ7" s="399"/>
      <c r="BK7" s="399"/>
      <c r="BL7" s="402">
        <v>348.23900200000571</v>
      </c>
      <c r="BM7" s="402">
        <v>386.0307610000018</v>
      </c>
      <c r="BN7" s="402">
        <v>399.49913500000184</v>
      </c>
      <c r="BO7" s="402">
        <v>433.20464900001389</v>
      </c>
      <c r="BP7" s="402">
        <v>446.92571600000156</v>
      </c>
      <c r="BQ7" s="402">
        <v>470.89298200000121</v>
      </c>
      <c r="BR7" s="402">
        <v>563.96805599999789</v>
      </c>
      <c r="BS7" s="402">
        <v>628.2659879999992</v>
      </c>
      <c r="BT7" s="402">
        <v>546.10436500000287</v>
      </c>
      <c r="BU7" s="402">
        <v>624.77080199999909</v>
      </c>
      <c r="BV7" s="402">
        <v>533.01791499999558</v>
      </c>
      <c r="BW7" s="402">
        <v>496.51820399999997</v>
      </c>
      <c r="BX7" s="402">
        <v>456.04254800000126</v>
      </c>
      <c r="BY7" s="402">
        <v>502.48501104114439</v>
      </c>
      <c r="BZ7" s="402">
        <v>479.6703542614141</v>
      </c>
      <c r="CA7" s="402">
        <v>479.70956481236328</v>
      </c>
      <c r="CB7" s="402">
        <v>485.52576477995592</v>
      </c>
      <c r="CC7" s="402">
        <v>439.09999555550007</v>
      </c>
      <c r="CD7" s="402">
        <v>443.15034107956183</v>
      </c>
      <c r="CE7" s="403">
        <v>442.55988750329379</v>
      </c>
    </row>
    <row r="8" spans="1:83" s="243" customFormat="1" x14ac:dyDescent="0.35">
      <c r="A8" s="466"/>
      <c r="B8" s="467" t="s">
        <v>646</v>
      </c>
      <c r="C8" s="108"/>
      <c r="D8" s="399"/>
      <c r="E8" s="399"/>
      <c r="F8" s="399"/>
      <c r="G8" s="399"/>
      <c r="H8" s="399"/>
      <c r="I8" s="399"/>
      <c r="J8" s="399"/>
      <c r="K8" s="399"/>
      <c r="L8" s="399"/>
      <c r="M8" s="399"/>
      <c r="N8" s="399"/>
      <c r="O8" s="399"/>
      <c r="P8" s="399"/>
      <c r="Q8" s="399"/>
      <c r="R8" s="399"/>
      <c r="S8" s="399"/>
      <c r="T8" s="399"/>
      <c r="U8" s="399"/>
      <c r="V8" s="399"/>
      <c r="W8" s="399"/>
      <c r="X8" s="399"/>
      <c r="Y8" s="399"/>
      <c r="Z8" s="399"/>
      <c r="AA8" s="399"/>
      <c r="AB8" s="399"/>
      <c r="AC8" s="399"/>
      <c r="AD8" s="399"/>
      <c r="AE8" s="399"/>
      <c r="AF8" s="399"/>
      <c r="AG8" s="399"/>
      <c r="AH8" s="399"/>
      <c r="AI8" s="399"/>
      <c r="AJ8" s="399"/>
      <c r="AK8" s="399"/>
      <c r="AL8" s="399"/>
      <c r="AM8" s="399"/>
      <c r="AN8" s="399"/>
      <c r="AO8" s="399"/>
      <c r="AP8" s="399"/>
      <c r="AQ8" s="399"/>
      <c r="AR8" s="399"/>
      <c r="AS8" s="399"/>
      <c r="AT8" s="399"/>
      <c r="AU8" s="399"/>
      <c r="AV8" s="399"/>
      <c r="AW8" s="399"/>
      <c r="AX8" s="399"/>
      <c r="AY8" s="399"/>
      <c r="AZ8" s="399"/>
      <c r="BA8" s="399"/>
      <c r="BB8" s="399"/>
      <c r="BC8" s="399"/>
      <c r="BD8" s="399"/>
      <c r="BE8" s="399"/>
      <c r="BF8" s="399"/>
      <c r="BG8" s="399"/>
      <c r="BH8" s="399"/>
      <c r="BI8" s="399"/>
      <c r="BJ8" s="399"/>
      <c r="BK8" s="399"/>
      <c r="BL8" s="402"/>
      <c r="BM8" s="402"/>
      <c r="BN8" s="402"/>
      <c r="BO8" s="402"/>
      <c r="BP8" s="402"/>
      <c r="BQ8" s="402"/>
      <c r="BR8" s="402"/>
      <c r="BS8" s="402"/>
      <c r="BT8" s="402"/>
      <c r="BU8" s="402"/>
      <c r="BV8" s="402"/>
      <c r="BW8" s="402">
        <v>5920.7218195891146</v>
      </c>
      <c r="BX8" s="402">
        <v>11651.048497399894</v>
      </c>
      <c r="BY8" s="402">
        <v>13450.529896391059</v>
      </c>
      <c r="BZ8" s="402">
        <v>14205.4292268672</v>
      </c>
      <c r="CA8" s="402">
        <v>16127.72645995894</v>
      </c>
      <c r="CB8" s="402">
        <v>18815.404704787925</v>
      </c>
      <c r="CC8" s="402">
        <v>21705.711011150295</v>
      </c>
      <c r="CD8" s="402">
        <v>22618.814558860839</v>
      </c>
      <c r="CE8" s="403">
        <v>23438.487070713185</v>
      </c>
    </row>
    <row r="9" spans="1:83" s="53" customFormat="1" ht="26.25" customHeight="1" x14ac:dyDescent="0.35">
      <c r="A9" s="67"/>
      <c r="B9" s="75" t="s">
        <v>647</v>
      </c>
      <c r="D9" s="197"/>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468"/>
      <c r="BZ9" s="197"/>
      <c r="CA9" s="197"/>
      <c r="CB9" s="197"/>
      <c r="CC9" s="197"/>
      <c r="CD9" s="197"/>
      <c r="CE9" s="220"/>
    </row>
    <row r="10" spans="1:83" s="53" customFormat="1" x14ac:dyDescent="0.35">
      <c r="A10" s="67"/>
      <c r="B10" s="469" t="s">
        <v>648</v>
      </c>
      <c r="D10" s="402" t="s">
        <v>473</v>
      </c>
      <c r="E10" s="402" t="s">
        <v>473</v>
      </c>
      <c r="F10" s="402" t="s">
        <v>473</v>
      </c>
      <c r="G10" s="402" t="s">
        <v>473</v>
      </c>
      <c r="H10" s="402" t="s">
        <v>473</v>
      </c>
      <c r="I10" s="402" t="s">
        <v>473</v>
      </c>
      <c r="J10" s="402" t="s">
        <v>473</v>
      </c>
      <c r="K10" s="402" t="s">
        <v>473</v>
      </c>
      <c r="L10" s="402" t="s">
        <v>473</v>
      </c>
      <c r="M10" s="402" t="s">
        <v>473</v>
      </c>
      <c r="N10" s="402" t="s">
        <v>473</v>
      </c>
      <c r="O10" s="402" t="s">
        <v>473</v>
      </c>
      <c r="P10" s="402" t="s">
        <v>473</v>
      </c>
      <c r="Q10" s="402" t="s">
        <v>473</v>
      </c>
      <c r="R10" s="402" t="s">
        <v>473</v>
      </c>
      <c r="S10" s="402" t="s">
        <v>473</v>
      </c>
      <c r="T10" s="402" t="s">
        <v>473</v>
      </c>
      <c r="U10" s="402" t="s">
        <v>473</v>
      </c>
      <c r="V10" s="402" t="s">
        <v>473</v>
      </c>
      <c r="W10" s="402" t="s">
        <v>473</v>
      </c>
      <c r="X10" s="402" t="s">
        <v>473</v>
      </c>
      <c r="Y10" s="402" t="s">
        <v>473</v>
      </c>
      <c r="Z10" s="402">
        <v>22</v>
      </c>
      <c r="AA10" s="402">
        <v>20</v>
      </c>
      <c r="AB10" s="402">
        <v>90</v>
      </c>
      <c r="AC10" s="402">
        <v>196</v>
      </c>
      <c r="AD10" s="402">
        <v>122</v>
      </c>
      <c r="AE10" s="402">
        <v>162</v>
      </c>
      <c r="AF10" s="402">
        <v>174</v>
      </c>
      <c r="AG10" s="402">
        <v>541</v>
      </c>
      <c r="AH10" s="402">
        <v>574</v>
      </c>
      <c r="AI10" s="402">
        <v>636</v>
      </c>
      <c r="AJ10" s="402">
        <v>841</v>
      </c>
      <c r="AK10" s="402">
        <v>1385.6</v>
      </c>
      <c r="AL10" s="402">
        <v>1777</v>
      </c>
      <c r="AM10" s="402">
        <v>1980</v>
      </c>
      <c r="AN10" s="402">
        <v>2146</v>
      </c>
      <c r="AO10" s="402">
        <v>2296</v>
      </c>
      <c r="AP10" s="402">
        <v>2419</v>
      </c>
      <c r="AQ10" s="402">
        <v>2506</v>
      </c>
      <c r="AR10" s="402">
        <v>2652.7289999999998</v>
      </c>
      <c r="AS10" s="402">
        <v>2867.1709999999998</v>
      </c>
      <c r="AT10" s="402">
        <v>3328.549</v>
      </c>
      <c r="AU10" s="402">
        <v>3945.2429999999999</v>
      </c>
      <c r="AV10" s="402">
        <v>4566.0839999999998</v>
      </c>
      <c r="AW10" s="402">
        <v>5028.2650000000003</v>
      </c>
      <c r="AX10" s="402">
        <v>5228.0419039999988</v>
      </c>
      <c r="AY10" s="402">
        <v>5429.9853480000011</v>
      </c>
      <c r="AZ10" s="402">
        <v>5569.4310189999987</v>
      </c>
      <c r="BA10" s="402">
        <v>5497.5839939999996</v>
      </c>
      <c r="BB10" s="402">
        <v>5404.9490960500016</v>
      </c>
      <c r="BC10" s="402">
        <v>5344.729778154182</v>
      </c>
      <c r="BD10" s="402">
        <v>5258.2568189613457</v>
      </c>
      <c r="BE10" s="402">
        <v>5282.4738553494062</v>
      </c>
      <c r="BF10" s="402">
        <v>5405.2261763595543</v>
      </c>
      <c r="BG10" s="402">
        <v>5029.8907191137514</v>
      </c>
      <c r="BH10" s="402">
        <v>5200.1683993846509</v>
      </c>
      <c r="BI10" s="402">
        <v>5262.5853160000006</v>
      </c>
      <c r="BJ10" s="402">
        <v>5369.7323449999994</v>
      </c>
      <c r="BK10" s="402">
        <v>5453.8794029999999</v>
      </c>
      <c r="BL10" s="402">
        <v>5368.0309110000007</v>
      </c>
      <c r="BM10" s="402">
        <v>5469.598512999999</v>
      </c>
      <c r="BN10" s="402">
        <v>5405.463205</v>
      </c>
      <c r="BO10" s="402">
        <v>5577.661986000001</v>
      </c>
      <c r="BP10" s="402">
        <v>5877.8337030000002</v>
      </c>
      <c r="BQ10" s="402">
        <v>5949.4745670000002</v>
      </c>
      <c r="BR10" s="402">
        <v>5996.8369509999993</v>
      </c>
      <c r="BS10" s="402">
        <v>5971.5869619999994</v>
      </c>
      <c r="BT10" s="402">
        <v>5801.1453980000015</v>
      </c>
      <c r="BU10" s="402">
        <v>5485.4757249999984</v>
      </c>
      <c r="BV10" s="402">
        <v>5177.6325700000007</v>
      </c>
      <c r="BW10" s="402">
        <v>4802.5128439999999</v>
      </c>
      <c r="BX10" s="402">
        <v>4627.0056789999999</v>
      </c>
      <c r="BY10" s="402">
        <v>4369.6281436568788</v>
      </c>
      <c r="BZ10" s="402">
        <v>4333.3446295640369</v>
      </c>
      <c r="CA10" s="402">
        <v>4432.7651733354851</v>
      </c>
      <c r="CB10" s="402">
        <v>4505.7456977154861</v>
      </c>
      <c r="CC10" s="402">
        <v>4004.9210673039779</v>
      </c>
      <c r="CD10" s="402">
        <v>3956.0518972752516</v>
      </c>
      <c r="CE10" s="403">
        <v>4130.1057158628473</v>
      </c>
    </row>
    <row r="11" spans="1:83" s="53" customFormat="1" x14ac:dyDescent="0.35">
      <c r="A11" s="67"/>
      <c r="B11" s="469" t="s">
        <v>649</v>
      </c>
      <c r="D11" s="402" t="s">
        <v>473</v>
      </c>
      <c r="E11" s="402" t="s">
        <v>473</v>
      </c>
      <c r="F11" s="402" t="s">
        <v>473</v>
      </c>
      <c r="G11" s="402" t="s">
        <v>473</v>
      </c>
      <c r="H11" s="402" t="s">
        <v>473</v>
      </c>
      <c r="I11" s="402" t="s">
        <v>473</v>
      </c>
      <c r="J11" s="402" t="s">
        <v>473</v>
      </c>
      <c r="K11" s="402" t="s">
        <v>473</v>
      </c>
      <c r="L11" s="402" t="s">
        <v>473</v>
      </c>
      <c r="M11" s="402" t="s">
        <v>473</v>
      </c>
      <c r="N11" s="402" t="s">
        <v>473</v>
      </c>
      <c r="O11" s="402" t="s">
        <v>473</v>
      </c>
      <c r="P11" s="402" t="s">
        <v>473</v>
      </c>
      <c r="Q11" s="402" t="s">
        <v>473</v>
      </c>
      <c r="R11" s="402" t="s">
        <v>473</v>
      </c>
      <c r="S11" s="402" t="s">
        <v>473</v>
      </c>
      <c r="T11" s="402" t="s">
        <v>473</v>
      </c>
      <c r="U11" s="402" t="s">
        <v>473</v>
      </c>
      <c r="V11" s="402" t="s">
        <v>473</v>
      </c>
      <c r="W11" s="402" t="s">
        <v>473</v>
      </c>
      <c r="X11" s="402" t="s">
        <v>473</v>
      </c>
      <c r="Y11" s="402" t="s">
        <v>473</v>
      </c>
      <c r="Z11" s="402" t="s">
        <v>473</v>
      </c>
      <c r="AA11" s="402" t="s">
        <v>473</v>
      </c>
      <c r="AB11" s="402" t="s">
        <v>473</v>
      </c>
      <c r="AC11" s="402" t="s">
        <v>473</v>
      </c>
      <c r="AD11" s="402" t="s">
        <v>473</v>
      </c>
      <c r="AE11" s="402" t="s">
        <v>473</v>
      </c>
      <c r="AF11" s="402" t="s">
        <v>473</v>
      </c>
      <c r="AG11" s="402" t="s">
        <v>473</v>
      </c>
      <c r="AH11" s="402" t="s">
        <v>473</v>
      </c>
      <c r="AI11" s="402" t="s">
        <v>473</v>
      </c>
      <c r="AJ11" s="402" t="s">
        <v>473</v>
      </c>
      <c r="AK11" s="402" t="s">
        <v>473</v>
      </c>
      <c r="AL11" s="402" t="s">
        <v>473</v>
      </c>
      <c r="AM11" s="402" t="s">
        <v>473</v>
      </c>
      <c r="AN11" s="402" t="s">
        <v>473</v>
      </c>
      <c r="AO11" s="402" t="s">
        <v>473</v>
      </c>
      <c r="AP11" s="402" t="s">
        <v>473</v>
      </c>
      <c r="AQ11" s="402" t="s">
        <v>473</v>
      </c>
      <c r="AR11" s="402" t="s">
        <v>473</v>
      </c>
      <c r="AS11" s="402" t="s">
        <v>473</v>
      </c>
      <c r="AT11" s="402" t="s">
        <v>473</v>
      </c>
      <c r="AU11" s="402" t="s">
        <v>473</v>
      </c>
      <c r="AV11" s="402" t="s">
        <v>473</v>
      </c>
      <c r="AW11" s="402" t="s">
        <v>473</v>
      </c>
      <c r="AX11" s="402">
        <v>1308.5634420000383</v>
      </c>
      <c r="AY11" s="402">
        <v>1640.2769817999344</v>
      </c>
      <c r="AZ11" s="402">
        <v>1990.7376319759783</v>
      </c>
      <c r="BA11" s="402">
        <v>2242.2150966862773</v>
      </c>
      <c r="BB11" s="402">
        <v>2480.1925472964745</v>
      </c>
      <c r="BC11" s="402">
        <v>2753.0026466072081</v>
      </c>
      <c r="BD11" s="402">
        <v>3053.0684534672382</v>
      </c>
      <c r="BE11" s="402">
        <v>3481.9717405472043</v>
      </c>
      <c r="BF11" s="402">
        <v>4199.332684970158</v>
      </c>
      <c r="BG11" s="402">
        <v>4292.258269780411</v>
      </c>
      <c r="BH11" s="402">
        <v>4603.3960303730873</v>
      </c>
      <c r="BI11" s="402">
        <v>4949.5769554409108</v>
      </c>
      <c r="BJ11" s="402">
        <v>5195.0334294040358</v>
      </c>
      <c r="BK11" s="402">
        <v>5579.7007413789333</v>
      </c>
      <c r="BL11" s="402">
        <v>6111.8128355627241</v>
      </c>
      <c r="BM11" s="402">
        <v>6947.1654035862148</v>
      </c>
      <c r="BN11" s="402">
        <v>7349.7853795119054</v>
      </c>
      <c r="BO11" s="402">
        <v>8026.1615392231415</v>
      </c>
      <c r="BP11" s="402">
        <v>8749.8103466936554</v>
      </c>
      <c r="BQ11" s="402">
        <v>8945.1177198424903</v>
      </c>
      <c r="BR11" s="402">
        <v>9221.9510450522685</v>
      </c>
      <c r="BS11" s="402">
        <v>9488.978110994547</v>
      </c>
      <c r="BT11" s="402">
        <v>9348.6610615558184</v>
      </c>
      <c r="BU11" s="402">
        <v>9106.6553628610582</v>
      </c>
      <c r="BV11" s="402">
        <v>8681.201595014214</v>
      </c>
      <c r="BW11" s="402">
        <v>7967.028298480519</v>
      </c>
      <c r="BX11" s="402">
        <v>7726.0940272998187</v>
      </c>
      <c r="BY11" s="402">
        <v>7304.6900109224607</v>
      </c>
      <c r="BZ11" s="402">
        <v>6933.9156970400836</v>
      </c>
      <c r="CA11" s="402">
        <v>7087.0382219030016</v>
      </c>
      <c r="CB11" s="402">
        <v>7118.0016077291921</v>
      </c>
      <c r="CC11" s="402">
        <v>5664.8300572354019</v>
      </c>
      <c r="CD11" s="402">
        <v>5273.309180659443</v>
      </c>
      <c r="CE11" s="403">
        <v>5139.6125650828217</v>
      </c>
    </row>
    <row r="12" spans="1:83" s="53" customFormat="1" x14ac:dyDescent="0.35">
      <c r="A12" s="67"/>
      <c r="B12" s="469" t="s">
        <v>650</v>
      </c>
      <c r="D12" s="402" t="s">
        <v>473</v>
      </c>
      <c r="E12" s="402" t="s">
        <v>473</v>
      </c>
      <c r="F12" s="402" t="s">
        <v>473</v>
      </c>
      <c r="G12" s="402" t="s">
        <v>473</v>
      </c>
      <c r="H12" s="402" t="s">
        <v>473</v>
      </c>
      <c r="I12" s="402" t="s">
        <v>473</v>
      </c>
      <c r="J12" s="402" t="s">
        <v>473</v>
      </c>
      <c r="K12" s="402" t="s">
        <v>473</v>
      </c>
      <c r="L12" s="402" t="s">
        <v>473</v>
      </c>
      <c r="M12" s="402" t="s">
        <v>473</v>
      </c>
      <c r="N12" s="402" t="s">
        <v>473</v>
      </c>
      <c r="O12" s="402" t="s">
        <v>473</v>
      </c>
      <c r="P12" s="402" t="s">
        <v>473</v>
      </c>
      <c r="Q12" s="402" t="s">
        <v>473</v>
      </c>
      <c r="R12" s="402" t="s">
        <v>473</v>
      </c>
      <c r="S12" s="402" t="s">
        <v>473</v>
      </c>
      <c r="T12" s="402" t="s">
        <v>473</v>
      </c>
      <c r="U12" s="402" t="s">
        <v>473</v>
      </c>
      <c r="V12" s="402" t="s">
        <v>473</v>
      </c>
      <c r="W12" s="402" t="s">
        <v>473</v>
      </c>
      <c r="X12" s="402" t="s">
        <v>473</v>
      </c>
      <c r="Y12" s="402" t="s">
        <v>473</v>
      </c>
      <c r="Z12" s="402" t="s">
        <v>473</v>
      </c>
      <c r="AA12" s="402" t="s">
        <v>473</v>
      </c>
      <c r="AB12" s="402" t="s">
        <v>473</v>
      </c>
      <c r="AC12" s="402" t="s">
        <v>473</v>
      </c>
      <c r="AD12" s="402" t="s">
        <v>473</v>
      </c>
      <c r="AE12" s="402" t="s">
        <v>473</v>
      </c>
      <c r="AF12" s="402" t="s">
        <v>473</v>
      </c>
      <c r="AG12" s="402" t="s">
        <v>473</v>
      </c>
      <c r="AH12" s="402" t="s">
        <v>473</v>
      </c>
      <c r="AI12" s="402" t="s">
        <v>473</v>
      </c>
      <c r="AJ12" s="402" t="s">
        <v>473</v>
      </c>
      <c r="AK12" s="402" t="s">
        <v>473</v>
      </c>
      <c r="AL12" s="402" t="s">
        <v>473</v>
      </c>
      <c r="AM12" s="402" t="s">
        <v>473</v>
      </c>
      <c r="AN12" s="402" t="s">
        <v>473</v>
      </c>
      <c r="AO12" s="402" t="s">
        <v>473</v>
      </c>
      <c r="AP12" s="402" t="s">
        <v>473</v>
      </c>
      <c r="AQ12" s="402" t="s">
        <v>473</v>
      </c>
      <c r="AR12" s="402" t="s">
        <v>473</v>
      </c>
      <c r="AS12" s="402" t="s">
        <v>473</v>
      </c>
      <c r="AT12" s="402" t="s">
        <v>473</v>
      </c>
      <c r="AU12" s="402" t="s">
        <v>473</v>
      </c>
      <c r="AV12" s="402" t="s">
        <v>473</v>
      </c>
      <c r="AW12" s="402" t="s">
        <v>473</v>
      </c>
      <c r="AX12" s="402">
        <v>3566.6305739999607</v>
      </c>
      <c r="AY12" s="402">
        <v>3804.4043642000647</v>
      </c>
      <c r="AZ12" s="402">
        <v>3819.5933140240209</v>
      </c>
      <c r="BA12" s="402">
        <v>3436.5970323137235</v>
      </c>
      <c r="BB12" s="402">
        <v>3179.6625766535249</v>
      </c>
      <c r="BC12" s="402">
        <v>2966.3833413927578</v>
      </c>
      <c r="BD12" s="402">
        <v>2851.0551250032404</v>
      </c>
      <c r="BE12" s="402">
        <v>2824.2625689397278</v>
      </c>
      <c r="BF12" s="402">
        <v>3031.6314852320297</v>
      </c>
      <c r="BG12" s="402">
        <v>3027.5829635595874</v>
      </c>
      <c r="BH12" s="402">
        <v>3354.006205881341</v>
      </c>
      <c r="BI12" s="402">
        <v>3716.0428635590897</v>
      </c>
      <c r="BJ12" s="402">
        <v>4275.7818115959699</v>
      </c>
      <c r="BK12" s="402">
        <v>4698.2204506210655</v>
      </c>
      <c r="BL12" s="402">
        <v>5623.5974154372798</v>
      </c>
      <c r="BM12" s="402">
        <v>7572.4672614137844</v>
      </c>
      <c r="BN12" s="402">
        <v>8671.7417164880899</v>
      </c>
      <c r="BO12" s="402">
        <v>9216.4665977768636</v>
      </c>
      <c r="BP12" s="402">
        <v>9271.9875623063435</v>
      </c>
      <c r="BQ12" s="402">
        <v>9275.2153861575061</v>
      </c>
      <c r="BR12" s="402">
        <v>9097.7775589477278</v>
      </c>
      <c r="BS12" s="402">
        <v>8783.1485740054559</v>
      </c>
      <c r="BT12" s="402">
        <v>8290.7934594441886</v>
      </c>
      <c r="BU12" s="402">
        <v>7709.0891261389406</v>
      </c>
      <c r="BV12" s="402">
        <v>6870.9877859857834</v>
      </c>
      <c r="BW12" s="402">
        <v>5609.463321869709</v>
      </c>
      <c r="BX12" s="402">
        <v>4981.1959967001821</v>
      </c>
      <c r="BY12" s="402">
        <v>4451.4393326161407</v>
      </c>
      <c r="BZ12" s="402">
        <v>3762.2731804318018</v>
      </c>
      <c r="CA12" s="402">
        <v>3257.1768075586974</v>
      </c>
      <c r="CB12" s="402">
        <v>2812.2522888161884</v>
      </c>
      <c r="CC12" s="402">
        <v>1870.3519276808322</v>
      </c>
      <c r="CD12" s="402">
        <v>1632.1657231961231</v>
      </c>
      <c r="CE12" s="403">
        <v>1542.7564921007179</v>
      </c>
    </row>
    <row r="13" spans="1:83" s="53" customFormat="1" x14ac:dyDescent="0.35">
      <c r="A13" s="67"/>
      <c r="B13" s="470" t="s">
        <v>651</v>
      </c>
      <c r="D13" s="402" t="s">
        <v>473</v>
      </c>
      <c r="E13" s="402" t="s">
        <v>473</v>
      </c>
      <c r="F13" s="402" t="s">
        <v>473</v>
      </c>
      <c r="G13" s="402" t="s">
        <v>473</v>
      </c>
      <c r="H13" s="402" t="s">
        <v>473</v>
      </c>
      <c r="I13" s="402" t="s">
        <v>473</v>
      </c>
      <c r="J13" s="402" t="s">
        <v>473</v>
      </c>
      <c r="K13" s="402" t="s">
        <v>473</v>
      </c>
      <c r="L13" s="402" t="s">
        <v>473</v>
      </c>
      <c r="M13" s="402" t="s">
        <v>473</v>
      </c>
      <c r="N13" s="402" t="s">
        <v>473</v>
      </c>
      <c r="O13" s="402" t="s">
        <v>473</v>
      </c>
      <c r="P13" s="402" t="s">
        <v>473</v>
      </c>
      <c r="Q13" s="402" t="s">
        <v>473</v>
      </c>
      <c r="R13" s="402" t="s">
        <v>473</v>
      </c>
      <c r="S13" s="402" t="s">
        <v>473</v>
      </c>
      <c r="T13" s="402" t="s">
        <v>473</v>
      </c>
      <c r="U13" s="402" t="s">
        <v>473</v>
      </c>
      <c r="V13" s="402" t="s">
        <v>473</v>
      </c>
      <c r="W13" s="402" t="s">
        <v>473</v>
      </c>
      <c r="X13" s="402" t="s">
        <v>473</v>
      </c>
      <c r="Y13" s="402" t="s">
        <v>473</v>
      </c>
      <c r="Z13" s="402" t="s">
        <v>473</v>
      </c>
      <c r="AA13" s="402" t="s">
        <v>473</v>
      </c>
      <c r="AB13" s="402" t="s">
        <v>473</v>
      </c>
      <c r="AC13" s="402" t="s">
        <v>473</v>
      </c>
      <c r="AD13" s="402" t="s">
        <v>473</v>
      </c>
      <c r="AE13" s="402" t="s">
        <v>473</v>
      </c>
      <c r="AF13" s="402" t="s">
        <v>473</v>
      </c>
      <c r="AG13" s="402" t="s">
        <v>473</v>
      </c>
      <c r="AH13" s="402" t="s">
        <v>473</v>
      </c>
      <c r="AI13" s="402" t="s">
        <v>473</v>
      </c>
      <c r="AJ13" s="402" t="s">
        <v>473</v>
      </c>
      <c r="AK13" s="402" t="s">
        <v>473</v>
      </c>
      <c r="AL13" s="402" t="s">
        <v>473</v>
      </c>
      <c r="AM13" s="402" t="s">
        <v>473</v>
      </c>
      <c r="AN13" s="402" t="s">
        <v>473</v>
      </c>
      <c r="AO13" s="402" t="s">
        <v>473</v>
      </c>
      <c r="AP13" s="402" t="s">
        <v>473</v>
      </c>
      <c r="AQ13" s="402" t="s">
        <v>473</v>
      </c>
      <c r="AR13" s="402" t="s">
        <v>473</v>
      </c>
      <c r="AS13" s="402" t="s">
        <v>473</v>
      </c>
      <c r="AT13" s="402" t="s">
        <v>473</v>
      </c>
      <c r="AU13" s="402" t="s">
        <v>473</v>
      </c>
      <c r="AV13" s="402" t="s">
        <v>473</v>
      </c>
      <c r="AW13" s="402" t="s">
        <v>473</v>
      </c>
      <c r="AX13" s="402" t="s">
        <v>473</v>
      </c>
      <c r="AY13" s="402" t="s">
        <v>473</v>
      </c>
      <c r="AZ13" s="402" t="s">
        <v>473</v>
      </c>
      <c r="BA13" s="402" t="s">
        <v>473</v>
      </c>
      <c r="BB13" s="402" t="s">
        <v>473</v>
      </c>
      <c r="BC13" s="402" t="s">
        <v>473</v>
      </c>
      <c r="BD13" s="402" t="s">
        <v>473</v>
      </c>
      <c r="BE13" s="402" t="s">
        <v>473</v>
      </c>
      <c r="BF13" s="402" t="s">
        <v>473</v>
      </c>
      <c r="BG13" s="402" t="s">
        <v>473</v>
      </c>
      <c r="BH13" s="402" t="s">
        <v>473</v>
      </c>
      <c r="BI13" s="402" t="s">
        <v>473</v>
      </c>
      <c r="BJ13" s="402">
        <v>378.67377499999998</v>
      </c>
      <c r="BK13" s="402">
        <v>421.67804699999999</v>
      </c>
      <c r="BL13" s="402">
        <v>1863.213853579424</v>
      </c>
      <c r="BM13" s="402">
        <v>4769.8138420000005</v>
      </c>
      <c r="BN13" s="402">
        <v>6358.6353639999998</v>
      </c>
      <c r="BO13" s="402">
        <v>7201.4408910000002</v>
      </c>
      <c r="BP13" s="402">
        <v>7480.1284109999988</v>
      </c>
      <c r="BQ13" s="402">
        <v>7686.8701579999997</v>
      </c>
      <c r="BR13" s="402">
        <v>7627.6554859999987</v>
      </c>
      <c r="BS13" s="402">
        <v>7440.5281910000012</v>
      </c>
      <c r="BT13" s="402">
        <v>7054.434866999999</v>
      </c>
      <c r="BU13" s="402">
        <v>6550.6822560000019</v>
      </c>
      <c r="BV13" s="402">
        <v>5783.0674838660107</v>
      </c>
      <c r="BW13" s="402">
        <v>4375.4119602827104</v>
      </c>
      <c r="BX13" s="402">
        <v>3885.3600228568466</v>
      </c>
      <c r="BY13" s="402">
        <v>3472.1469379194809</v>
      </c>
      <c r="BZ13" s="402">
        <v>2934.5935835489772</v>
      </c>
      <c r="CA13" s="402">
        <v>2540.615660144395</v>
      </c>
      <c r="CB13" s="402">
        <v>2193.5721108730659</v>
      </c>
      <c r="CC13" s="402">
        <v>1458.8846962252437</v>
      </c>
      <c r="CD13" s="402">
        <v>1273.0981587121732</v>
      </c>
      <c r="CE13" s="403">
        <v>1203.3584712149166</v>
      </c>
    </row>
    <row r="14" spans="1:83" s="53" customFormat="1" x14ac:dyDescent="0.35">
      <c r="A14" s="67"/>
      <c r="B14" s="469" t="s">
        <v>652</v>
      </c>
      <c r="D14" s="402"/>
      <c r="E14" s="402"/>
      <c r="F14" s="402"/>
      <c r="G14" s="402"/>
      <c r="H14" s="402"/>
      <c r="I14" s="402"/>
      <c r="J14" s="402"/>
      <c r="K14" s="402"/>
      <c r="L14" s="402"/>
      <c r="M14" s="402"/>
      <c r="N14" s="402"/>
      <c r="O14" s="402"/>
      <c r="P14" s="402"/>
      <c r="Q14" s="402"/>
      <c r="R14" s="402"/>
      <c r="S14" s="402"/>
      <c r="T14" s="402"/>
      <c r="U14" s="402"/>
      <c r="V14" s="402"/>
      <c r="W14" s="402"/>
      <c r="X14" s="402"/>
      <c r="Y14" s="402"/>
      <c r="Z14" s="402"/>
      <c r="AA14" s="402"/>
      <c r="AB14" s="402"/>
      <c r="AC14" s="402"/>
      <c r="AD14" s="402"/>
      <c r="AE14" s="402"/>
      <c r="AF14" s="402"/>
      <c r="AG14" s="402"/>
      <c r="AH14" s="402"/>
      <c r="AI14" s="402"/>
      <c r="AJ14" s="402"/>
      <c r="AK14" s="402"/>
      <c r="AL14" s="402"/>
      <c r="AM14" s="402"/>
      <c r="AN14" s="402"/>
      <c r="AO14" s="402"/>
      <c r="AP14" s="402"/>
      <c r="AQ14" s="402"/>
      <c r="AR14" s="402"/>
      <c r="AS14" s="402"/>
      <c r="AT14" s="402"/>
      <c r="AU14" s="402"/>
      <c r="AV14" s="402"/>
      <c r="AW14" s="402"/>
      <c r="AX14" s="402"/>
      <c r="AY14" s="402"/>
      <c r="AZ14" s="402"/>
      <c r="BA14" s="402"/>
      <c r="BB14" s="402"/>
      <c r="BC14" s="402"/>
      <c r="BD14" s="402"/>
      <c r="BE14" s="402"/>
      <c r="BF14" s="402"/>
      <c r="BG14" s="402"/>
      <c r="BH14" s="402"/>
      <c r="BI14" s="402"/>
      <c r="BJ14" s="402"/>
      <c r="BK14" s="402"/>
      <c r="BL14" s="402"/>
      <c r="BM14" s="402"/>
      <c r="BN14" s="402"/>
      <c r="BO14" s="402"/>
      <c r="BP14" s="402"/>
      <c r="BQ14" s="402"/>
      <c r="BR14" s="402"/>
      <c r="BS14" s="402"/>
      <c r="BT14" s="402"/>
      <c r="BU14" s="402"/>
      <c r="BV14" s="402"/>
      <c r="BW14" s="402">
        <v>2640.9920179231126</v>
      </c>
      <c r="BX14" s="402">
        <v>4307.4562065269265</v>
      </c>
      <c r="BY14" s="402">
        <v>5306.7885262061072</v>
      </c>
      <c r="BZ14" s="402">
        <v>6041.9171106013082</v>
      </c>
      <c r="CA14" s="402">
        <v>7473.8530787695772</v>
      </c>
      <c r="CB14" s="402">
        <v>9030.8212825666451</v>
      </c>
      <c r="CC14" s="402">
        <v>10703.866103335597</v>
      </c>
      <c r="CD14" s="402">
        <v>11270.280295221755</v>
      </c>
      <c r="CE14" s="403">
        <v>11823.379677583211</v>
      </c>
    </row>
    <row r="15" spans="1:83" s="53" customFormat="1" x14ac:dyDescent="0.35">
      <c r="A15" s="67"/>
      <c r="B15" s="469" t="s">
        <v>653</v>
      </c>
      <c r="D15" s="402"/>
      <c r="E15" s="402"/>
      <c r="F15" s="402"/>
      <c r="G15" s="402"/>
      <c r="H15" s="402"/>
      <c r="I15" s="402"/>
      <c r="J15" s="402"/>
      <c r="K15" s="402"/>
      <c r="L15" s="402"/>
      <c r="M15" s="402"/>
      <c r="N15" s="402"/>
      <c r="O15" s="402"/>
      <c r="P15" s="402"/>
      <c r="Q15" s="402"/>
      <c r="R15" s="402"/>
      <c r="S15" s="402"/>
      <c r="T15" s="402"/>
      <c r="U15" s="402"/>
      <c r="V15" s="402"/>
      <c r="W15" s="402"/>
      <c r="X15" s="402"/>
      <c r="Y15" s="402"/>
      <c r="Z15" s="402"/>
      <c r="AA15" s="402"/>
      <c r="AB15" s="402"/>
      <c r="AC15" s="402"/>
      <c r="AD15" s="402"/>
      <c r="AE15" s="402"/>
      <c r="AF15" s="402"/>
      <c r="AG15" s="402"/>
      <c r="AH15" s="402"/>
      <c r="AI15" s="402"/>
      <c r="AJ15" s="402"/>
      <c r="AK15" s="402"/>
      <c r="AL15" s="402"/>
      <c r="AM15" s="402"/>
      <c r="AN15" s="402"/>
      <c r="AO15" s="402"/>
      <c r="AP15" s="402"/>
      <c r="AQ15" s="402"/>
      <c r="AR15" s="402"/>
      <c r="AS15" s="402"/>
      <c r="AT15" s="402"/>
      <c r="AU15" s="402"/>
      <c r="AV15" s="402"/>
      <c r="AW15" s="402"/>
      <c r="AX15" s="402"/>
      <c r="AY15" s="402"/>
      <c r="AZ15" s="402"/>
      <c r="BA15" s="402"/>
      <c r="BB15" s="402"/>
      <c r="BC15" s="402"/>
      <c r="BD15" s="402"/>
      <c r="BE15" s="402"/>
      <c r="BF15" s="402"/>
      <c r="BG15" s="402"/>
      <c r="BH15" s="402"/>
      <c r="BI15" s="402"/>
      <c r="BJ15" s="402"/>
      <c r="BK15" s="402"/>
      <c r="BL15" s="402"/>
      <c r="BM15" s="402"/>
      <c r="BN15" s="402"/>
      <c r="BO15" s="402"/>
      <c r="BP15" s="402"/>
      <c r="BQ15" s="402"/>
      <c r="BR15" s="402"/>
      <c r="BS15" s="402"/>
      <c r="BT15" s="402"/>
      <c r="BU15" s="402"/>
      <c r="BV15" s="402"/>
      <c r="BW15" s="402">
        <v>3095.072653179489</v>
      </c>
      <c r="BX15" s="402">
        <v>6750.2680570575103</v>
      </c>
      <c r="BY15" s="402">
        <v>7396.5984333349006</v>
      </c>
      <c r="BZ15" s="402">
        <v>7406.4868657760135</v>
      </c>
      <c r="CA15" s="402">
        <v>8061.5763650547979</v>
      </c>
      <c r="CB15" s="402">
        <v>9153.0375839388362</v>
      </c>
      <c r="CC15" s="402">
        <v>10389.452281052892</v>
      </c>
      <c r="CD15" s="402">
        <v>10798.527365054357</v>
      </c>
      <c r="CE15" s="403">
        <v>11084.830966892578</v>
      </c>
    </row>
    <row r="16" spans="1:83" s="53" customFormat="1" x14ac:dyDescent="0.35">
      <c r="A16" s="67"/>
      <c r="B16" s="469" t="s">
        <v>654</v>
      </c>
      <c r="D16" s="402"/>
      <c r="E16" s="402"/>
      <c r="F16" s="402"/>
      <c r="G16" s="402"/>
      <c r="H16" s="402"/>
      <c r="I16" s="402"/>
      <c r="J16" s="402"/>
      <c r="K16" s="402"/>
      <c r="L16" s="402"/>
      <c r="M16" s="402"/>
      <c r="N16" s="402"/>
      <c r="O16" s="402"/>
      <c r="P16" s="402"/>
      <c r="Q16" s="402"/>
      <c r="R16" s="402"/>
      <c r="S16" s="402"/>
      <c r="T16" s="402"/>
      <c r="U16" s="402"/>
      <c r="V16" s="402"/>
      <c r="W16" s="402"/>
      <c r="X16" s="402"/>
      <c r="Y16" s="402"/>
      <c r="Z16" s="402"/>
      <c r="AA16" s="402"/>
      <c r="AB16" s="402"/>
      <c r="AC16" s="402"/>
      <c r="AD16" s="402"/>
      <c r="AE16" s="402"/>
      <c r="AF16" s="402"/>
      <c r="AG16" s="402"/>
      <c r="AH16" s="402"/>
      <c r="AI16" s="402"/>
      <c r="AJ16" s="402"/>
      <c r="AK16" s="402"/>
      <c r="AL16" s="402"/>
      <c r="AM16" s="402"/>
      <c r="AN16" s="402"/>
      <c r="AO16" s="402"/>
      <c r="AP16" s="402"/>
      <c r="AQ16" s="402"/>
      <c r="AR16" s="402"/>
      <c r="AS16" s="402"/>
      <c r="AT16" s="402"/>
      <c r="AU16" s="402"/>
      <c r="AV16" s="402"/>
      <c r="AW16" s="402"/>
      <c r="AX16" s="402"/>
      <c r="AY16" s="402"/>
      <c r="AZ16" s="402"/>
      <c r="BA16" s="402"/>
      <c r="BB16" s="402"/>
      <c r="BC16" s="402"/>
      <c r="BD16" s="402"/>
      <c r="BE16" s="402"/>
      <c r="BF16" s="402"/>
      <c r="BG16" s="402"/>
      <c r="BH16" s="402"/>
      <c r="BI16" s="402"/>
      <c r="BJ16" s="402"/>
      <c r="BK16" s="402"/>
      <c r="BL16" s="402"/>
      <c r="BM16" s="402"/>
      <c r="BN16" s="402"/>
      <c r="BO16" s="402"/>
      <c r="BP16" s="402"/>
      <c r="BQ16" s="402"/>
      <c r="BR16" s="402"/>
      <c r="BS16" s="402"/>
      <c r="BT16" s="402"/>
      <c r="BU16" s="402"/>
      <c r="BV16" s="402"/>
      <c r="BW16" s="402">
        <v>184.65714848651371</v>
      </c>
      <c r="BX16" s="402">
        <v>593.32423381545834</v>
      </c>
      <c r="BY16" s="402">
        <v>747.14293685005157</v>
      </c>
      <c r="BZ16" s="402">
        <v>757.02525048987718</v>
      </c>
      <c r="CA16" s="402">
        <v>592.29701613456325</v>
      </c>
      <c r="CB16" s="402">
        <v>631.54583828244085</v>
      </c>
      <c r="CC16" s="402">
        <v>612.39262676180965</v>
      </c>
      <c r="CD16" s="402">
        <v>550.00689858472811</v>
      </c>
      <c r="CE16" s="403">
        <v>530.2764262373945</v>
      </c>
    </row>
    <row r="17" spans="1:83" s="53" customFormat="1" x14ac:dyDescent="0.35">
      <c r="A17" s="67"/>
      <c r="B17" s="467" t="s">
        <v>655</v>
      </c>
      <c r="D17" s="402"/>
      <c r="E17" s="402"/>
      <c r="F17" s="402"/>
      <c r="G17" s="402"/>
      <c r="H17" s="402"/>
      <c r="I17" s="402"/>
      <c r="J17" s="402"/>
      <c r="K17" s="402"/>
      <c r="L17" s="402"/>
      <c r="M17" s="402"/>
      <c r="N17" s="402"/>
      <c r="O17" s="402"/>
      <c r="P17" s="402"/>
      <c r="Q17" s="402"/>
      <c r="R17" s="402"/>
      <c r="S17" s="402"/>
      <c r="T17" s="402"/>
      <c r="U17" s="402"/>
      <c r="V17" s="402"/>
      <c r="W17" s="402"/>
      <c r="X17" s="402"/>
      <c r="Y17" s="402"/>
      <c r="Z17" s="402"/>
      <c r="AA17" s="402"/>
      <c r="AB17" s="402"/>
      <c r="AC17" s="402"/>
      <c r="AD17" s="402"/>
      <c r="AE17" s="402"/>
      <c r="AF17" s="402"/>
      <c r="AG17" s="402"/>
      <c r="AH17" s="402"/>
      <c r="AI17" s="402"/>
      <c r="AJ17" s="402"/>
      <c r="AK17" s="402"/>
      <c r="AL17" s="402"/>
      <c r="AM17" s="402"/>
      <c r="AN17" s="402"/>
      <c r="AO17" s="402"/>
      <c r="AP17" s="402"/>
      <c r="AQ17" s="402"/>
      <c r="AR17" s="402"/>
      <c r="AS17" s="402"/>
      <c r="AT17" s="402"/>
      <c r="AU17" s="402"/>
      <c r="AV17" s="402"/>
      <c r="AW17" s="402"/>
      <c r="AX17" s="402"/>
      <c r="AY17" s="402"/>
      <c r="AZ17" s="402"/>
      <c r="BA17" s="402"/>
      <c r="BB17" s="402"/>
      <c r="BC17" s="402"/>
      <c r="BD17" s="402"/>
      <c r="BE17" s="402"/>
      <c r="BF17" s="402"/>
      <c r="BG17" s="402"/>
      <c r="BH17" s="402"/>
      <c r="BI17" s="402"/>
      <c r="BJ17" s="402"/>
      <c r="BK17" s="402"/>
      <c r="BL17" s="402"/>
      <c r="BM17" s="402"/>
      <c r="BN17" s="402"/>
      <c r="BO17" s="402"/>
      <c r="BP17" s="402"/>
      <c r="BQ17" s="402"/>
      <c r="BR17" s="402"/>
      <c r="BS17" s="402"/>
      <c r="BT17" s="402"/>
      <c r="BU17" s="402"/>
      <c r="BV17" s="402"/>
      <c r="BW17" s="402">
        <f t="shared" ref="BW17:CE17" si="1">SUM(BW10:BW11,BW15)</f>
        <v>15864.613795660007</v>
      </c>
      <c r="BX17" s="402">
        <f t="shared" si="1"/>
        <v>19103.367763357328</v>
      </c>
      <c r="BY17" s="402">
        <f t="shared" si="1"/>
        <v>19070.916587914238</v>
      </c>
      <c r="BZ17" s="402">
        <f t="shared" si="1"/>
        <v>18673.747192380135</v>
      </c>
      <c r="CA17" s="402">
        <f t="shared" si="1"/>
        <v>19581.379760293283</v>
      </c>
      <c r="CB17" s="402">
        <f t="shared" si="1"/>
        <v>20776.784889383514</v>
      </c>
      <c r="CC17" s="402">
        <f t="shared" si="1"/>
        <v>20059.20340559227</v>
      </c>
      <c r="CD17" s="402">
        <f t="shared" si="1"/>
        <v>20027.888442989053</v>
      </c>
      <c r="CE17" s="403">
        <f t="shared" si="1"/>
        <v>20354.549247838244</v>
      </c>
    </row>
    <row r="18" spans="1:83" s="53" customFormat="1" x14ac:dyDescent="0.35">
      <c r="A18" s="67"/>
      <c r="B18" s="467" t="s">
        <v>656</v>
      </c>
      <c r="D18" s="402"/>
      <c r="E18" s="402"/>
      <c r="F18" s="402"/>
      <c r="G18" s="402"/>
      <c r="H18" s="402"/>
      <c r="I18" s="402"/>
      <c r="J18" s="402"/>
      <c r="K18" s="402"/>
      <c r="L18" s="402"/>
      <c r="M18" s="402"/>
      <c r="N18" s="402"/>
      <c r="O18" s="402"/>
      <c r="P18" s="402"/>
      <c r="Q18" s="402"/>
      <c r="R18" s="402"/>
      <c r="S18" s="402"/>
      <c r="T18" s="402"/>
      <c r="U18" s="402"/>
      <c r="V18" s="402"/>
      <c r="W18" s="402"/>
      <c r="X18" s="402"/>
      <c r="Y18" s="402"/>
      <c r="Z18" s="402"/>
      <c r="AA18" s="402"/>
      <c r="AB18" s="402"/>
      <c r="AC18" s="402"/>
      <c r="AD18" s="402"/>
      <c r="AE18" s="402"/>
      <c r="AF18" s="402"/>
      <c r="AG18" s="402"/>
      <c r="AH18" s="402"/>
      <c r="AI18" s="402"/>
      <c r="AJ18" s="402"/>
      <c r="AK18" s="402"/>
      <c r="AL18" s="402"/>
      <c r="AM18" s="402"/>
      <c r="AN18" s="402"/>
      <c r="AO18" s="402"/>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2"/>
      <c r="BM18" s="402"/>
      <c r="BN18" s="402"/>
      <c r="BO18" s="402"/>
      <c r="BP18" s="402"/>
      <c r="BQ18" s="402"/>
      <c r="BR18" s="402"/>
      <c r="BS18" s="402"/>
      <c r="BT18" s="402"/>
      <c r="BU18" s="402"/>
      <c r="BV18" s="402"/>
      <c r="BW18" s="402">
        <f t="shared" ref="BW18:CE18" si="2">SUM(BW12,BW14)</f>
        <v>8250.4553397928212</v>
      </c>
      <c r="BX18" s="402">
        <f t="shared" si="2"/>
        <v>9288.6522032271096</v>
      </c>
      <c r="BY18" s="402">
        <f t="shared" si="2"/>
        <v>9758.2278588222471</v>
      </c>
      <c r="BZ18" s="402">
        <f t="shared" si="2"/>
        <v>9804.19029103311</v>
      </c>
      <c r="CA18" s="402">
        <f t="shared" si="2"/>
        <v>10731.029886328275</v>
      </c>
      <c r="CB18" s="402">
        <f t="shared" si="2"/>
        <v>11843.073571382833</v>
      </c>
      <c r="CC18" s="402">
        <f t="shared" si="2"/>
        <v>12574.218031016429</v>
      </c>
      <c r="CD18" s="402">
        <f t="shared" si="2"/>
        <v>12902.446018417879</v>
      </c>
      <c r="CE18" s="403">
        <f t="shared" si="2"/>
        <v>13366.136169683929</v>
      </c>
    </row>
    <row r="19" spans="1:83" s="53" customFormat="1" ht="26.25" customHeight="1" x14ac:dyDescent="0.35">
      <c r="A19" s="471"/>
      <c r="B19" s="472" t="s">
        <v>657</v>
      </c>
      <c r="D19" s="402"/>
      <c r="E19" s="402"/>
      <c r="F19" s="402"/>
      <c r="G19" s="402"/>
      <c r="H19" s="402"/>
      <c r="I19" s="402"/>
      <c r="J19" s="402"/>
      <c r="K19" s="402"/>
      <c r="L19" s="402"/>
      <c r="M19" s="402"/>
      <c r="N19" s="402"/>
      <c r="O19" s="402"/>
      <c r="P19" s="402"/>
      <c r="Q19" s="402"/>
      <c r="R19" s="402"/>
      <c r="S19" s="402"/>
      <c r="T19" s="402"/>
      <c r="U19" s="402"/>
      <c r="V19" s="402"/>
      <c r="W19" s="402"/>
      <c r="X19" s="402"/>
      <c r="Y19" s="402"/>
      <c r="Z19" s="402"/>
      <c r="AA19" s="402"/>
      <c r="AB19" s="402"/>
      <c r="AC19" s="402"/>
      <c r="AD19" s="402"/>
      <c r="AE19" s="402"/>
      <c r="AF19" s="402"/>
      <c r="AG19" s="402"/>
      <c r="AH19" s="402"/>
      <c r="AI19" s="402"/>
      <c r="AJ19" s="402"/>
      <c r="AK19" s="402"/>
      <c r="AL19" s="402"/>
      <c r="AM19" s="402"/>
      <c r="AN19" s="402"/>
      <c r="AO19" s="402"/>
      <c r="AP19" s="402"/>
      <c r="AQ19" s="402"/>
      <c r="AR19" s="402"/>
      <c r="AS19" s="402"/>
      <c r="AT19" s="402"/>
      <c r="AU19" s="402"/>
      <c r="AV19" s="402"/>
      <c r="AW19" s="402"/>
      <c r="AX19" s="402"/>
      <c r="AY19" s="402"/>
      <c r="AZ19" s="402"/>
      <c r="BA19" s="402"/>
      <c r="BB19" s="402"/>
      <c r="BC19" s="402"/>
      <c r="BD19" s="402"/>
      <c r="BE19" s="402"/>
      <c r="BF19" s="402"/>
      <c r="BG19" s="402"/>
      <c r="BH19" s="402"/>
      <c r="BI19" s="402"/>
      <c r="BJ19" s="402"/>
      <c r="BK19" s="402"/>
      <c r="BL19" s="402"/>
      <c r="BM19" s="402"/>
      <c r="BN19" s="402"/>
      <c r="BO19" s="402"/>
      <c r="BP19" s="402"/>
      <c r="BQ19" s="402"/>
      <c r="BR19" s="402"/>
      <c r="BS19" s="402"/>
      <c r="BT19" s="402"/>
      <c r="BU19" s="402"/>
      <c r="BV19" s="402"/>
      <c r="BW19" s="402"/>
      <c r="BX19" s="402"/>
      <c r="BY19" s="402"/>
      <c r="BZ19" s="402"/>
      <c r="CA19" s="402"/>
      <c r="CB19" s="402"/>
      <c r="CC19" s="402"/>
      <c r="CD19" s="402"/>
      <c r="CE19" s="403"/>
    </row>
    <row r="20" spans="1:83" s="53" customFormat="1" x14ac:dyDescent="0.35">
      <c r="A20" s="473"/>
      <c r="B20" s="73" t="s">
        <v>611</v>
      </c>
      <c r="D20" s="402" t="s">
        <v>473</v>
      </c>
      <c r="E20" s="402" t="s">
        <v>473</v>
      </c>
      <c r="F20" s="402" t="s">
        <v>473</v>
      </c>
      <c r="G20" s="402" t="s">
        <v>473</v>
      </c>
      <c r="H20" s="402" t="s">
        <v>473</v>
      </c>
      <c r="I20" s="402" t="s">
        <v>473</v>
      </c>
      <c r="J20" s="402" t="s">
        <v>473</v>
      </c>
      <c r="K20" s="402" t="s">
        <v>473</v>
      </c>
      <c r="L20" s="402" t="s">
        <v>473</v>
      </c>
      <c r="M20" s="402" t="s">
        <v>473</v>
      </c>
      <c r="N20" s="402" t="s">
        <v>473</v>
      </c>
      <c r="O20" s="402" t="s">
        <v>473</v>
      </c>
      <c r="P20" s="402" t="s">
        <v>473</v>
      </c>
      <c r="Q20" s="402" t="s">
        <v>473</v>
      </c>
      <c r="R20" s="402" t="s">
        <v>473</v>
      </c>
      <c r="S20" s="402" t="s">
        <v>473</v>
      </c>
      <c r="T20" s="402" t="s">
        <v>473</v>
      </c>
      <c r="U20" s="402" t="s">
        <v>473</v>
      </c>
      <c r="V20" s="402" t="s">
        <v>473</v>
      </c>
      <c r="W20" s="402" t="s">
        <v>473</v>
      </c>
      <c r="X20" s="402" t="s">
        <v>473</v>
      </c>
      <c r="Y20" s="402" t="s">
        <v>473</v>
      </c>
      <c r="Z20" s="402" t="s">
        <v>473</v>
      </c>
      <c r="AA20" s="402" t="s">
        <v>473</v>
      </c>
      <c r="AB20" s="402" t="s">
        <v>473</v>
      </c>
      <c r="AC20" s="402" t="s">
        <v>473</v>
      </c>
      <c r="AD20" s="402" t="s">
        <v>473</v>
      </c>
      <c r="AE20" s="402" t="s">
        <v>473</v>
      </c>
      <c r="AF20" s="402" t="s">
        <v>473</v>
      </c>
      <c r="AG20" s="402" t="s">
        <v>473</v>
      </c>
      <c r="AH20" s="402" t="s">
        <v>473</v>
      </c>
      <c r="AI20" s="402" t="s">
        <v>473</v>
      </c>
      <c r="AJ20" s="402" t="s">
        <v>473</v>
      </c>
      <c r="AK20" s="402" t="s">
        <v>473</v>
      </c>
      <c r="AL20" s="402" t="s">
        <v>473</v>
      </c>
      <c r="AM20" s="402" t="s">
        <v>473</v>
      </c>
      <c r="AN20" s="402" t="s">
        <v>473</v>
      </c>
      <c r="AO20" s="402" t="s">
        <v>473</v>
      </c>
      <c r="AP20" s="402" t="s">
        <v>473</v>
      </c>
      <c r="AQ20" s="402" t="s">
        <v>473</v>
      </c>
      <c r="AR20" s="402" t="s">
        <v>473</v>
      </c>
      <c r="AS20" s="402" t="s">
        <v>473</v>
      </c>
      <c r="AT20" s="402" t="s">
        <v>473</v>
      </c>
      <c r="AU20" s="402" t="s">
        <v>473</v>
      </c>
      <c r="AV20" s="402" t="s">
        <v>473</v>
      </c>
      <c r="AW20" s="402" t="s">
        <v>473</v>
      </c>
      <c r="AX20" s="402" t="s">
        <v>473</v>
      </c>
      <c r="AY20" s="402" t="s">
        <v>473</v>
      </c>
      <c r="AZ20" s="402" t="s">
        <v>473</v>
      </c>
      <c r="BA20" s="402" t="s">
        <v>473</v>
      </c>
      <c r="BB20" s="402" t="s">
        <v>473</v>
      </c>
      <c r="BC20" s="402" t="s">
        <v>473</v>
      </c>
      <c r="BD20" s="402" t="s">
        <v>473</v>
      </c>
      <c r="BE20" s="402" t="s">
        <v>473</v>
      </c>
      <c r="BF20" s="402" t="s">
        <v>473</v>
      </c>
      <c r="BG20" s="402" t="s">
        <v>473</v>
      </c>
      <c r="BH20" s="402" t="s">
        <v>473</v>
      </c>
      <c r="BI20" s="402" t="s">
        <v>473</v>
      </c>
      <c r="BJ20" s="402" t="s">
        <v>473</v>
      </c>
      <c r="BK20" s="402" t="s">
        <v>473</v>
      </c>
      <c r="BL20" s="402">
        <v>1646.9585583274306</v>
      </c>
      <c r="BM20" s="402">
        <v>2732.7185734874533</v>
      </c>
      <c r="BN20" s="402">
        <v>3068.8441160952298</v>
      </c>
      <c r="BO20" s="402">
        <v>3399.1006602323869</v>
      </c>
      <c r="BP20" s="402">
        <v>3644.1718667287919</v>
      </c>
      <c r="BQ20" s="402">
        <v>3241.9422918321306</v>
      </c>
      <c r="BR20" s="402">
        <v>2411.6856133845986</v>
      </c>
      <c r="BS20" s="402">
        <v>1916.7666369866961</v>
      </c>
      <c r="BT20" s="402">
        <v>1636.6315206723273</v>
      </c>
      <c r="BU20" s="402">
        <v>1451.7127921035253</v>
      </c>
      <c r="BV20" s="402">
        <v>1105.4230032394248</v>
      </c>
      <c r="BW20" s="402">
        <v>528.45708434416804</v>
      </c>
      <c r="BX20" s="402">
        <v>375.94350546184688</v>
      </c>
      <c r="BY20" s="402">
        <v>260.92434759910282</v>
      </c>
      <c r="BZ20" s="402">
        <v>156.4809820686597</v>
      </c>
      <c r="CA20" s="402">
        <v>86.170945237807501</v>
      </c>
      <c r="CB20" s="402">
        <v>0</v>
      </c>
      <c r="CC20" s="402">
        <v>0</v>
      </c>
      <c r="CD20" s="402">
        <v>0</v>
      </c>
      <c r="CE20" s="403">
        <v>0</v>
      </c>
    </row>
    <row r="21" spans="1:83" s="53" customFormat="1" x14ac:dyDescent="0.35">
      <c r="A21" s="473"/>
      <c r="B21" s="73" t="s">
        <v>28</v>
      </c>
      <c r="D21" s="402" t="s">
        <v>473</v>
      </c>
      <c r="E21" s="402" t="s">
        <v>473</v>
      </c>
      <c r="F21" s="402" t="s">
        <v>473</v>
      </c>
      <c r="G21" s="402" t="s">
        <v>473</v>
      </c>
      <c r="H21" s="402" t="s">
        <v>473</v>
      </c>
      <c r="I21" s="402" t="s">
        <v>473</v>
      </c>
      <c r="J21" s="402" t="s">
        <v>473</v>
      </c>
      <c r="K21" s="402" t="s">
        <v>473</v>
      </c>
      <c r="L21" s="402" t="s">
        <v>473</v>
      </c>
      <c r="M21" s="402" t="s">
        <v>473</v>
      </c>
      <c r="N21" s="402" t="s">
        <v>473</v>
      </c>
      <c r="O21" s="402" t="s">
        <v>473</v>
      </c>
      <c r="P21" s="402" t="s">
        <v>473</v>
      </c>
      <c r="Q21" s="402" t="s">
        <v>473</v>
      </c>
      <c r="R21" s="402" t="s">
        <v>473</v>
      </c>
      <c r="S21" s="402" t="s">
        <v>473</v>
      </c>
      <c r="T21" s="402" t="s">
        <v>473</v>
      </c>
      <c r="U21" s="402" t="s">
        <v>473</v>
      </c>
      <c r="V21" s="402" t="s">
        <v>473</v>
      </c>
      <c r="W21" s="402" t="s">
        <v>473</v>
      </c>
      <c r="X21" s="402" t="s">
        <v>473</v>
      </c>
      <c r="Y21" s="402" t="s">
        <v>473</v>
      </c>
      <c r="Z21" s="402" t="s">
        <v>473</v>
      </c>
      <c r="AA21" s="402" t="s">
        <v>473</v>
      </c>
      <c r="AB21" s="402" t="s">
        <v>473</v>
      </c>
      <c r="AC21" s="402" t="s">
        <v>473</v>
      </c>
      <c r="AD21" s="402" t="s">
        <v>473</v>
      </c>
      <c r="AE21" s="402" t="s">
        <v>473</v>
      </c>
      <c r="AF21" s="402" t="s">
        <v>473</v>
      </c>
      <c r="AG21" s="402" t="s">
        <v>473</v>
      </c>
      <c r="AH21" s="402" t="s">
        <v>473</v>
      </c>
      <c r="AI21" s="402" t="s">
        <v>473</v>
      </c>
      <c r="AJ21" s="402" t="s">
        <v>473</v>
      </c>
      <c r="AK21" s="402" t="s">
        <v>473</v>
      </c>
      <c r="AL21" s="402" t="s">
        <v>473</v>
      </c>
      <c r="AM21" s="402" t="s">
        <v>473</v>
      </c>
      <c r="AN21" s="402" t="s">
        <v>473</v>
      </c>
      <c r="AO21" s="402" t="s">
        <v>473</v>
      </c>
      <c r="AP21" s="402" t="s">
        <v>473</v>
      </c>
      <c r="AQ21" s="402" t="s">
        <v>473</v>
      </c>
      <c r="AR21" s="402" t="s">
        <v>473</v>
      </c>
      <c r="AS21" s="402" t="s">
        <v>473</v>
      </c>
      <c r="AT21" s="402" t="s">
        <v>473</v>
      </c>
      <c r="AU21" s="402" t="s">
        <v>473</v>
      </c>
      <c r="AV21" s="402" t="s">
        <v>473</v>
      </c>
      <c r="AW21" s="402" t="s">
        <v>473</v>
      </c>
      <c r="AX21" s="402" t="s">
        <v>473</v>
      </c>
      <c r="AY21" s="402" t="s">
        <v>473</v>
      </c>
      <c r="AZ21" s="402" t="s">
        <v>473</v>
      </c>
      <c r="BA21" s="402" t="s">
        <v>473</v>
      </c>
      <c r="BB21" s="402" t="s">
        <v>473</v>
      </c>
      <c r="BC21" s="402" t="s">
        <v>473</v>
      </c>
      <c r="BD21" s="402" t="s">
        <v>473</v>
      </c>
      <c r="BE21" s="402" t="s">
        <v>473</v>
      </c>
      <c r="BF21" s="402" t="s">
        <v>473</v>
      </c>
      <c r="BG21" s="402" t="s">
        <v>473</v>
      </c>
      <c r="BH21" s="402" t="s">
        <v>473</v>
      </c>
      <c r="BI21" s="402" t="s">
        <v>473</v>
      </c>
      <c r="BJ21" s="402" t="s">
        <v>473</v>
      </c>
      <c r="BK21" s="402" t="s">
        <v>473</v>
      </c>
      <c r="BL21" s="402">
        <v>4476.9210732179572</v>
      </c>
      <c r="BM21" s="402">
        <v>5069.1288261388017</v>
      </c>
      <c r="BN21" s="402">
        <v>5380.0316400709962</v>
      </c>
      <c r="BO21" s="402">
        <v>5751.430097558853</v>
      </c>
      <c r="BP21" s="402">
        <v>6054.4950272257229</v>
      </c>
      <c r="BQ21" s="402">
        <v>6194.2714010260988</v>
      </c>
      <c r="BR21" s="402">
        <v>6678.1472903271933</v>
      </c>
      <c r="BS21" s="402">
        <v>6946.5151764190032</v>
      </c>
      <c r="BT21" s="402">
        <v>6870.0617211736808</v>
      </c>
      <c r="BU21" s="402">
        <v>6679.3883075615377</v>
      </c>
      <c r="BV21" s="402">
        <v>6268.7171839573311</v>
      </c>
      <c r="BW21" s="402">
        <v>5669.1485899978188</v>
      </c>
      <c r="BX21" s="402">
        <v>5431.8340381891176</v>
      </c>
      <c r="BY21" s="402">
        <v>5051.3226457595538</v>
      </c>
      <c r="BZ21" s="402">
        <v>4675.8965883485998</v>
      </c>
      <c r="CA21" s="402">
        <v>4473.8577333009425</v>
      </c>
      <c r="CB21" s="402">
        <v>4330.788275184178</v>
      </c>
      <c r="CC21" s="402">
        <v>3716.8511709178642</v>
      </c>
      <c r="CD21" s="402">
        <v>3456.9698365020736</v>
      </c>
      <c r="CE21" s="403">
        <v>3207.2100894743244</v>
      </c>
    </row>
    <row r="22" spans="1:83" s="53" customFormat="1" x14ac:dyDescent="0.35">
      <c r="A22" s="473"/>
      <c r="B22" s="73" t="s">
        <v>612</v>
      </c>
      <c r="D22" s="402" t="s">
        <v>473</v>
      </c>
      <c r="E22" s="402" t="s">
        <v>473</v>
      </c>
      <c r="F22" s="402" t="s">
        <v>473</v>
      </c>
      <c r="G22" s="402" t="s">
        <v>473</v>
      </c>
      <c r="H22" s="402" t="s">
        <v>473</v>
      </c>
      <c r="I22" s="402" t="s">
        <v>473</v>
      </c>
      <c r="J22" s="402" t="s">
        <v>473</v>
      </c>
      <c r="K22" s="402" t="s">
        <v>473</v>
      </c>
      <c r="L22" s="402" t="s">
        <v>473</v>
      </c>
      <c r="M22" s="402" t="s">
        <v>473</v>
      </c>
      <c r="N22" s="402" t="s">
        <v>473</v>
      </c>
      <c r="O22" s="402" t="s">
        <v>473</v>
      </c>
      <c r="P22" s="402" t="s">
        <v>473</v>
      </c>
      <c r="Q22" s="402" t="s">
        <v>473</v>
      </c>
      <c r="R22" s="402" t="s">
        <v>473</v>
      </c>
      <c r="S22" s="402" t="s">
        <v>473</v>
      </c>
      <c r="T22" s="402" t="s">
        <v>473</v>
      </c>
      <c r="U22" s="402" t="s">
        <v>473</v>
      </c>
      <c r="V22" s="402" t="s">
        <v>473</v>
      </c>
      <c r="W22" s="402" t="s">
        <v>473</v>
      </c>
      <c r="X22" s="402" t="s">
        <v>473</v>
      </c>
      <c r="Y22" s="402" t="s">
        <v>473</v>
      </c>
      <c r="Z22" s="402" t="s">
        <v>473</v>
      </c>
      <c r="AA22" s="402" t="s">
        <v>473</v>
      </c>
      <c r="AB22" s="402" t="s">
        <v>473</v>
      </c>
      <c r="AC22" s="402" t="s">
        <v>473</v>
      </c>
      <c r="AD22" s="402" t="s">
        <v>473</v>
      </c>
      <c r="AE22" s="402" t="s">
        <v>473</v>
      </c>
      <c r="AF22" s="402" t="s">
        <v>473</v>
      </c>
      <c r="AG22" s="402" t="s">
        <v>473</v>
      </c>
      <c r="AH22" s="402" t="s">
        <v>473</v>
      </c>
      <c r="AI22" s="402" t="s">
        <v>473</v>
      </c>
      <c r="AJ22" s="402" t="s">
        <v>473</v>
      </c>
      <c r="AK22" s="402" t="s">
        <v>473</v>
      </c>
      <c r="AL22" s="402" t="s">
        <v>473</v>
      </c>
      <c r="AM22" s="402" t="s">
        <v>473</v>
      </c>
      <c r="AN22" s="402" t="s">
        <v>473</v>
      </c>
      <c r="AO22" s="402" t="s">
        <v>473</v>
      </c>
      <c r="AP22" s="402" t="s">
        <v>473</v>
      </c>
      <c r="AQ22" s="402" t="s">
        <v>473</v>
      </c>
      <c r="AR22" s="402" t="s">
        <v>473</v>
      </c>
      <c r="AS22" s="402" t="s">
        <v>473</v>
      </c>
      <c r="AT22" s="402" t="s">
        <v>473</v>
      </c>
      <c r="AU22" s="402" t="s">
        <v>473</v>
      </c>
      <c r="AV22" s="402" t="s">
        <v>473</v>
      </c>
      <c r="AW22" s="402" t="s">
        <v>473</v>
      </c>
      <c r="AX22" s="402" t="s">
        <v>473</v>
      </c>
      <c r="AY22" s="402" t="s">
        <v>473</v>
      </c>
      <c r="AZ22" s="402" t="s">
        <v>473</v>
      </c>
      <c r="BA22" s="402" t="s">
        <v>473</v>
      </c>
      <c r="BB22" s="402" t="s">
        <v>473</v>
      </c>
      <c r="BC22" s="402" t="s">
        <v>473</v>
      </c>
      <c r="BD22" s="402" t="s">
        <v>473</v>
      </c>
      <c r="BE22" s="402" t="s">
        <v>473</v>
      </c>
      <c r="BF22" s="402" t="s">
        <v>473</v>
      </c>
      <c r="BG22" s="402" t="s">
        <v>473</v>
      </c>
      <c r="BH22" s="402" t="s">
        <v>473</v>
      </c>
      <c r="BI22" s="402" t="s">
        <v>473</v>
      </c>
      <c r="BJ22" s="402" t="s">
        <v>473</v>
      </c>
      <c r="BK22" s="402" t="s">
        <v>473</v>
      </c>
      <c r="BL22" s="402">
        <v>3278.6721206416673</v>
      </c>
      <c r="BM22" s="402">
        <v>3414.699558166159</v>
      </c>
      <c r="BN22" s="402">
        <v>3246.9003947534702</v>
      </c>
      <c r="BO22" s="402">
        <v>3003.0285087410157</v>
      </c>
      <c r="BP22" s="402">
        <v>2754.4785976389271</v>
      </c>
      <c r="BQ22" s="402">
        <v>2504.5623245995998</v>
      </c>
      <c r="BR22" s="402">
        <v>2378.8444446022886</v>
      </c>
      <c r="BS22" s="402">
        <v>2256.0112500659761</v>
      </c>
      <c r="BT22" s="402">
        <v>2088.7413831652643</v>
      </c>
      <c r="BU22" s="402">
        <v>1868.0857479177519</v>
      </c>
      <c r="BV22" s="402">
        <v>1624.7547253145538</v>
      </c>
      <c r="BW22" s="402">
        <v>1152.5859545698952</v>
      </c>
      <c r="BX22" s="402">
        <v>841.90021053132944</v>
      </c>
      <c r="BY22" s="402">
        <v>615.69693816459107</v>
      </c>
      <c r="BZ22" s="402">
        <v>450.51849849552036</v>
      </c>
      <c r="CA22" s="402">
        <v>355.84153493060415</v>
      </c>
      <c r="CB22" s="402">
        <v>273.31349005516972</v>
      </c>
      <c r="CC22" s="402">
        <v>42.877251412235537</v>
      </c>
      <c r="CD22" s="402">
        <v>0.19248573284519793</v>
      </c>
      <c r="CE22" s="403">
        <v>0</v>
      </c>
    </row>
    <row r="23" spans="1:83" s="53" customFormat="1" x14ac:dyDescent="0.35">
      <c r="A23" s="473"/>
      <c r="B23" s="73" t="s">
        <v>472</v>
      </c>
      <c r="D23" s="402" t="s">
        <v>473</v>
      </c>
      <c r="E23" s="402" t="s">
        <v>473</v>
      </c>
      <c r="F23" s="402" t="s">
        <v>473</v>
      </c>
      <c r="G23" s="402" t="s">
        <v>473</v>
      </c>
      <c r="H23" s="402" t="s">
        <v>473</v>
      </c>
      <c r="I23" s="402" t="s">
        <v>473</v>
      </c>
      <c r="J23" s="402" t="s">
        <v>473</v>
      </c>
      <c r="K23" s="402" t="s">
        <v>473</v>
      </c>
      <c r="L23" s="402" t="s">
        <v>473</v>
      </c>
      <c r="M23" s="402" t="s">
        <v>473</v>
      </c>
      <c r="N23" s="402" t="s">
        <v>473</v>
      </c>
      <c r="O23" s="402" t="s">
        <v>473</v>
      </c>
      <c r="P23" s="402" t="s">
        <v>473</v>
      </c>
      <c r="Q23" s="402" t="s">
        <v>473</v>
      </c>
      <c r="R23" s="402" t="s">
        <v>473</v>
      </c>
      <c r="S23" s="402" t="s">
        <v>473</v>
      </c>
      <c r="T23" s="402" t="s">
        <v>473</v>
      </c>
      <c r="U23" s="402" t="s">
        <v>473</v>
      </c>
      <c r="V23" s="402" t="s">
        <v>473</v>
      </c>
      <c r="W23" s="402" t="s">
        <v>473</v>
      </c>
      <c r="X23" s="402" t="s">
        <v>473</v>
      </c>
      <c r="Y23" s="402" t="s">
        <v>473</v>
      </c>
      <c r="Z23" s="402" t="s">
        <v>473</v>
      </c>
      <c r="AA23" s="402" t="s">
        <v>473</v>
      </c>
      <c r="AB23" s="402" t="s">
        <v>473</v>
      </c>
      <c r="AC23" s="402" t="s">
        <v>473</v>
      </c>
      <c r="AD23" s="402" t="s">
        <v>473</v>
      </c>
      <c r="AE23" s="402" t="s">
        <v>473</v>
      </c>
      <c r="AF23" s="402" t="s">
        <v>473</v>
      </c>
      <c r="AG23" s="402" t="s">
        <v>473</v>
      </c>
      <c r="AH23" s="402" t="s">
        <v>473</v>
      </c>
      <c r="AI23" s="402" t="s">
        <v>473</v>
      </c>
      <c r="AJ23" s="402" t="s">
        <v>473</v>
      </c>
      <c r="AK23" s="402" t="s">
        <v>473</v>
      </c>
      <c r="AL23" s="402" t="s">
        <v>473</v>
      </c>
      <c r="AM23" s="402" t="s">
        <v>473</v>
      </c>
      <c r="AN23" s="402" t="s">
        <v>473</v>
      </c>
      <c r="AO23" s="402" t="s">
        <v>473</v>
      </c>
      <c r="AP23" s="402" t="s">
        <v>473</v>
      </c>
      <c r="AQ23" s="402" t="s">
        <v>473</v>
      </c>
      <c r="AR23" s="402" t="s">
        <v>473</v>
      </c>
      <c r="AS23" s="402" t="s">
        <v>473</v>
      </c>
      <c r="AT23" s="402" t="s">
        <v>473</v>
      </c>
      <c r="AU23" s="402" t="s">
        <v>473</v>
      </c>
      <c r="AV23" s="402" t="s">
        <v>473</v>
      </c>
      <c r="AW23" s="402" t="s">
        <v>473</v>
      </c>
      <c r="AX23" s="402" t="s">
        <v>473</v>
      </c>
      <c r="AY23" s="402" t="s">
        <v>473</v>
      </c>
      <c r="AZ23" s="402" t="s">
        <v>473</v>
      </c>
      <c r="BA23" s="402" t="s">
        <v>473</v>
      </c>
      <c r="BB23" s="402" t="s">
        <v>473</v>
      </c>
      <c r="BC23" s="402" t="s">
        <v>473</v>
      </c>
      <c r="BD23" s="402" t="s">
        <v>473</v>
      </c>
      <c r="BE23" s="402" t="s">
        <v>473</v>
      </c>
      <c r="BF23" s="402" t="s">
        <v>473</v>
      </c>
      <c r="BG23" s="402" t="s">
        <v>473</v>
      </c>
      <c r="BH23" s="402" t="s">
        <v>473</v>
      </c>
      <c r="BI23" s="402" t="s">
        <v>473</v>
      </c>
      <c r="BJ23" s="402" t="s">
        <v>473</v>
      </c>
      <c r="BK23" s="402" t="s">
        <v>473</v>
      </c>
      <c r="BL23" s="402">
        <v>315.32689004851829</v>
      </c>
      <c r="BM23" s="402">
        <v>391.93425198433891</v>
      </c>
      <c r="BN23" s="402">
        <v>465.09166515156534</v>
      </c>
      <c r="BO23" s="402">
        <v>540.50149467791391</v>
      </c>
      <c r="BP23" s="402">
        <v>626.09691811330299</v>
      </c>
      <c r="BQ23" s="402">
        <v>695.36424794605682</v>
      </c>
      <c r="BR23" s="402">
        <v>781.28564014637732</v>
      </c>
      <c r="BS23" s="402">
        <v>885.7633665276046</v>
      </c>
      <c r="BT23" s="402">
        <v>935.86524437191224</v>
      </c>
      <c r="BU23" s="402">
        <v>953.07062235629201</v>
      </c>
      <c r="BV23" s="402">
        <v>940.40185978316003</v>
      </c>
      <c r="BW23" s="402">
        <v>846.18591161976656</v>
      </c>
      <c r="BX23" s="402">
        <v>779.67067405148509</v>
      </c>
      <c r="BY23" s="402">
        <v>667.15807024965216</v>
      </c>
      <c r="BZ23" s="402">
        <v>604.56817299859006</v>
      </c>
      <c r="CA23" s="402">
        <v>526.55293908639021</v>
      </c>
      <c r="CB23" s="402">
        <v>436.41125303604429</v>
      </c>
      <c r="CC23" s="402">
        <v>74.488981816351384</v>
      </c>
      <c r="CD23" s="402">
        <v>0.82796060929924276</v>
      </c>
      <c r="CE23" s="403">
        <v>0</v>
      </c>
    </row>
    <row r="24" spans="1:83" s="53" customFormat="1" x14ac:dyDescent="0.35">
      <c r="A24" s="473"/>
      <c r="B24" s="73" t="s">
        <v>658</v>
      </c>
      <c r="D24" s="402" t="s">
        <v>473</v>
      </c>
      <c r="E24" s="402" t="s">
        <v>473</v>
      </c>
      <c r="F24" s="402" t="s">
        <v>473</v>
      </c>
      <c r="G24" s="402" t="s">
        <v>473</v>
      </c>
      <c r="H24" s="402" t="s">
        <v>473</v>
      </c>
      <c r="I24" s="402" t="s">
        <v>473</v>
      </c>
      <c r="J24" s="402" t="s">
        <v>473</v>
      </c>
      <c r="K24" s="402" t="s">
        <v>473</v>
      </c>
      <c r="L24" s="402" t="s">
        <v>473</v>
      </c>
      <c r="M24" s="402" t="s">
        <v>473</v>
      </c>
      <c r="N24" s="402" t="s">
        <v>473</v>
      </c>
      <c r="O24" s="402" t="s">
        <v>473</v>
      </c>
      <c r="P24" s="402" t="s">
        <v>473</v>
      </c>
      <c r="Q24" s="402" t="s">
        <v>473</v>
      </c>
      <c r="R24" s="402" t="s">
        <v>473</v>
      </c>
      <c r="S24" s="402" t="s">
        <v>473</v>
      </c>
      <c r="T24" s="402" t="s">
        <v>473</v>
      </c>
      <c r="U24" s="402" t="s">
        <v>473</v>
      </c>
      <c r="V24" s="402" t="s">
        <v>473</v>
      </c>
      <c r="W24" s="402" t="s">
        <v>473</v>
      </c>
      <c r="X24" s="402" t="s">
        <v>473</v>
      </c>
      <c r="Y24" s="402" t="s">
        <v>473</v>
      </c>
      <c r="Z24" s="402" t="s">
        <v>473</v>
      </c>
      <c r="AA24" s="402" t="s">
        <v>473</v>
      </c>
      <c r="AB24" s="402" t="s">
        <v>473</v>
      </c>
      <c r="AC24" s="402" t="s">
        <v>473</v>
      </c>
      <c r="AD24" s="402" t="s">
        <v>473</v>
      </c>
      <c r="AE24" s="402" t="s">
        <v>473</v>
      </c>
      <c r="AF24" s="402" t="s">
        <v>473</v>
      </c>
      <c r="AG24" s="402" t="s">
        <v>473</v>
      </c>
      <c r="AH24" s="402" t="s">
        <v>473</v>
      </c>
      <c r="AI24" s="402" t="s">
        <v>473</v>
      </c>
      <c r="AJ24" s="402" t="s">
        <v>473</v>
      </c>
      <c r="AK24" s="402" t="s">
        <v>473</v>
      </c>
      <c r="AL24" s="402" t="s">
        <v>473</v>
      </c>
      <c r="AM24" s="402" t="s">
        <v>473</v>
      </c>
      <c r="AN24" s="402" t="s">
        <v>473</v>
      </c>
      <c r="AO24" s="402" t="s">
        <v>473</v>
      </c>
      <c r="AP24" s="402" t="s">
        <v>473</v>
      </c>
      <c r="AQ24" s="402" t="s">
        <v>473</v>
      </c>
      <c r="AR24" s="402" t="s">
        <v>473</v>
      </c>
      <c r="AS24" s="402" t="s">
        <v>473</v>
      </c>
      <c r="AT24" s="402" t="s">
        <v>473</v>
      </c>
      <c r="AU24" s="402" t="s">
        <v>473</v>
      </c>
      <c r="AV24" s="402" t="s">
        <v>473</v>
      </c>
      <c r="AW24" s="402" t="s">
        <v>473</v>
      </c>
      <c r="AX24" s="402" t="s">
        <v>473</v>
      </c>
      <c r="AY24" s="402" t="s">
        <v>473</v>
      </c>
      <c r="AZ24" s="402" t="s">
        <v>473</v>
      </c>
      <c r="BA24" s="402" t="s">
        <v>473</v>
      </c>
      <c r="BB24" s="402" t="s">
        <v>473</v>
      </c>
      <c r="BC24" s="402" t="s">
        <v>473</v>
      </c>
      <c r="BD24" s="402" t="s">
        <v>473</v>
      </c>
      <c r="BE24" s="402" t="s">
        <v>473</v>
      </c>
      <c r="BF24" s="402" t="s">
        <v>473</v>
      </c>
      <c r="BG24" s="402" t="s">
        <v>473</v>
      </c>
      <c r="BH24" s="402" t="s">
        <v>473</v>
      </c>
      <c r="BI24" s="402" t="s">
        <v>473</v>
      </c>
      <c r="BJ24" s="402" t="s">
        <v>473</v>
      </c>
      <c r="BK24" s="402" t="s">
        <v>473</v>
      </c>
      <c r="BL24" s="402">
        <v>648.39868019601681</v>
      </c>
      <c r="BM24" s="402">
        <v>677.56700463404729</v>
      </c>
      <c r="BN24" s="402">
        <v>663.08095054898035</v>
      </c>
      <c r="BO24" s="402">
        <v>626.78101775676737</v>
      </c>
      <c r="BP24" s="402">
        <v>550.93048016298599</v>
      </c>
      <c r="BQ24" s="402">
        <v>491.29283105119077</v>
      </c>
      <c r="BR24" s="402">
        <v>443.77461406450112</v>
      </c>
      <c r="BS24" s="402">
        <v>381.44098743695912</v>
      </c>
      <c r="BT24" s="402">
        <v>309.89289354464535</v>
      </c>
      <c r="BU24" s="402">
        <v>223.58938666833674</v>
      </c>
      <c r="BV24" s="402">
        <v>129.18126513060972</v>
      </c>
      <c r="BW24" s="402">
        <v>72.70363447009683</v>
      </c>
      <c r="BX24" s="402">
        <v>50.805339842238681</v>
      </c>
      <c r="BY24" s="402">
        <v>41.128051958991087</v>
      </c>
      <c r="BZ24" s="402">
        <v>32.620469411386303</v>
      </c>
      <c r="CA24" s="402">
        <v>25.593528515416637</v>
      </c>
      <c r="CB24" s="402">
        <v>19.621917009689788</v>
      </c>
      <c r="CC24" s="402" t="s">
        <v>473</v>
      </c>
      <c r="CD24" s="474" t="s">
        <v>473</v>
      </c>
      <c r="CE24" s="403">
        <v>0</v>
      </c>
    </row>
    <row r="25" spans="1:83" s="53" customFormat="1" ht="26.25" customHeight="1" x14ac:dyDescent="0.35">
      <c r="A25" s="473"/>
      <c r="B25" s="73" t="s">
        <v>614</v>
      </c>
      <c r="D25" s="402" t="s">
        <v>473</v>
      </c>
      <c r="E25" s="402" t="s">
        <v>473</v>
      </c>
      <c r="F25" s="402" t="s">
        <v>473</v>
      </c>
      <c r="G25" s="402" t="s">
        <v>473</v>
      </c>
      <c r="H25" s="402" t="s">
        <v>473</v>
      </c>
      <c r="I25" s="402" t="s">
        <v>473</v>
      </c>
      <c r="J25" s="402" t="s">
        <v>473</v>
      </c>
      <c r="K25" s="402" t="s">
        <v>473</v>
      </c>
      <c r="L25" s="402" t="s">
        <v>473</v>
      </c>
      <c r="M25" s="402" t="s">
        <v>473</v>
      </c>
      <c r="N25" s="402" t="s">
        <v>473</v>
      </c>
      <c r="O25" s="402" t="s">
        <v>473</v>
      </c>
      <c r="P25" s="402" t="s">
        <v>473</v>
      </c>
      <c r="Q25" s="402" t="s">
        <v>473</v>
      </c>
      <c r="R25" s="402" t="s">
        <v>473</v>
      </c>
      <c r="S25" s="402" t="s">
        <v>473</v>
      </c>
      <c r="T25" s="402" t="s">
        <v>473</v>
      </c>
      <c r="U25" s="402" t="s">
        <v>473</v>
      </c>
      <c r="V25" s="402" t="s">
        <v>473</v>
      </c>
      <c r="W25" s="402" t="s">
        <v>473</v>
      </c>
      <c r="X25" s="402" t="s">
        <v>473</v>
      </c>
      <c r="Y25" s="402" t="s">
        <v>473</v>
      </c>
      <c r="Z25" s="402" t="s">
        <v>473</v>
      </c>
      <c r="AA25" s="402" t="s">
        <v>473</v>
      </c>
      <c r="AB25" s="402" t="s">
        <v>473</v>
      </c>
      <c r="AC25" s="402" t="s">
        <v>473</v>
      </c>
      <c r="AD25" s="402" t="s">
        <v>473</v>
      </c>
      <c r="AE25" s="402" t="s">
        <v>473</v>
      </c>
      <c r="AF25" s="402" t="s">
        <v>473</v>
      </c>
      <c r="AG25" s="402" t="s">
        <v>473</v>
      </c>
      <c r="AH25" s="402" t="s">
        <v>473</v>
      </c>
      <c r="AI25" s="402" t="s">
        <v>473</v>
      </c>
      <c r="AJ25" s="402" t="s">
        <v>473</v>
      </c>
      <c r="AK25" s="402" t="s">
        <v>473</v>
      </c>
      <c r="AL25" s="402" t="s">
        <v>473</v>
      </c>
      <c r="AM25" s="402" t="s">
        <v>473</v>
      </c>
      <c r="AN25" s="402" t="s">
        <v>473</v>
      </c>
      <c r="AO25" s="402" t="s">
        <v>473</v>
      </c>
      <c r="AP25" s="402" t="s">
        <v>473</v>
      </c>
      <c r="AQ25" s="402" t="s">
        <v>473</v>
      </c>
      <c r="AR25" s="402" t="s">
        <v>473</v>
      </c>
      <c r="AS25" s="402" t="s">
        <v>473</v>
      </c>
      <c r="AT25" s="402" t="s">
        <v>473</v>
      </c>
      <c r="AU25" s="402" t="s">
        <v>473</v>
      </c>
      <c r="AV25" s="402" t="s">
        <v>473</v>
      </c>
      <c r="AW25" s="402" t="s">
        <v>473</v>
      </c>
      <c r="AX25" s="402" t="s">
        <v>473</v>
      </c>
      <c r="AY25" s="402" t="s">
        <v>473</v>
      </c>
      <c r="AZ25" s="402" t="s">
        <v>473</v>
      </c>
      <c r="BA25" s="402" t="s">
        <v>473</v>
      </c>
      <c r="BB25" s="402" t="s">
        <v>473</v>
      </c>
      <c r="BC25" s="402" t="s">
        <v>473</v>
      </c>
      <c r="BD25" s="402" t="s">
        <v>473</v>
      </c>
      <c r="BE25" s="402" t="s">
        <v>473</v>
      </c>
      <c r="BF25" s="402" t="s">
        <v>473</v>
      </c>
      <c r="BG25" s="402" t="s">
        <v>473</v>
      </c>
      <c r="BH25" s="402" t="s">
        <v>473</v>
      </c>
      <c r="BI25" s="402" t="s">
        <v>473</v>
      </c>
      <c r="BJ25" s="402" t="s">
        <v>473</v>
      </c>
      <c r="BK25" s="402" t="s">
        <v>473</v>
      </c>
      <c r="BL25" s="402">
        <v>4152.579372791467</v>
      </c>
      <c r="BM25" s="402">
        <v>4313.2385099654957</v>
      </c>
      <c r="BN25" s="402">
        <v>4443.152787180662</v>
      </c>
      <c r="BO25" s="402">
        <v>4622.5520183609024</v>
      </c>
      <c r="BP25" s="402">
        <v>4745.7790610750062</v>
      </c>
      <c r="BQ25" s="402">
        <v>4846.240294482328</v>
      </c>
      <c r="BR25" s="402">
        <v>4852.202471269452</v>
      </c>
      <c r="BS25" s="402">
        <v>4802.0500860739676</v>
      </c>
      <c r="BT25" s="402">
        <v>4647.386078796203</v>
      </c>
      <c r="BU25" s="402">
        <v>4480.8573206008805</v>
      </c>
      <c r="BV25" s="402">
        <v>4304.6380938767288</v>
      </c>
      <c r="BW25" s="402">
        <v>4197.4133171045278</v>
      </c>
      <c r="BX25" s="402">
        <v>4138.8330686008376</v>
      </c>
      <c r="BY25" s="402">
        <v>4033.8211031565893</v>
      </c>
      <c r="BZ25" s="402">
        <v>3898.1906478842607</v>
      </c>
      <c r="CA25" s="402">
        <v>4202.7093975997286</v>
      </c>
      <c r="CB25" s="402">
        <v>4242.5602821522152</v>
      </c>
      <c r="CC25" s="402">
        <v>4054.6610849143476</v>
      </c>
      <c r="CD25" s="402">
        <v>3919.6160502467096</v>
      </c>
      <c r="CE25" s="403">
        <v>4020.6746577286804</v>
      </c>
    </row>
    <row r="26" spans="1:83" s="53" customFormat="1" x14ac:dyDescent="0.35">
      <c r="A26" s="473"/>
      <c r="B26" s="73" t="s">
        <v>474</v>
      </c>
      <c r="D26" s="402" t="s">
        <v>473</v>
      </c>
      <c r="E26" s="402" t="s">
        <v>473</v>
      </c>
      <c r="F26" s="402" t="s">
        <v>473</v>
      </c>
      <c r="G26" s="402" t="s">
        <v>473</v>
      </c>
      <c r="H26" s="402" t="s">
        <v>473</v>
      </c>
      <c r="I26" s="402" t="s">
        <v>473</v>
      </c>
      <c r="J26" s="402" t="s">
        <v>473</v>
      </c>
      <c r="K26" s="402" t="s">
        <v>473</v>
      </c>
      <c r="L26" s="402" t="s">
        <v>473</v>
      </c>
      <c r="M26" s="402" t="s">
        <v>473</v>
      </c>
      <c r="N26" s="402" t="s">
        <v>473</v>
      </c>
      <c r="O26" s="402" t="s">
        <v>473</v>
      </c>
      <c r="P26" s="402" t="s">
        <v>473</v>
      </c>
      <c r="Q26" s="402" t="s">
        <v>473</v>
      </c>
      <c r="R26" s="402" t="s">
        <v>473</v>
      </c>
      <c r="S26" s="402" t="s">
        <v>473</v>
      </c>
      <c r="T26" s="402" t="s">
        <v>473</v>
      </c>
      <c r="U26" s="402" t="s">
        <v>473</v>
      </c>
      <c r="V26" s="402" t="s">
        <v>473</v>
      </c>
      <c r="W26" s="402" t="s">
        <v>473</v>
      </c>
      <c r="X26" s="402" t="s">
        <v>473</v>
      </c>
      <c r="Y26" s="402" t="s">
        <v>473</v>
      </c>
      <c r="Z26" s="402" t="s">
        <v>473</v>
      </c>
      <c r="AA26" s="402" t="s">
        <v>473</v>
      </c>
      <c r="AB26" s="402" t="s">
        <v>473</v>
      </c>
      <c r="AC26" s="402" t="s">
        <v>473</v>
      </c>
      <c r="AD26" s="402" t="s">
        <v>473</v>
      </c>
      <c r="AE26" s="402" t="s">
        <v>473</v>
      </c>
      <c r="AF26" s="402" t="s">
        <v>473</v>
      </c>
      <c r="AG26" s="402" t="s">
        <v>473</v>
      </c>
      <c r="AH26" s="402" t="s">
        <v>473</v>
      </c>
      <c r="AI26" s="402" t="s">
        <v>473</v>
      </c>
      <c r="AJ26" s="402" t="s">
        <v>473</v>
      </c>
      <c r="AK26" s="402" t="s">
        <v>473</v>
      </c>
      <c r="AL26" s="402" t="s">
        <v>473</v>
      </c>
      <c r="AM26" s="402" t="s">
        <v>473</v>
      </c>
      <c r="AN26" s="402" t="s">
        <v>473</v>
      </c>
      <c r="AO26" s="402" t="s">
        <v>473</v>
      </c>
      <c r="AP26" s="402" t="s">
        <v>473</v>
      </c>
      <c r="AQ26" s="402" t="s">
        <v>473</v>
      </c>
      <c r="AR26" s="402" t="s">
        <v>473</v>
      </c>
      <c r="AS26" s="402" t="s">
        <v>473</v>
      </c>
      <c r="AT26" s="402" t="s">
        <v>473</v>
      </c>
      <c r="AU26" s="402" t="s">
        <v>473</v>
      </c>
      <c r="AV26" s="402" t="s">
        <v>473</v>
      </c>
      <c r="AW26" s="402" t="s">
        <v>473</v>
      </c>
      <c r="AX26" s="402" t="s">
        <v>473</v>
      </c>
      <c r="AY26" s="402" t="s">
        <v>473</v>
      </c>
      <c r="AZ26" s="402" t="s">
        <v>473</v>
      </c>
      <c r="BA26" s="402" t="s">
        <v>473</v>
      </c>
      <c r="BB26" s="402" t="s">
        <v>473</v>
      </c>
      <c r="BC26" s="402" t="s">
        <v>473</v>
      </c>
      <c r="BD26" s="402" t="s">
        <v>473</v>
      </c>
      <c r="BE26" s="402" t="s">
        <v>473</v>
      </c>
      <c r="BF26" s="402" t="s">
        <v>473</v>
      </c>
      <c r="BG26" s="402" t="s">
        <v>473</v>
      </c>
      <c r="BH26" s="402" t="s">
        <v>473</v>
      </c>
      <c r="BI26" s="402" t="s">
        <v>473</v>
      </c>
      <c r="BJ26" s="402" t="s">
        <v>473</v>
      </c>
      <c r="BK26" s="402" t="s">
        <v>473</v>
      </c>
      <c r="BL26" s="402">
        <v>99.45993897531325</v>
      </c>
      <c r="BM26" s="402">
        <v>126.1038655767793</v>
      </c>
      <c r="BN26" s="402">
        <v>152.98604032937789</v>
      </c>
      <c r="BO26" s="402">
        <v>179.42766398503792</v>
      </c>
      <c r="BP26" s="402">
        <v>220.87045793975454</v>
      </c>
      <c r="BQ26" s="402">
        <v>252.27197576665208</v>
      </c>
      <c r="BR26" s="402">
        <v>274.23709589580255</v>
      </c>
      <c r="BS26" s="402">
        <v>300.25519274908095</v>
      </c>
      <c r="BT26" s="402">
        <v>302.12204374352308</v>
      </c>
      <c r="BU26" s="402">
        <v>285.93220021424474</v>
      </c>
      <c r="BV26" s="402">
        <v>307.00938115698864</v>
      </c>
      <c r="BW26" s="402">
        <v>345.25748577713114</v>
      </c>
      <c r="BX26" s="402">
        <v>420.80895447009993</v>
      </c>
      <c r="BY26" s="402">
        <v>502.258499377617</v>
      </c>
      <c r="BZ26" s="402">
        <v>493.5147930162301</v>
      </c>
      <c r="CA26" s="402">
        <v>456.59538247006037</v>
      </c>
      <c r="CB26" s="402">
        <v>490.0508823108915</v>
      </c>
      <c r="CC26" s="402">
        <v>351.57660199891632</v>
      </c>
      <c r="CD26" s="402">
        <v>358.62121033926985</v>
      </c>
      <c r="CE26" s="403">
        <v>366.05689851754551</v>
      </c>
    </row>
    <row r="27" spans="1:83" s="53" customFormat="1" x14ac:dyDescent="0.35">
      <c r="A27" s="473"/>
      <c r="B27" s="73" t="s">
        <v>615</v>
      </c>
      <c r="D27" s="402" t="s">
        <v>473</v>
      </c>
      <c r="E27" s="402" t="s">
        <v>473</v>
      </c>
      <c r="F27" s="402" t="s">
        <v>473</v>
      </c>
      <c r="G27" s="402" t="s">
        <v>473</v>
      </c>
      <c r="H27" s="402" t="s">
        <v>473</v>
      </c>
      <c r="I27" s="402" t="s">
        <v>473</v>
      </c>
      <c r="J27" s="402" t="s">
        <v>473</v>
      </c>
      <c r="K27" s="402" t="s">
        <v>473</v>
      </c>
      <c r="L27" s="402" t="s">
        <v>473</v>
      </c>
      <c r="M27" s="402" t="s">
        <v>473</v>
      </c>
      <c r="N27" s="402" t="s">
        <v>473</v>
      </c>
      <c r="O27" s="402" t="s">
        <v>473</v>
      </c>
      <c r="P27" s="402" t="s">
        <v>473</v>
      </c>
      <c r="Q27" s="402" t="s">
        <v>473</v>
      </c>
      <c r="R27" s="402" t="s">
        <v>473</v>
      </c>
      <c r="S27" s="402" t="s">
        <v>473</v>
      </c>
      <c r="T27" s="402" t="s">
        <v>473</v>
      </c>
      <c r="U27" s="402" t="s">
        <v>473</v>
      </c>
      <c r="V27" s="402" t="s">
        <v>473</v>
      </c>
      <c r="W27" s="402" t="s">
        <v>473</v>
      </c>
      <c r="X27" s="402" t="s">
        <v>473</v>
      </c>
      <c r="Y27" s="402" t="s">
        <v>473</v>
      </c>
      <c r="Z27" s="402" t="s">
        <v>473</v>
      </c>
      <c r="AA27" s="402" t="s">
        <v>473</v>
      </c>
      <c r="AB27" s="402" t="s">
        <v>473</v>
      </c>
      <c r="AC27" s="402" t="s">
        <v>473</v>
      </c>
      <c r="AD27" s="402" t="s">
        <v>473</v>
      </c>
      <c r="AE27" s="402" t="s">
        <v>473</v>
      </c>
      <c r="AF27" s="402" t="s">
        <v>473</v>
      </c>
      <c r="AG27" s="402" t="s">
        <v>473</v>
      </c>
      <c r="AH27" s="402" t="s">
        <v>473</v>
      </c>
      <c r="AI27" s="402" t="s">
        <v>473</v>
      </c>
      <c r="AJ27" s="402" t="s">
        <v>473</v>
      </c>
      <c r="AK27" s="402" t="s">
        <v>473</v>
      </c>
      <c r="AL27" s="402" t="s">
        <v>473</v>
      </c>
      <c r="AM27" s="402" t="s">
        <v>473</v>
      </c>
      <c r="AN27" s="402" t="s">
        <v>473</v>
      </c>
      <c r="AO27" s="402" t="s">
        <v>473</v>
      </c>
      <c r="AP27" s="402" t="s">
        <v>473</v>
      </c>
      <c r="AQ27" s="402" t="s">
        <v>473</v>
      </c>
      <c r="AR27" s="402" t="s">
        <v>473</v>
      </c>
      <c r="AS27" s="402" t="s">
        <v>473</v>
      </c>
      <c r="AT27" s="402" t="s">
        <v>473</v>
      </c>
      <c r="AU27" s="402" t="s">
        <v>473</v>
      </c>
      <c r="AV27" s="402" t="s">
        <v>473</v>
      </c>
      <c r="AW27" s="402" t="s">
        <v>473</v>
      </c>
      <c r="AX27" s="402" t="s">
        <v>473</v>
      </c>
      <c r="AY27" s="402" t="s">
        <v>473</v>
      </c>
      <c r="AZ27" s="402" t="s">
        <v>473</v>
      </c>
      <c r="BA27" s="402" t="s">
        <v>473</v>
      </c>
      <c r="BB27" s="402" t="s">
        <v>473</v>
      </c>
      <c r="BC27" s="402" t="s">
        <v>473</v>
      </c>
      <c r="BD27" s="402" t="s">
        <v>473</v>
      </c>
      <c r="BE27" s="402" t="s">
        <v>473</v>
      </c>
      <c r="BF27" s="402" t="s">
        <v>473</v>
      </c>
      <c r="BG27" s="402" t="s">
        <v>473</v>
      </c>
      <c r="BH27" s="402" t="s">
        <v>473</v>
      </c>
      <c r="BI27" s="402" t="s">
        <v>473</v>
      </c>
      <c r="BJ27" s="402" t="s">
        <v>473</v>
      </c>
      <c r="BK27" s="402" t="s">
        <v>473</v>
      </c>
      <c r="BL27" s="402">
        <v>22.911098280285508</v>
      </c>
      <c r="BM27" s="402">
        <v>26.48139283378131</v>
      </c>
      <c r="BN27" s="402">
        <v>29.383466506712136</v>
      </c>
      <c r="BO27" s="402">
        <v>31.163302722754715</v>
      </c>
      <c r="BP27" s="402">
        <v>32.761190341591991</v>
      </c>
      <c r="BQ27" s="402">
        <v>32.515440545309076</v>
      </c>
      <c r="BR27" s="402">
        <v>32.218041485030888</v>
      </c>
      <c r="BS27" s="402">
        <v>32.620100909511436</v>
      </c>
      <c r="BT27" s="402">
        <v>31.906919767503069</v>
      </c>
      <c r="BU27" s="402">
        <v>26.665432947447133</v>
      </c>
      <c r="BV27" s="402">
        <v>24.959949829831139</v>
      </c>
      <c r="BW27" s="402">
        <v>18.638667864965907</v>
      </c>
      <c r="BX27" s="402">
        <v>14.247975373449069</v>
      </c>
      <c r="BY27" s="402">
        <v>11.407281209228913</v>
      </c>
      <c r="BZ27" s="402">
        <v>9.1921747071666893</v>
      </c>
      <c r="CA27" s="402">
        <v>7.621453519639771</v>
      </c>
      <c r="CB27" s="402">
        <v>6.2736671088982394</v>
      </c>
      <c r="CC27" s="402">
        <v>0.14887108723489406</v>
      </c>
      <c r="CD27" s="402" t="s">
        <v>473</v>
      </c>
      <c r="CE27" s="403" t="s">
        <v>473</v>
      </c>
    </row>
    <row r="28" spans="1:83" s="53" customFormat="1" x14ac:dyDescent="0.35">
      <c r="A28" s="473"/>
      <c r="B28" s="73" t="s">
        <v>35</v>
      </c>
      <c r="D28" s="402" t="s">
        <v>473</v>
      </c>
      <c r="E28" s="402" t="s">
        <v>473</v>
      </c>
      <c r="F28" s="402" t="s">
        <v>473</v>
      </c>
      <c r="G28" s="402" t="s">
        <v>473</v>
      </c>
      <c r="H28" s="402" t="s">
        <v>473</v>
      </c>
      <c r="I28" s="402" t="s">
        <v>473</v>
      </c>
      <c r="J28" s="402" t="s">
        <v>473</v>
      </c>
      <c r="K28" s="402" t="s">
        <v>473</v>
      </c>
      <c r="L28" s="402" t="s">
        <v>473</v>
      </c>
      <c r="M28" s="402" t="s">
        <v>473</v>
      </c>
      <c r="N28" s="402" t="s">
        <v>473</v>
      </c>
      <c r="O28" s="402" t="s">
        <v>473</v>
      </c>
      <c r="P28" s="402" t="s">
        <v>473</v>
      </c>
      <c r="Q28" s="402" t="s">
        <v>473</v>
      </c>
      <c r="R28" s="402" t="s">
        <v>473</v>
      </c>
      <c r="S28" s="402" t="s">
        <v>473</v>
      </c>
      <c r="T28" s="402" t="s">
        <v>473</v>
      </c>
      <c r="U28" s="402" t="s">
        <v>473</v>
      </c>
      <c r="V28" s="402" t="s">
        <v>473</v>
      </c>
      <c r="W28" s="402" t="s">
        <v>473</v>
      </c>
      <c r="X28" s="402" t="s">
        <v>473</v>
      </c>
      <c r="Y28" s="402" t="s">
        <v>473</v>
      </c>
      <c r="Z28" s="402" t="s">
        <v>473</v>
      </c>
      <c r="AA28" s="402" t="s">
        <v>473</v>
      </c>
      <c r="AB28" s="402" t="s">
        <v>473</v>
      </c>
      <c r="AC28" s="402" t="s">
        <v>473</v>
      </c>
      <c r="AD28" s="402" t="s">
        <v>473</v>
      </c>
      <c r="AE28" s="402" t="s">
        <v>473</v>
      </c>
      <c r="AF28" s="402" t="s">
        <v>473</v>
      </c>
      <c r="AG28" s="402" t="s">
        <v>473</v>
      </c>
      <c r="AH28" s="402" t="s">
        <v>473</v>
      </c>
      <c r="AI28" s="402" t="s">
        <v>473</v>
      </c>
      <c r="AJ28" s="402" t="s">
        <v>473</v>
      </c>
      <c r="AK28" s="402" t="s">
        <v>473</v>
      </c>
      <c r="AL28" s="402" t="s">
        <v>473</v>
      </c>
      <c r="AM28" s="402" t="s">
        <v>473</v>
      </c>
      <c r="AN28" s="402" t="s">
        <v>473</v>
      </c>
      <c r="AO28" s="402" t="s">
        <v>473</v>
      </c>
      <c r="AP28" s="402" t="s">
        <v>473</v>
      </c>
      <c r="AQ28" s="402" t="s">
        <v>473</v>
      </c>
      <c r="AR28" s="402" t="s">
        <v>473</v>
      </c>
      <c r="AS28" s="402" t="s">
        <v>473</v>
      </c>
      <c r="AT28" s="402" t="s">
        <v>473</v>
      </c>
      <c r="AU28" s="402" t="s">
        <v>473</v>
      </c>
      <c r="AV28" s="402" t="s">
        <v>473</v>
      </c>
      <c r="AW28" s="402" t="s">
        <v>473</v>
      </c>
      <c r="AX28" s="402" t="s">
        <v>473</v>
      </c>
      <c r="AY28" s="402" t="s">
        <v>473</v>
      </c>
      <c r="AZ28" s="402" t="s">
        <v>473</v>
      </c>
      <c r="BA28" s="402" t="s">
        <v>473</v>
      </c>
      <c r="BB28" s="402" t="s">
        <v>473</v>
      </c>
      <c r="BC28" s="402" t="s">
        <v>473</v>
      </c>
      <c r="BD28" s="402" t="s">
        <v>473</v>
      </c>
      <c r="BE28" s="402" t="s">
        <v>473</v>
      </c>
      <c r="BF28" s="402" t="s">
        <v>473</v>
      </c>
      <c r="BG28" s="402" t="s">
        <v>473</v>
      </c>
      <c r="BH28" s="402" t="s">
        <v>473</v>
      </c>
      <c r="BI28" s="402" t="s">
        <v>473</v>
      </c>
      <c r="BJ28" s="402" t="s">
        <v>473</v>
      </c>
      <c r="BK28" s="402" t="s">
        <v>473</v>
      </c>
      <c r="BL28" s="402">
        <v>729.57844381337998</v>
      </c>
      <c r="BM28" s="402">
        <v>811.77139366659742</v>
      </c>
      <c r="BN28" s="402">
        <v>789.08018610923807</v>
      </c>
      <c r="BO28" s="402">
        <v>845.76504266207826</v>
      </c>
      <c r="BP28" s="402">
        <v>954.91007025113925</v>
      </c>
      <c r="BQ28" s="402">
        <v>1050.0322154118712</v>
      </c>
      <c r="BR28" s="402">
        <v>1152.4229375804537</v>
      </c>
      <c r="BS28" s="402">
        <v>1242.6322315630098</v>
      </c>
      <c r="BT28" s="402">
        <v>1317.0764254864059</v>
      </c>
      <c r="BU28" s="402">
        <v>1382.1764984226986</v>
      </c>
      <c r="BV28" s="402">
        <v>1433.7626230447277</v>
      </c>
      <c r="BW28" s="402">
        <v>1488.0625701761858</v>
      </c>
      <c r="BX28" s="402">
        <v>1572.0684177442804</v>
      </c>
      <c r="BY28" s="402">
        <v>1658.5632908392681</v>
      </c>
      <c r="BZ28" s="402">
        <v>1725.1236893380783</v>
      </c>
      <c r="CA28" s="402">
        <v>1726.9469614574293</v>
      </c>
      <c r="CB28" s="402">
        <v>1808.9546116242539</v>
      </c>
      <c r="CC28" s="402">
        <v>1861.6328073177081</v>
      </c>
      <c r="CD28" s="402">
        <v>1894.019845060342</v>
      </c>
      <c r="CE28" s="403">
        <v>1926.4356269782411</v>
      </c>
    </row>
    <row r="29" spans="1:83" s="53" customFormat="1" x14ac:dyDescent="0.35">
      <c r="A29" s="473"/>
      <c r="B29" s="73" t="s">
        <v>659</v>
      </c>
      <c r="D29" s="402" t="s">
        <v>473</v>
      </c>
      <c r="E29" s="402" t="s">
        <v>473</v>
      </c>
      <c r="F29" s="402" t="s">
        <v>473</v>
      </c>
      <c r="G29" s="402" t="s">
        <v>473</v>
      </c>
      <c r="H29" s="402" t="s">
        <v>473</v>
      </c>
      <c r="I29" s="402" t="s">
        <v>473</v>
      </c>
      <c r="J29" s="402" t="s">
        <v>473</v>
      </c>
      <c r="K29" s="402" t="s">
        <v>473</v>
      </c>
      <c r="L29" s="402" t="s">
        <v>473</v>
      </c>
      <c r="M29" s="402" t="s">
        <v>473</v>
      </c>
      <c r="N29" s="402" t="s">
        <v>473</v>
      </c>
      <c r="O29" s="402" t="s">
        <v>473</v>
      </c>
      <c r="P29" s="402" t="s">
        <v>473</v>
      </c>
      <c r="Q29" s="402" t="s">
        <v>473</v>
      </c>
      <c r="R29" s="402" t="s">
        <v>473</v>
      </c>
      <c r="S29" s="402" t="s">
        <v>473</v>
      </c>
      <c r="T29" s="402" t="s">
        <v>473</v>
      </c>
      <c r="U29" s="402" t="s">
        <v>473</v>
      </c>
      <c r="V29" s="402" t="s">
        <v>473</v>
      </c>
      <c r="W29" s="402" t="s">
        <v>473</v>
      </c>
      <c r="X29" s="402" t="s">
        <v>473</v>
      </c>
      <c r="Y29" s="402" t="s">
        <v>473</v>
      </c>
      <c r="Z29" s="402" t="s">
        <v>473</v>
      </c>
      <c r="AA29" s="402" t="s">
        <v>473</v>
      </c>
      <c r="AB29" s="402" t="s">
        <v>473</v>
      </c>
      <c r="AC29" s="402" t="s">
        <v>473</v>
      </c>
      <c r="AD29" s="402" t="s">
        <v>473</v>
      </c>
      <c r="AE29" s="402" t="s">
        <v>473</v>
      </c>
      <c r="AF29" s="402" t="s">
        <v>473</v>
      </c>
      <c r="AG29" s="402" t="s">
        <v>473</v>
      </c>
      <c r="AH29" s="402" t="s">
        <v>473</v>
      </c>
      <c r="AI29" s="402" t="s">
        <v>473</v>
      </c>
      <c r="AJ29" s="402" t="s">
        <v>473</v>
      </c>
      <c r="AK29" s="402" t="s">
        <v>473</v>
      </c>
      <c r="AL29" s="402" t="s">
        <v>473</v>
      </c>
      <c r="AM29" s="402" t="s">
        <v>473</v>
      </c>
      <c r="AN29" s="402" t="s">
        <v>473</v>
      </c>
      <c r="AO29" s="402" t="s">
        <v>473</v>
      </c>
      <c r="AP29" s="402" t="s">
        <v>473</v>
      </c>
      <c r="AQ29" s="402" t="s">
        <v>473</v>
      </c>
      <c r="AR29" s="402" t="s">
        <v>473</v>
      </c>
      <c r="AS29" s="402" t="s">
        <v>473</v>
      </c>
      <c r="AT29" s="402" t="s">
        <v>473</v>
      </c>
      <c r="AU29" s="402" t="s">
        <v>473</v>
      </c>
      <c r="AV29" s="402" t="s">
        <v>473</v>
      </c>
      <c r="AW29" s="402" t="s">
        <v>473</v>
      </c>
      <c r="AX29" s="402" t="s">
        <v>473</v>
      </c>
      <c r="AY29" s="402" t="s">
        <v>473</v>
      </c>
      <c r="AZ29" s="402" t="s">
        <v>473</v>
      </c>
      <c r="BA29" s="402" t="s">
        <v>473</v>
      </c>
      <c r="BB29" s="402" t="s">
        <v>473</v>
      </c>
      <c r="BC29" s="402" t="s">
        <v>473</v>
      </c>
      <c r="BD29" s="402" t="s">
        <v>473</v>
      </c>
      <c r="BE29" s="402" t="s">
        <v>473</v>
      </c>
      <c r="BF29" s="402" t="s">
        <v>473</v>
      </c>
      <c r="BG29" s="402" t="s">
        <v>473</v>
      </c>
      <c r="BH29" s="402" t="s">
        <v>473</v>
      </c>
      <c r="BI29" s="402" t="s">
        <v>473</v>
      </c>
      <c r="BJ29" s="402" t="s">
        <v>473</v>
      </c>
      <c r="BK29" s="402" t="s">
        <v>473</v>
      </c>
      <c r="BL29" s="402">
        <v>1732.6349857079667</v>
      </c>
      <c r="BM29" s="402">
        <v>2425.5878015465441</v>
      </c>
      <c r="BN29" s="402">
        <v>3188.439054253764</v>
      </c>
      <c r="BO29" s="402">
        <v>3820.5403163022961</v>
      </c>
      <c r="BP29" s="402">
        <v>4315.1379425227778</v>
      </c>
      <c r="BQ29" s="402">
        <v>4861.3146503387634</v>
      </c>
      <c r="BR29" s="402">
        <v>5311.7474062442998</v>
      </c>
      <c r="BS29" s="402">
        <v>5479.6586182681949</v>
      </c>
      <c r="BT29" s="402">
        <v>5300.9156882785428</v>
      </c>
      <c r="BU29" s="402">
        <v>4949.7419052072837</v>
      </c>
      <c r="BV29" s="402">
        <v>4590.9738656666432</v>
      </c>
      <c r="BW29" s="402">
        <v>4060.5512484256724</v>
      </c>
      <c r="BX29" s="402">
        <v>3708.1835187353158</v>
      </c>
      <c r="BY29" s="402">
        <v>3283.4772588808855</v>
      </c>
      <c r="BZ29" s="402">
        <v>2983.4274907674312</v>
      </c>
      <c r="CA29" s="402">
        <v>2915.0903266791597</v>
      </c>
      <c r="CB29" s="402">
        <v>2828.0252157795294</v>
      </c>
      <c r="CC29" s="402">
        <v>1437.8883725685819</v>
      </c>
      <c r="CD29" s="402">
        <v>1233.2782748656984</v>
      </c>
      <c r="CE29" s="403">
        <v>1293.0975003475958</v>
      </c>
    </row>
    <row r="30" spans="1:83" s="53" customFormat="1" ht="26.25" customHeight="1" x14ac:dyDescent="0.35">
      <c r="A30" s="473"/>
      <c r="B30" s="469" t="s">
        <v>660</v>
      </c>
      <c r="D30" s="402">
        <f t="shared" ref="D30:AI30" si="3">D33</f>
        <v>0</v>
      </c>
      <c r="E30" s="402">
        <f t="shared" si="3"/>
        <v>0</v>
      </c>
      <c r="F30" s="402">
        <f t="shared" si="3"/>
        <v>0</v>
      </c>
      <c r="G30" s="402">
        <f t="shared" si="3"/>
        <v>0</v>
      </c>
      <c r="H30" s="402">
        <f t="shared" si="3"/>
        <v>0</v>
      </c>
      <c r="I30" s="402">
        <f t="shared" si="3"/>
        <v>0</v>
      </c>
      <c r="J30" s="402">
        <f t="shared" si="3"/>
        <v>0</v>
      </c>
      <c r="K30" s="402">
        <f t="shared" si="3"/>
        <v>0</v>
      </c>
      <c r="L30" s="402">
        <f t="shared" si="3"/>
        <v>0</v>
      </c>
      <c r="M30" s="402">
        <f t="shared" si="3"/>
        <v>0</v>
      </c>
      <c r="N30" s="402">
        <f t="shared" si="3"/>
        <v>0</v>
      </c>
      <c r="O30" s="402">
        <f t="shared" si="3"/>
        <v>0</v>
      </c>
      <c r="P30" s="402">
        <f t="shared" si="3"/>
        <v>0</v>
      </c>
      <c r="Q30" s="402">
        <f t="shared" si="3"/>
        <v>0</v>
      </c>
      <c r="R30" s="402">
        <f t="shared" si="3"/>
        <v>0</v>
      </c>
      <c r="S30" s="402">
        <f t="shared" si="3"/>
        <v>0</v>
      </c>
      <c r="T30" s="402">
        <f t="shared" si="3"/>
        <v>0</v>
      </c>
      <c r="U30" s="402">
        <f t="shared" si="3"/>
        <v>0</v>
      </c>
      <c r="V30" s="402">
        <f t="shared" si="3"/>
        <v>0</v>
      </c>
      <c r="W30" s="402">
        <f t="shared" si="3"/>
        <v>0</v>
      </c>
      <c r="X30" s="402">
        <f t="shared" si="3"/>
        <v>0</v>
      </c>
      <c r="Y30" s="402">
        <f t="shared" si="3"/>
        <v>0</v>
      </c>
      <c r="Z30" s="402">
        <f t="shared" si="3"/>
        <v>0</v>
      </c>
      <c r="AA30" s="402">
        <f t="shared" si="3"/>
        <v>0</v>
      </c>
      <c r="AB30" s="402">
        <f t="shared" si="3"/>
        <v>0</v>
      </c>
      <c r="AC30" s="402">
        <f t="shared" si="3"/>
        <v>0</v>
      </c>
      <c r="AD30" s="402">
        <f t="shared" si="3"/>
        <v>0</v>
      </c>
      <c r="AE30" s="402">
        <f t="shared" si="3"/>
        <v>0</v>
      </c>
      <c r="AF30" s="402">
        <f t="shared" si="3"/>
        <v>0</v>
      </c>
      <c r="AG30" s="402">
        <f t="shared" si="3"/>
        <v>0</v>
      </c>
      <c r="AH30" s="402">
        <f t="shared" si="3"/>
        <v>320.9395900106818</v>
      </c>
      <c r="AI30" s="402">
        <f t="shared" si="3"/>
        <v>352.75813604081998</v>
      </c>
      <c r="AJ30" s="402">
        <f t="shared" ref="AJ30:BQ30" si="4">AJ33</f>
        <v>455.35323341022615</v>
      </c>
      <c r="AK30" s="402">
        <f t="shared" si="4"/>
        <v>736.40552867942881</v>
      </c>
      <c r="AL30" s="402">
        <f t="shared" si="4"/>
        <v>946.35929177961918</v>
      </c>
      <c r="AM30" s="402">
        <f t="shared" si="4"/>
        <v>1119.0866247744702</v>
      </c>
      <c r="AN30" s="402">
        <f t="shared" si="4"/>
        <v>1260.4022225303984</v>
      </c>
      <c r="AO30" s="402">
        <f t="shared" si="4"/>
        <v>1413.4558865030046</v>
      </c>
      <c r="AP30" s="402">
        <f t="shared" si="4"/>
        <v>1518.3915054319073</v>
      </c>
      <c r="AQ30" s="402">
        <f t="shared" si="4"/>
        <v>1572.8116400781266</v>
      </c>
      <c r="AR30" s="402">
        <f t="shared" si="4"/>
        <v>1819.8820000000001</v>
      </c>
      <c r="AS30" s="402">
        <f t="shared" si="4"/>
        <v>2044.9829999999999</v>
      </c>
      <c r="AT30" s="402">
        <f t="shared" si="4"/>
        <v>2323.52</v>
      </c>
      <c r="AU30" s="402">
        <f t="shared" si="4"/>
        <v>2573.1280000000002</v>
      </c>
      <c r="AV30" s="402">
        <f t="shared" si="4"/>
        <v>2807.8249999999998</v>
      </c>
      <c r="AW30" s="402">
        <f t="shared" si="4"/>
        <v>3189.0050000000001</v>
      </c>
      <c r="AX30" s="402">
        <f t="shared" si="4"/>
        <v>3402.2148963971672</v>
      </c>
      <c r="AY30" s="402">
        <f t="shared" si="4"/>
        <v>3614.8473488867526</v>
      </c>
      <c r="AZ30" s="402">
        <f t="shared" si="4"/>
        <v>3751.9206727282358</v>
      </c>
      <c r="BA30" s="402">
        <f t="shared" si="4"/>
        <v>3788.0146137757624</v>
      </c>
      <c r="BB30" s="402">
        <f t="shared" si="4"/>
        <v>3851.7417929521921</v>
      </c>
      <c r="BC30" s="402">
        <f t="shared" si="4"/>
        <v>3997.2728888889624</v>
      </c>
      <c r="BD30" s="402">
        <f t="shared" si="4"/>
        <v>4207.3417317175063</v>
      </c>
      <c r="BE30" s="402">
        <f t="shared" si="4"/>
        <v>4458.6120397296809</v>
      </c>
      <c r="BF30" s="402">
        <f t="shared" si="4"/>
        <v>4782.8062827579006</v>
      </c>
      <c r="BG30" s="402">
        <f t="shared" si="4"/>
        <v>4439.9426964228405</v>
      </c>
      <c r="BH30" s="402">
        <f t="shared" si="4"/>
        <v>4548.4601171225586</v>
      </c>
      <c r="BI30" s="402">
        <f t="shared" si="4"/>
        <v>4563.9384927414358</v>
      </c>
      <c r="BJ30" s="402">
        <f t="shared" si="4"/>
        <v>4861.4789099542368</v>
      </c>
      <c r="BK30" s="402">
        <f t="shared" si="4"/>
        <v>4923.6027084858815</v>
      </c>
      <c r="BL30" s="402">
        <f t="shared" si="4"/>
        <v>5503.9442212258709</v>
      </c>
      <c r="BM30" s="402">
        <f t="shared" si="4"/>
        <v>5762.4397376097304</v>
      </c>
      <c r="BN30" s="402">
        <f t="shared" si="4"/>
        <v>5948.9797621593234</v>
      </c>
      <c r="BO30" s="402">
        <f t="shared" si="4"/>
        <v>6241.622946717006</v>
      </c>
      <c r="BP30" s="402">
        <f t="shared" si="4"/>
        <v>6427.139962759471</v>
      </c>
      <c r="BQ30" s="402">
        <f t="shared" si="4"/>
        <v>6544.0581409153201</v>
      </c>
      <c r="BR30" s="402">
        <v>6578.0549409279665</v>
      </c>
      <c r="BS30" s="402">
        <v>6527.4880116677159</v>
      </c>
      <c r="BT30" s="402">
        <v>6329.2889150000001</v>
      </c>
      <c r="BU30" s="402">
        <v>6088.1434402404884</v>
      </c>
      <c r="BV30" s="402">
        <v>5834.4756976856261</v>
      </c>
      <c r="BW30" s="402">
        <v>5764.5872541995759</v>
      </c>
      <c r="BX30" s="402">
        <v>5766.2510478545228</v>
      </c>
      <c r="BY30" s="402">
        <v>5705.8139709414354</v>
      </c>
      <c r="BZ30" s="402">
        <v>5620.3973008053163</v>
      </c>
      <c r="CA30" s="402">
        <v>5937.5092564712786</v>
      </c>
      <c r="CB30" s="402">
        <v>6046.7969694052254</v>
      </c>
      <c r="CC30" s="402">
        <v>5920.111832436548</v>
      </c>
      <c r="CD30" s="402">
        <v>5815.952320628614</v>
      </c>
      <c r="CE30" s="403">
        <v>5949.7398403802199</v>
      </c>
    </row>
    <row r="31" spans="1:83" s="53" customFormat="1" x14ac:dyDescent="0.35">
      <c r="A31" s="473"/>
      <c r="B31" s="469" t="s">
        <v>661</v>
      </c>
      <c r="D31" s="402">
        <f t="shared" ref="D31:AI31" si="5">SUM(D34:D37)</f>
        <v>0</v>
      </c>
      <c r="E31" s="402">
        <f t="shared" si="5"/>
        <v>0</v>
      </c>
      <c r="F31" s="402">
        <f t="shared" si="5"/>
        <v>0</v>
      </c>
      <c r="G31" s="402">
        <f t="shared" si="5"/>
        <v>0</v>
      </c>
      <c r="H31" s="402">
        <f t="shared" si="5"/>
        <v>0</v>
      </c>
      <c r="I31" s="402">
        <f t="shared" si="5"/>
        <v>0</v>
      </c>
      <c r="J31" s="402">
        <f t="shared" si="5"/>
        <v>0</v>
      </c>
      <c r="K31" s="402">
        <f t="shared" si="5"/>
        <v>0</v>
      </c>
      <c r="L31" s="402">
        <f t="shared" si="5"/>
        <v>0</v>
      </c>
      <c r="M31" s="402">
        <f t="shared" si="5"/>
        <v>0</v>
      </c>
      <c r="N31" s="402">
        <f t="shared" si="5"/>
        <v>0</v>
      </c>
      <c r="O31" s="402">
        <f t="shared" si="5"/>
        <v>0</v>
      </c>
      <c r="P31" s="402">
        <f t="shared" si="5"/>
        <v>0</v>
      </c>
      <c r="Q31" s="402">
        <f t="shared" si="5"/>
        <v>0</v>
      </c>
      <c r="R31" s="402">
        <f t="shared" si="5"/>
        <v>0</v>
      </c>
      <c r="S31" s="402">
        <f t="shared" si="5"/>
        <v>0</v>
      </c>
      <c r="T31" s="402">
        <f t="shared" si="5"/>
        <v>0</v>
      </c>
      <c r="U31" s="402">
        <f t="shared" si="5"/>
        <v>0</v>
      </c>
      <c r="V31" s="402">
        <f t="shared" si="5"/>
        <v>0</v>
      </c>
      <c r="W31" s="402">
        <f t="shared" si="5"/>
        <v>0</v>
      </c>
      <c r="X31" s="402">
        <f t="shared" si="5"/>
        <v>0</v>
      </c>
      <c r="Y31" s="402">
        <f t="shared" si="5"/>
        <v>0</v>
      </c>
      <c r="Z31" s="402">
        <f t="shared" si="5"/>
        <v>0</v>
      </c>
      <c r="AA31" s="402">
        <f t="shared" si="5"/>
        <v>0</v>
      </c>
      <c r="AB31" s="402">
        <f t="shared" si="5"/>
        <v>0</v>
      </c>
      <c r="AC31" s="402">
        <f t="shared" si="5"/>
        <v>0</v>
      </c>
      <c r="AD31" s="402">
        <f t="shared" si="5"/>
        <v>0</v>
      </c>
      <c r="AE31" s="402">
        <f t="shared" si="5"/>
        <v>0</v>
      </c>
      <c r="AF31" s="402">
        <f t="shared" si="5"/>
        <v>0</v>
      </c>
      <c r="AG31" s="402">
        <f t="shared" si="5"/>
        <v>0</v>
      </c>
      <c r="AH31" s="402">
        <f t="shared" si="5"/>
        <v>400.06040998931815</v>
      </c>
      <c r="AI31" s="402">
        <f t="shared" si="5"/>
        <v>440.24186395917997</v>
      </c>
      <c r="AJ31" s="402">
        <f t="shared" ref="AJ31:BQ31" si="6">SUM(AJ34:AJ37)</f>
        <v>568.64676658977396</v>
      </c>
      <c r="AK31" s="402">
        <f t="shared" si="6"/>
        <v>919.19447132057121</v>
      </c>
      <c r="AL31" s="402">
        <f t="shared" si="6"/>
        <v>1181.6407082203809</v>
      </c>
      <c r="AM31" s="402">
        <f t="shared" si="6"/>
        <v>1396.9133752255298</v>
      </c>
      <c r="AN31" s="402">
        <f t="shared" si="6"/>
        <v>1572.5977774696016</v>
      </c>
      <c r="AO31" s="402">
        <f t="shared" si="6"/>
        <v>1763.5441134969951</v>
      </c>
      <c r="AP31" s="402">
        <f t="shared" si="6"/>
        <v>1896.6084945680932</v>
      </c>
      <c r="AQ31" s="402">
        <f t="shared" si="6"/>
        <v>1963.1883599218736</v>
      </c>
      <c r="AR31" s="402">
        <f t="shared" si="6"/>
        <v>1903.5669999999996</v>
      </c>
      <c r="AS31" s="402">
        <f t="shared" si="6"/>
        <v>2187.5540000000001</v>
      </c>
      <c r="AT31" s="402">
        <f t="shared" si="6"/>
        <v>2771.8209999999999</v>
      </c>
      <c r="AU31" s="402">
        <f t="shared" si="6"/>
        <v>3785.5240000000008</v>
      </c>
      <c r="AV31" s="402">
        <f t="shared" si="6"/>
        <v>5004.2709999999997</v>
      </c>
      <c r="AW31" s="402">
        <f t="shared" si="6"/>
        <v>6027.8400000000011</v>
      </c>
      <c r="AX31" s="402">
        <f t="shared" si="6"/>
        <v>6701.0210236028324</v>
      </c>
      <c r="AY31" s="402">
        <f t="shared" si="6"/>
        <v>7259.8193451132465</v>
      </c>
      <c r="AZ31" s="402">
        <f t="shared" si="6"/>
        <v>7627.8412922717607</v>
      </c>
      <c r="BA31" s="402">
        <f t="shared" si="6"/>
        <v>7388.3815092242394</v>
      </c>
      <c r="BB31" s="402">
        <f t="shared" si="6"/>
        <v>7213.0624270478074</v>
      </c>
      <c r="BC31" s="402">
        <f t="shared" si="6"/>
        <v>7066.8309277856351</v>
      </c>
      <c r="BD31" s="402">
        <f t="shared" si="6"/>
        <v>6955.0272430824934</v>
      </c>
      <c r="BE31" s="402">
        <f t="shared" si="6"/>
        <v>7130.0830912703177</v>
      </c>
      <c r="BF31" s="402">
        <f t="shared" si="6"/>
        <v>7853.4141332420995</v>
      </c>
      <c r="BG31" s="402">
        <f t="shared" si="6"/>
        <v>7907.4304242871603</v>
      </c>
      <c r="BH31" s="402">
        <f t="shared" si="6"/>
        <v>8609.1099443174389</v>
      </c>
      <c r="BI31" s="402">
        <f t="shared" si="6"/>
        <v>9364.2666422585644</v>
      </c>
      <c r="BJ31" s="402">
        <f t="shared" si="6"/>
        <v>9979.0686760457666</v>
      </c>
      <c r="BK31" s="402">
        <f t="shared" si="6"/>
        <v>10808.197886514117</v>
      </c>
      <c r="BL31" s="402">
        <f t="shared" si="6"/>
        <v>11599.496940774132</v>
      </c>
      <c r="BM31" s="402">
        <f t="shared" si="6"/>
        <v>14226.791440390265</v>
      </c>
      <c r="BN31" s="402">
        <f t="shared" si="6"/>
        <v>15478.01053884067</v>
      </c>
      <c r="BO31" s="402">
        <f t="shared" si="6"/>
        <v>16578.667176283001</v>
      </c>
      <c r="BP31" s="402">
        <f t="shared" si="6"/>
        <v>17472.491649240532</v>
      </c>
      <c r="BQ31" s="402">
        <f t="shared" si="6"/>
        <v>17625.749532084679</v>
      </c>
      <c r="BR31" s="402">
        <v>17738.510614072031</v>
      </c>
      <c r="BS31" s="402">
        <v>17716.225635332288</v>
      </c>
      <c r="BT31" s="402">
        <v>17111.31100400001</v>
      </c>
      <c r="BU31" s="402">
        <v>16213.076773759509</v>
      </c>
      <c r="BV31" s="402">
        <v>14895.346253314372</v>
      </c>
      <c r="BW31" s="402">
        <v>12614.417210150652</v>
      </c>
      <c r="BX31" s="402">
        <v>11568.044655145477</v>
      </c>
      <c r="BY31" s="402">
        <v>10419.943516254049</v>
      </c>
      <c r="BZ31" s="402">
        <v>9409.1362062306052</v>
      </c>
      <c r="CA31" s="402">
        <v>8839.4709463258878</v>
      </c>
      <c r="CB31" s="402">
        <v>8389.2026248556485</v>
      </c>
      <c r="CC31" s="402">
        <v>5619.9912197836611</v>
      </c>
      <c r="CD31" s="402">
        <v>5045.5744805022014</v>
      </c>
      <c r="CE31" s="403">
        <v>4862.734932666167</v>
      </c>
    </row>
    <row r="32" spans="1:83" s="53" customFormat="1" ht="26.25" customHeight="1" x14ac:dyDescent="0.35">
      <c r="A32" s="471"/>
      <c r="B32" s="75" t="s">
        <v>619</v>
      </c>
      <c r="D32" s="402"/>
      <c r="E32" s="402"/>
      <c r="F32" s="402"/>
      <c r="G32" s="402"/>
      <c r="H32" s="402"/>
      <c r="I32" s="402"/>
      <c r="J32" s="402"/>
      <c r="K32" s="402"/>
      <c r="L32" s="402"/>
      <c r="M32" s="402"/>
      <c r="N32" s="402"/>
      <c r="O32" s="402"/>
      <c r="P32" s="402"/>
      <c r="Q32" s="402"/>
      <c r="R32" s="402"/>
      <c r="S32" s="402"/>
      <c r="T32" s="402"/>
      <c r="U32" s="402"/>
      <c r="V32" s="402"/>
      <c r="W32" s="402"/>
      <c r="X32" s="402"/>
      <c r="Y32" s="402"/>
      <c r="Z32" s="402"/>
      <c r="AA32" s="402"/>
      <c r="AB32" s="402"/>
      <c r="AC32" s="402"/>
      <c r="AD32" s="402"/>
      <c r="AE32" s="402"/>
      <c r="AF32" s="402"/>
      <c r="AG32" s="402"/>
      <c r="AH32" s="402"/>
      <c r="AI32" s="402"/>
      <c r="AJ32" s="402"/>
      <c r="AK32" s="402"/>
      <c r="AL32" s="402"/>
      <c r="AM32" s="402"/>
      <c r="AN32" s="402"/>
      <c r="AO32" s="402"/>
      <c r="AP32" s="402"/>
      <c r="AQ32" s="402"/>
      <c r="AR32" s="402"/>
      <c r="AS32" s="402"/>
      <c r="AT32" s="402"/>
      <c r="AU32" s="402"/>
      <c r="AV32" s="402"/>
      <c r="AW32" s="402"/>
      <c r="AX32" s="402"/>
      <c r="AY32" s="402"/>
      <c r="AZ32" s="402"/>
      <c r="BA32" s="402"/>
      <c r="BB32" s="402"/>
      <c r="BC32" s="402"/>
      <c r="BD32" s="402"/>
      <c r="BE32" s="402"/>
      <c r="BF32" s="402"/>
      <c r="BG32" s="402"/>
      <c r="BH32" s="402"/>
      <c r="BI32" s="402"/>
      <c r="BJ32" s="402"/>
      <c r="BK32" s="402"/>
      <c r="BL32" s="402"/>
      <c r="BM32" s="402"/>
      <c r="BN32" s="402"/>
      <c r="BO32" s="402"/>
      <c r="BP32" s="402"/>
      <c r="BQ32" s="402"/>
      <c r="BR32" s="402"/>
      <c r="BS32" s="402"/>
      <c r="BT32" s="402"/>
      <c r="BU32" s="402"/>
      <c r="BV32" s="402"/>
      <c r="BW32" s="402"/>
      <c r="BX32" s="402"/>
      <c r="BY32" s="402"/>
      <c r="BZ32" s="402"/>
      <c r="CA32" s="402"/>
      <c r="CB32" s="402"/>
      <c r="CC32" s="402"/>
      <c r="CD32" s="402"/>
      <c r="CE32" s="403"/>
    </row>
    <row r="33" spans="1:83" s="53" customFormat="1" x14ac:dyDescent="0.35">
      <c r="A33" s="67"/>
      <c r="B33" s="73" t="s">
        <v>662</v>
      </c>
      <c r="D33" s="402">
        <v>0</v>
      </c>
      <c r="E33" s="402">
        <v>0</v>
      </c>
      <c r="F33" s="402">
        <v>0</v>
      </c>
      <c r="G33" s="402">
        <v>0</v>
      </c>
      <c r="H33" s="402">
        <v>0</v>
      </c>
      <c r="I33" s="402">
        <v>0</v>
      </c>
      <c r="J33" s="402">
        <v>0</v>
      </c>
      <c r="K33" s="402">
        <v>0</v>
      </c>
      <c r="L33" s="402">
        <v>0</v>
      </c>
      <c r="M33" s="402">
        <v>0</v>
      </c>
      <c r="N33" s="402">
        <v>0</v>
      </c>
      <c r="O33" s="402">
        <v>0</v>
      </c>
      <c r="P33" s="402">
        <v>0</v>
      </c>
      <c r="Q33" s="402">
        <v>0</v>
      </c>
      <c r="R33" s="402">
        <v>0</v>
      </c>
      <c r="S33" s="402">
        <v>0</v>
      </c>
      <c r="T33" s="402">
        <v>0</v>
      </c>
      <c r="U33" s="402">
        <v>0</v>
      </c>
      <c r="V33" s="402">
        <v>0</v>
      </c>
      <c r="W33" s="402">
        <v>0</v>
      </c>
      <c r="X33" s="402">
        <v>0</v>
      </c>
      <c r="Y33" s="402">
        <v>0</v>
      </c>
      <c r="Z33" s="402">
        <v>0</v>
      </c>
      <c r="AA33" s="402">
        <v>0</v>
      </c>
      <c r="AB33" s="402">
        <v>0</v>
      </c>
      <c r="AC33" s="402">
        <v>0</v>
      </c>
      <c r="AD33" s="402">
        <v>0</v>
      </c>
      <c r="AE33" s="402">
        <v>0</v>
      </c>
      <c r="AF33" s="402">
        <v>0</v>
      </c>
      <c r="AG33" s="402">
        <v>0</v>
      </c>
      <c r="AH33" s="402">
        <v>320.9395900106818</v>
      </c>
      <c r="AI33" s="402">
        <v>352.75813604081998</v>
      </c>
      <c r="AJ33" s="402">
        <v>455.35323341022615</v>
      </c>
      <c r="AK33" s="402">
        <v>736.40552867942881</v>
      </c>
      <c r="AL33" s="402">
        <v>946.35929177961918</v>
      </c>
      <c r="AM33" s="402">
        <v>1119.0866247744702</v>
      </c>
      <c r="AN33" s="402">
        <v>1260.4022225303984</v>
      </c>
      <c r="AO33" s="402">
        <v>1413.4558865030046</v>
      </c>
      <c r="AP33" s="402">
        <v>1518.3915054319073</v>
      </c>
      <c r="AQ33" s="402">
        <v>1572.8116400781266</v>
      </c>
      <c r="AR33" s="402">
        <v>1819.8820000000001</v>
      </c>
      <c r="AS33" s="402">
        <v>2044.9829999999999</v>
      </c>
      <c r="AT33" s="402">
        <v>2323.52</v>
      </c>
      <c r="AU33" s="402">
        <v>2573.1280000000002</v>
      </c>
      <c r="AV33" s="402">
        <v>2807.8249999999998</v>
      </c>
      <c r="AW33" s="402">
        <v>3189.0050000000001</v>
      </c>
      <c r="AX33" s="402">
        <v>3402.2148963971672</v>
      </c>
      <c r="AY33" s="402">
        <v>3614.8473488867526</v>
      </c>
      <c r="AZ33" s="402">
        <v>3751.9206727282358</v>
      </c>
      <c r="BA33" s="402">
        <v>3788.0146137757624</v>
      </c>
      <c r="BB33" s="402">
        <v>3851.7417929521921</v>
      </c>
      <c r="BC33" s="402">
        <v>3997.2728888889624</v>
      </c>
      <c r="BD33" s="402">
        <v>4207.3417317175063</v>
      </c>
      <c r="BE33" s="402">
        <v>4458.6120397296809</v>
      </c>
      <c r="BF33" s="402">
        <v>4782.8062827579006</v>
      </c>
      <c r="BG33" s="402">
        <v>4439.9426964228405</v>
      </c>
      <c r="BH33" s="402">
        <v>4548.4601171225586</v>
      </c>
      <c r="BI33" s="402">
        <v>4563.9384927414358</v>
      </c>
      <c r="BJ33" s="402">
        <v>4861.4789099542368</v>
      </c>
      <c r="BK33" s="402">
        <v>4923.6027084858815</v>
      </c>
      <c r="BL33" s="402">
        <v>5503.9442212258709</v>
      </c>
      <c r="BM33" s="402">
        <v>5762.4397376097304</v>
      </c>
      <c r="BN33" s="402">
        <v>5948.9797621593234</v>
      </c>
      <c r="BO33" s="402">
        <v>6241.622946717006</v>
      </c>
      <c r="BP33" s="402">
        <v>6427.139962759471</v>
      </c>
      <c r="BQ33" s="402">
        <v>6544.0581409153201</v>
      </c>
      <c r="BR33" s="402">
        <v>6578.0549409279665</v>
      </c>
      <c r="BS33" s="402">
        <v>6527.4880116677159</v>
      </c>
      <c r="BT33" s="402">
        <v>6329.2889150000001</v>
      </c>
      <c r="BU33" s="402">
        <v>6088.1434402404884</v>
      </c>
      <c r="BV33" s="402"/>
      <c r="BW33" s="402"/>
      <c r="BX33" s="402"/>
      <c r="BY33" s="402"/>
      <c r="BZ33" s="402"/>
      <c r="CA33" s="402"/>
      <c r="CB33" s="402"/>
      <c r="CC33" s="402"/>
      <c r="CD33" s="402"/>
      <c r="CE33" s="403"/>
    </row>
    <row r="34" spans="1:83" s="53" customFormat="1" ht="23.25" customHeight="1" x14ac:dyDescent="0.35">
      <c r="A34" s="67"/>
      <c r="B34" s="73" t="s">
        <v>477</v>
      </c>
      <c r="D34" s="402">
        <v>0</v>
      </c>
      <c r="E34" s="402">
        <v>0</v>
      </c>
      <c r="F34" s="402">
        <v>0</v>
      </c>
      <c r="G34" s="402">
        <v>0</v>
      </c>
      <c r="H34" s="402">
        <v>0</v>
      </c>
      <c r="I34" s="402">
        <v>0</v>
      </c>
      <c r="J34" s="402">
        <v>0</v>
      </c>
      <c r="K34" s="402">
        <v>0</v>
      </c>
      <c r="L34" s="402">
        <v>0</v>
      </c>
      <c r="M34" s="402">
        <v>0</v>
      </c>
      <c r="N34" s="402">
        <v>0</v>
      </c>
      <c r="O34" s="402">
        <v>0</v>
      </c>
      <c r="P34" s="402">
        <v>0</v>
      </c>
      <c r="Q34" s="402">
        <v>0</v>
      </c>
      <c r="R34" s="402">
        <v>0</v>
      </c>
      <c r="S34" s="402">
        <v>0</v>
      </c>
      <c r="T34" s="402">
        <v>0</v>
      </c>
      <c r="U34" s="402">
        <v>0</v>
      </c>
      <c r="V34" s="402">
        <v>0</v>
      </c>
      <c r="W34" s="402">
        <v>0</v>
      </c>
      <c r="X34" s="402">
        <v>0</v>
      </c>
      <c r="Y34" s="402">
        <v>0</v>
      </c>
      <c r="Z34" s="402">
        <v>0</v>
      </c>
      <c r="AA34" s="402">
        <v>0</v>
      </c>
      <c r="AB34" s="402">
        <v>0</v>
      </c>
      <c r="AC34" s="402">
        <v>0</v>
      </c>
      <c r="AD34" s="402">
        <v>0</v>
      </c>
      <c r="AE34" s="402">
        <v>0</v>
      </c>
      <c r="AF34" s="402">
        <v>0</v>
      </c>
      <c r="AG34" s="402">
        <v>0</v>
      </c>
      <c r="AH34" s="402">
        <v>51.497172727332845</v>
      </c>
      <c r="AI34" s="402">
        <v>56.414147956273574</v>
      </c>
      <c r="AJ34" s="402">
        <v>72.615417878922116</v>
      </c>
      <c r="AK34" s="402">
        <v>117.78692276529311</v>
      </c>
      <c r="AL34" s="402">
        <v>151.22362386540289</v>
      </c>
      <c r="AM34" s="402">
        <v>178.70507247687672</v>
      </c>
      <c r="AN34" s="402">
        <v>201.80019075346371</v>
      </c>
      <c r="AO34" s="402">
        <v>225.35883833034222</v>
      </c>
      <c r="AP34" s="402">
        <v>242.96586799409306</v>
      </c>
      <c r="AQ34" s="402">
        <v>251.3770479196252</v>
      </c>
      <c r="AR34" s="402">
        <v>219.61099999999999</v>
      </c>
      <c r="AS34" s="402">
        <v>302.30599999999998</v>
      </c>
      <c r="AT34" s="402">
        <v>415.50300000000004</v>
      </c>
      <c r="AU34" s="402">
        <v>549.82100000000003</v>
      </c>
      <c r="AV34" s="402">
        <v>722.96500000000003</v>
      </c>
      <c r="AW34" s="402">
        <v>963.53300000000002</v>
      </c>
      <c r="AX34" s="402">
        <v>1237.7020586775143</v>
      </c>
      <c r="AY34" s="402">
        <v>1440.7675679371928</v>
      </c>
      <c r="AZ34" s="402">
        <v>1632.1173192887268</v>
      </c>
      <c r="BA34" s="402">
        <v>1783.2014949487759</v>
      </c>
      <c r="BB34" s="402">
        <v>1966.2753495570933</v>
      </c>
      <c r="BC34" s="402">
        <v>2143.4684371455282</v>
      </c>
      <c r="BD34" s="402">
        <v>2303.1767229957381</v>
      </c>
      <c r="BE34" s="402">
        <v>2531.7035246192022</v>
      </c>
      <c r="BF34" s="402">
        <v>2999.4614887041653</v>
      </c>
      <c r="BG34" s="402">
        <v>2966.6712049912694</v>
      </c>
      <c r="BH34" s="402">
        <v>3201.5130041258617</v>
      </c>
      <c r="BI34" s="402">
        <v>3472.5465205192463</v>
      </c>
      <c r="BJ34" s="402">
        <v>3760.9241738617989</v>
      </c>
      <c r="BK34" s="402">
        <v>3996.4280011900032</v>
      </c>
      <c r="BL34" s="402">
        <v>4244.6051546596109</v>
      </c>
      <c r="BM34" s="402">
        <v>4816.6368835239837</v>
      </c>
      <c r="BN34" s="402">
        <v>5116.2278732207014</v>
      </c>
      <c r="BO34" s="402">
        <v>5469.0315633652781</v>
      </c>
      <c r="BP34" s="402">
        <v>5737.9549651022062</v>
      </c>
      <c r="BQ34" s="402">
        <v>5906.7941022493942</v>
      </c>
      <c r="BR34" s="402">
        <v>6506.7348483009719</v>
      </c>
      <c r="BS34" s="402">
        <v>6964.344186289647</v>
      </c>
      <c r="BT34" s="402">
        <v>7015.2522599964095</v>
      </c>
      <c r="BU34" s="402">
        <v>6928.772256702845</v>
      </c>
      <c r="BV34" s="402"/>
      <c r="BW34" s="402"/>
      <c r="BX34" s="475"/>
      <c r="BY34" s="402"/>
      <c r="BZ34" s="402"/>
      <c r="CA34" s="402"/>
      <c r="CB34" s="402"/>
      <c r="CC34" s="402"/>
      <c r="CD34" s="402"/>
      <c r="CE34" s="403"/>
    </row>
    <row r="35" spans="1:83" s="53" customFormat="1" x14ac:dyDescent="0.35">
      <c r="A35" s="67"/>
      <c r="B35" s="73" t="s">
        <v>621</v>
      </c>
      <c r="D35" s="402">
        <v>0</v>
      </c>
      <c r="E35" s="402">
        <v>0</v>
      </c>
      <c r="F35" s="402">
        <v>0</v>
      </c>
      <c r="G35" s="402">
        <v>0</v>
      </c>
      <c r="H35" s="402">
        <v>0</v>
      </c>
      <c r="I35" s="402">
        <v>0</v>
      </c>
      <c r="J35" s="402">
        <v>0</v>
      </c>
      <c r="K35" s="402">
        <v>0</v>
      </c>
      <c r="L35" s="402">
        <v>0</v>
      </c>
      <c r="M35" s="402">
        <v>0</v>
      </c>
      <c r="N35" s="402">
        <v>0</v>
      </c>
      <c r="O35" s="402">
        <v>0</v>
      </c>
      <c r="P35" s="402">
        <v>0</v>
      </c>
      <c r="Q35" s="402">
        <v>0</v>
      </c>
      <c r="R35" s="402">
        <v>0</v>
      </c>
      <c r="S35" s="402">
        <v>0</v>
      </c>
      <c r="T35" s="402">
        <v>0</v>
      </c>
      <c r="U35" s="402">
        <v>0</v>
      </c>
      <c r="V35" s="402">
        <v>0</v>
      </c>
      <c r="W35" s="402">
        <v>0</v>
      </c>
      <c r="X35" s="402">
        <v>0</v>
      </c>
      <c r="Y35" s="402">
        <v>0</v>
      </c>
      <c r="Z35" s="402">
        <v>0</v>
      </c>
      <c r="AA35" s="402">
        <v>0</v>
      </c>
      <c r="AB35" s="402">
        <v>0</v>
      </c>
      <c r="AC35" s="402">
        <v>0</v>
      </c>
      <c r="AD35" s="402">
        <v>0</v>
      </c>
      <c r="AE35" s="402">
        <v>0</v>
      </c>
      <c r="AF35" s="402">
        <v>0</v>
      </c>
      <c r="AG35" s="402">
        <v>0</v>
      </c>
      <c r="AH35" s="402">
        <v>168.08730332909167</v>
      </c>
      <c r="AI35" s="402">
        <v>184.99751749637238</v>
      </c>
      <c r="AJ35" s="402">
        <v>239.23474572028033</v>
      </c>
      <c r="AK35" s="402">
        <v>386.48978982576017</v>
      </c>
      <c r="AL35" s="402">
        <v>497.02647197775968</v>
      </c>
      <c r="AM35" s="402">
        <v>587.578235170884</v>
      </c>
      <c r="AN35" s="402">
        <v>661.2712513369687</v>
      </c>
      <c r="AO35" s="402">
        <v>741.87435234499264</v>
      </c>
      <c r="AP35" s="402">
        <v>797.59674087542669</v>
      </c>
      <c r="AQ35" s="402">
        <v>825.30668435995631</v>
      </c>
      <c r="AR35" s="402">
        <v>605.18799999999999</v>
      </c>
      <c r="AS35" s="402">
        <v>725.47699999999998</v>
      </c>
      <c r="AT35" s="402">
        <v>943.97500000000002</v>
      </c>
      <c r="AU35" s="402">
        <v>1292.8490000000002</v>
      </c>
      <c r="AV35" s="402">
        <v>1634.97</v>
      </c>
      <c r="AW35" s="402">
        <v>1949.7149999999999</v>
      </c>
      <c r="AX35" s="402">
        <v>2178.8338293619486</v>
      </c>
      <c r="AY35" s="402">
        <v>2410.3410278276319</v>
      </c>
      <c r="AZ35" s="402">
        <v>2602.0677779938896</v>
      </c>
      <c r="BA35" s="402">
        <v>2613.3758641330728</v>
      </c>
      <c r="BB35" s="402">
        <v>2654.0090183747411</v>
      </c>
      <c r="BC35" s="402">
        <v>2717.25314288246</v>
      </c>
      <c r="BD35" s="402">
        <v>2631.7231073019957</v>
      </c>
      <c r="BE35" s="402">
        <v>2676.4827117072482</v>
      </c>
      <c r="BF35" s="402">
        <v>2863.2198953002007</v>
      </c>
      <c r="BG35" s="402">
        <v>3002.8396047330152</v>
      </c>
      <c r="BH35" s="402">
        <v>3231.1334929200289</v>
      </c>
      <c r="BI35" s="402">
        <v>3522.8486328112713</v>
      </c>
      <c r="BJ35" s="402">
        <v>3676.4928151004046</v>
      </c>
      <c r="BK35" s="402">
        <v>3930.1189148811586</v>
      </c>
      <c r="BL35" s="402">
        <v>4122.4846621636352</v>
      </c>
      <c r="BM35" s="402">
        <v>4731.9697243651808</v>
      </c>
      <c r="BN35" s="402">
        <v>5152.3156460949622</v>
      </c>
      <c r="BO35" s="402">
        <v>5488.63957396979</v>
      </c>
      <c r="BP35" s="402">
        <v>5687.7660422616582</v>
      </c>
      <c r="BQ35" s="402">
        <v>5692.0412985289258</v>
      </c>
      <c r="BR35" s="402">
        <v>5596.288435049948</v>
      </c>
      <c r="BS35" s="402">
        <v>5467.8613278076509</v>
      </c>
      <c r="BT35" s="402">
        <v>5175.8452222501146</v>
      </c>
      <c r="BU35" s="402">
        <v>4716.3196085507116</v>
      </c>
      <c r="BV35" s="402"/>
      <c r="BW35" s="402"/>
      <c r="BX35" s="402"/>
      <c r="BY35" s="402"/>
      <c r="BZ35" s="402"/>
      <c r="CA35" s="402"/>
      <c r="CB35" s="402"/>
      <c r="CC35" s="402"/>
      <c r="CD35" s="402"/>
      <c r="CE35" s="403"/>
    </row>
    <row r="36" spans="1:83" s="53" customFormat="1" x14ac:dyDescent="0.35">
      <c r="A36" s="67"/>
      <c r="B36" s="73" t="s">
        <v>434</v>
      </c>
      <c r="D36" s="402">
        <v>0</v>
      </c>
      <c r="E36" s="402">
        <v>0</v>
      </c>
      <c r="F36" s="402">
        <v>0</v>
      </c>
      <c r="G36" s="402">
        <v>0</v>
      </c>
      <c r="H36" s="402">
        <v>0</v>
      </c>
      <c r="I36" s="402">
        <v>0</v>
      </c>
      <c r="J36" s="402">
        <v>0</v>
      </c>
      <c r="K36" s="402">
        <v>0</v>
      </c>
      <c r="L36" s="402">
        <v>0</v>
      </c>
      <c r="M36" s="402">
        <v>0</v>
      </c>
      <c r="N36" s="402">
        <v>0</v>
      </c>
      <c r="O36" s="402">
        <v>0</v>
      </c>
      <c r="P36" s="402">
        <v>0</v>
      </c>
      <c r="Q36" s="402">
        <v>0</v>
      </c>
      <c r="R36" s="402">
        <v>0</v>
      </c>
      <c r="S36" s="402">
        <v>0</v>
      </c>
      <c r="T36" s="402">
        <v>0</v>
      </c>
      <c r="U36" s="402">
        <v>0</v>
      </c>
      <c r="V36" s="402">
        <v>0</v>
      </c>
      <c r="W36" s="402">
        <v>0</v>
      </c>
      <c r="X36" s="402">
        <v>0</v>
      </c>
      <c r="Y36" s="402">
        <v>0</v>
      </c>
      <c r="Z36" s="402">
        <v>0</v>
      </c>
      <c r="AA36" s="402">
        <v>0</v>
      </c>
      <c r="AB36" s="402">
        <v>0</v>
      </c>
      <c r="AC36" s="402">
        <v>0</v>
      </c>
      <c r="AD36" s="402">
        <v>0</v>
      </c>
      <c r="AE36" s="402">
        <v>0</v>
      </c>
      <c r="AF36" s="402">
        <v>0</v>
      </c>
      <c r="AG36" s="402">
        <v>0</v>
      </c>
      <c r="AH36" s="402">
        <v>167.7572054033308</v>
      </c>
      <c r="AI36" s="402">
        <v>184.83191810654029</v>
      </c>
      <c r="AJ36" s="402">
        <v>238.69433276913807</v>
      </c>
      <c r="AK36" s="402">
        <v>385.67308278503288</v>
      </c>
      <c r="AL36" s="402">
        <v>495.78191354102592</v>
      </c>
      <c r="AM36" s="402">
        <v>586.16955262509271</v>
      </c>
      <c r="AN36" s="402">
        <v>659.48966179596255</v>
      </c>
      <c r="AO36" s="402">
        <v>740.17522248237037</v>
      </c>
      <c r="AP36" s="402">
        <v>795.69381732493002</v>
      </c>
      <c r="AQ36" s="402">
        <v>824.05582000417701</v>
      </c>
      <c r="AR36" s="402">
        <v>827.64699999999993</v>
      </c>
      <c r="AS36" s="402">
        <v>856.07600000000002</v>
      </c>
      <c r="AT36" s="402">
        <v>998.779</v>
      </c>
      <c r="AU36" s="402">
        <v>1447.0230000000001</v>
      </c>
      <c r="AV36" s="402">
        <v>2057.3580000000002</v>
      </c>
      <c r="AW36" s="402">
        <v>2331.1950000000002</v>
      </c>
      <c r="AX36" s="402">
        <v>2407.7275243945537</v>
      </c>
      <c r="AY36" s="402">
        <v>2329.3000610574099</v>
      </c>
      <c r="AZ36" s="402">
        <v>2177.215384967817</v>
      </c>
      <c r="BA36" s="402">
        <v>1713.8246039972835</v>
      </c>
      <c r="BB36" s="402">
        <v>1410.9078789879757</v>
      </c>
      <c r="BC36" s="402">
        <v>1214.0820612666143</v>
      </c>
      <c r="BD36" s="402">
        <v>1085.7342355085079</v>
      </c>
      <c r="BE36" s="402">
        <v>1001.1096309288404</v>
      </c>
      <c r="BF36" s="402">
        <v>1053.6159987005542</v>
      </c>
      <c r="BG36" s="402">
        <v>956.77120862113122</v>
      </c>
      <c r="BH36" s="402">
        <v>1087.8137888204469</v>
      </c>
      <c r="BI36" s="402">
        <v>1160.1935787766724</v>
      </c>
      <c r="BJ36" s="402">
        <v>1245.1512127626136</v>
      </c>
      <c r="BK36" s="402">
        <v>1315.7849954177275</v>
      </c>
      <c r="BL36" s="402">
        <v>1528.2356823684902</v>
      </c>
      <c r="BM36" s="402">
        <v>2474.492773813538</v>
      </c>
      <c r="BN36" s="402">
        <v>2492.3723448820447</v>
      </c>
      <c r="BO36" s="402">
        <v>2602.272972800276</v>
      </c>
      <c r="BP36" s="402">
        <v>2678.532284898341</v>
      </c>
      <c r="BQ36" s="402">
        <v>2355.381181651002</v>
      </c>
      <c r="BR36" s="402">
        <v>1753.117847664269</v>
      </c>
      <c r="BS36" s="402">
        <v>1374.1237680959821</v>
      </c>
      <c r="BT36" s="402">
        <v>1130.7432728882734</v>
      </c>
      <c r="BU36" s="402">
        <v>990.0355456553425</v>
      </c>
      <c r="BV36" s="402"/>
      <c r="BW36" s="402"/>
      <c r="BX36" s="402"/>
      <c r="BY36" s="402"/>
      <c r="BZ36" s="402"/>
      <c r="CA36" s="402"/>
      <c r="CB36" s="402"/>
      <c r="CC36" s="402"/>
      <c r="CD36" s="402"/>
      <c r="CE36" s="403"/>
    </row>
    <row r="37" spans="1:83" s="53" customFormat="1" x14ac:dyDescent="0.35">
      <c r="A37" s="67"/>
      <c r="B37" s="73" t="s">
        <v>622</v>
      </c>
      <c r="D37" s="402">
        <v>0</v>
      </c>
      <c r="E37" s="402">
        <v>0</v>
      </c>
      <c r="F37" s="402">
        <v>0</v>
      </c>
      <c r="G37" s="402">
        <v>0</v>
      </c>
      <c r="H37" s="402">
        <v>0</v>
      </c>
      <c r="I37" s="402">
        <v>0</v>
      </c>
      <c r="J37" s="402">
        <v>0</v>
      </c>
      <c r="K37" s="402">
        <v>0</v>
      </c>
      <c r="L37" s="402">
        <v>0</v>
      </c>
      <c r="M37" s="402">
        <v>0</v>
      </c>
      <c r="N37" s="402">
        <v>0</v>
      </c>
      <c r="O37" s="402">
        <v>0</v>
      </c>
      <c r="P37" s="402">
        <v>0</v>
      </c>
      <c r="Q37" s="402">
        <v>0</v>
      </c>
      <c r="R37" s="402">
        <v>0</v>
      </c>
      <c r="S37" s="402">
        <v>0</v>
      </c>
      <c r="T37" s="402">
        <v>0</v>
      </c>
      <c r="U37" s="402">
        <v>0</v>
      </c>
      <c r="V37" s="402">
        <v>0</v>
      </c>
      <c r="W37" s="402">
        <v>0</v>
      </c>
      <c r="X37" s="402">
        <v>0</v>
      </c>
      <c r="Y37" s="402">
        <v>0</v>
      </c>
      <c r="Z37" s="402">
        <v>0</v>
      </c>
      <c r="AA37" s="402">
        <v>0</v>
      </c>
      <c r="AB37" s="402">
        <v>0</v>
      </c>
      <c r="AC37" s="402">
        <v>0</v>
      </c>
      <c r="AD37" s="402">
        <v>0</v>
      </c>
      <c r="AE37" s="402">
        <v>0</v>
      </c>
      <c r="AF37" s="402">
        <v>0</v>
      </c>
      <c r="AG37" s="402">
        <v>0</v>
      </c>
      <c r="AH37" s="402">
        <v>12.718728529562867</v>
      </c>
      <c r="AI37" s="402">
        <v>13.998280399993689</v>
      </c>
      <c r="AJ37" s="402">
        <v>18.102270221433344</v>
      </c>
      <c r="AK37" s="402">
        <v>29.244675944485095</v>
      </c>
      <c r="AL37" s="402">
        <v>37.608698836192275</v>
      </c>
      <c r="AM37" s="402">
        <v>44.460514952676363</v>
      </c>
      <c r="AN37" s="402">
        <v>50.036673583206834</v>
      </c>
      <c r="AO37" s="402">
        <v>56.135700339289997</v>
      </c>
      <c r="AP37" s="402">
        <v>60.352068373643192</v>
      </c>
      <c r="AQ37" s="402">
        <v>62.448807638114886</v>
      </c>
      <c r="AR37" s="402">
        <v>251.12099999999964</v>
      </c>
      <c r="AS37" s="402">
        <v>303.69499999999999</v>
      </c>
      <c r="AT37" s="402">
        <v>413.56399999999968</v>
      </c>
      <c r="AU37" s="402">
        <v>495.83100000000047</v>
      </c>
      <c r="AV37" s="402">
        <v>588.97799999999972</v>
      </c>
      <c r="AW37" s="402">
        <v>783.39700000000119</v>
      </c>
      <c r="AX37" s="402">
        <v>876.75761116881586</v>
      </c>
      <c r="AY37" s="402">
        <v>1079.4106882910114</v>
      </c>
      <c r="AZ37" s="402">
        <v>1216.4408100213277</v>
      </c>
      <c r="BA37" s="402">
        <v>1277.9795461451065</v>
      </c>
      <c r="BB37" s="402">
        <v>1181.8701801279974</v>
      </c>
      <c r="BC37" s="402">
        <v>992.02728649103301</v>
      </c>
      <c r="BD37" s="402">
        <v>934.39317727625121</v>
      </c>
      <c r="BE37" s="402">
        <v>920.78722401502739</v>
      </c>
      <c r="BF37" s="402">
        <v>937.11675053717931</v>
      </c>
      <c r="BG37" s="402">
        <v>981.1484059417445</v>
      </c>
      <c r="BH37" s="402">
        <v>1088.6496584511015</v>
      </c>
      <c r="BI37" s="402">
        <v>1208.6779101513739</v>
      </c>
      <c r="BJ37" s="402">
        <v>1296.5004743209502</v>
      </c>
      <c r="BK37" s="402">
        <v>1565.8659750252277</v>
      </c>
      <c r="BL37" s="402">
        <v>1704.1714415823972</v>
      </c>
      <c r="BM37" s="402">
        <v>2203.6920586875649</v>
      </c>
      <c r="BN37" s="402">
        <v>2717.0946746429627</v>
      </c>
      <c r="BO37" s="402">
        <v>3018.723066147656</v>
      </c>
      <c r="BP37" s="402">
        <v>3368.2383569783251</v>
      </c>
      <c r="BQ37" s="402">
        <v>3671.532949655355</v>
      </c>
      <c r="BR37" s="402">
        <v>3882.3694830568411</v>
      </c>
      <c r="BS37" s="402">
        <v>3909.8963531390082</v>
      </c>
      <c r="BT37" s="402">
        <v>3789.4702488652092</v>
      </c>
      <c r="BU37" s="402">
        <v>3577.9493628506098</v>
      </c>
      <c r="BV37" s="402"/>
      <c r="BW37" s="402"/>
      <c r="BX37" s="402"/>
      <c r="BY37" s="402"/>
      <c r="BZ37" s="402"/>
      <c r="CA37" s="402"/>
      <c r="CB37" s="402"/>
      <c r="CC37" s="402"/>
      <c r="CD37" s="402"/>
      <c r="CE37" s="403"/>
    </row>
    <row r="38" spans="1:83" s="53" customFormat="1" x14ac:dyDescent="0.35">
      <c r="A38" s="67"/>
      <c r="B38" s="73" t="s">
        <v>618</v>
      </c>
      <c r="D38" s="402">
        <f t="shared" ref="D38:AI38" si="7">SUM(D34:D37)</f>
        <v>0</v>
      </c>
      <c r="E38" s="402">
        <f t="shared" si="7"/>
        <v>0</v>
      </c>
      <c r="F38" s="402">
        <f t="shared" si="7"/>
        <v>0</v>
      </c>
      <c r="G38" s="402">
        <f t="shared" si="7"/>
        <v>0</v>
      </c>
      <c r="H38" s="402">
        <f t="shared" si="7"/>
        <v>0</v>
      </c>
      <c r="I38" s="402">
        <f t="shared" si="7"/>
        <v>0</v>
      </c>
      <c r="J38" s="402">
        <f t="shared" si="7"/>
        <v>0</v>
      </c>
      <c r="K38" s="402">
        <f t="shared" si="7"/>
        <v>0</v>
      </c>
      <c r="L38" s="402">
        <f t="shared" si="7"/>
        <v>0</v>
      </c>
      <c r="M38" s="402">
        <f t="shared" si="7"/>
        <v>0</v>
      </c>
      <c r="N38" s="402">
        <f t="shared" si="7"/>
        <v>0</v>
      </c>
      <c r="O38" s="402">
        <f t="shared" si="7"/>
        <v>0</v>
      </c>
      <c r="P38" s="402">
        <f t="shared" si="7"/>
        <v>0</v>
      </c>
      <c r="Q38" s="402">
        <f t="shared" si="7"/>
        <v>0</v>
      </c>
      <c r="R38" s="402">
        <f t="shared" si="7"/>
        <v>0</v>
      </c>
      <c r="S38" s="402">
        <f t="shared" si="7"/>
        <v>0</v>
      </c>
      <c r="T38" s="402">
        <f t="shared" si="7"/>
        <v>0</v>
      </c>
      <c r="U38" s="402">
        <f t="shared" si="7"/>
        <v>0</v>
      </c>
      <c r="V38" s="402">
        <f t="shared" si="7"/>
        <v>0</v>
      </c>
      <c r="W38" s="402">
        <f t="shared" si="7"/>
        <v>0</v>
      </c>
      <c r="X38" s="402">
        <f t="shared" si="7"/>
        <v>0</v>
      </c>
      <c r="Y38" s="402">
        <f t="shared" si="7"/>
        <v>0</v>
      </c>
      <c r="Z38" s="402">
        <f t="shared" si="7"/>
        <v>0</v>
      </c>
      <c r="AA38" s="402">
        <f t="shared" si="7"/>
        <v>0</v>
      </c>
      <c r="AB38" s="402">
        <f t="shared" si="7"/>
        <v>0</v>
      </c>
      <c r="AC38" s="402">
        <f t="shared" si="7"/>
        <v>0</v>
      </c>
      <c r="AD38" s="402">
        <f t="shared" si="7"/>
        <v>0</v>
      </c>
      <c r="AE38" s="402">
        <f t="shared" si="7"/>
        <v>0</v>
      </c>
      <c r="AF38" s="402">
        <f t="shared" si="7"/>
        <v>0</v>
      </c>
      <c r="AG38" s="402">
        <f t="shared" si="7"/>
        <v>0</v>
      </c>
      <c r="AH38" s="402">
        <f t="shared" si="7"/>
        <v>400.06040998931815</v>
      </c>
      <c r="AI38" s="402">
        <f t="shared" si="7"/>
        <v>440.24186395917997</v>
      </c>
      <c r="AJ38" s="402">
        <f t="shared" ref="AJ38:BO38" si="8">SUM(AJ34:AJ37)</f>
        <v>568.64676658977396</v>
      </c>
      <c r="AK38" s="402">
        <f t="shared" si="8"/>
        <v>919.19447132057121</v>
      </c>
      <c r="AL38" s="402">
        <f t="shared" si="8"/>
        <v>1181.6407082203809</v>
      </c>
      <c r="AM38" s="402">
        <f t="shared" si="8"/>
        <v>1396.9133752255298</v>
      </c>
      <c r="AN38" s="402">
        <f t="shared" si="8"/>
        <v>1572.5977774696016</v>
      </c>
      <c r="AO38" s="402">
        <f t="shared" si="8"/>
        <v>1763.5441134969951</v>
      </c>
      <c r="AP38" s="402">
        <f t="shared" si="8"/>
        <v>1896.6084945680932</v>
      </c>
      <c r="AQ38" s="402">
        <f t="shared" si="8"/>
        <v>1963.1883599218736</v>
      </c>
      <c r="AR38" s="402">
        <f t="shared" si="8"/>
        <v>1903.5669999999996</v>
      </c>
      <c r="AS38" s="402">
        <f t="shared" si="8"/>
        <v>2187.5540000000001</v>
      </c>
      <c r="AT38" s="402">
        <f t="shared" si="8"/>
        <v>2771.8209999999999</v>
      </c>
      <c r="AU38" s="402">
        <f t="shared" si="8"/>
        <v>3785.5240000000008</v>
      </c>
      <c r="AV38" s="402">
        <f t="shared" si="8"/>
        <v>5004.2709999999997</v>
      </c>
      <c r="AW38" s="402">
        <f t="shared" si="8"/>
        <v>6027.8400000000011</v>
      </c>
      <c r="AX38" s="402">
        <f t="shared" si="8"/>
        <v>6701.0210236028324</v>
      </c>
      <c r="AY38" s="402">
        <f t="shared" si="8"/>
        <v>7259.8193451132465</v>
      </c>
      <c r="AZ38" s="402">
        <f t="shared" si="8"/>
        <v>7627.8412922717607</v>
      </c>
      <c r="BA38" s="402">
        <f t="shared" si="8"/>
        <v>7388.3815092242394</v>
      </c>
      <c r="BB38" s="402">
        <f t="shared" si="8"/>
        <v>7213.0624270478074</v>
      </c>
      <c r="BC38" s="402">
        <f t="shared" si="8"/>
        <v>7066.8309277856351</v>
      </c>
      <c r="BD38" s="402">
        <f t="shared" si="8"/>
        <v>6955.0272430824934</v>
      </c>
      <c r="BE38" s="402">
        <f t="shared" si="8"/>
        <v>7130.0830912703177</v>
      </c>
      <c r="BF38" s="402">
        <f t="shared" si="8"/>
        <v>7853.4141332420995</v>
      </c>
      <c r="BG38" s="402">
        <f t="shared" si="8"/>
        <v>7907.4304242871603</v>
      </c>
      <c r="BH38" s="402">
        <f t="shared" si="8"/>
        <v>8609.1099443174389</v>
      </c>
      <c r="BI38" s="402">
        <f t="shared" si="8"/>
        <v>9364.2666422585644</v>
      </c>
      <c r="BJ38" s="402">
        <f t="shared" si="8"/>
        <v>9979.0686760457666</v>
      </c>
      <c r="BK38" s="402">
        <f t="shared" si="8"/>
        <v>10808.197886514117</v>
      </c>
      <c r="BL38" s="402">
        <f t="shared" si="8"/>
        <v>11599.496940774132</v>
      </c>
      <c r="BM38" s="402">
        <f t="shared" si="8"/>
        <v>14226.791440390265</v>
      </c>
      <c r="BN38" s="402">
        <f t="shared" si="8"/>
        <v>15478.01053884067</v>
      </c>
      <c r="BO38" s="402">
        <f t="shared" si="8"/>
        <v>16578.667176283001</v>
      </c>
      <c r="BP38" s="402">
        <f t="shared" ref="BP38:BU38" si="9">SUM(BP34:BP37)</f>
        <v>17472.491649240532</v>
      </c>
      <c r="BQ38" s="402">
        <f t="shared" si="9"/>
        <v>17625.749532084679</v>
      </c>
      <c r="BR38" s="402">
        <f t="shared" si="9"/>
        <v>17738.510614072031</v>
      </c>
      <c r="BS38" s="402">
        <f t="shared" si="9"/>
        <v>17716.225635332288</v>
      </c>
      <c r="BT38" s="402">
        <f t="shared" si="9"/>
        <v>17111.31100400001</v>
      </c>
      <c r="BU38" s="402">
        <f t="shared" si="9"/>
        <v>16213.076773759509</v>
      </c>
      <c r="BV38" s="402"/>
      <c r="BW38" s="402"/>
      <c r="BX38" s="402"/>
      <c r="BY38" s="402"/>
      <c r="BZ38" s="402"/>
      <c r="CA38" s="402"/>
      <c r="CB38" s="402"/>
      <c r="CC38" s="402"/>
      <c r="CD38" s="402"/>
      <c r="CE38" s="403"/>
    </row>
    <row r="39" spans="1:83" s="53" customFormat="1" ht="26.25" customHeight="1" x14ac:dyDescent="0.35">
      <c r="A39" s="471"/>
      <c r="B39" s="75" t="s">
        <v>623</v>
      </c>
      <c r="D39" s="402"/>
      <c r="E39" s="402"/>
      <c r="F39" s="402"/>
      <c r="G39" s="402"/>
      <c r="H39" s="402"/>
      <c r="I39" s="402"/>
      <c r="J39" s="402"/>
      <c r="K39" s="402"/>
      <c r="L39" s="402"/>
      <c r="M39" s="402"/>
      <c r="N39" s="402"/>
      <c r="O39" s="402"/>
      <c r="P39" s="402"/>
      <c r="Q39" s="402"/>
      <c r="R39" s="402"/>
      <c r="S39" s="402"/>
      <c r="T39" s="402"/>
      <c r="U39" s="402"/>
      <c r="V39" s="402"/>
      <c r="W39" s="402"/>
      <c r="X39" s="402"/>
      <c r="Y39" s="402"/>
      <c r="Z39" s="402"/>
      <c r="AA39" s="402"/>
      <c r="AB39" s="402"/>
      <c r="AC39" s="402"/>
      <c r="AD39" s="402"/>
      <c r="AE39" s="402"/>
      <c r="AF39" s="402"/>
      <c r="AG39" s="402"/>
      <c r="AH39" s="402"/>
      <c r="AI39" s="402"/>
      <c r="AJ39" s="402"/>
      <c r="AK39" s="402"/>
      <c r="AL39" s="402"/>
      <c r="AM39" s="402"/>
      <c r="AN39" s="402"/>
      <c r="AO39" s="402"/>
      <c r="AP39" s="402"/>
      <c r="AQ39" s="402"/>
      <c r="AR39" s="402"/>
      <c r="AS39" s="402"/>
      <c r="AT39" s="402"/>
      <c r="AU39" s="402"/>
      <c r="AV39" s="402"/>
      <c r="AW39" s="402"/>
      <c r="AX39" s="402"/>
      <c r="AY39" s="402"/>
      <c r="AZ39" s="402"/>
      <c r="BA39" s="402"/>
      <c r="BB39" s="402"/>
      <c r="BC39" s="402"/>
      <c r="BD39" s="402"/>
      <c r="BE39" s="402"/>
      <c r="BF39" s="402"/>
      <c r="BG39" s="402"/>
      <c r="BH39" s="402"/>
      <c r="BI39" s="402"/>
      <c r="BJ39" s="402"/>
      <c r="BK39" s="402"/>
      <c r="BL39" s="402"/>
      <c r="BM39" s="402"/>
      <c r="BN39" s="402"/>
      <c r="BO39" s="402"/>
      <c r="BP39" s="402"/>
      <c r="BQ39" s="402"/>
      <c r="BR39" s="402"/>
      <c r="BS39" s="402"/>
      <c r="BT39" s="402"/>
      <c r="BU39" s="402"/>
      <c r="BV39" s="402"/>
      <c r="BW39" s="402"/>
      <c r="BX39" s="402"/>
      <c r="BY39" s="402"/>
      <c r="BZ39" s="402"/>
      <c r="CA39" s="402"/>
      <c r="CB39" s="402"/>
      <c r="CC39" s="402"/>
      <c r="CD39" s="402"/>
      <c r="CE39" s="403"/>
    </row>
    <row r="40" spans="1:83" s="53" customFormat="1" x14ac:dyDescent="0.35">
      <c r="A40" s="67"/>
      <c r="B40" s="469" t="s">
        <v>663</v>
      </c>
      <c r="D40" s="402">
        <f t="shared" ref="D40:AI40" si="10">SUM(D41:D43)</f>
        <v>0</v>
      </c>
      <c r="E40" s="402">
        <f t="shared" si="10"/>
        <v>0</v>
      </c>
      <c r="F40" s="402">
        <f t="shared" si="10"/>
        <v>0</v>
      </c>
      <c r="G40" s="402">
        <f t="shared" si="10"/>
        <v>0</v>
      </c>
      <c r="H40" s="402">
        <f t="shared" si="10"/>
        <v>0</v>
      </c>
      <c r="I40" s="402">
        <f t="shared" si="10"/>
        <v>0</v>
      </c>
      <c r="J40" s="402">
        <f t="shared" si="10"/>
        <v>0</v>
      </c>
      <c r="K40" s="402">
        <f t="shared" si="10"/>
        <v>0</v>
      </c>
      <c r="L40" s="402">
        <f t="shared" si="10"/>
        <v>0</v>
      </c>
      <c r="M40" s="402">
        <f t="shared" si="10"/>
        <v>0</v>
      </c>
      <c r="N40" s="402">
        <f t="shared" si="10"/>
        <v>0</v>
      </c>
      <c r="O40" s="402">
        <f t="shared" si="10"/>
        <v>0</v>
      </c>
      <c r="P40" s="402">
        <f t="shared" si="10"/>
        <v>0</v>
      </c>
      <c r="Q40" s="402">
        <f t="shared" si="10"/>
        <v>0</v>
      </c>
      <c r="R40" s="402">
        <f t="shared" si="10"/>
        <v>0</v>
      </c>
      <c r="S40" s="402">
        <f t="shared" si="10"/>
        <v>0</v>
      </c>
      <c r="T40" s="402">
        <f t="shared" si="10"/>
        <v>0</v>
      </c>
      <c r="U40" s="402">
        <f t="shared" si="10"/>
        <v>0</v>
      </c>
      <c r="V40" s="402">
        <f t="shared" si="10"/>
        <v>0</v>
      </c>
      <c r="W40" s="402">
        <f t="shared" si="10"/>
        <v>0</v>
      </c>
      <c r="X40" s="402">
        <f t="shared" si="10"/>
        <v>0</v>
      </c>
      <c r="Y40" s="402">
        <f t="shared" si="10"/>
        <v>0</v>
      </c>
      <c r="Z40" s="402">
        <f t="shared" si="10"/>
        <v>0</v>
      </c>
      <c r="AA40" s="402">
        <f t="shared" si="10"/>
        <v>0</v>
      </c>
      <c r="AB40" s="402">
        <f t="shared" si="10"/>
        <v>0</v>
      </c>
      <c r="AC40" s="402">
        <f t="shared" si="10"/>
        <v>0</v>
      </c>
      <c r="AD40" s="402">
        <f t="shared" si="10"/>
        <v>0</v>
      </c>
      <c r="AE40" s="402">
        <f t="shared" si="10"/>
        <v>0</v>
      </c>
      <c r="AF40" s="402">
        <f t="shared" si="10"/>
        <v>0</v>
      </c>
      <c r="AG40" s="402">
        <f t="shared" si="10"/>
        <v>0</v>
      </c>
      <c r="AH40" s="402">
        <f t="shared" si="10"/>
        <v>0</v>
      </c>
      <c r="AI40" s="402">
        <f t="shared" si="10"/>
        <v>0</v>
      </c>
      <c r="AJ40" s="402">
        <f t="shared" ref="AJ40:BO40" si="11">SUM(AJ41:AJ43)</f>
        <v>0</v>
      </c>
      <c r="AK40" s="402">
        <f t="shared" si="11"/>
        <v>0</v>
      </c>
      <c r="AL40" s="402">
        <f t="shared" si="11"/>
        <v>0</v>
      </c>
      <c r="AM40" s="402">
        <f t="shared" si="11"/>
        <v>0</v>
      </c>
      <c r="AN40" s="402">
        <f t="shared" si="11"/>
        <v>0</v>
      </c>
      <c r="AO40" s="402">
        <f t="shared" si="11"/>
        <v>0</v>
      </c>
      <c r="AP40" s="402">
        <f t="shared" si="11"/>
        <v>0</v>
      </c>
      <c r="AQ40" s="402">
        <f t="shared" si="11"/>
        <v>0</v>
      </c>
      <c r="AR40" s="402">
        <f t="shared" si="11"/>
        <v>0</v>
      </c>
      <c r="AS40" s="402">
        <f t="shared" si="11"/>
        <v>0</v>
      </c>
      <c r="AT40" s="402">
        <f t="shared" si="11"/>
        <v>0</v>
      </c>
      <c r="AU40" s="402">
        <f t="shared" si="11"/>
        <v>3945.2429999999995</v>
      </c>
      <c r="AV40" s="402">
        <f t="shared" si="11"/>
        <v>4566.0839999999998</v>
      </c>
      <c r="AW40" s="402">
        <f t="shared" si="11"/>
        <v>5028.2650000000003</v>
      </c>
      <c r="AX40" s="402">
        <f t="shared" si="11"/>
        <v>5228.0419039999997</v>
      </c>
      <c r="AY40" s="402">
        <f t="shared" si="11"/>
        <v>5429.9853480000002</v>
      </c>
      <c r="AZ40" s="402">
        <f t="shared" si="11"/>
        <v>5569.4310189999997</v>
      </c>
      <c r="BA40" s="402">
        <f t="shared" si="11"/>
        <v>5497.5839940000005</v>
      </c>
      <c r="BB40" s="402">
        <f t="shared" si="11"/>
        <v>5404.9490960500007</v>
      </c>
      <c r="BC40" s="402">
        <f t="shared" si="11"/>
        <v>5344.7178286746339</v>
      </c>
      <c r="BD40" s="402">
        <f t="shared" si="11"/>
        <v>5258.2453963295238</v>
      </c>
      <c r="BE40" s="402">
        <f t="shared" si="11"/>
        <v>5282.4608215130647</v>
      </c>
      <c r="BF40" s="402">
        <f t="shared" si="11"/>
        <v>5405.2562457978129</v>
      </c>
      <c r="BG40" s="402">
        <f t="shared" si="11"/>
        <v>5027.4844449073989</v>
      </c>
      <c r="BH40" s="402">
        <f t="shared" si="11"/>
        <v>5200.1678251855656</v>
      </c>
      <c r="BI40" s="402">
        <f t="shared" si="11"/>
        <v>5262.5853160000006</v>
      </c>
      <c r="BJ40" s="402">
        <f t="shared" si="11"/>
        <v>5369.7323449999994</v>
      </c>
      <c r="BK40" s="402">
        <f t="shared" si="11"/>
        <v>5453.8794030000026</v>
      </c>
      <c r="BL40" s="402">
        <f t="shared" si="11"/>
        <v>5368.0309109999998</v>
      </c>
      <c r="BM40" s="402">
        <f t="shared" si="11"/>
        <v>5469.5985130000008</v>
      </c>
      <c r="BN40" s="402">
        <f t="shared" si="11"/>
        <v>5405.4632049999982</v>
      </c>
      <c r="BO40" s="402">
        <f t="shared" si="11"/>
        <v>5577.6619860000001</v>
      </c>
      <c r="BP40" s="402">
        <f t="shared" ref="BP40:CE40" si="12">SUM(BP41:BP43)</f>
        <v>5877.8337030000021</v>
      </c>
      <c r="BQ40" s="402">
        <f t="shared" si="12"/>
        <v>5949.4745670000011</v>
      </c>
      <c r="BR40" s="402">
        <f t="shared" si="12"/>
        <v>5996.8369509999993</v>
      </c>
      <c r="BS40" s="402">
        <f t="shared" si="12"/>
        <v>5971.5869620000003</v>
      </c>
      <c r="BT40" s="402">
        <f t="shared" si="12"/>
        <v>5801.1453980000006</v>
      </c>
      <c r="BU40" s="402">
        <f t="shared" si="12"/>
        <v>5485.4757249999984</v>
      </c>
      <c r="BV40" s="402">
        <f t="shared" si="12"/>
        <v>5177.6325700000007</v>
      </c>
      <c r="BW40" s="402">
        <f t="shared" si="12"/>
        <v>4802.5128440000008</v>
      </c>
      <c r="BX40" s="402">
        <f t="shared" si="12"/>
        <v>4627.0056789999999</v>
      </c>
      <c r="BY40" s="402">
        <f t="shared" si="12"/>
        <v>4369.6281436568825</v>
      </c>
      <c r="BZ40" s="402">
        <f t="shared" si="12"/>
        <v>4333.3446295640351</v>
      </c>
      <c r="CA40" s="402">
        <f t="shared" si="12"/>
        <v>4432.7651733354851</v>
      </c>
      <c r="CB40" s="402">
        <f t="shared" si="12"/>
        <v>4505.7456977154889</v>
      </c>
      <c r="CC40" s="402">
        <f t="shared" si="12"/>
        <v>4004.9210673039788</v>
      </c>
      <c r="CD40" s="402">
        <f t="shared" si="12"/>
        <v>3956.051897275252</v>
      </c>
      <c r="CE40" s="403">
        <f t="shared" si="12"/>
        <v>4130.1057158628473</v>
      </c>
    </row>
    <row r="41" spans="1:83" s="53" customFormat="1" x14ac:dyDescent="0.35">
      <c r="A41" s="67"/>
      <c r="B41" s="201" t="s">
        <v>624</v>
      </c>
      <c r="D41" s="402" t="s">
        <v>473</v>
      </c>
      <c r="E41" s="402" t="s">
        <v>473</v>
      </c>
      <c r="F41" s="402" t="s">
        <v>473</v>
      </c>
      <c r="G41" s="402" t="s">
        <v>473</v>
      </c>
      <c r="H41" s="402" t="s">
        <v>473</v>
      </c>
      <c r="I41" s="402" t="s">
        <v>473</v>
      </c>
      <c r="J41" s="402" t="s">
        <v>473</v>
      </c>
      <c r="K41" s="402" t="s">
        <v>473</v>
      </c>
      <c r="L41" s="402" t="s">
        <v>473</v>
      </c>
      <c r="M41" s="402" t="s">
        <v>473</v>
      </c>
      <c r="N41" s="402" t="s">
        <v>473</v>
      </c>
      <c r="O41" s="402" t="s">
        <v>473</v>
      </c>
      <c r="P41" s="402" t="s">
        <v>473</v>
      </c>
      <c r="Q41" s="402" t="s">
        <v>473</v>
      </c>
      <c r="R41" s="402" t="s">
        <v>473</v>
      </c>
      <c r="S41" s="402" t="s">
        <v>473</v>
      </c>
      <c r="T41" s="402" t="s">
        <v>473</v>
      </c>
      <c r="U41" s="402" t="s">
        <v>473</v>
      </c>
      <c r="V41" s="402" t="s">
        <v>473</v>
      </c>
      <c r="W41" s="402" t="s">
        <v>473</v>
      </c>
      <c r="X41" s="402" t="s">
        <v>473</v>
      </c>
      <c r="Y41" s="402" t="s">
        <v>473</v>
      </c>
      <c r="Z41" s="402" t="s">
        <v>473</v>
      </c>
      <c r="AA41" s="402" t="s">
        <v>473</v>
      </c>
      <c r="AB41" s="402" t="s">
        <v>473</v>
      </c>
      <c r="AC41" s="402" t="s">
        <v>473</v>
      </c>
      <c r="AD41" s="402" t="s">
        <v>473</v>
      </c>
      <c r="AE41" s="402" t="s">
        <v>473</v>
      </c>
      <c r="AF41" s="402" t="s">
        <v>473</v>
      </c>
      <c r="AG41" s="402" t="s">
        <v>473</v>
      </c>
      <c r="AH41" s="402" t="s">
        <v>473</v>
      </c>
      <c r="AI41" s="402" t="s">
        <v>473</v>
      </c>
      <c r="AJ41" s="402" t="s">
        <v>473</v>
      </c>
      <c r="AK41" s="402" t="s">
        <v>473</v>
      </c>
      <c r="AL41" s="402" t="s">
        <v>473</v>
      </c>
      <c r="AM41" s="402" t="s">
        <v>473</v>
      </c>
      <c r="AN41" s="402" t="s">
        <v>473</v>
      </c>
      <c r="AO41" s="402" t="s">
        <v>473</v>
      </c>
      <c r="AP41" s="402" t="s">
        <v>473</v>
      </c>
      <c r="AQ41" s="402" t="s">
        <v>473</v>
      </c>
      <c r="AR41" s="402" t="s">
        <v>473</v>
      </c>
      <c r="AS41" s="402" t="s">
        <v>473</v>
      </c>
      <c r="AT41" s="402" t="s">
        <v>473</v>
      </c>
      <c r="AU41" s="402">
        <v>3236.7390749716378</v>
      </c>
      <c r="AV41" s="402">
        <v>3777.160321579041</v>
      </c>
      <c r="AW41" s="402">
        <v>4181.6408677259369</v>
      </c>
      <c r="AX41" s="402">
        <v>4354.828047</v>
      </c>
      <c r="AY41" s="402">
        <v>4537.4679940000005</v>
      </c>
      <c r="AZ41" s="402">
        <v>4634.1636629999994</v>
      </c>
      <c r="BA41" s="402">
        <v>4535.8971240000001</v>
      </c>
      <c r="BB41" s="402">
        <v>4440.2668552700006</v>
      </c>
      <c r="BC41" s="402">
        <v>4375.6373696746332</v>
      </c>
      <c r="BD41" s="402">
        <v>4287.3265713295241</v>
      </c>
      <c r="BE41" s="402">
        <v>4295.7709825130651</v>
      </c>
      <c r="BF41" s="402">
        <v>4378.7157327978121</v>
      </c>
      <c r="BG41" s="402">
        <v>4215.6524239073988</v>
      </c>
      <c r="BH41" s="402">
        <v>4369.9485561855663</v>
      </c>
      <c r="BI41" s="402">
        <v>4418.6826030000011</v>
      </c>
      <c r="BJ41" s="402">
        <v>4504.6312519999992</v>
      </c>
      <c r="BK41" s="402">
        <v>4581.3157550000024</v>
      </c>
      <c r="BL41" s="402">
        <v>4510.0732129999997</v>
      </c>
      <c r="BM41" s="402">
        <v>4583.9270970000007</v>
      </c>
      <c r="BN41" s="402">
        <v>4509.0307519999978</v>
      </c>
      <c r="BO41" s="402">
        <v>4682.9926180000002</v>
      </c>
      <c r="BP41" s="402">
        <v>4958.7607460000017</v>
      </c>
      <c r="BQ41" s="402">
        <v>5047.1581330000008</v>
      </c>
      <c r="BR41" s="402">
        <v>5091.0835709999992</v>
      </c>
      <c r="BS41" s="402">
        <v>5058.5009950000003</v>
      </c>
      <c r="BT41" s="402">
        <v>4893.5645820000009</v>
      </c>
      <c r="BU41" s="402">
        <v>4601.4981699999989</v>
      </c>
      <c r="BV41" s="402">
        <v>4323.6726686648526</v>
      </c>
      <c r="BW41" s="402">
        <v>4009.0528172699987</v>
      </c>
      <c r="BX41" s="402">
        <v>3857.7041331464156</v>
      </c>
      <c r="BY41" s="402">
        <v>3631.0013796878839</v>
      </c>
      <c r="BZ41" s="402">
        <v>3622.534150583565</v>
      </c>
      <c r="CA41" s="402">
        <v>3717.6066880924382</v>
      </c>
      <c r="CB41" s="402">
        <v>3786.9755340635938</v>
      </c>
      <c r="CC41" s="402">
        <v>3372.19721478673</v>
      </c>
      <c r="CD41" s="402">
        <v>3404.482443248341</v>
      </c>
      <c r="CE41" s="403">
        <v>3524.5417499779719</v>
      </c>
    </row>
    <row r="42" spans="1:83" s="53" customFormat="1" x14ac:dyDescent="0.35">
      <c r="A42" s="67"/>
      <c r="B42" s="201" t="s">
        <v>625</v>
      </c>
      <c r="D42" s="402" t="s">
        <v>473</v>
      </c>
      <c r="E42" s="402" t="s">
        <v>473</v>
      </c>
      <c r="F42" s="402" t="s">
        <v>473</v>
      </c>
      <c r="G42" s="402" t="s">
        <v>473</v>
      </c>
      <c r="H42" s="402" t="s">
        <v>473</v>
      </c>
      <c r="I42" s="402" t="s">
        <v>473</v>
      </c>
      <c r="J42" s="402" t="s">
        <v>473</v>
      </c>
      <c r="K42" s="402" t="s">
        <v>473</v>
      </c>
      <c r="L42" s="402" t="s">
        <v>473</v>
      </c>
      <c r="M42" s="402" t="s">
        <v>473</v>
      </c>
      <c r="N42" s="402" t="s">
        <v>473</v>
      </c>
      <c r="O42" s="402" t="s">
        <v>473</v>
      </c>
      <c r="P42" s="402" t="s">
        <v>473</v>
      </c>
      <c r="Q42" s="402" t="s">
        <v>473</v>
      </c>
      <c r="R42" s="402" t="s">
        <v>473</v>
      </c>
      <c r="S42" s="402" t="s">
        <v>473</v>
      </c>
      <c r="T42" s="402" t="s">
        <v>473</v>
      </c>
      <c r="U42" s="402" t="s">
        <v>473</v>
      </c>
      <c r="V42" s="402" t="s">
        <v>473</v>
      </c>
      <c r="W42" s="402" t="s">
        <v>473</v>
      </c>
      <c r="X42" s="402" t="s">
        <v>473</v>
      </c>
      <c r="Y42" s="402" t="s">
        <v>473</v>
      </c>
      <c r="Z42" s="402" t="s">
        <v>473</v>
      </c>
      <c r="AA42" s="402" t="s">
        <v>473</v>
      </c>
      <c r="AB42" s="402" t="s">
        <v>473</v>
      </c>
      <c r="AC42" s="402" t="s">
        <v>473</v>
      </c>
      <c r="AD42" s="402" t="s">
        <v>473</v>
      </c>
      <c r="AE42" s="402" t="s">
        <v>473</v>
      </c>
      <c r="AF42" s="402" t="s">
        <v>473</v>
      </c>
      <c r="AG42" s="402" t="s">
        <v>473</v>
      </c>
      <c r="AH42" s="402" t="s">
        <v>473</v>
      </c>
      <c r="AI42" s="402" t="s">
        <v>473</v>
      </c>
      <c r="AJ42" s="402" t="s">
        <v>473</v>
      </c>
      <c r="AK42" s="402" t="s">
        <v>473</v>
      </c>
      <c r="AL42" s="402" t="s">
        <v>473</v>
      </c>
      <c r="AM42" s="402" t="s">
        <v>473</v>
      </c>
      <c r="AN42" s="402" t="s">
        <v>473</v>
      </c>
      <c r="AO42" s="402" t="s">
        <v>473</v>
      </c>
      <c r="AP42" s="402" t="s">
        <v>473</v>
      </c>
      <c r="AQ42" s="402" t="s">
        <v>473</v>
      </c>
      <c r="AR42" s="402" t="s">
        <v>473</v>
      </c>
      <c r="AS42" s="402" t="s">
        <v>473</v>
      </c>
      <c r="AT42" s="402" t="s">
        <v>473</v>
      </c>
      <c r="AU42" s="402">
        <v>183.55250930270057</v>
      </c>
      <c r="AV42" s="402">
        <v>215.76524734087627</v>
      </c>
      <c r="AW42" s="402">
        <v>233.48116452688467</v>
      </c>
      <c r="AX42" s="402">
        <v>249.68303599999999</v>
      </c>
      <c r="AY42" s="402">
        <v>261.47803500000003</v>
      </c>
      <c r="AZ42" s="402">
        <v>270.25333700000004</v>
      </c>
      <c r="BA42" s="402">
        <v>267.80757900000003</v>
      </c>
      <c r="BB42" s="402">
        <v>266.30177027999997</v>
      </c>
      <c r="BC42" s="402">
        <v>267.94469299999997</v>
      </c>
      <c r="BD42" s="402">
        <v>270.05906600000003</v>
      </c>
      <c r="BE42" s="402">
        <v>273.37646599999994</v>
      </c>
      <c r="BF42" s="402">
        <v>283.87166200000001</v>
      </c>
      <c r="BG42" s="402">
        <v>272.87907999999999</v>
      </c>
      <c r="BH42" s="402">
        <v>273.85431499999993</v>
      </c>
      <c r="BI42" s="402">
        <v>281.61558000000008</v>
      </c>
      <c r="BJ42" s="402">
        <v>289.47423800000001</v>
      </c>
      <c r="BK42" s="402">
        <v>298.57093800000001</v>
      </c>
      <c r="BL42" s="402">
        <v>265.65446399999996</v>
      </c>
      <c r="BM42" s="402">
        <v>250.632768</v>
      </c>
      <c r="BN42" s="402">
        <v>232.66302899999994</v>
      </c>
      <c r="BO42" s="402">
        <v>220.99752100000003</v>
      </c>
      <c r="BP42" s="402">
        <v>229.47088200000007</v>
      </c>
      <c r="BQ42" s="402">
        <v>230.47488800000002</v>
      </c>
      <c r="BR42" s="402">
        <v>230.44787599999995</v>
      </c>
      <c r="BS42" s="402">
        <v>235.603419</v>
      </c>
      <c r="BT42" s="402">
        <v>238.79134599999998</v>
      </c>
      <c r="BU42" s="402">
        <v>240.23291299999997</v>
      </c>
      <c r="BV42" s="402">
        <v>237.28107100976376</v>
      </c>
      <c r="BW42" s="402">
        <v>222.09259873421991</v>
      </c>
      <c r="BX42" s="402">
        <v>211.9868481260437</v>
      </c>
      <c r="BY42" s="402">
        <v>208.05259796857678</v>
      </c>
      <c r="BZ42" s="402">
        <v>202.98944981400535</v>
      </c>
      <c r="CA42" s="402">
        <v>211.83822545273665</v>
      </c>
      <c r="CB42" s="402">
        <v>214.15519814180396</v>
      </c>
      <c r="CC42" s="402">
        <v>187.37170599698317</v>
      </c>
      <c r="CD42" s="402">
        <v>182.28687119135063</v>
      </c>
      <c r="CE42" s="403">
        <v>192.4550578119628</v>
      </c>
    </row>
    <row r="43" spans="1:83" s="53" customFormat="1" x14ac:dyDescent="0.35">
      <c r="A43" s="67"/>
      <c r="B43" s="201" t="s">
        <v>626</v>
      </c>
      <c r="D43" s="402" t="s">
        <v>473</v>
      </c>
      <c r="E43" s="402" t="s">
        <v>473</v>
      </c>
      <c r="F43" s="402" t="s">
        <v>473</v>
      </c>
      <c r="G43" s="402" t="s">
        <v>473</v>
      </c>
      <c r="H43" s="402" t="s">
        <v>473</v>
      </c>
      <c r="I43" s="402" t="s">
        <v>473</v>
      </c>
      <c r="J43" s="402" t="s">
        <v>473</v>
      </c>
      <c r="K43" s="402" t="s">
        <v>473</v>
      </c>
      <c r="L43" s="402" t="s">
        <v>473</v>
      </c>
      <c r="M43" s="402" t="s">
        <v>473</v>
      </c>
      <c r="N43" s="402" t="s">
        <v>473</v>
      </c>
      <c r="O43" s="402" t="s">
        <v>473</v>
      </c>
      <c r="P43" s="402" t="s">
        <v>473</v>
      </c>
      <c r="Q43" s="402" t="s">
        <v>473</v>
      </c>
      <c r="R43" s="402" t="s">
        <v>473</v>
      </c>
      <c r="S43" s="402" t="s">
        <v>473</v>
      </c>
      <c r="T43" s="402" t="s">
        <v>473</v>
      </c>
      <c r="U43" s="402" t="s">
        <v>473</v>
      </c>
      <c r="V43" s="402" t="s">
        <v>473</v>
      </c>
      <c r="W43" s="402" t="s">
        <v>473</v>
      </c>
      <c r="X43" s="402" t="s">
        <v>473</v>
      </c>
      <c r="Y43" s="402" t="s">
        <v>473</v>
      </c>
      <c r="Z43" s="402" t="s">
        <v>473</v>
      </c>
      <c r="AA43" s="402" t="s">
        <v>473</v>
      </c>
      <c r="AB43" s="402" t="s">
        <v>473</v>
      </c>
      <c r="AC43" s="402" t="s">
        <v>473</v>
      </c>
      <c r="AD43" s="402" t="s">
        <v>473</v>
      </c>
      <c r="AE43" s="402" t="s">
        <v>473</v>
      </c>
      <c r="AF43" s="402" t="s">
        <v>473</v>
      </c>
      <c r="AG43" s="402" t="s">
        <v>473</v>
      </c>
      <c r="AH43" s="402" t="s">
        <v>473</v>
      </c>
      <c r="AI43" s="402" t="s">
        <v>473</v>
      </c>
      <c r="AJ43" s="402" t="s">
        <v>473</v>
      </c>
      <c r="AK43" s="402" t="s">
        <v>473</v>
      </c>
      <c r="AL43" s="402" t="s">
        <v>473</v>
      </c>
      <c r="AM43" s="402" t="s">
        <v>473</v>
      </c>
      <c r="AN43" s="402" t="s">
        <v>473</v>
      </c>
      <c r="AO43" s="402" t="s">
        <v>473</v>
      </c>
      <c r="AP43" s="402" t="s">
        <v>473</v>
      </c>
      <c r="AQ43" s="402" t="s">
        <v>473</v>
      </c>
      <c r="AR43" s="402" t="s">
        <v>473</v>
      </c>
      <c r="AS43" s="402" t="s">
        <v>473</v>
      </c>
      <c r="AT43" s="402" t="s">
        <v>473</v>
      </c>
      <c r="AU43" s="402">
        <v>524.95141572566149</v>
      </c>
      <c r="AV43" s="402">
        <v>573.15843108008266</v>
      </c>
      <c r="AW43" s="402">
        <v>613.142967747179</v>
      </c>
      <c r="AX43" s="402">
        <v>623.53082099999983</v>
      </c>
      <c r="AY43" s="402">
        <v>631.03931899999998</v>
      </c>
      <c r="AZ43" s="402">
        <v>665.01401899999996</v>
      </c>
      <c r="BA43" s="402">
        <v>693.87929099999985</v>
      </c>
      <c r="BB43" s="402">
        <v>698.3804705</v>
      </c>
      <c r="BC43" s="402">
        <v>701.13576599999999</v>
      </c>
      <c r="BD43" s="402">
        <v>700.85975900000005</v>
      </c>
      <c r="BE43" s="402">
        <v>713.31337299999996</v>
      </c>
      <c r="BF43" s="402">
        <v>742.66885100000002</v>
      </c>
      <c r="BG43" s="402">
        <v>538.95294100000001</v>
      </c>
      <c r="BH43" s="402">
        <v>556.36495400000001</v>
      </c>
      <c r="BI43" s="402">
        <v>562.28713300000015</v>
      </c>
      <c r="BJ43" s="402">
        <v>575.62685500000009</v>
      </c>
      <c r="BK43" s="402">
        <v>573.99270999999999</v>
      </c>
      <c r="BL43" s="402">
        <v>592.30323399999986</v>
      </c>
      <c r="BM43" s="402">
        <v>635.03864799999997</v>
      </c>
      <c r="BN43" s="402">
        <v>663.76942399999973</v>
      </c>
      <c r="BO43" s="402">
        <v>673.67184699999996</v>
      </c>
      <c r="BP43" s="402">
        <v>689.60207500000024</v>
      </c>
      <c r="BQ43" s="402">
        <v>671.84154600000011</v>
      </c>
      <c r="BR43" s="402">
        <v>675.30550399999993</v>
      </c>
      <c r="BS43" s="402">
        <v>677.48254800000007</v>
      </c>
      <c r="BT43" s="402">
        <v>668.78947000000005</v>
      </c>
      <c r="BU43" s="402">
        <v>643.74464199999989</v>
      </c>
      <c r="BV43" s="402">
        <v>616.6788303253843</v>
      </c>
      <c r="BW43" s="402">
        <v>571.36742799578246</v>
      </c>
      <c r="BX43" s="402">
        <v>557.31469772754019</v>
      </c>
      <c r="BY43" s="402">
        <v>530.57416600042143</v>
      </c>
      <c r="BZ43" s="402">
        <v>507.82102916646483</v>
      </c>
      <c r="CA43" s="402">
        <v>503.32025979030982</v>
      </c>
      <c r="CB43" s="402">
        <v>504.61496551009122</v>
      </c>
      <c r="CC43" s="402">
        <v>445.35214652026593</v>
      </c>
      <c r="CD43" s="402">
        <v>369.28258283556045</v>
      </c>
      <c r="CE43" s="403">
        <v>413.10890807291236</v>
      </c>
    </row>
    <row r="44" spans="1:83" s="53" customFormat="1" ht="26.25" customHeight="1" x14ac:dyDescent="0.35">
      <c r="A44" s="67"/>
      <c r="B44" s="469" t="s">
        <v>664</v>
      </c>
      <c r="D44" s="402">
        <f t="shared" ref="D44:AI44" si="13">SUM(D45:D47)</f>
        <v>0</v>
      </c>
      <c r="E44" s="402">
        <f t="shared" si="13"/>
        <v>0</v>
      </c>
      <c r="F44" s="402">
        <f t="shared" si="13"/>
        <v>0</v>
      </c>
      <c r="G44" s="402">
        <f t="shared" si="13"/>
        <v>0</v>
      </c>
      <c r="H44" s="402">
        <f t="shared" si="13"/>
        <v>0</v>
      </c>
      <c r="I44" s="402">
        <f t="shared" si="13"/>
        <v>0</v>
      </c>
      <c r="J44" s="402">
        <f t="shared" si="13"/>
        <v>0</v>
      </c>
      <c r="K44" s="402">
        <f t="shared" si="13"/>
        <v>0</v>
      </c>
      <c r="L44" s="402">
        <f t="shared" si="13"/>
        <v>0</v>
      </c>
      <c r="M44" s="402">
        <f t="shared" si="13"/>
        <v>0</v>
      </c>
      <c r="N44" s="402">
        <f t="shared" si="13"/>
        <v>0</v>
      </c>
      <c r="O44" s="402">
        <f t="shared" si="13"/>
        <v>0</v>
      </c>
      <c r="P44" s="402">
        <f t="shared" si="13"/>
        <v>0</v>
      </c>
      <c r="Q44" s="402">
        <f t="shared" si="13"/>
        <v>0</v>
      </c>
      <c r="R44" s="402">
        <f t="shared" si="13"/>
        <v>0</v>
      </c>
      <c r="S44" s="402">
        <f t="shared" si="13"/>
        <v>0</v>
      </c>
      <c r="T44" s="402">
        <f t="shared" si="13"/>
        <v>0</v>
      </c>
      <c r="U44" s="402">
        <f t="shared" si="13"/>
        <v>0</v>
      </c>
      <c r="V44" s="402">
        <f t="shared" si="13"/>
        <v>0</v>
      </c>
      <c r="W44" s="402">
        <f t="shared" si="13"/>
        <v>0</v>
      </c>
      <c r="X44" s="402">
        <f t="shared" si="13"/>
        <v>0</v>
      </c>
      <c r="Y44" s="402">
        <f t="shared" si="13"/>
        <v>0</v>
      </c>
      <c r="Z44" s="402">
        <f t="shared" si="13"/>
        <v>0</v>
      </c>
      <c r="AA44" s="402">
        <f t="shared" si="13"/>
        <v>0</v>
      </c>
      <c r="AB44" s="402">
        <f t="shared" si="13"/>
        <v>0</v>
      </c>
      <c r="AC44" s="402">
        <f t="shared" si="13"/>
        <v>0</v>
      </c>
      <c r="AD44" s="402">
        <f t="shared" si="13"/>
        <v>0</v>
      </c>
      <c r="AE44" s="402">
        <f t="shared" si="13"/>
        <v>0</v>
      </c>
      <c r="AF44" s="402">
        <f t="shared" si="13"/>
        <v>0</v>
      </c>
      <c r="AG44" s="402">
        <f t="shared" si="13"/>
        <v>0</v>
      </c>
      <c r="AH44" s="402">
        <f t="shared" si="13"/>
        <v>0</v>
      </c>
      <c r="AI44" s="402">
        <f t="shared" si="13"/>
        <v>0</v>
      </c>
      <c r="AJ44" s="402">
        <f t="shared" ref="AJ44:BO44" si="14">SUM(AJ45:AJ47)</f>
        <v>0</v>
      </c>
      <c r="AK44" s="402">
        <f t="shared" si="14"/>
        <v>0</v>
      </c>
      <c r="AL44" s="402">
        <f t="shared" si="14"/>
        <v>0</v>
      </c>
      <c r="AM44" s="402">
        <f t="shared" si="14"/>
        <v>0</v>
      </c>
      <c r="AN44" s="402">
        <f t="shared" si="14"/>
        <v>0</v>
      </c>
      <c r="AO44" s="402">
        <f t="shared" si="14"/>
        <v>0</v>
      </c>
      <c r="AP44" s="402">
        <f t="shared" si="14"/>
        <v>0</v>
      </c>
      <c r="AQ44" s="402">
        <f t="shared" si="14"/>
        <v>0</v>
      </c>
      <c r="AR44" s="402">
        <f t="shared" si="14"/>
        <v>0</v>
      </c>
      <c r="AS44" s="402">
        <f t="shared" si="14"/>
        <v>0</v>
      </c>
      <c r="AT44" s="402">
        <f t="shared" si="14"/>
        <v>0</v>
      </c>
      <c r="AU44" s="402">
        <f t="shared" si="14"/>
        <v>2413.4089999999997</v>
      </c>
      <c r="AV44" s="402">
        <f t="shared" si="14"/>
        <v>3246.0120000000002</v>
      </c>
      <c r="AW44" s="402">
        <f t="shared" si="14"/>
        <v>4188.58</v>
      </c>
      <c r="AX44" s="402">
        <f t="shared" si="14"/>
        <v>4875.1940160000004</v>
      </c>
      <c r="AY44" s="402">
        <f t="shared" si="14"/>
        <v>5444.6813459999994</v>
      </c>
      <c r="AZ44" s="402">
        <f t="shared" si="14"/>
        <v>5810.3309459999982</v>
      </c>
      <c r="BA44" s="402">
        <f t="shared" si="14"/>
        <v>5678.8121289999999</v>
      </c>
      <c r="BB44" s="402">
        <f t="shared" si="14"/>
        <v>5659.8551239500011</v>
      </c>
      <c r="BC44" s="402">
        <f t="shared" si="14"/>
        <v>5719.3859879999654</v>
      </c>
      <c r="BD44" s="402">
        <f t="shared" si="14"/>
        <v>5904.123578470475</v>
      </c>
      <c r="BE44" s="402">
        <f t="shared" si="14"/>
        <v>6306.2343094869357</v>
      </c>
      <c r="BF44" s="402">
        <f t="shared" si="14"/>
        <v>7230.9641702021872</v>
      </c>
      <c r="BG44" s="402">
        <f t="shared" si="14"/>
        <v>7319.8412333400011</v>
      </c>
      <c r="BH44" s="402">
        <f t="shared" si="14"/>
        <v>7957.4022362544338</v>
      </c>
      <c r="BI44" s="402">
        <f t="shared" si="14"/>
        <v>8665.6198189999977</v>
      </c>
      <c r="BJ44" s="402">
        <f t="shared" si="14"/>
        <v>9470.8152410000039</v>
      </c>
      <c r="BK44" s="402">
        <f t="shared" si="14"/>
        <v>10277.921191999998</v>
      </c>
      <c r="BL44" s="402">
        <f t="shared" si="14"/>
        <v>11735.410251000003</v>
      </c>
      <c r="BM44" s="402">
        <f t="shared" si="14"/>
        <v>14519.632665000001</v>
      </c>
      <c r="BN44" s="402">
        <f t="shared" si="14"/>
        <v>16021.527095999994</v>
      </c>
      <c r="BO44" s="402">
        <f t="shared" si="14"/>
        <v>17242.628137000007</v>
      </c>
      <c r="BP44" s="402">
        <f t="shared" ref="BP44:CE44" si="15">SUM(BP45:BP47)</f>
        <v>18021.797909000001</v>
      </c>
      <c r="BQ44" s="402">
        <f t="shared" si="15"/>
        <v>18220.333105999998</v>
      </c>
      <c r="BR44" s="402">
        <f t="shared" si="15"/>
        <v>18319.728604</v>
      </c>
      <c r="BS44" s="402">
        <f t="shared" si="15"/>
        <v>18272.126685000003</v>
      </c>
      <c r="BT44" s="402">
        <f t="shared" si="15"/>
        <v>17639.454521000003</v>
      </c>
      <c r="BU44" s="402">
        <f t="shared" si="15"/>
        <v>16815.744488999997</v>
      </c>
      <c r="BV44" s="402">
        <f t="shared" si="15"/>
        <v>15552.189380999998</v>
      </c>
      <c r="BW44" s="402">
        <f t="shared" si="15"/>
        <v>13576.491620350231</v>
      </c>
      <c r="BX44" s="402">
        <f t="shared" si="15"/>
        <v>12707.290024</v>
      </c>
      <c r="BY44" s="402">
        <f t="shared" si="15"/>
        <v>11756.129343538607</v>
      </c>
      <c r="BZ44" s="402">
        <f t="shared" si="15"/>
        <v>10696.188877471883</v>
      </c>
      <c r="CA44" s="402">
        <f t="shared" si="15"/>
        <v>10344.215029461699</v>
      </c>
      <c r="CB44" s="402">
        <f t="shared" si="15"/>
        <v>9930.2538965453878</v>
      </c>
      <c r="CC44" s="402">
        <f t="shared" si="15"/>
        <v>7535.1819849162375</v>
      </c>
      <c r="CD44" s="402">
        <f t="shared" si="15"/>
        <v>6905.4749038555656</v>
      </c>
      <c r="CE44" s="403">
        <f t="shared" si="15"/>
        <v>6682.3690571835386</v>
      </c>
    </row>
    <row r="45" spans="1:83" s="53" customFormat="1" x14ac:dyDescent="0.35">
      <c r="A45" s="67"/>
      <c r="B45" s="201" t="s">
        <v>624</v>
      </c>
      <c r="D45" s="402" t="s">
        <v>473</v>
      </c>
      <c r="E45" s="402" t="s">
        <v>473</v>
      </c>
      <c r="F45" s="402" t="s">
        <v>473</v>
      </c>
      <c r="G45" s="402" t="s">
        <v>473</v>
      </c>
      <c r="H45" s="402" t="s">
        <v>473</v>
      </c>
      <c r="I45" s="402" t="s">
        <v>473</v>
      </c>
      <c r="J45" s="402" t="s">
        <v>473</v>
      </c>
      <c r="K45" s="402" t="s">
        <v>473</v>
      </c>
      <c r="L45" s="402" t="s">
        <v>473</v>
      </c>
      <c r="M45" s="402" t="s">
        <v>473</v>
      </c>
      <c r="N45" s="402" t="s">
        <v>473</v>
      </c>
      <c r="O45" s="402" t="s">
        <v>473</v>
      </c>
      <c r="P45" s="402" t="s">
        <v>473</v>
      </c>
      <c r="Q45" s="402" t="s">
        <v>473</v>
      </c>
      <c r="R45" s="402" t="s">
        <v>473</v>
      </c>
      <c r="S45" s="402" t="s">
        <v>473</v>
      </c>
      <c r="T45" s="402" t="s">
        <v>473</v>
      </c>
      <c r="U45" s="402" t="s">
        <v>473</v>
      </c>
      <c r="V45" s="402" t="s">
        <v>473</v>
      </c>
      <c r="W45" s="402" t="s">
        <v>473</v>
      </c>
      <c r="X45" s="402" t="s">
        <v>473</v>
      </c>
      <c r="Y45" s="402" t="s">
        <v>473</v>
      </c>
      <c r="Z45" s="402" t="s">
        <v>473</v>
      </c>
      <c r="AA45" s="402" t="s">
        <v>473</v>
      </c>
      <c r="AB45" s="402" t="s">
        <v>473</v>
      </c>
      <c r="AC45" s="402" t="s">
        <v>473</v>
      </c>
      <c r="AD45" s="402" t="s">
        <v>473</v>
      </c>
      <c r="AE45" s="402" t="s">
        <v>473</v>
      </c>
      <c r="AF45" s="402" t="s">
        <v>473</v>
      </c>
      <c r="AG45" s="402" t="s">
        <v>473</v>
      </c>
      <c r="AH45" s="402" t="s">
        <v>473</v>
      </c>
      <c r="AI45" s="402" t="s">
        <v>473</v>
      </c>
      <c r="AJ45" s="402" t="s">
        <v>473</v>
      </c>
      <c r="AK45" s="402" t="s">
        <v>473</v>
      </c>
      <c r="AL45" s="402" t="s">
        <v>473</v>
      </c>
      <c r="AM45" s="402" t="s">
        <v>473</v>
      </c>
      <c r="AN45" s="402" t="s">
        <v>473</v>
      </c>
      <c r="AO45" s="402" t="s">
        <v>473</v>
      </c>
      <c r="AP45" s="402" t="s">
        <v>473</v>
      </c>
      <c r="AQ45" s="402" t="s">
        <v>473</v>
      </c>
      <c r="AR45" s="402" t="s">
        <v>473</v>
      </c>
      <c r="AS45" s="402" t="s">
        <v>473</v>
      </c>
      <c r="AT45" s="402" t="s">
        <v>473</v>
      </c>
      <c r="AU45" s="402">
        <v>2167.1547548999097</v>
      </c>
      <c r="AV45" s="402">
        <v>2933.9340063665963</v>
      </c>
      <c r="AW45" s="402">
        <v>3808.909900802536</v>
      </c>
      <c r="AX45" s="402">
        <v>4431.8053010000003</v>
      </c>
      <c r="AY45" s="402">
        <v>4945.9247070000001</v>
      </c>
      <c r="AZ45" s="402">
        <v>5272.4258929999987</v>
      </c>
      <c r="BA45" s="402">
        <v>5125.3931899999998</v>
      </c>
      <c r="BB45" s="402">
        <v>5085.6280137300009</v>
      </c>
      <c r="BC45" s="402">
        <v>5127.7575389068625</v>
      </c>
      <c r="BD45" s="402">
        <v>5286.4482749333047</v>
      </c>
      <c r="BE45" s="402">
        <v>5644.5086698518116</v>
      </c>
      <c r="BF45" s="402">
        <v>6440.9761648831518</v>
      </c>
      <c r="BG45" s="402">
        <v>6436.3892621292925</v>
      </c>
      <c r="BH45" s="402">
        <v>7040.1673683997742</v>
      </c>
      <c r="BI45" s="402">
        <v>7712.8027929999989</v>
      </c>
      <c r="BJ45" s="402">
        <v>8463.0670730000038</v>
      </c>
      <c r="BK45" s="402">
        <v>9198.6850749999976</v>
      </c>
      <c r="BL45" s="402">
        <v>10489.469894000003</v>
      </c>
      <c r="BM45" s="402">
        <v>13015.576289000001</v>
      </c>
      <c r="BN45" s="402">
        <v>14364.520094999996</v>
      </c>
      <c r="BO45" s="402">
        <v>15453.731155000005</v>
      </c>
      <c r="BP45" s="402">
        <v>16160.501292999999</v>
      </c>
      <c r="BQ45" s="402">
        <v>16348.544953999997</v>
      </c>
      <c r="BR45" s="402">
        <v>16438.019783</v>
      </c>
      <c r="BS45" s="402">
        <v>16388.976737000001</v>
      </c>
      <c r="BT45" s="402">
        <v>15805.191595000006</v>
      </c>
      <c r="BU45" s="402">
        <v>15036.677091999998</v>
      </c>
      <c r="BV45" s="402">
        <v>13873.505020699633</v>
      </c>
      <c r="BW45" s="402">
        <v>12085.492587363724</v>
      </c>
      <c r="BX45" s="402">
        <v>11325.617321497688</v>
      </c>
      <c r="BY45" s="402">
        <v>10469.705933515561</v>
      </c>
      <c r="BZ45" s="402">
        <v>9522.3556235636934</v>
      </c>
      <c r="CA45" s="402">
        <v>9202.6171808606086</v>
      </c>
      <c r="CB45" s="402">
        <v>8835.5940225219692</v>
      </c>
      <c r="CC45" s="402">
        <v>6664.507298237053</v>
      </c>
      <c r="CD45" s="402">
        <v>6201.6959328864432</v>
      </c>
      <c r="CE45" s="403">
        <v>5950.7249136061664</v>
      </c>
    </row>
    <row r="46" spans="1:83" s="53" customFormat="1" x14ac:dyDescent="0.35">
      <c r="A46" s="67"/>
      <c r="B46" s="201" t="s">
        <v>625</v>
      </c>
      <c r="D46" s="402" t="s">
        <v>473</v>
      </c>
      <c r="E46" s="402" t="s">
        <v>473</v>
      </c>
      <c r="F46" s="402" t="s">
        <v>473</v>
      </c>
      <c r="G46" s="402" t="s">
        <v>473</v>
      </c>
      <c r="H46" s="402" t="s">
        <v>473</v>
      </c>
      <c r="I46" s="402" t="s">
        <v>473</v>
      </c>
      <c r="J46" s="402" t="s">
        <v>473</v>
      </c>
      <c r="K46" s="402" t="s">
        <v>473</v>
      </c>
      <c r="L46" s="402" t="s">
        <v>473</v>
      </c>
      <c r="M46" s="402" t="s">
        <v>473</v>
      </c>
      <c r="N46" s="402" t="s">
        <v>473</v>
      </c>
      <c r="O46" s="402" t="s">
        <v>473</v>
      </c>
      <c r="P46" s="402" t="s">
        <v>473</v>
      </c>
      <c r="Q46" s="402" t="s">
        <v>473</v>
      </c>
      <c r="R46" s="402" t="s">
        <v>473</v>
      </c>
      <c r="S46" s="402" t="s">
        <v>473</v>
      </c>
      <c r="T46" s="402" t="s">
        <v>473</v>
      </c>
      <c r="U46" s="402" t="s">
        <v>473</v>
      </c>
      <c r="V46" s="402" t="s">
        <v>473</v>
      </c>
      <c r="W46" s="402" t="s">
        <v>473</v>
      </c>
      <c r="X46" s="402" t="s">
        <v>473</v>
      </c>
      <c r="Y46" s="402" t="s">
        <v>473</v>
      </c>
      <c r="Z46" s="402" t="s">
        <v>473</v>
      </c>
      <c r="AA46" s="402" t="s">
        <v>473</v>
      </c>
      <c r="AB46" s="402" t="s">
        <v>473</v>
      </c>
      <c r="AC46" s="402" t="s">
        <v>473</v>
      </c>
      <c r="AD46" s="402" t="s">
        <v>473</v>
      </c>
      <c r="AE46" s="402" t="s">
        <v>473</v>
      </c>
      <c r="AF46" s="402" t="s">
        <v>473</v>
      </c>
      <c r="AG46" s="402" t="s">
        <v>473</v>
      </c>
      <c r="AH46" s="402" t="s">
        <v>473</v>
      </c>
      <c r="AI46" s="402" t="s">
        <v>473</v>
      </c>
      <c r="AJ46" s="402" t="s">
        <v>473</v>
      </c>
      <c r="AK46" s="402" t="s">
        <v>473</v>
      </c>
      <c r="AL46" s="402" t="s">
        <v>473</v>
      </c>
      <c r="AM46" s="402" t="s">
        <v>473</v>
      </c>
      <c r="AN46" s="402" t="s">
        <v>473</v>
      </c>
      <c r="AO46" s="402" t="s">
        <v>473</v>
      </c>
      <c r="AP46" s="402" t="s">
        <v>473</v>
      </c>
      <c r="AQ46" s="402" t="s">
        <v>473</v>
      </c>
      <c r="AR46" s="402" t="s">
        <v>473</v>
      </c>
      <c r="AS46" s="402" t="s">
        <v>473</v>
      </c>
      <c r="AT46" s="402" t="s">
        <v>473</v>
      </c>
      <c r="AU46" s="402">
        <v>109.79860287962624</v>
      </c>
      <c r="AV46" s="402">
        <v>141.66202051450421</v>
      </c>
      <c r="AW46" s="402">
        <v>175.6639341584962</v>
      </c>
      <c r="AX46" s="402">
        <v>202.48892000000004</v>
      </c>
      <c r="AY46" s="402">
        <v>222.72060800000003</v>
      </c>
      <c r="AZ46" s="402">
        <v>236.10433199999997</v>
      </c>
      <c r="BA46" s="402">
        <v>233.49411200000003</v>
      </c>
      <c r="BB46" s="402">
        <v>233.80841371999998</v>
      </c>
      <c r="BC46" s="402">
        <v>239.17032009310364</v>
      </c>
      <c r="BD46" s="402">
        <v>245.04842974875737</v>
      </c>
      <c r="BE46" s="402">
        <v>256.9479966351247</v>
      </c>
      <c r="BF46" s="402">
        <v>289.38963031903631</v>
      </c>
      <c r="BG46" s="402">
        <v>272.54368921070835</v>
      </c>
      <c r="BH46" s="402">
        <v>285.19785585465985</v>
      </c>
      <c r="BI46" s="402">
        <v>301.48449999999997</v>
      </c>
      <c r="BJ46" s="402">
        <v>324.24810600000001</v>
      </c>
      <c r="BK46" s="402">
        <v>357.63231799999994</v>
      </c>
      <c r="BL46" s="402">
        <v>446.53869700000007</v>
      </c>
      <c r="BM46" s="402">
        <v>583.22119599999996</v>
      </c>
      <c r="BN46" s="402">
        <v>660.18464399999982</v>
      </c>
      <c r="BO46" s="402">
        <v>734.82701900000029</v>
      </c>
      <c r="BP46" s="402">
        <v>762.09558300000015</v>
      </c>
      <c r="BQ46" s="402">
        <v>773.47292899999979</v>
      </c>
      <c r="BR46" s="402">
        <v>780.83464700000013</v>
      </c>
      <c r="BS46" s="402">
        <v>788.56670200000008</v>
      </c>
      <c r="BT46" s="402">
        <v>769.92821600000002</v>
      </c>
      <c r="BU46" s="402">
        <v>751.35525000000007</v>
      </c>
      <c r="BV46" s="402">
        <v>707.78068435206228</v>
      </c>
      <c r="BW46" s="402">
        <v>627.16658024079982</v>
      </c>
      <c r="BX46" s="402">
        <v>581.65349695224199</v>
      </c>
      <c r="BY46" s="402">
        <v>544.16338304703527</v>
      </c>
      <c r="BZ46" s="402">
        <v>503.38183626673089</v>
      </c>
      <c r="CA46" s="402">
        <v>502.56965335024921</v>
      </c>
      <c r="CB46" s="402">
        <v>490.07870337629907</v>
      </c>
      <c r="CC46" s="402">
        <v>382.97067420375663</v>
      </c>
      <c r="CD46" s="402">
        <v>352.59858501634369</v>
      </c>
      <c r="CE46" s="403">
        <v>345.11335145241094</v>
      </c>
    </row>
    <row r="47" spans="1:83" s="53" customFormat="1" x14ac:dyDescent="0.35">
      <c r="A47" s="67"/>
      <c r="B47" s="201" t="s">
        <v>626</v>
      </c>
      <c r="D47" s="402" t="s">
        <v>473</v>
      </c>
      <c r="E47" s="402" t="s">
        <v>473</v>
      </c>
      <c r="F47" s="402" t="s">
        <v>473</v>
      </c>
      <c r="G47" s="402" t="s">
        <v>473</v>
      </c>
      <c r="H47" s="402" t="s">
        <v>473</v>
      </c>
      <c r="I47" s="402" t="s">
        <v>473</v>
      </c>
      <c r="J47" s="402" t="s">
        <v>473</v>
      </c>
      <c r="K47" s="402" t="s">
        <v>473</v>
      </c>
      <c r="L47" s="402" t="s">
        <v>473</v>
      </c>
      <c r="M47" s="402" t="s">
        <v>473</v>
      </c>
      <c r="N47" s="402" t="s">
        <v>473</v>
      </c>
      <c r="O47" s="402" t="s">
        <v>473</v>
      </c>
      <c r="P47" s="402" t="s">
        <v>473</v>
      </c>
      <c r="Q47" s="402" t="s">
        <v>473</v>
      </c>
      <c r="R47" s="402" t="s">
        <v>473</v>
      </c>
      <c r="S47" s="402" t="s">
        <v>473</v>
      </c>
      <c r="T47" s="402" t="s">
        <v>473</v>
      </c>
      <c r="U47" s="402" t="s">
        <v>473</v>
      </c>
      <c r="V47" s="402" t="s">
        <v>473</v>
      </c>
      <c r="W47" s="402" t="s">
        <v>473</v>
      </c>
      <c r="X47" s="402" t="s">
        <v>473</v>
      </c>
      <c r="Y47" s="402" t="s">
        <v>473</v>
      </c>
      <c r="Z47" s="402" t="s">
        <v>473</v>
      </c>
      <c r="AA47" s="402" t="s">
        <v>473</v>
      </c>
      <c r="AB47" s="402" t="s">
        <v>473</v>
      </c>
      <c r="AC47" s="402" t="s">
        <v>473</v>
      </c>
      <c r="AD47" s="402" t="s">
        <v>473</v>
      </c>
      <c r="AE47" s="402" t="s">
        <v>473</v>
      </c>
      <c r="AF47" s="402" t="s">
        <v>473</v>
      </c>
      <c r="AG47" s="402" t="s">
        <v>473</v>
      </c>
      <c r="AH47" s="402" t="s">
        <v>473</v>
      </c>
      <c r="AI47" s="402" t="s">
        <v>473</v>
      </c>
      <c r="AJ47" s="402" t="s">
        <v>473</v>
      </c>
      <c r="AK47" s="402" t="s">
        <v>473</v>
      </c>
      <c r="AL47" s="402" t="s">
        <v>473</v>
      </c>
      <c r="AM47" s="402" t="s">
        <v>473</v>
      </c>
      <c r="AN47" s="402" t="s">
        <v>473</v>
      </c>
      <c r="AO47" s="402" t="s">
        <v>473</v>
      </c>
      <c r="AP47" s="402" t="s">
        <v>473</v>
      </c>
      <c r="AQ47" s="402" t="s">
        <v>473</v>
      </c>
      <c r="AR47" s="402" t="s">
        <v>473</v>
      </c>
      <c r="AS47" s="402" t="s">
        <v>473</v>
      </c>
      <c r="AT47" s="402" t="s">
        <v>473</v>
      </c>
      <c r="AU47" s="402">
        <v>136.45564222046383</v>
      </c>
      <c r="AV47" s="402">
        <v>170.41597311889956</v>
      </c>
      <c r="AW47" s="402">
        <v>204.00616503896794</v>
      </c>
      <c r="AX47" s="402">
        <v>240.89979499999998</v>
      </c>
      <c r="AY47" s="402">
        <v>276.03603100000004</v>
      </c>
      <c r="AZ47" s="402">
        <v>301.80072100000007</v>
      </c>
      <c r="BA47" s="402">
        <v>319.92482699999994</v>
      </c>
      <c r="BB47" s="402">
        <v>340.41869650000012</v>
      </c>
      <c r="BC47" s="402">
        <v>352.45812899999993</v>
      </c>
      <c r="BD47" s="402">
        <v>372.62687378841298</v>
      </c>
      <c r="BE47" s="402">
        <v>404.7776429999999</v>
      </c>
      <c r="BF47" s="402">
        <v>500.59837500000003</v>
      </c>
      <c r="BG47" s="402">
        <v>610.90828199999987</v>
      </c>
      <c r="BH47" s="402">
        <v>632.037012</v>
      </c>
      <c r="BI47" s="402">
        <v>651.33252599999992</v>
      </c>
      <c r="BJ47" s="402">
        <v>683.50006199999996</v>
      </c>
      <c r="BK47" s="402">
        <v>721.60379899999998</v>
      </c>
      <c r="BL47" s="402">
        <v>799.40165999999999</v>
      </c>
      <c r="BM47" s="402">
        <v>920.83518000000004</v>
      </c>
      <c r="BN47" s="402">
        <v>996.82235699999978</v>
      </c>
      <c r="BO47" s="402">
        <v>1054.0699630000004</v>
      </c>
      <c r="BP47" s="402">
        <v>1099.2010330000003</v>
      </c>
      <c r="BQ47" s="402">
        <v>1098.3152229999996</v>
      </c>
      <c r="BR47" s="402">
        <v>1100.874174</v>
      </c>
      <c r="BS47" s="402">
        <v>1094.5832460000001</v>
      </c>
      <c r="BT47" s="402">
        <v>1064.3347100000001</v>
      </c>
      <c r="BU47" s="402">
        <v>1027.712147</v>
      </c>
      <c r="BV47" s="402">
        <v>970.90367594830263</v>
      </c>
      <c r="BW47" s="402">
        <v>863.83245274570663</v>
      </c>
      <c r="BX47" s="402">
        <v>800.01920555006939</v>
      </c>
      <c r="BY47" s="402">
        <v>742.2600269760112</v>
      </c>
      <c r="BZ47" s="402">
        <v>670.45141764145819</v>
      </c>
      <c r="CA47" s="402">
        <v>639.02819525084033</v>
      </c>
      <c r="CB47" s="402">
        <v>604.58117064711882</v>
      </c>
      <c r="CC47" s="402">
        <v>487.70401247542725</v>
      </c>
      <c r="CD47" s="402">
        <v>351.18038595277903</v>
      </c>
      <c r="CE47" s="403">
        <v>386.53079212496124</v>
      </c>
    </row>
    <row r="48" spans="1:83" s="53" customFormat="1" ht="25.5" customHeight="1" x14ac:dyDescent="0.35">
      <c r="A48" s="67"/>
      <c r="B48" s="467" t="s">
        <v>665</v>
      </c>
      <c r="D48" s="402"/>
      <c r="E48" s="402"/>
      <c r="F48" s="402"/>
      <c r="G48" s="402"/>
      <c r="H48" s="402"/>
      <c r="I48" s="402"/>
      <c r="J48" s="402"/>
      <c r="K48" s="402"/>
      <c r="L48" s="402"/>
      <c r="M48" s="402"/>
      <c r="N48" s="402"/>
      <c r="O48" s="402"/>
      <c r="P48" s="402"/>
      <c r="Q48" s="402"/>
      <c r="R48" s="402"/>
      <c r="S48" s="402"/>
      <c r="T48" s="402"/>
      <c r="U48" s="402"/>
      <c r="V48" s="402"/>
      <c r="W48" s="402"/>
      <c r="X48" s="402"/>
      <c r="Y48" s="402"/>
      <c r="Z48" s="402"/>
      <c r="AA48" s="402"/>
      <c r="AB48" s="402"/>
      <c r="AC48" s="402"/>
      <c r="AD48" s="402"/>
      <c r="AE48" s="402"/>
      <c r="AF48" s="402"/>
      <c r="AG48" s="402"/>
      <c r="AH48" s="402"/>
      <c r="AI48" s="402"/>
      <c r="AJ48" s="402"/>
      <c r="AK48" s="402"/>
      <c r="AL48" s="402"/>
      <c r="AM48" s="402"/>
      <c r="AN48" s="402"/>
      <c r="AO48" s="402"/>
      <c r="AP48" s="402"/>
      <c r="AQ48" s="402"/>
      <c r="AR48" s="402"/>
      <c r="AS48" s="402"/>
      <c r="AT48" s="402"/>
      <c r="AU48" s="402"/>
      <c r="AV48" s="402"/>
      <c r="AW48" s="402"/>
      <c r="AX48" s="402"/>
      <c r="AY48" s="402"/>
      <c r="AZ48" s="402"/>
      <c r="BA48" s="402"/>
      <c r="BB48" s="402"/>
      <c r="BC48" s="402"/>
      <c r="BD48" s="402"/>
      <c r="BE48" s="402"/>
      <c r="BF48" s="402"/>
      <c r="BG48" s="402"/>
      <c r="BH48" s="402"/>
      <c r="BI48" s="402"/>
      <c r="BJ48" s="402"/>
      <c r="BK48" s="402"/>
      <c r="BL48" s="402"/>
      <c r="BM48" s="402"/>
      <c r="BN48" s="402"/>
      <c r="BO48" s="402"/>
      <c r="BP48" s="402"/>
      <c r="BQ48" s="402"/>
      <c r="BR48" s="402"/>
      <c r="BS48" s="402"/>
      <c r="BT48" s="402"/>
      <c r="BU48" s="402"/>
      <c r="BV48" s="402"/>
      <c r="BW48" s="402">
        <f t="shared" ref="BW48:CE48" si="16">SUM(BW49:BW51)</f>
        <v>5920.7218195891137</v>
      </c>
      <c r="BX48" s="402">
        <f t="shared" si="16"/>
        <v>11651.048497399894</v>
      </c>
      <c r="BY48" s="402">
        <f t="shared" si="16"/>
        <v>13450.529896391061</v>
      </c>
      <c r="BZ48" s="402">
        <f t="shared" si="16"/>
        <v>14205.4292268672</v>
      </c>
      <c r="CA48" s="402">
        <f t="shared" si="16"/>
        <v>16127.726459958934</v>
      </c>
      <c r="CB48" s="402">
        <f t="shared" si="16"/>
        <v>18815.404704787925</v>
      </c>
      <c r="CC48" s="402">
        <f t="shared" si="16"/>
        <v>21705.711011150295</v>
      </c>
      <c r="CD48" s="402">
        <f t="shared" si="16"/>
        <v>22618.814558860842</v>
      </c>
      <c r="CE48" s="403">
        <f t="shared" si="16"/>
        <v>23438.487070713181</v>
      </c>
    </row>
    <row r="49" spans="1:83" s="53" customFormat="1" x14ac:dyDescent="0.35">
      <c r="A49" s="67"/>
      <c r="B49" s="476" t="s">
        <v>624</v>
      </c>
      <c r="D49" s="402"/>
      <c r="E49" s="402"/>
      <c r="F49" s="402"/>
      <c r="G49" s="402"/>
      <c r="H49" s="402"/>
      <c r="I49" s="402"/>
      <c r="J49" s="402"/>
      <c r="K49" s="402"/>
      <c r="L49" s="402"/>
      <c r="M49" s="402"/>
      <c r="N49" s="402"/>
      <c r="O49" s="402"/>
      <c r="P49" s="402"/>
      <c r="Q49" s="402"/>
      <c r="R49" s="402"/>
      <c r="S49" s="402"/>
      <c r="T49" s="402"/>
      <c r="U49" s="402"/>
      <c r="V49" s="402"/>
      <c r="W49" s="402"/>
      <c r="X49" s="402"/>
      <c r="Y49" s="402"/>
      <c r="Z49" s="402"/>
      <c r="AA49" s="402"/>
      <c r="AB49" s="402"/>
      <c r="AC49" s="402"/>
      <c r="AD49" s="402"/>
      <c r="AE49" s="402"/>
      <c r="AF49" s="402"/>
      <c r="AG49" s="402"/>
      <c r="AH49" s="402"/>
      <c r="AI49" s="402"/>
      <c r="AJ49" s="402"/>
      <c r="AK49" s="402"/>
      <c r="AL49" s="402"/>
      <c r="AM49" s="402"/>
      <c r="AN49" s="402"/>
      <c r="AO49" s="402"/>
      <c r="AP49" s="402"/>
      <c r="AQ49" s="402"/>
      <c r="AR49" s="402"/>
      <c r="AS49" s="402"/>
      <c r="AT49" s="402"/>
      <c r="AU49" s="402"/>
      <c r="AV49" s="402"/>
      <c r="AW49" s="402"/>
      <c r="AX49" s="402"/>
      <c r="AY49" s="402"/>
      <c r="AZ49" s="402"/>
      <c r="BA49" s="402"/>
      <c r="BB49" s="402"/>
      <c r="BC49" s="402"/>
      <c r="BD49" s="402"/>
      <c r="BE49" s="402"/>
      <c r="BF49" s="402"/>
      <c r="BG49" s="402"/>
      <c r="BH49" s="402"/>
      <c r="BI49" s="402"/>
      <c r="BJ49" s="402"/>
      <c r="BK49" s="402"/>
      <c r="BL49" s="402"/>
      <c r="BM49" s="402"/>
      <c r="BN49" s="402"/>
      <c r="BO49" s="402"/>
      <c r="BP49" s="402"/>
      <c r="BQ49" s="402"/>
      <c r="BR49" s="402"/>
      <c r="BS49" s="402"/>
      <c r="BT49" s="402"/>
      <c r="BU49" s="402"/>
      <c r="BV49" s="402"/>
      <c r="BW49" s="402">
        <v>5247.8749177753771</v>
      </c>
      <c r="BX49" s="402">
        <v>10468.318318574211</v>
      </c>
      <c r="BY49" s="402">
        <v>12091.3603667236</v>
      </c>
      <c r="BZ49" s="402">
        <v>12731.542128970501</v>
      </c>
      <c r="CA49" s="402">
        <v>14365.503146180243</v>
      </c>
      <c r="CB49" s="402">
        <v>16758.135477595144</v>
      </c>
      <c r="CC49" s="402">
        <v>19367.262588354813</v>
      </c>
      <c r="CD49" s="402">
        <v>20148.141890605079</v>
      </c>
      <c r="CE49" s="403">
        <v>20850.881171903333</v>
      </c>
    </row>
    <row r="50" spans="1:83" s="53" customFormat="1" x14ac:dyDescent="0.35">
      <c r="A50" s="67"/>
      <c r="B50" s="476" t="s">
        <v>625</v>
      </c>
      <c r="D50" s="402"/>
      <c r="E50" s="402"/>
      <c r="F50" s="402"/>
      <c r="G50" s="402"/>
      <c r="H50" s="402"/>
      <c r="I50" s="402"/>
      <c r="J50" s="402"/>
      <c r="K50" s="402"/>
      <c r="L50" s="402"/>
      <c r="M50" s="402"/>
      <c r="N50" s="402"/>
      <c r="O50" s="402"/>
      <c r="P50" s="402"/>
      <c r="Q50" s="402"/>
      <c r="R50" s="402"/>
      <c r="S50" s="402"/>
      <c r="T50" s="402"/>
      <c r="U50" s="402"/>
      <c r="V50" s="402"/>
      <c r="W50" s="402"/>
      <c r="X50" s="402"/>
      <c r="Y50" s="402"/>
      <c r="Z50" s="402"/>
      <c r="AA50" s="402"/>
      <c r="AB50" s="402"/>
      <c r="AC50" s="402"/>
      <c r="AD50" s="402"/>
      <c r="AE50" s="402"/>
      <c r="AF50" s="402"/>
      <c r="AG50" s="402"/>
      <c r="AH50" s="402"/>
      <c r="AI50" s="402"/>
      <c r="AJ50" s="402"/>
      <c r="AK50" s="402"/>
      <c r="AL50" s="402"/>
      <c r="AM50" s="402"/>
      <c r="AN50" s="402"/>
      <c r="AO50" s="402"/>
      <c r="AP50" s="402"/>
      <c r="AQ50" s="402"/>
      <c r="AR50" s="402"/>
      <c r="AS50" s="402"/>
      <c r="AT50" s="402"/>
      <c r="AU50" s="402"/>
      <c r="AV50" s="402"/>
      <c r="AW50" s="402"/>
      <c r="AX50" s="402"/>
      <c r="AY50" s="402"/>
      <c r="AZ50" s="402"/>
      <c r="BA50" s="402"/>
      <c r="BB50" s="402"/>
      <c r="BC50" s="402"/>
      <c r="BD50" s="402"/>
      <c r="BE50" s="402"/>
      <c r="BF50" s="402"/>
      <c r="BG50" s="402"/>
      <c r="BH50" s="402"/>
      <c r="BI50" s="402"/>
      <c r="BJ50" s="402"/>
      <c r="BK50" s="402"/>
      <c r="BL50" s="402"/>
      <c r="BM50" s="402"/>
      <c r="BN50" s="402"/>
      <c r="BO50" s="402"/>
      <c r="BP50" s="402"/>
      <c r="BQ50" s="402"/>
      <c r="BR50" s="402"/>
      <c r="BS50" s="402"/>
      <c r="BT50" s="402"/>
      <c r="BU50" s="402"/>
      <c r="BV50" s="402"/>
      <c r="BW50" s="402">
        <v>421.83522773396646</v>
      </c>
      <c r="BX50" s="402">
        <v>743.6878427689993</v>
      </c>
      <c r="BY50" s="402">
        <v>847.36342527511226</v>
      </c>
      <c r="BZ50" s="402">
        <v>917.50249567224978</v>
      </c>
      <c r="CA50" s="402">
        <v>1085.2815588999711</v>
      </c>
      <c r="CB50" s="402">
        <v>1253.5006760828196</v>
      </c>
      <c r="CC50" s="402">
        <v>1441.1701862369052</v>
      </c>
      <c r="CD50" s="402">
        <v>1521.0704921189586</v>
      </c>
      <c r="CE50" s="403">
        <v>1592.1203306016621</v>
      </c>
    </row>
    <row r="51" spans="1:83" s="53" customFormat="1" x14ac:dyDescent="0.35">
      <c r="A51" s="67"/>
      <c r="B51" s="476" t="s">
        <v>626</v>
      </c>
      <c r="D51" s="402"/>
      <c r="E51" s="402"/>
      <c r="F51" s="402"/>
      <c r="G51" s="402"/>
      <c r="H51" s="402"/>
      <c r="I51" s="402"/>
      <c r="J51" s="402"/>
      <c r="K51" s="402"/>
      <c r="L51" s="402"/>
      <c r="M51" s="402"/>
      <c r="N51" s="402"/>
      <c r="O51" s="402"/>
      <c r="P51" s="402"/>
      <c r="Q51" s="402"/>
      <c r="R51" s="402"/>
      <c r="S51" s="402"/>
      <c r="T51" s="402"/>
      <c r="U51" s="402"/>
      <c r="V51" s="402"/>
      <c r="W51" s="402"/>
      <c r="X51" s="402"/>
      <c r="Y51" s="402"/>
      <c r="Z51" s="402"/>
      <c r="AA51" s="402"/>
      <c r="AB51" s="402"/>
      <c r="AC51" s="402"/>
      <c r="AD51" s="402"/>
      <c r="AE51" s="402"/>
      <c r="AF51" s="402"/>
      <c r="AG51" s="402"/>
      <c r="AH51" s="402"/>
      <c r="AI51" s="402"/>
      <c r="AJ51" s="402"/>
      <c r="AK51" s="402"/>
      <c r="AL51" s="402"/>
      <c r="AM51" s="402"/>
      <c r="AN51" s="402"/>
      <c r="AO51" s="402"/>
      <c r="AP51" s="402"/>
      <c r="AQ51" s="402"/>
      <c r="AR51" s="402"/>
      <c r="AS51" s="402"/>
      <c r="AT51" s="402"/>
      <c r="AU51" s="402"/>
      <c r="AV51" s="402"/>
      <c r="AW51" s="402"/>
      <c r="AX51" s="402"/>
      <c r="AY51" s="402"/>
      <c r="AZ51" s="402"/>
      <c r="BA51" s="402"/>
      <c r="BB51" s="402"/>
      <c r="BC51" s="402"/>
      <c r="BD51" s="402"/>
      <c r="BE51" s="402"/>
      <c r="BF51" s="402"/>
      <c r="BG51" s="402"/>
      <c r="BH51" s="402"/>
      <c r="BI51" s="402"/>
      <c r="BJ51" s="402"/>
      <c r="BK51" s="402"/>
      <c r="BL51" s="402"/>
      <c r="BM51" s="402"/>
      <c r="BN51" s="402"/>
      <c r="BO51" s="402"/>
      <c r="BP51" s="402"/>
      <c r="BQ51" s="402"/>
      <c r="BR51" s="402"/>
      <c r="BS51" s="402"/>
      <c r="BT51" s="402"/>
      <c r="BU51" s="402"/>
      <c r="BV51" s="402"/>
      <c r="BW51" s="402">
        <v>251.01167407977007</v>
      </c>
      <c r="BX51" s="402">
        <v>439.0423360566831</v>
      </c>
      <c r="BY51" s="402">
        <v>511.80610439234721</v>
      </c>
      <c r="BZ51" s="402">
        <v>556.38460222444883</v>
      </c>
      <c r="CA51" s="402">
        <v>676.94175487871996</v>
      </c>
      <c r="CB51" s="402">
        <v>803.7685511099636</v>
      </c>
      <c r="CC51" s="402">
        <v>897.27823655857674</v>
      </c>
      <c r="CD51" s="402">
        <v>949.60217613680675</v>
      </c>
      <c r="CE51" s="403">
        <v>995.4855682081884</v>
      </c>
    </row>
    <row r="52" spans="1:83" s="53" customFormat="1" ht="25.5" customHeight="1" x14ac:dyDescent="0.35">
      <c r="A52" s="67"/>
      <c r="B52" s="467" t="s">
        <v>666</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402"/>
      <c r="AD52" s="402"/>
      <c r="AE52" s="402"/>
      <c r="AF52" s="402"/>
      <c r="AG52" s="402"/>
      <c r="AH52" s="402"/>
      <c r="AI52" s="402"/>
      <c r="AJ52" s="402"/>
      <c r="AK52" s="402"/>
      <c r="AL52" s="402"/>
      <c r="AM52" s="402"/>
      <c r="AN52" s="402"/>
      <c r="AO52" s="402"/>
      <c r="AP52" s="402"/>
      <c r="AQ52" s="402"/>
      <c r="AR52" s="402"/>
      <c r="AS52" s="402"/>
      <c r="AT52" s="402"/>
      <c r="AU52" s="402"/>
      <c r="AV52" s="402"/>
      <c r="AW52" s="402"/>
      <c r="AX52" s="402"/>
      <c r="AY52" s="402"/>
      <c r="AZ52" s="402"/>
      <c r="BA52" s="402"/>
      <c r="BB52" s="402"/>
      <c r="BC52" s="402"/>
      <c r="BD52" s="402"/>
      <c r="BE52" s="402"/>
      <c r="BF52" s="402"/>
      <c r="BG52" s="402"/>
      <c r="BH52" s="402"/>
      <c r="BI52" s="402"/>
      <c r="BJ52" s="402"/>
      <c r="BK52" s="402"/>
      <c r="BL52" s="402"/>
      <c r="BM52" s="402"/>
      <c r="BN52" s="402"/>
      <c r="BO52" s="402"/>
      <c r="BP52" s="402"/>
      <c r="BQ52" s="402"/>
      <c r="BR52" s="402"/>
      <c r="BS52" s="402"/>
      <c r="BT52" s="402"/>
      <c r="BU52" s="402"/>
      <c r="BV52" s="402"/>
      <c r="BW52" s="402">
        <f t="shared" ref="BW52:CE52" si="17">BW41+BW45+BW49</f>
        <v>21342.4203224091</v>
      </c>
      <c r="BX52" s="402">
        <f t="shared" si="17"/>
        <v>25651.639773218314</v>
      </c>
      <c r="BY52" s="402">
        <f t="shared" si="17"/>
        <v>26192.067679927044</v>
      </c>
      <c r="BZ52" s="402">
        <f t="shared" si="17"/>
        <v>25876.431903117758</v>
      </c>
      <c r="CA52" s="402">
        <f t="shared" si="17"/>
        <v>27285.727015133289</v>
      </c>
      <c r="CB52" s="402">
        <f t="shared" si="17"/>
        <v>29380.705034180708</v>
      </c>
      <c r="CC52" s="402">
        <f t="shared" si="17"/>
        <v>29403.967101378596</v>
      </c>
      <c r="CD52" s="402">
        <f t="shared" si="17"/>
        <v>29754.320266739862</v>
      </c>
      <c r="CE52" s="403">
        <f t="shared" si="17"/>
        <v>30326.147835487471</v>
      </c>
    </row>
    <row r="53" spans="1:83" s="53" customFormat="1" x14ac:dyDescent="0.35">
      <c r="A53" s="67"/>
      <c r="B53" s="467" t="s">
        <v>667</v>
      </c>
      <c r="D53" s="402"/>
      <c r="E53" s="402"/>
      <c r="F53" s="402"/>
      <c r="G53" s="402"/>
      <c r="H53" s="402"/>
      <c r="I53" s="402"/>
      <c r="J53" s="402"/>
      <c r="K53" s="402"/>
      <c r="L53" s="402"/>
      <c r="M53" s="402"/>
      <c r="N53" s="402"/>
      <c r="O53" s="402"/>
      <c r="P53" s="402"/>
      <c r="Q53" s="402"/>
      <c r="R53" s="402"/>
      <c r="S53" s="402"/>
      <c r="T53" s="402"/>
      <c r="U53" s="402"/>
      <c r="V53" s="402"/>
      <c r="W53" s="402"/>
      <c r="X53" s="402"/>
      <c r="Y53" s="402"/>
      <c r="Z53" s="402"/>
      <c r="AA53" s="402"/>
      <c r="AB53" s="402"/>
      <c r="AC53" s="402"/>
      <c r="AD53" s="402"/>
      <c r="AE53" s="402"/>
      <c r="AF53" s="402"/>
      <c r="AG53" s="402"/>
      <c r="AH53" s="402"/>
      <c r="AI53" s="402"/>
      <c r="AJ53" s="402"/>
      <c r="AK53" s="402"/>
      <c r="AL53" s="402"/>
      <c r="AM53" s="402"/>
      <c r="AN53" s="402"/>
      <c r="AO53" s="402"/>
      <c r="AP53" s="402"/>
      <c r="AQ53" s="402"/>
      <c r="AR53" s="402"/>
      <c r="AS53" s="402"/>
      <c r="AT53" s="402"/>
      <c r="AU53" s="402"/>
      <c r="AV53" s="402"/>
      <c r="AW53" s="402"/>
      <c r="AX53" s="402"/>
      <c r="AY53" s="402"/>
      <c r="AZ53" s="402"/>
      <c r="BA53" s="402"/>
      <c r="BB53" s="402"/>
      <c r="BC53" s="402"/>
      <c r="BD53" s="402"/>
      <c r="BE53" s="402"/>
      <c r="BF53" s="402"/>
      <c r="BG53" s="402"/>
      <c r="BH53" s="402"/>
      <c r="BI53" s="402"/>
      <c r="BJ53" s="402"/>
      <c r="BK53" s="402"/>
      <c r="BL53" s="402"/>
      <c r="BM53" s="402"/>
      <c r="BN53" s="402"/>
      <c r="BO53" s="402"/>
      <c r="BP53" s="402"/>
      <c r="BQ53" s="402"/>
      <c r="BR53" s="402"/>
      <c r="BS53" s="402"/>
      <c r="BT53" s="402"/>
      <c r="BU53" s="402"/>
      <c r="BV53" s="402"/>
      <c r="BW53" s="402">
        <f t="shared" ref="BW53:CE53" si="18">BW42+BW46+BW50</f>
        <v>1271.0944067089863</v>
      </c>
      <c r="BX53" s="402">
        <f t="shared" si="18"/>
        <v>1537.3281878472849</v>
      </c>
      <c r="BY53" s="402">
        <f t="shared" si="18"/>
        <v>1599.5794062907244</v>
      </c>
      <c r="BZ53" s="402">
        <f t="shared" si="18"/>
        <v>1623.8737817529859</v>
      </c>
      <c r="CA53" s="402">
        <f t="shared" si="18"/>
        <v>1799.6894377029569</v>
      </c>
      <c r="CB53" s="402">
        <f t="shared" si="18"/>
        <v>1957.7345776009226</v>
      </c>
      <c r="CC53" s="402">
        <f t="shared" si="18"/>
        <v>2011.5125664376451</v>
      </c>
      <c r="CD53" s="402">
        <f t="shared" si="18"/>
        <v>2055.955948326653</v>
      </c>
      <c r="CE53" s="403">
        <f t="shared" si="18"/>
        <v>2129.6887398660356</v>
      </c>
    </row>
    <row r="54" spans="1:83" s="53" customFormat="1" x14ac:dyDescent="0.35">
      <c r="A54" s="67"/>
      <c r="B54" s="467" t="s">
        <v>668</v>
      </c>
      <c r="D54" s="402"/>
      <c r="E54" s="402"/>
      <c r="F54" s="402"/>
      <c r="G54" s="402"/>
      <c r="H54" s="402"/>
      <c r="I54" s="402"/>
      <c r="J54" s="402"/>
      <c r="K54" s="402"/>
      <c r="L54" s="402"/>
      <c r="M54" s="402"/>
      <c r="N54" s="402"/>
      <c r="O54" s="402"/>
      <c r="P54" s="402"/>
      <c r="Q54" s="402"/>
      <c r="R54" s="402"/>
      <c r="S54" s="402"/>
      <c r="T54" s="402"/>
      <c r="U54" s="402"/>
      <c r="V54" s="402"/>
      <c r="W54" s="402"/>
      <c r="X54" s="402"/>
      <c r="Y54" s="402"/>
      <c r="Z54" s="402"/>
      <c r="AA54" s="402"/>
      <c r="AB54" s="402"/>
      <c r="AC54" s="402"/>
      <c r="AD54" s="402"/>
      <c r="AE54" s="402"/>
      <c r="AF54" s="402"/>
      <c r="AG54" s="402"/>
      <c r="AH54" s="402"/>
      <c r="AI54" s="402"/>
      <c r="AJ54" s="402"/>
      <c r="AK54" s="402"/>
      <c r="AL54" s="402"/>
      <c r="AM54" s="402"/>
      <c r="AN54" s="402"/>
      <c r="AO54" s="402"/>
      <c r="AP54" s="402"/>
      <c r="AQ54" s="402"/>
      <c r="AR54" s="402"/>
      <c r="AS54" s="402"/>
      <c r="AT54" s="402"/>
      <c r="AU54" s="402"/>
      <c r="AV54" s="402"/>
      <c r="AW54" s="402"/>
      <c r="AX54" s="402"/>
      <c r="AY54" s="402"/>
      <c r="AZ54" s="402"/>
      <c r="BA54" s="402"/>
      <c r="BB54" s="402"/>
      <c r="BC54" s="402"/>
      <c r="BD54" s="402"/>
      <c r="BE54" s="402"/>
      <c r="BF54" s="402"/>
      <c r="BG54" s="402"/>
      <c r="BH54" s="402"/>
      <c r="BI54" s="402"/>
      <c r="BJ54" s="402"/>
      <c r="BK54" s="402"/>
      <c r="BL54" s="402"/>
      <c r="BM54" s="402"/>
      <c r="BN54" s="402"/>
      <c r="BO54" s="402"/>
      <c r="BP54" s="402"/>
      <c r="BQ54" s="402"/>
      <c r="BR54" s="402"/>
      <c r="BS54" s="402"/>
      <c r="BT54" s="402"/>
      <c r="BU54" s="402"/>
      <c r="BV54" s="402"/>
      <c r="BW54" s="402">
        <f t="shared" ref="BW54:CE54" si="19">BW43+BW47+BW51</f>
        <v>1686.2115548212591</v>
      </c>
      <c r="BX54" s="402">
        <f t="shared" si="19"/>
        <v>1796.3762393342927</v>
      </c>
      <c r="BY54" s="402">
        <f t="shared" si="19"/>
        <v>1784.6402973687798</v>
      </c>
      <c r="BZ54" s="402">
        <f t="shared" si="19"/>
        <v>1734.6570490323718</v>
      </c>
      <c r="CA54" s="402">
        <f t="shared" si="19"/>
        <v>1819.29020991987</v>
      </c>
      <c r="CB54" s="402">
        <f t="shared" si="19"/>
        <v>1912.9646872671738</v>
      </c>
      <c r="CC54" s="402">
        <f t="shared" si="19"/>
        <v>1830.33439555427</v>
      </c>
      <c r="CD54" s="402">
        <f t="shared" si="19"/>
        <v>1670.0651449251463</v>
      </c>
      <c r="CE54" s="403">
        <f t="shared" si="19"/>
        <v>1795.1252684060619</v>
      </c>
    </row>
    <row r="55" spans="1:83" s="53" customFormat="1" ht="26.25" customHeight="1" x14ac:dyDescent="0.35">
      <c r="A55" s="67"/>
      <c r="B55" s="477" t="s">
        <v>669</v>
      </c>
      <c r="D55" s="402"/>
      <c r="E55" s="402"/>
      <c r="F55" s="402"/>
      <c r="G55" s="402"/>
      <c r="H55" s="402"/>
      <c r="I55" s="402"/>
      <c r="J55" s="402"/>
      <c r="K55" s="402"/>
      <c r="L55" s="402"/>
      <c r="M55" s="402"/>
      <c r="N55" s="402"/>
      <c r="O55" s="402"/>
      <c r="P55" s="402"/>
      <c r="Q55" s="402"/>
      <c r="R55" s="402"/>
      <c r="S55" s="402"/>
      <c r="T55" s="402"/>
      <c r="U55" s="402"/>
      <c r="V55" s="402"/>
      <c r="W55" s="402"/>
      <c r="X55" s="402"/>
      <c r="Y55" s="402"/>
      <c r="Z55" s="402"/>
      <c r="AA55" s="402"/>
      <c r="AB55" s="402"/>
      <c r="AC55" s="402"/>
      <c r="AD55" s="402"/>
      <c r="AE55" s="402"/>
      <c r="AF55" s="402"/>
      <c r="AG55" s="402"/>
      <c r="AH55" s="402"/>
      <c r="AI55" s="402"/>
      <c r="AJ55" s="402"/>
      <c r="AK55" s="402"/>
      <c r="AL55" s="402"/>
      <c r="AM55" s="402"/>
      <c r="AN55" s="402"/>
      <c r="AO55" s="402"/>
      <c r="AP55" s="402"/>
      <c r="AQ55" s="402"/>
      <c r="AR55" s="402"/>
      <c r="AS55" s="402"/>
      <c r="AT55" s="402"/>
      <c r="AU55" s="402"/>
      <c r="AV55" s="402"/>
      <c r="AW55" s="402"/>
      <c r="AX55" s="402"/>
      <c r="AY55" s="402"/>
      <c r="AZ55" s="402"/>
      <c r="BA55" s="402"/>
      <c r="BB55" s="402"/>
      <c r="BC55" s="402"/>
      <c r="BD55" s="402"/>
      <c r="BE55" s="402"/>
      <c r="BF55" s="402"/>
      <c r="BG55" s="402"/>
      <c r="BH55" s="402"/>
      <c r="BI55" s="402"/>
      <c r="BJ55" s="402"/>
      <c r="BK55" s="402"/>
      <c r="BL55" s="402"/>
      <c r="BM55" s="402"/>
      <c r="BN55" s="402"/>
      <c r="BO55" s="402"/>
      <c r="BP55" s="402"/>
      <c r="BQ55" s="402"/>
      <c r="BR55" s="402"/>
      <c r="BS55" s="402"/>
      <c r="BT55" s="402"/>
      <c r="BU55" s="402"/>
      <c r="BV55" s="402"/>
      <c r="BW55" s="402"/>
      <c r="BX55" s="402"/>
      <c r="BY55" s="402"/>
      <c r="BZ55" s="402"/>
      <c r="CA55" s="402"/>
      <c r="CB55" s="402"/>
      <c r="CC55" s="402"/>
      <c r="CD55" s="402"/>
      <c r="CE55" s="403"/>
    </row>
    <row r="56" spans="1:83" s="53" customFormat="1" x14ac:dyDescent="0.35">
      <c r="A56" s="67"/>
      <c r="B56" s="73" t="s">
        <v>630</v>
      </c>
      <c r="D56" s="402">
        <f t="shared" ref="D56:AT56" si="20">SUM(D57:D59)</f>
        <v>0</v>
      </c>
      <c r="E56" s="402">
        <f t="shared" si="20"/>
        <v>0</v>
      </c>
      <c r="F56" s="402">
        <f t="shared" si="20"/>
        <v>0</v>
      </c>
      <c r="G56" s="402">
        <f t="shared" si="20"/>
        <v>0</v>
      </c>
      <c r="H56" s="402">
        <f t="shared" si="20"/>
        <v>0</v>
      </c>
      <c r="I56" s="402">
        <f t="shared" si="20"/>
        <v>0</v>
      </c>
      <c r="J56" s="402">
        <f t="shared" si="20"/>
        <v>0</v>
      </c>
      <c r="K56" s="402">
        <f t="shared" si="20"/>
        <v>0</v>
      </c>
      <c r="L56" s="402">
        <f t="shared" si="20"/>
        <v>0</v>
      </c>
      <c r="M56" s="402">
        <f t="shared" si="20"/>
        <v>0</v>
      </c>
      <c r="N56" s="402">
        <f t="shared" si="20"/>
        <v>0</v>
      </c>
      <c r="O56" s="402">
        <f t="shared" si="20"/>
        <v>0</v>
      </c>
      <c r="P56" s="402">
        <f t="shared" si="20"/>
        <v>0</v>
      </c>
      <c r="Q56" s="402">
        <f t="shared" si="20"/>
        <v>0</v>
      </c>
      <c r="R56" s="402">
        <f t="shared" si="20"/>
        <v>0</v>
      </c>
      <c r="S56" s="402">
        <f t="shared" si="20"/>
        <v>0</v>
      </c>
      <c r="T56" s="402">
        <f t="shared" si="20"/>
        <v>0</v>
      </c>
      <c r="U56" s="402">
        <f t="shared" si="20"/>
        <v>0</v>
      </c>
      <c r="V56" s="402">
        <f t="shared" si="20"/>
        <v>0</v>
      </c>
      <c r="W56" s="402">
        <f t="shared" si="20"/>
        <v>0</v>
      </c>
      <c r="X56" s="402">
        <f t="shared" si="20"/>
        <v>0</v>
      </c>
      <c r="Y56" s="402">
        <f t="shared" si="20"/>
        <v>0</v>
      </c>
      <c r="Z56" s="402">
        <f t="shared" si="20"/>
        <v>0</v>
      </c>
      <c r="AA56" s="402">
        <f t="shared" si="20"/>
        <v>0</v>
      </c>
      <c r="AB56" s="402">
        <f t="shared" si="20"/>
        <v>0</v>
      </c>
      <c r="AC56" s="402">
        <f t="shared" si="20"/>
        <v>0</v>
      </c>
      <c r="AD56" s="402">
        <f t="shared" si="20"/>
        <v>0</v>
      </c>
      <c r="AE56" s="402">
        <f t="shared" si="20"/>
        <v>0</v>
      </c>
      <c r="AF56" s="402">
        <f t="shared" si="20"/>
        <v>0</v>
      </c>
      <c r="AG56" s="402">
        <f t="shared" si="20"/>
        <v>0</v>
      </c>
      <c r="AH56" s="402">
        <f t="shared" si="20"/>
        <v>0</v>
      </c>
      <c r="AI56" s="402">
        <f t="shared" si="20"/>
        <v>0</v>
      </c>
      <c r="AJ56" s="402">
        <f t="shared" si="20"/>
        <v>0</v>
      </c>
      <c r="AK56" s="402">
        <f t="shared" si="20"/>
        <v>0</v>
      </c>
      <c r="AL56" s="402">
        <f t="shared" si="20"/>
        <v>0</v>
      </c>
      <c r="AM56" s="402">
        <f t="shared" si="20"/>
        <v>0</v>
      </c>
      <c r="AN56" s="402">
        <f t="shared" si="20"/>
        <v>0</v>
      </c>
      <c r="AO56" s="402">
        <f t="shared" si="20"/>
        <v>0</v>
      </c>
      <c r="AP56" s="402">
        <f t="shared" si="20"/>
        <v>0</v>
      </c>
      <c r="AQ56" s="402">
        <f t="shared" si="20"/>
        <v>0</v>
      </c>
      <c r="AR56" s="402">
        <f t="shared" si="20"/>
        <v>0</v>
      </c>
      <c r="AS56" s="402">
        <f t="shared" si="20"/>
        <v>0</v>
      </c>
      <c r="AT56" s="402">
        <f t="shared" si="20"/>
        <v>0</v>
      </c>
      <c r="AU56" s="402">
        <v>2708.66</v>
      </c>
      <c r="AV56" s="402">
        <v>3535.2440000000001</v>
      </c>
      <c r="AW56" s="402">
        <v>4454.2159999999994</v>
      </c>
      <c r="AX56" s="402">
        <f t="shared" ref="AX56:CE56" si="21">SUM(AX57:AX59)</f>
        <v>5113.3546770751864</v>
      </c>
      <c r="AY56" s="402">
        <f t="shared" si="21"/>
        <v>5651.4439407474802</v>
      </c>
      <c r="AZ56" s="402">
        <f t="shared" si="21"/>
        <v>6028.8879480805444</v>
      </c>
      <c r="BA56" s="402">
        <f t="shared" si="21"/>
        <v>5953.7060448394323</v>
      </c>
      <c r="BB56" s="402">
        <f t="shared" si="21"/>
        <v>5958.6779989229053</v>
      </c>
      <c r="BC56" s="402">
        <f t="shared" si="21"/>
        <v>6007.0621828336034</v>
      </c>
      <c r="BD56" s="402">
        <f t="shared" si="21"/>
        <v>6181.0154254508516</v>
      </c>
      <c r="BE56" s="402">
        <f t="shared" si="21"/>
        <v>6626.9679922369442</v>
      </c>
      <c r="BF56" s="402">
        <f t="shared" si="21"/>
        <v>7599.9883777870036</v>
      </c>
      <c r="BG56" s="402">
        <f t="shared" si="21"/>
        <v>7549.9188525306281</v>
      </c>
      <c r="BH56" s="402">
        <f t="shared" si="21"/>
        <v>12804.77139214534</v>
      </c>
      <c r="BI56" s="402">
        <f t="shared" si="21"/>
        <v>13557.341300000002</v>
      </c>
      <c r="BJ56" s="402">
        <f t="shared" si="21"/>
        <v>14497.841268</v>
      </c>
      <c r="BK56" s="402">
        <f t="shared" si="21"/>
        <v>15410.146448000001</v>
      </c>
      <c r="BL56" s="402">
        <f t="shared" si="21"/>
        <v>16755.202160000001</v>
      </c>
      <c r="BM56" s="402">
        <f t="shared" si="21"/>
        <v>19603.200417</v>
      </c>
      <c r="BN56" s="402">
        <f t="shared" si="21"/>
        <v>21027.491165999996</v>
      </c>
      <c r="BO56" s="402">
        <f t="shared" si="21"/>
        <v>22387.085473999996</v>
      </c>
      <c r="BP56" s="402">
        <f t="shared" si="21"/>
        <v>23452.705895999996</v>
      </c>
      <c r="BQ56" s="402">
        <f t="shared" si="21"/>
        <v>23698.914690999998</v>
      </c>
      <c r="BR56" s="402">
        <f t="shared" si="21"/>
        <v>23752.597499000003</v>
      </c>
      <c r="BS56" s="402">
        <f t="shared" si="21"/>
        <v>23615.447659000001</v>
      </c>
      <c r="BT56" s="402">
        <f t="shared" si="21"/>
        <v>22894.495554000001</v>
      </c>
      <c r="BU56" s="402">
        <f t="shared" si="21"/>
        <v>21676.449412000002</v>
      </c>
      <c r="BV56" s="402">
        <f t="shared" si="21"/>
        <v>20196.804036000001</v>
      </c>
      <c r="BW56" s="402">
        <f t="shared" si="21"/>
        <v>17882.486260350226</v>
      </c>
      <c r="BX56" s="402">
        <f t="shared" si="21"/>
        <v>16878.253155000002</v>
      </c>
      <c r="BY56" s="402">
        <f t="shared" si="21"/>
        <v>15623.272476154332</v>
      </c>
      <c r="BZ56" s="402">
        <f t="shared" si="21"/>
        <v>14549.863152774502</v>
      </c>
      <c r="CA56" s="402">
        <f t="shared" si="21"/>
        <v>14297.270637984813</v>
      </c>
      <c r="CB56" s="402">
        <f t="shared" si="21"/>
        <v>13950.473829480919</v>
      </c>
      <c r="CC56" s="402">
        <f t="shared" si="21"/>
        <v>11101.003056664709</v>
      </c>
      <c r="CD56" s="402">
        <f t="shared" si="21"/>
        <v>10418.376460051251</v>
      </c>
      <c r="CE56" s="403">
        <f t="shared" si="21"/>
        <v>10369.914885543092</v>
      </c>
    </row>
    <row r="57" spans="1:83" s="53" customFormat="1" x14ac:dyDescent="0.35">
      <c r="A57" s="67"/>
      <c r="B57" s="201" t="s">
        <v>670</v>
      </c>
      <c r="D57" s="402" t="s">
        <v>473</v>
      </c>
      <c r="E57" s="402" t="s">
        <v>473</v>
      </c>
      <c r="F57" s="402" t="s">
        <v>473</v>
      </c>
      <c r="G57" s="402" t="s">
        <v>473</v>
      </c>
      <c r="H57" s="402" t="s">
        <v>473</v>
      </c>
      <c r="I57" s="402" t="s">
        <v>473</v>
      </c>
      <c r="J57" s="402" t="s">
        <v>473</v>
      </c>
      <c r="K57" s="402" t="s">
        <v>473</v>
      </c>
      <c r="L57" s="402" t="s">
        <v>473</v>
      </c>
      <c r="M57" s="402" t="s">
        <v>473</v>
      </c>
      <c r="N57" s="402" t="s">
        <v>473</v>
      </c>
      <c r="O57" s="402" t="s">
        <v>473</v>
      </c>
      <c r="P57" s="402" t="s">
        <v>473</v>
      </c>
      <c r="Q57" s="402" t="s">
        <v>473</v>
      </c>
      <c r="R57" s="402" t="s">
        <v>473</v>
      </c>
      <c r="S57" s="402" t="s">
        <v>473</v>
      </c>
      <c r="T57" s="402" t="s">
        <v>473</v>
      </c>
      <c r="U57" s="402" t="s">
        <v>473</v>
      </c>
      <c r="V57" s="402" t="s">
        <v>473</v>
      </c>
      <c r="W57" s="402" t="s">
        <v>473</v>
      </c>
      <c r="X57" s="402" t="s">
        <v>473</v>
      </c>
      <c r="Y57" s="402" t="s">
        <v>473</v>
      </c>
      <c r="Z57" s="402" t="s">
        <v>473</v>
      </c>
      <c r="AA57" s="402" t="s">
        <v>473</v>
      </c>
      <c r="AB57" s="402" t="s">
        <v>473</v>
      </c>
      <c r="AC57" s="402" t="s">
        <v>473</v>
      </c>
      <c r="AD57" s="402" t="s">
        <v>473</v>
      </c>
      <c r="AE57" s="402" t="s">
        <v>473</v>
      </c>
      <c r="AF57" s="402" t="s">
        <v>473</v>
      </c>
      <c r="AG57" s="402" t="s">
        <v>473</v>
      </c>
      <c r="AH57" s="402" t="s">
        <v>473</v>
      </c>
      <c r="AI57" s="402" t="s">
        <v>473</v>
      </c>
      <c r="AJ57" s="402" t="s">
        <v>473</v>
      </c>
      <c r="AK57" s="402" t="s">
        <v>473</v>
      </c>
      <c r="AL57" s="402" t="s">
        <v>473</v>
      </c>
      <c r="AM57" s="402" t="s">
        <v>473</v>
      </c>
      <c r="AN57" s="402" t="s">
        <v>473</v>
      </c>
      <c r="AO57" s="402" t="s">
        <v>473</v>
      </c>
      <c r="AP57" s="402" t="s">
        <v>473</v>
      </c>
      <c r="AQ57" s="402" t="s">
        <v>473</v>
      </c>
      <c r="AR57" s="402" t="s">
        <v>473</v>
      </c>
      <c r="AS57" s="402" t="s">
        <v>473</v>
      </c>
      <c r="AT57" s="402" t="s">
        <v>473</v>
      </c>
      <c r="AU57" s="402" t="s">
        <v>473</v>
      </c>
      <c r="AV57" s="402" t="s">
        <v>473</v>
      </c>
      <c r="AW57" s="402" t="s">
        <v>473</v>
      </c>
      <c r="AX57" s="402">
        <v>4429.415416868932</v>
      </c>
      <c r="AY57" s="402">
        <v>4968.5965239301477</v>
      </c>
      <c r="AZ57" s="402">
        <v>5313.8474070000002</v>
      </c>
      <c r="BA57" s="402">
        <v>5219.4321618548292</v>
      </c>
      <c r="BB57" s="402">
        <v>5207.4534479525946</v>
      </c>
      <c r="BC57" s="402">
        <v>5247.5654994292272</v>
      </c>
      <c r="BD57" s="402">
        <v>5411.0352473970588</v>
      </c>
      <c r="BE57" s="402">
        <v>5803.9106138518118</v>
      </c>
      <c r="BF57" s="402">
        <v>6684.2752928831515</v>
      </c>
      <c r="BG57" s="402">
        <v>6757.0424057892933</v>
      </c>
      <c r="BH57" s="402">
        <v>7812.838736879773</v>
      </c>
      <c r="BI57" s="402">
        <v>8496.7527129999999</v>
      </c>
      <c r="BJ57" s="402">
        <v>9293.8341270000001</v>
      </c>
      <c r="BK57" s="402">
        <v>10107.739526000001</v>
      </c>
      <c r="BL57" s="402">
        <v>11544.045435999999</v>
      </c>
      <c r="BM57" s="402">
        <v>14280.365131999999</v>
      </c>
      <c r="BN57" s="402">
        <v>15754.283516999996</v>
      </c>
      <c r="BO57" s="402">
        <v>16935.230993999998</v>
      </c>
      <c r="BP57" s="402">
        <v>17703.513562999997</v>
      </c>
      <c r="BQ57" s="402">
        <v>17883.090279</v>
      </c>
      <c r="BR57" s="402">
        <v>17907.511554000001</v>
      </c>
      <c r="BS57" s="402">
        <v>17818.636347000003</v>
      </c>
      <c r="BT57" s="402">
        <v>17252.238771999997</v>
      </c>
      <c r="BU57" s="402">
        <v>16398.714596000002</v>
      </c>
      <c r="BV57" s="402">
        <v>15207.664475000001</v>
      </c>
      <c r="BW57" s="402">
        <v>13270.088346350229</v>
      </c>
      <c r="BX57" s="402">
        <v>12461.907049000001</v>
      </c>
      <c r="BY57" s="402">
        <v>11475.574670124277</v>
      </c>
      <c r="BZ57" s="402">
        <v>10484.854811763855</v>
      </c>
      <c r="CA57" s="402">
        <v>10143.012867613488</v>
      </c>
      <c r="CB57" s="402">
        <v>9737.6183930643328</v>
      </c>
      <c r="CC57" s="402">
        <v>7387.9349742777958</v>
      </c>
      <c r="CD57" s="402">
        <v>6763.7970933379283</v>
      </c>
      <c r="CE57" s="403">
        <v>6552.6290152703295</v>
      </c>
    </row>
    <row r="58" spans="1:83" s="53" customFormat="1" x14ac:dyDescent="0.35">
      <c r="A58" s="67"/>
      <c r="B58" s="201" t="s">
        <v>671</v>
      </c>
      <c r="D58" s="402" t="s">
        <v>473</v>
      </c>
      <c r="E58" s="402" t="s">
        <v>473</v>
      </c>
      <c r="F58" s="402" t="s">
        <v>473</v>
      </c>
      <c r="G58" s="402" t="s">
        <v>473</v>
      </c>
      <c r="H58" s="402" t="s">
        <v>473</v>
      </c>
      <c r="I58" s="402" t="s">
        <v>473</v>
      </c>
      <c r="J58" s="402" t="s">
        <v>473</v>
      </c>
      <c r="K58" s="402" t="s">
        <v>473</v>
      </c>
      <c r="L58" s="402" t="s">
        <v>473</v>
      </c>
      <c r="M58" s="402" t="s">
        <v>473</v>
      </c>
      <c r="N58" s="402" t="s">
        <v>473</v>
      </c>
      <c r="O58" s="402" t="s">
        <v>473</v>
      </c>
      <c r="P58" s="402" t="s">
        <v>473</v>
      </c>
      <c r="Q58" s="402" t="s">
        <v>473</v>
      </c>
      <c r="R58" s="402" t="s">
        <v>473</v>
      </c>
      <c r="S58" s="402" t="s">
        <v>473</v>
      </c>
      <c r="T58" s="402" t="s">
        <v>473</v>
      </c>
      <c r="U58" s="402" t="s">
        <v>473</v>
      </c>
      <c r="V58" s="402" t="s">
        <v>473</v>
      </c>
      <c r="W58" s="402" t="s">
        <v>473</v>
      </c>
      <c r="X58" s="402" t="s">
        <v>473</v>
      </c>
      <c r="Y58" s="402" t="s">
        <v>473</v>
      </c>
      <c r="Z58" s="402" t="s">
        <v>473</v>
      </c>
      <c r="AA58" s="402" t="s">
        <v>473</v>
      </c>
      <c r="AB58" s="402" t="s">
        <v>473</v>
      </c>
      <c r="AC58" s="402" t="s">
        <v>473</v>
      </c>
      <c r="AD58" s="402" t="s">
        <v>473</v>
      </c>
      <c r="AE58" s="402" t="s">
        <v>473</v>
      </c>
      <c r="AF58" s="402" t="s">
        <v>473</v>
      </c>
      <c r="AG58" s="402" t="s">
        <v>473</v>
      </c>
      <c r="AH58" s="402" t="s">
        <v>473</v>
      </c>
      <c r="AI58" s="402" t="s">
        <v>473</v>
      </c>
      <c r="AJ58" s="402" t="s">
        <v>473</v>
      </c>
      <c r="AK58" s="402" t="s">
        <v>473</v>
      </c>
      <c r="AL58" s="402" t="s">
        <v>473</v>
      </c>
      <c r="AM58" s="402" t="s">
        <v>473</v>
      </c>
      <c r="AN58" s="402" t="s">
        <v>473</v>
      </c>
      <c r="AO58" s="402" t="s">
        <v>473</v>
      </c>
      <c r="AP58" s="402" t="s">
        <v>473</v>
      </c>
      <c r="AQ58" s="402" t="s">
        <v>473</v>
      </c>
      <c r="AR58" s="402" t="s">
        <v>473</v>
      </c>
      <c r="AS58" s="402" t="s">
        <v>473</v>
      </c>
      <c r="AT58" s="402" t="s">
        <v>473</v>
      </c>
      <c r="AU58" s="402" t="s">
        <v>473</v>
      </c>
      <c r="AV58" s="402" t="s">
        <v>473</v>
      </c>
      <c r="AW58" s="402" t="s">
        <v>473</v>
      </c>
      <c r="AX58" s="402">
        <v>97.835934361254431</v>
      </c>
      <c r="AY58" s="402">
        <v>92.96147905233147</v>
      </c>
      <c r="AZ58" s="402">
        <v>95.657403645544264</v>
      </c>
      <c r="BA58" s="402">
        <v>90.424803879432829</v>
      </c>
      <c r="BB58" s="402">
        <v>106.58802431385607</v>
      </c>
      <c r="BC58" s="402">
        <v>116.47249782937627</v>
      </c>
      <c r="BD58" s="402">
        <v>125.77455034379273</v>
      </c>
      <c r="BE58" s="402">
        <v>168.56066903013232</v>
      </c>
      <c r="BF58" s="402">
        <v>232.54356990385213</v>
      </c>
      <c r="BG58" s="402">
        <v>301.1443687413348</v>
      </c>
      <c r="BH58" s="402">
        <v>446.74966326556677</v>
      </c>
      <c r="BI58" s="402">
        <v>543.66435000000001</v>
      </c>
      <c r="BJ58" s="402">
        <v>611.69554699999992</v>
      </c>
      <c r="BK58" s="402">
        <v>646.66085999999996</v>
      </c>
      <c r="BL58" s="402">
        <v>596.97222399999998</v>
      </c>
      <c r="BM58" s="402">
        <v>527.91480200000001</v>
      </c>
      <c r="BN58" s="402">
        <v>451.205443</v>
      </c>
      <c r="BO58" s="402">
        <v>478.69337500000006</v>
      </c>
      <c r="BP58" s="402">
        <v>516.43352000000016</v>
      </c>
      <c r="BQ58" s="402">
        <v>557.09083299999986</v>
      </c>
      <c r="BR58" s="402">
        <v>585.29426899999999</v>
      </c>
      <c r="BS58" s="402">
        <v>633.61245500000007</v>
      </c>
      <c r="BT58" s="402">
        <v>663.14482100000009</v>
      </c>
      <c r="BU58" s="402">
        <v>566.02567199999999</v>
      </c>
      <c r="BV58" s="402">
        <v>608.47759739999992</v>
      </c>
      <c r="BW58" s="402">
        <v>685.66899900000021</v>
      </c>
      <c r="BX58" s="402">
        <v>763.61144999999988</v>
      </c>
      <c r="BY58" s="402">
        <v>747.99928774979594</v>
      </c>
      <c r="BZ58" s="402">
        <v>855.371162566522</v>
      </c>
      <c r="CA58" s="402">
        <v>978.15577866585079</v>
      </c>
      <c r="CB58" s="402">
        <v>1118.5655645282379</v>
      </c>
      <c r="CC58" s="402">
        <v>1279.1305326181546</v>
      </c>
      <c r="CD58" s="402">
        <v>1462.7438671116886</v>
      </c>
      <c r="CE58" s="403">
        <v>1672.7140555338267</v>
      </c>
    </row>
    <row r="59" spans="1:83" s="53" customFormat="1" x14ac:dyDescent="0.35">
      <c r="A59" s="67"/>
      <c r="B59" s="201" t="s">
        <v>672</v>
      </c>
      <c r="D59" s="402" t="s">
        <v>473</v>
      </c>
      <c r="E59" s="402" t="s">
        <v>473</v>
      </c>
      <c r="F59" s="402" t="s">
        <v>473</v>
      </c>
      <c r="G59" s="402" t="s">
        <v>473</v>
      </c>
      <c r="H59" s="402" t="s">
        <v>473</v>
      </c>
      <c r="I59" s="402" t="s">
        <v>473</v>
      </c>
      <c r="J59" s="402" t="s">
        <v>473</v>
      </c>
      <c r="K59" s="402" t="s">
        <v>473</v>
      </c>
      <c r="L59" s="402" t="s">
        <v>473</v>
      </c>
      <c r="M59" s="402" t="s">
        <v>473</v>
      </c>
      <c r="N59" s="402" t="s">
        <v>473</v>
      </c>
      <c r="O59" s="402" t="s">
        <v>473</v>
      </c>
      <c r="P59" s="402" t="s">
        <v>473</v>
      </c>
      <c r="Q59" s="402" t="s">
        <v>473</v>
      </c>
      <c r="R59" s="402" t="s">
        <v>473</v>
      </c>
      <c r="S59" s="402" t="s">
        <v>473</v>
      </c>
      <c r="T59" s="402" t="s">
        <v>473</v>
      </c>
      <c r="U59" s="402" t="s">
        <v>473</v>
      </c>
      <c r="V59" s="402" t="s">
        <v>473</v>
      </c>
      <c r="W59" s="402" t="s">
        <v>473</v>
      </c>
      <c r="X59" s="402" t="s">
        <v>473</v>
      </c>
      <c r="Y59" s="402" t="s">
        <v>473</v>
      </c>
      <c r="Z59" s="402" t="s">
        <v>473</v>
      </c>
      <c r="AA59" s="402" t="s">
        <v>473</v>
      </c>
      <c r="AB59" s="402" t="s">
        <v>473</v>
      </c>
      <c r="AC59" s="402" t="s">
        <v>473</v>
      </c>
      <c r="AD59" s="402" t="s">
        <v>473</v>
      </c>
      <c r="AE59" s="402" t="s">
        <v>473</v>
      </c>
      <c r="AF59" s="402" t="s">
        <v>473</v>
      </c>
      <c r="AG59" s="402" t="s">
        <v>473</v>
      </c>
      <c r="AH59" s="402" t="s">
        <v>473</v>
      </c>
      <c r="AI59" s="402" t="s">
        <v>473</v>
      </c>
      <c r="AJ59" s="402" t="s">
        <v>473</v>
      </c>
      <c r="AK59" s="402" t="s">
        <v>473</v>
      </c>
      <c r="AL59" s="402" t="s">
        <v>473</v>
      </c>
      <c r="AM59" s="402" t="s">
        <v>473</v>
      </c>
      <c r="AN59" s="402" t="s">
        <v>473</v>
      </c>
      <c r="AO59" s="402" t="s">
        <v>473</v>
      </c>
      <c r="AP59" s="402" t="s">
        <v>473</v>
      </c>
      <c r="AQ59" s="402" t="s">
        <v>473</v>
      </c>
      <c r="AR59" s="402" t="s">
        <v>473</v>
      </c>
      <c r="AS59" s="402" t="s">
        <v>473</v>
      </c>
      <c r="AT59" s="402" t="s">
        <v>473</v>
      </c>
      <c r="AU59" s="402" t="s">
        <v>473</v>
      </c>
      <c r="AV59" s="402" t="s">
        <v>473</v>
      </c>
      <c r="AW59" s="402" t="s">
        <v>473</v>
      </c>
      <c r="AX59" s="402">
        <v>586.10332584499997</v>
      </c>
      <c r="AY59" s="402">
        <v>589.88593776500011</v>
      </c>
      <c r="AZ59" s="402">
        <v>619.38313743499998</v>
      </c>
      <c r="BA59" s="402">
        <v>643.84907910517018</v>
      </c>
      <c r="BB59" s="402">
        <v>644.63652665645463</v>
      </c>
      <c r="BC59" s="402">
        <v>643.02418557499993</v>
      </c>
      <c r="BD59" s="402">
        <v>644.20562771000004</v>
      </c>
      <c r="BE59" s="402">
        <v>654.49670935500001</v>
      </c>
      <c r="BF59" s="402">
        <v>683.16951500000005</v>
      </c>
      <c r="BG59" s="402">
        <v>491.732078</v>
      </c>
      <c r="BH59" s="402">
        <v>4545.182992</v>
      </c>
      <c r="BI59" s="402">
        <v>4516.9242370000011</v>
      </c>
      <c r="BJ59" s="402">
        <v>4592.3115940000016</v>
      </c>
      <c r="BK59" s="402">
        <v>4655.7460620000002</v>
      </c>
      <c r="BL59" s="402">
        <v>4614.1845000000012</v>
      </c>
      <c r="BM59" s="402">
        <v>4794.9204830000017</v>
      </c>
      <c r="BN59" s="402">
        <v>4822.0022060000001</v>
      </c>
      <c r="BO59" s="402">
        <v>4973.1611050000001</v>
      </c>
      <c r="BP59" s="402">
        <v>5232.7588130000004</v>
      </c>
      <c r="BQ59" s="402">
        <v>5258.7335790000016</v>
      </c>
      <c r="BR59" s="402">
        <v>5259.7916759999998</v>
      </c>
      <c r="BS59" s="402">
        <v>5163.1988570000003</v>
      </c>
      <c r="BT59" s="402">
        <v>4979.1119610000005</v>
      </c>
      <c r="BU59" s="402">
        <v>4711.7091439999995</v>
      </c>
      <c r="BV59" s="402">
        <v>4380.6619635999978</v>
      </c>
      <c r="BW59" s="402">
        <v>3926.7289149999997</v>
      </c>
      <c r="BX59" s="402">
        <v>3652.734656000001</v>
      </c>
      <c r="BY59" s="402">
        <v>3399.69851828026</v>
      </c>
      <c r="BZ59" s="402">
        <v>3209.6371784441262</v>
      </c>
      <c r="CA59" s="402">
        <v>3176.1019917054741</v>
      </c>
      <c r="CB59" s="402">
        <v>3094.289871888348</v>
      </c>
      <c r="CC59" s="402">
        <v>2433.9375497687602</v>
      </c>
      <c r="CD59" s="402">
        <v>2191.8354996016351</v>
      </c>
      <c r="CE59" s="403">
        <v>2144.5718147389362</v>
      </c>
    </row>
    <row r="60" spans="1:83" s="53" customFormat="1" ht="24.75" customHeight="1" x14ac:dyDescent="0.35">
      <c r="A60" s="67"/>
      <c r="B60" s="73" t="s">
        <v>631</v>
      </c>
      <c r="D60" s="402">
        <f t="shared" ref="D60:AI60" si="22">SUM(D61:D63)</f>
        <v>0</v>
      </c>
      <c r="E60" s="402">
        <f t="shared" si="22"/>
        <v>0</v>
      </c>
      <c r="F60" s="402">
        <f t="shared" si="22"/>
        <v>0</v>
      </c>
      <c r="G60" s="402">
        <f t="shared" si="22"/>
        <v>0</v>
      </c>
      <c r="H60" s="402">
        <f t="shared" si="22"/>
        <v>0</v>
      </c>
      <c r="I60" s="402">
        <f t="shared" si="22"/>
        <v>0</v>
      </c>
      <c r="J60" s="402">
        <f t="shared" si="22"/>
        <v>0</v>
      </c>
      <c r="K60" s="402">
        <f t="shared" si="22"/>
        <v>0</v>
      </c>
      <c r="L60" s="402">
        <f t="shared" si="22"/>
        <v>0</v>
      </c>
      <c r="M60" s="402">
        <f t="shared" si="22"/>
        <v>0</v>
      </c>
      <c r="N60" s="402">
        <f t="shared" si="22"/>
        <v>0</v>
      </c>
      <c r="O60" s="402">
        <f t="shared" si="22"/>
        <v>0</v>
      </c>
      <c r="P60" s="402">
        <f t="shared" si="22"/>
        <v>0</v>
      </c>
      <c r="Q60" s="402">
        <f t="shared" si="22"/>
        <v>0</v>
      </c>
      <c r="R60" s="402">
        <f t="shared" si="22"/>
        <v>0</v>
      </c>
      <c r="S60" s="402">
        <f t="shared" si="22"/>
        <v>0</v>
      </c>
      <c r="T60" s="402">
        <f t="shared" si="22"/>
        <v>0</v>
      </c>
      <c r="U60" s="402">
        <f t="shared" si="22"/>
        <v>0</v>
      </c>
      <c r="V60" s="402">
        <f t="shared" si="22"/>
        <v>0</v>
      </c>
      <c r="W60" s="402">
        <f t="shared" si="22"/>
        <v>0</v>
      </c>
      <c r="X60" s="402">
        <f t="shared" si="22"/>
        <v>0</v>
      </c>
      <c r="Y60" s="402">
        <f t="shared" si="22"/>
        <v>0</v>
      </c>
      <c r="Z60" s="402">
        <f t="shared" si="22"/>
        <v>0</v>
      </c>
      <c r="AA60" s="402">
        <f t="shared" si="22"/>
        <v>0</v>
      </c>
      <c r="AB60" s="402">
        <f t="shared" si="22"/>
        <v>0</v>
      </c>
      <c r="AC60" s="402">
        <f t="shared" si="22"/>
        <v>0</v>
      </c>
      <c r="AD60" s="402">
        <f t="shared" si="22"/>
        <v>0</v>
      </c>
      <c r="AE60" s="402">
        <f t="shared" si="22"/>
        <v>0</v>
      </c>
      <c r="AF60" s="402">
        <f t="shared" si="22"/>
        <v>0</v>
      </c>
      <c r="AG60" s="402">
        <f t="shared" si="22"/>
        <v>0</v>
      </c>
      <c r="AH60" s="402">
        <f t="shared" si="22"/>
        <v>0</v>
      </c>
      <c r="AI60" s="402">
        <f t="shared" si="22"/>
        <v>0</v>
      </c>
      <c r="AJ60" s="402">
        <f t="shared" ref="AJ60:BO60" si="23">SUM(AJ61:AJ63)</f>
        <v>0</v>
      </c>
      <c r="AK60" s="402">
        <f t="shared" si="23"/>
        <v>0</v>
      </c>
      <c r="AL60" s="402">
        <f t="shared" si="23"/>
        <v>0</v>
      </c>
      <c r="AM60" s="402">
        <f t="shared" si="23"/>
        <v>0</v>
      </c>
      <c r="AN60" s="402">
        <f t="shared" si="23"/>
        <v>0</v>
      </c>
      <c r="AO60" s="402">
        <f t="shared" si="23"/>
        <v>0</v>
      </c>
      <c r="AP60" s="402">
        <f t="shared" si="23"/>
        <v>0</v>
      </c>
      <c r="AQ60" s="402">
        <f t="shared" si="23"/>
        <v>0</v>
      </c>
      <c r="AR60" s="402">
        <f t="shared" si="23"/>
        <v>0</v>
      </c>
      <c r="AS60" s="402">
        <f t="shared" si="23"/>
        <v>0</v>
      </c>
      <c r="AT60" s="402">
        <f t="shared" si="23"/>
        <v>0</v>
      </c>
      <c r="AU60" s="402">
        <f t="shared" si="23"/>
        <v>3649.9919999999997</v>
      </c>
      <c r="AV60" s="402">
        <f t="shared" si="23"/>
        <v>4276.851999999999</v>
      </c>
      <c r="AW60" s="402">
        <f t="shared" si="23"/>
        <v>4762.6290000000017</v>
      </c>
      <c r="AX60" s="402">
        <f t="shared" si="23"/>
        <v>4989.8812429248146</v>
      </c>
      <c r="AY60" s="402">
        <f t="shared" si="23"/>
        <v>5223.2227532525258</v>
      </c>
      <c r="AZ60" s="402">
        <f t="shared" si="23"/>
        <v>5350.8740169194498</v>
      </c>
      <c r="BA60" s="402">
        <f t="shared" si="23"/>
        <v>5222.6900781605664</v>
      </c>
      <c r="BB60" s="402">
        <f t="shared" si="23"/>
        <v>5106.1262210770974</v>
      </c>
      <c r="BC60" s="402">
        <f t="shared" si="23"/>
        <v>5057.0168972702568</v>
      </c>
      <c r="BD60" s="402">
        <f t="shared" si="23"/>
        <v>4981.3293010757343</v>
      </c>
      <c r="BE60" s="402">
        <f t="shared" si="23"/>
        <v>4961.6985451279334</v>
      </c>
      <c r="BF60" s="402">
        <f t="shared" si="23"/>
        <v>5036.3023338939556</v>
      </c>
      <c r="BG60" s="402">
        <f t="shared" si="23"/>
        <v>4791.5473475060626</v>
      </c>
      <c r="BH60" s="402">
        <f t="shared" si="23"/>
        <v>352.83686502826782</v>
      </c>
      <c r="BI60" s="402">
        <f t="shared" si="23"/>
        <v>370.8638349999992</v>
      </c>
      <c r="BJ60" s="402">
        <f t="shared" si="23"/>
        <v>342.7063180000041</v>
      </c>
      <c r="BK60" s="402">
        <f t="shared" si="23"/>
        <v>321.65414699999565</v>
      </c>
      <c r="BL60" s="402">
        <f t="shared" si="23"/>
        <v>348.23900200000571</v>
      </c>
      <c r="BM60" s="402">
        <f t="shared" si="23"/>
        <v>386.0307610000018</v>
      </c>
      <c r="BN60" s="402">
        <f t="shared" si="23"/>
        <v>399.49913500000184</v>
      </c>
      <c r="BO60" s="402">
        <f t="shared" si="23"/>
        <v>433.20464900001389</v>
      </c>
      <c r="BP60" s="402">
        <f t="shared" ref="BP60:CE60" si="24">SUM(BP61:BP63)</f>
        <v>446.92571600000156</v>
      </c>
      <c r="BQ60" s="402">
        <f t="shared" si="24"/>
        <v>470.89298200000121</v>
      </c>
      <c r="BR60" s="402">
        <f t="shared" si="24"/>
        <v>563.96805599999789</v>
      </c>
      <c r="BS60" s="402">
        <f t="shared" si="24"/>
        <v>628.2659879999992</v>
      </c>
      <c r="BT60" s="402">
        <f t="shared" si="24"/>
        <v>546.10436500000287</v>
      </c>
      <c r="BU60" s="402">
        <f t="shared" si="24"/>
        <v>624.77080199999909</v>
      </c>
      <c r="BV60" s="402">
        <f t="shared" si="24"/>
        <v>533.01791499999672</v>
      </c>
      <c r="BW60" s="402">
        <f t="shared" si="24"/>
        <v>496.51820399999997</v>
      </c>
      <c r="BX60" s="402">
        <f t="shared" si="24"/>
        <v>456.04254800000126</v>
      </c>
      <c r="BY60" s="402">
        <f t="shared" si="24"/>
        <v>502.48501104114439</v>
      </c>
      <c r="BZ60" s="402">
        <f t="shared" si="24"/>
        <v>479.6703542614141</v>
      </c>
      <c r="CA60" s="402">
        <f t="shared" si="24"/>
        <v>479.70956481236328</v>
      </c>
      <c r="CB60" s="402">
        <f t="shared" si="24"/>
        <v>485.52576477995592</v>
      </c>
      <c r="CC60" s="402">
        <f t="shared" si="24"/>
        <v>439.09999555550007</v>
      </c>
      <c r="CD60" s="402">
        <f t="shared" si="24"/>
        <v>443.15034107956183</v>
      </c>
      <c r="CE60" s="403">
        <f t="shared" si="24"/>
        <v>442.55988750329379</v>
      </c>
    </row>
    <row r="61" spans="1:83" s="53" customFormat="1" x14ac:dyDescent="0.35">
      <c r="A61" s="67"/>
      <c r="B61" s="201" t="s">
        <v>673</v>
      </c>
      <c r="D61" s="402" t="s">
        <v>473</v>
      </c>
      <c r="E61" s="402" t="s">
        <v>473</v>
      </c>
      <c r="F61" s="402" t="s">
        <v>473</v>
      </c>
      <c r="G61" s="402" t="s">
        <v>473</v>
      </c>
      <c r="H61" s="402" t="s">
        <v>473</v>
      </c>
      <c r="I61" s="402" t="s">
        <v>473</v>
      </c>
      <c r="J61" s="402" t="s">
        <v>473</v>
      </c>
      <c r="K61" s="402" t="s">
        <v>473</v>
      </c>
      <c r="L61" s="402" t="s">
        <v>473</v>
      </c>
      <c r="M61" s="402" t="s">
        <v>473</v>
      </c>
      <c r="N61" s="402" t="s">
        <v>473</v>
      </c>
      <c r="O61" s="402" t="s">
        <v>473</v>
      </c>
      <c r="P61" s="402" t="s">
        <v>473</v>
      </c>
      <c r="Q61" s="402" t="s">
        <v>473</v>
      </c>
      <c r="R61" s="402" t="s">
        <v>473</v>
      </c>
      <c r="S61" s="402" t="s">
        <v>473</v>
      </c>
      <c r="T61" s="402" t="s">
        <v>473</v>
      </c>
      <c r="U61" s="402" t="s">
        <v>473</v>
      </c>
      <c r="V61" s="402" t="s">
        <v>473</v>
      </c>
      <c r="W61" s="402" t="s">
        <v>473</v>
      </c>
      <c r="X61" s="402" t="s">
        <v>473</v>
      </c>
      <c r="Y61" s="402" t="s">
        <v>473</v>
      </c>
      <c r="Z61" s="402" t="s">
        <v>473</v>
      </c>
      <c r="AA61" s="402" t="s">
        <v>473</v>
      </c>
      <c r="AB61" s="402" t="s">
        <v>473</v>
      </c>
      <c r="AC61" s="402" t="s">
        <v>473</v>
      </c>
      <c r="AD61" s="402" t="s">
        <v>473</v>
      </c>
      <c r="AE61" s="402" t="s">
        <v>473</v>
      </c>
      <c r="AF61" s="402" t="s">
        <v>473</v>
      </c>
      <c r="AG61" s="402" t="s">
        <v>473</v>
      </c>
      <c r="AH61" s="402" t="s">
        <v>473</v>
      </c>
      <c r="AI61" s="402" t="s">
        <v>473</v>
      </c>
      <c r="AJ61" s="402" t="s">
        <v>473</v>
      </c>
      <c r="AK61" s="402" t="s">
        <v>473</v>
      </c>
      <c r="AL61" s="402" t="s">
        <v>473</v>
      </c>
      <c r="AM61" s="402" t="s">
        <v>473</v>
      </c>
      <c r="AN61" s="402" t="s">
        <v>473</v>
      </c>
      <c r="AO61" s="402" t="s">
        <v>473</v>
      </c>
      <c r="AP61" s="402" t="s">
        <v>473</v>
      </c>
      <c r="AQ61" s="402" t="s">
        <v>473</v>
      </c>
      <c r="AR61" s="402" t="s">
        <v>473</v>
      </c>
      <c r="AS61" s="402" t="s">
        <v>473</v>
      </c>
      <c r="AT61" s="402" t="s">
        <v>473</v>
      </c>
      <c r="AU61" s="402">
        <v>3114.1550000000002</v>
      </c>
      <c r="AV61" s="402">
        <v>3633.5120000000002</v>
      </c>
      <c r="AW61" s="402">
        <v>4037.9810000000002</v>
      </c>
      <c r="AX61" s="402">
        <v>4226.3026981393186</v>
      </c>
      <c r="AY61" s="402">
        <v>4421.0604006604308</v>
      </c>
      <c r="AZ61" s="402">
        <v>4534.5630379493414</v>
      </c>
      <c r="BA61" s="402">
        <v>4441.312006402869</v>
      </c>
      <c r="BB61" s="402">
        <v>4315.8404802199366</v>
      </c>
      <c r="BC61" s="402">
        <v>4240.8678359897649</v>
      </c>
      <c r="BD61" s="402">
        <v>4129.9407028060114</v>
      </c>
      <c r="BE61" s="402">
        <v>4079.0531644913372</v>
      </c>
      <c r="BF61" s="402">
        <v>4096.7528282306994</v>
      </c>
      <c r="BG61" s="402">
        <v>3844.8726073335538</v>
      </c>
      <c r="BH61" s="402" t="s">
        <v>473</v>
      </c>
      <c r="BI61" s="402" t="s">
        <v>473</v>
      </c>
      <c r="BJ61" s="402" t="s">
        <v>473</v>
      </c>
      <c r="BK61" s="402" t="s">
        <v>473</v>
      </c>
      <c r="BL61" s="402" t="s">
        <v>473</v>
      </c>
      <c r="BM61" s="402" t="s">
        <v>473</v>
      </c>
      <c r="BN61" s="402" t="s">
        <v>473</v>
      </c>
      <c r="BO61" s="402" t="s">
        <v>473</v>
      </c>
      <c r="BP61" s="402" t="s">
        <v>473</v>
      </c>
      <c r="BQ61" s="402" t="s">
        <v>473</v>
      </c>
      <c r="BR61" s="402" t="s">
        <v>473</v>
      </c>
      <c r="BS61" s="402" t="s">
        <v>473</v>
      </c>
      <c r="BT61" s="402" t="s">
        <v>473</v>
      </c>
      <c r="BU61" s="402" t="s">
        <v>473</v>
      </c>
      <c r="BV61" s="402" t="s">
        <v>473</v>
      </c>
      <c r="BW61" s="402" t="s">
        <v>473</v>
      </c>
      <c r="BX61" s="402" t="s">
        <v>473</v>
      </c>
      <c r="BY61" s="402" t="s">
        <v>473</v>
      </c>
      <c r="BZ61" s="402" t="s">
        <v>473</v>
      </c>
      <c r="CA61" s="402" t="s">
        <v>473</v>
      </c>
      <c r="CB61" s="402" t="s">
        <v>473</v>
      </c>
      <c r="CC61" s="402" t="s">
        <v>473</v>
      </c>
      <c r="CD61" s="402" t="s">
        <v>473</v>
      </c>
      <c r="CE61" s="403" t="s">
        <v>473</v>
      </c>
    </row>
    <row r="62" spans="1:83" s="53" customFormat="1" x14ac:dyDescent="0.35">
      <c r="A62" s="67"/>
      <c r="B62" s="201" t="s">
        <v>674</v>
      </c>
      <c r="D62" s="402" t="s">
        <v>473</v>
      </c>
      <c r="E62" s="402" t="s">
        <v>473</v>
      </c>
      <c r="F62" s="402" t="s">
        <v>473</v>
      </c>
      <c r="G62" s="402" t="s">
        <v>473</v>
      </c>
      <c r="H62" s="402" t="s">
        <v>473</v>
      </c>
      <c r="I62" s="402" t="s">
        <v>473</v>
      </c>
      <c r="J62" s="402" t="s">
        <v>473</v>
      </c>
      <c r="K62" s="402" t="s">
        <v>473</v>
      </c>
      <c r="L62" s="402" t="s">
        <v>473</v>
      </c>
      <c r="M62" s="402" t="s">
        <v>473</v>
      </c>
      <c r="N62" s="402" t="s">
        <v>473</v>
      </c>
      <c r="O62" s="402" t="s">
        <v>473</v>
      </c>
      <c r="P62" s="402" t="s">
        <v>473</v>
      </c>
      <c r="Q62" s="402" t="s">
        <v>473</v>
      </c>
      <c r="R62" s="402" t="s">
        <v>473</v>
      </c>
      <c r="S62" s="402" t="s">
        <v>473</v>
      </c>
      <c r="T62" s="402" t="s">
        <v>473</v>
      </c>
      <c r="U62" s="402" t="s">
        <v>473</v>
      </c>
      <c r="V62" s="402" t="s">
        <v>473</v>
      </c>
      <c r="W62" s="402" t="s">
        <v>473</v>
      </c>
      <c r="X62" s="402" t="s">
        <v>473</v>
      </c>
      <c r="Y62" s="402" t="s">
        <v>473</v>
      </c>
      <c r="Z62" s="402" t="s">
        <v>473</v>
      </c>
      <c r="AA62" s="402" t="s">
        <v>473</v>
      </c>
      <c r="AB62" s="402" t="s">
        <v>473</v>
      </c>
      <c r="AC62" s="402" t="s">
        <v>473</v>
      </c>
      <c r="AD62" s="402" t="s">
        <v>473</v>
      </c>
      <c r="AE62" s="402" t="s">
        <v>473</v>
      </c>
      <c r="AF62" s="402" t="s">
        <v>473</v>
      </c>
      <c r="AG62" s="402" t="s">
        <v>473</v>
      </c>
      <c r="AH62" s="402" t="s">
        <v>473</v>
      </c>
      <c r="AI62" s="402" t="s">
        <v>473</v>
      </c>
      <c r="AJ62" s="402" t="s">
        <v>473</v>
      </c>
      <c r="AK62" s="402" t="s">
        <v>473</v>
      </c>
      <c r="AL62" s="402" t="s">
        <v>473</v>
      </c>
      <c r="AM62" s="402" t="s">
        <v>473</v>
      </c>
      <c r="AN62" s="402" t="s">
        <v>473</v>
      </c>
      <c r="AO62" s="402" t="s">
        <v>473</v>
      </c>
      <c r="AP62" s="402" t="s">
        <v>473</v>
      </c>
      <c r="AQ62" s="402" t="s">
        <v>473</v>
      </c>
      <c r="AR62" s="402" t="s">
        <v>473</v>
      </c>
      <c r="AS62" s="402" t="s">
        <v>473</v>
      </c>
      <c r="AT62" s="402" t="s">
        <v>473</v>
      </c>
      <c r="AU62" s="402">
        <v>181.965</v>
      </c>
      <c r="AV62" s="402">
        <v>214.066</v>
      </c>
      <c r="AW62" s="402">
        <v>231.85599999999999</v>
      </c>
      <c r="AX62" s="402">
        <v>248.25138732470668</v>
      </c>
      <c r="AY62" s="402">
        <v>260.59597526855003</v>
      </c>
      <c r="AZ62" s="402">
        <v>269.42270267979103</v>
      </c>
      <c r="BA62" s="402">
        <v>266.82421889558537</v>
      </c>
      <c r="BB62" s="402">
        <v>265.2056659520656</v>
      </c>
      <c r="BC62" s="402">
        <v>266.9137775611797</v>
      </c>
      <c r="BD62" s="402">
        <v>268.83757781930126</v>
      </c>
      <c r="BE62" s="402">
        <v>272.36002185110834</v>
      </c>
      <c r="BF62" s="402">
        <v>282.06406816095773</v>
      </c>
      <c r="BG62" s="402">
        <v>289.39901345521349</v>
      </c>
      <c r="BH62" s="402" t="s">
        <v>473</v>
      </c>
      <c r="BI62" s="402" t="s">
        <v>473</v>
      </c>
      <c r="BJ62" s="402" t="s">
        <v>473</v>
      </c>
      <c r="BK62" s="402" t="s">
        <v>473</v>
      </c>
      <c r="BL62" s="402" t="s">
        <v>473</v>
      </c>
      <c r="BM62" s="402" t="s">
        <v>473</v>
      </c>
      <c r="BN62" s="402" t="s">
        <v>473</v>
      </c>
      <c r="BO62" s="402" t="s">
        <v>473</v>
      </c>
      <c r="BP62" s="402" t="s">
        <v>473</v>
      </c>
      <c r="BQ62" s="402" t="s">
        <v>473</v>
      </c>
      <c r="BR62" s="402" t="s">
        <v>473</v>
      </c>
      <c r="BS62" s="402" t="s">
        <v>473</v>
      </c>
      <c r="BT62" s="402" t="s">
        <v>473</v>
      </c>
      <c r="BU62" s="402" t="s">
        <v>473</v>
      </c>
      <c r="BV62" s="402" t="s">
        <v>473</v>
      </c>
      <c r="BW62" s="402" t="s">
        <v>473</v>
      </c>
      <c r="BX62" s="402" t="s">
        <v>473</v>
      </c>
      <c r="BY62" s="402" t="s">
        <v>473</v>
      </c>
      <c r="BZ62" s="402" t="s">
        <v>473</v>
      </c>
      <c r="CA62" s="402" t="s">
        <v>473</v>
      </c>
      <c r="CB62" s="402" t="s">
        <v>473</v>
      </c>
      <c r="CC62" s="402" t="s">
        <v>473</v>
      </c>
      <c r="CD62" s="402" t="s">
        <v>473</v>
      </c>
      <c r="CE62" s="403" t="s">
        <v>473</v>
      </c>
    </row>
    <row r="63" spans="1:83" s="28" customFormat="1" ht="24.75" customHeight="1" thickBot="1" x14ac:dyDescent="0.3">
      <c r="A63" s="478"/>
      <c r="B63" s="435" t="s">
        <v>675</v>
      </c>
      <c r="C63" s="88"/>
      <c r="D63" s="405" t="s">
        <v>473</v>
      </c>
      <c r="E63" s="405" t="s">
        <v>473</v>
      </c>
      <c r="F63" s="405" t="s">
        <v>473</v>
      </c>
      <c r="G63" s="405" t="s">
        <v>473</v>
      </c>
      <c r="H63" s="405" t="s">
        <v>473</v>
      </c>
      <c r="I63" s="405" t="s">
        <v>473</v>
      </c>
      <c r="J63" s="405" t="s">
        <v>473</v>
      </c>
      <c r="K63" s="405" t="s">
        <v>473</v>
      </c>
      <c r="L63" s="405" t="s">
        <v>473</v>
      </c>
      <c r="M63" s="405" t="s">
        <v>473</v>
      </c>
      <c r="N63" s="405" t="s">
        <v>473</v>
      </c>
      <c r="O63" s="405" t="s">
        <v>473</v>
      </c>
      <c r="P63" s="405" t="s">
        <v>473</v>
      </c>
      <c r="Q63" s="405" t="s">
        <v>473</v>
      </c>
      <c r="R63" s="405" t="s">
        <v>473</v>
      </c>
      <c r="S63" s="405" t="s">
        <v>473</v>
      </c>
      <c r="T63" s="405" t="s">
        <v>473</v>
      </c>
      <c r="U63" s="405" t="s">
        <v>473</v>
      </c>
      <c r="V63" s="405" t="s">
        <v>473</v>
      </c>
      <c r="W63" s="405" t="s">
        <v>473</v>
      </c>
      <c r="X63" s="405" t="s">
        <v>473</v>
      </c>
      <c r="Y63" s="405" t="s">
        <v>473</v>
      </c>
      <c r="Z63" s="405" t="s">
        <v>473</v>
      </c>
      <c r="AA63" s="405" t="s">
        <v>473</v>
      </c>
      <c r="AB63" s="405" t="s">
        <v>473</v>
      </c>
      <c r="AC63" s="405" t="s">
        <v>473</v>
      </c>
      <c r="AD63" s="405" t="s">
        <v>473</v>
      </c>
      <c r="AE63" s="405" t="s">
        <v>473</v>
      </c>
      <c r="AF63" s="405" t="s">
        <v>473</v>
      </c>
      <c r="AG63" s="405" t="s">
        <v>473</v>
      </c>
      <c r="AH63" s="405" t="s">
        <v>473</v>
      </c>
      <c r="AI63" s="405" t="s">
        <v>473</v>
      </c>
      <c r="AJ63" s="405" t="s">
        <v>473</v>
      </c>
      <c r="AK63" s="405" t="s">
        <v>473</v>
      </c>
      <c r="AL63" s="405" t="s">
        <v>473</v>
      </c>
      <c r="AM63" s="405" t="s">
        <v>473</v>
      </c>
      <c r="AN63" s="405" t="s">
        <v>473</v>
      </c>
      <c r="AO63" s="405" t="s">
        <v>473</v>
      </c>
      <c r="AP63" s="405" t="s">
        <v>473</v>
      </c>
      <c r="AQ63" s="405" t="s">
        <v>473</v>
      </c>
      <c r="AR63" s="405" t="s">
        <v>473</v>
      </c>
      <c r="AS63" s="405" t="s">
        <v>473</v>
      </c>
      <c r="AT63" s="405" t="s">
        <v>473</v>
      </c>
      <c r="AU63" s="405">
        <v>353.87199999999939</v>
      </c>
      <c r="AV63" s="405">
        <v>429.27399999999852</v>
      </c>
      <c r="AW63" s="405">
        <v>492.79200000000128</v>
      </c>
      <c r="AX63" s="405">
        <v>515.32715746078907</v>
      </c>
      <c r="AY63" s="405">
        <v>541.56637732354477</v>
      </c>
      <c r="AZ63" s="405">
        <v>546.888276290318</v>
      </c>
      <c r="BA63" s="405">
        <v>514.55385286211151</v>
      </c>
      <c r="BB63" s="405">
        <v>525.08007490509476</v>
      </c>
      <c r="BC63" s="405">
        <v>549.23528371931229</v>
      </c>
      <c r="BD63" s="405">
        <v>582.55102045042167</v>
      </c>
      <c r="BE63" s="405">
        <v>610.28535878548792</v>
      </c>
      <c r="BF63" s="405">
        <v>657.4854375022984</v>
      </c>
      <c r="BG63" s="405">
        <v>657.2757267172957</v>
      </c>
      <c r="BH63" s="405">
        <v>352.83686502826782</v>
      </c>
      <c r="BI63" s="405">
        <v>370.8638349999992</v>
      </c>
      <c r="BJ63" s="405">
        <v>342.7063180000041</v>
      </c>
      <c r="BK63" s="405">
        <v>321.65414699999565</v>
      </c>
      <c r="BL63" s="405">
        <v>348.23900200000571</v>
      </c>
      <c r="BM63" s="405">
        <v>386.0307610000018</v>
      </c>
      <c r="BN63" s="405">
        <v>399.49913500000184</v>
      </c>
      <c r="BO63" s="405">
        <v>433.20464900001389</v>
      </c>
      <c r="BP63" s="405">
        <v>446.92571600000156</v>
      </c>
      <c r="BQ63" s="405">
        <v>470.89298200000121</v>
      </c>
      <c r="BR63" s="405">
        <v>563.96805599999789</v>
      </c>
      <c r="BS63" s="405">
        <v>628.2659879999992</v>
      </c>
      <c r="BT63" s="405">
        <v>546.10436500000287</v>
      </c>
      <c r="BU63" s="405">
        <v>624.77080199999909</v>
      </c>
      <c r="BV63" s="405">
        <v>533.01791499999672</v>
      </c>
      <c r="BW63" s="405">
        <v>496.51820399999997</v>
      </c>
      <c r="BX63" s="405">
        <v>456.04254800000126</v>
      </c>
      <c r="BY63" s="405">
        <v>502.48501104114439</v>
      </c>
      <c r="BZ63" s="405">
        <v>479.6703542614141</v>
      </c>
      <c r="CA63" s="405">
        <v>479.70956481236328</v>
      </c>
      <c r="CB63" s="405">
        <v>485.52576477995592</v>
      </c>
      <c r="CC63" s="405">
        <v>439.09999555550007</v>
      </c>
      <c r="CD63" s="405">
        <v>443.15034107956183</v>
      </c>
      <c r="CE63" s="406">
        <v>442.55988750329379</v>
      </c>
    </row>
    <row r="64" spans="1:83" ht="26.25" customHeight="1" x14ac:dyDescent="0.35">
      <c r="A64" s="384"/>
      <c r="B64" s="108" t="s">
        <v>676</v>
      </c>
      <c r="D64" s="51" t="s">
        <v>171</v>
      </c>
      <c r="E64" s="51" t="s">
        <v>172</v>
      </c>
      <c r="F64" s="51" t="s">
        <v>173</v>
      </c>
      <c r="G64" s="51" t="s">
        <v>174</v>
      </c>
      <c r="H64" s="51" t="s">
        <v>175</v>
      </c>
      <c r="I64" s="51" t="s">
        <v>176</v>
      </c>
      <c r="J64" s="51" t="s">
        <v>177</v>
      </c>
      <c r="K64" s="51" t="s">
        <v>178</v>
      </c>
      <c r="L64" s="51" t="s">
        <v>179</v>
      </c>
      <c r="M64" s="51" t="s">
        <v>180</v>
      </c>
      <c r="N64" s="51" t="s">
        <v>181</v>
      </c>
      <c r="O64" s="51" t="s">
        <v>182</v>
      </c>
      <c r="P64" s="51" t="s">
        <v>183</v>
      </c>
      <c r="Q64" s="51" t="s">
        <v>184</v>
      </c>
      <c r="R64" s="51" t="s">
        <v>185</v>
      </c>
      <c r="S64" s="51" t="s">
        <v>186</v>
      </c>
      <c r="T64" s="51" t="s">
        <v>187</v>
      </c>
      <c r="U64" s="51" t="s">
        <v>188</v>
      </c>
      <c r="V64" s="51" t="s">
        <v>189</v>
      </c>
      <c r="W64" s="51" t="s">
        <v>190</v>
      </c>
      <c r="X64" s="51" t="s">
        <v>191</v>
      </c>
      <c r="Y64" s="51" t="s">
        <v>192</v>
      </c>
      <c r="Z64" s="51" t="s">
        <v>193</v>
      </c>
      <c r="AA64" s="51" t="s">
        <v>194</v>
      </c>
      <c r="AB64" s="51" t="s">
        <v>195</v>
      </c>
      <c r="AC64" s="51" t="s">
        <v>196</v>
      </c>
      <c r="AD64" s="51" t="s">
        <v>197</v>
      </c>
      <c r="AE64" s="51" t="s">
        <v>198</v>
      </c>
      <c r="AF64" s="51" t="s">
        <v>199</v>
      </c>
      <c r="AG64" s="51" t="s">
        <v>200</v>
      </c>
      <c r="AH64" s="51" t="s">
        <v>201</v>
      </c>
      <c r="AI64" s="51" t="s">
        <v>202</v>
      </c>
      <c r="AJ64" s="51" t="s">
        <v>203</v>
      </c>
      <c r="AK64" s="51" t="s">
        <v>204</v>
      </c>
      <c r="AL64" s="51" t="s">
        <v>205</v>
      </c>
      <c r="AM64" s="51" t="s">
        <v>206</v>
      </c>
      <c r="AN64" s="51" t="s">
        <v>207</v>
      </c>
      <c r="AO64" s="51" t="s">
        <v>208</v>
      </c>
      <c r="AP64" s="51" t="s">
        <v>209</v>
      </c>
      <c r="AQ64" s="51" t="s">
        <v>210</v>
      </c>
      <c r="AR64" s="51" t="s">
        <v>211</v>
      </c>
      <c r="AS64" s="51" t="s">
        <v>212</v>
      </c>
      <c r="AT64" s="51" t="s">
        <v>213</v>
      </c>
      <c r="AU64" s="51" t="s">
        <v>214</v>
      </c>
      <c r="AV64" s="51" t="s">
        <v>215</v>
      </c>
      <c r="AW64" s="51" t="s">
        <v>216</v>
      </c>
      <c r="AX64" s="51" t="s">
        <v>217</v>
      </c>
      <c r="AY64" s="51" t="s">
        <v>116</v>
      </c>
      <c r="AZ64" s="51" t="s">
        <v>117</v>
      </c>
      <c r="BA64" s="51" t="s">
        <v>118</v>
      </c>
      <c r="BB64" s="51" t="s">
        <v>119</v>
      </c>
      <c r="BC64" s="51" t="s">
        <v>120</v>
      </c>
      <c r="BD64" s="51" t="s">
        <v>121</v>
      </c>
      <c r="BE64" s="51" t="s">
        <v>122</v>
      </c>
      <c r="BF64" s="51" t="s">
        <v>123</v>
      </c>
      <c r="BG64" s="51" t="s">
        <v>124</v>
      </c>
      <c r="BH64" s="51" t="s">
        <v>125</v>
      </c>
      <c r="BI64" s="51" t="s">
        <v>126</v>
      </c>
      <c r="BJ64" s="51" t="s">
        <v>127</v>
      </c>
      <c r="BK64" s="51" t="s">
        <v>128</v>
      </c>
      <c r="BL64" s="51" t="s">
        <v>129</v>
      </c>
      <c r="BM64" s="51" t="s">
        <v>130</v>
      </c>
      <c r="BN64" s="51" t="s">
        <v>131</v>
      </c>
      <c r="BO64" s="51" t="s">
        <v>132</v>
      </c>
      <c r="BP64" s="51" t="s">
        <v>133</v>
      </c>
      <c r="BQ64" s="51" t="s">
        <v>134</v>
      </c>
      <c r="BR64" s="51" t="s">
        <v>135</v>
      </c>
      <c r="BS64" s="51" t="s">
        <v>136</v>
      </c>
      <c r="BT64" s="51" t="s">
        <v>137</v>
      </c>
      <c r="BU64" s="51" t="s">
        <v>138</v>
      </c>
      <c r="BV64" s="51" t="s">
        <v>139</v>
      </c>
      <c r="BW64" s="51" t="s">
        <v>140</v>
      </c>
      <c r="BX64" s="51" t="s">
        <v>141</v>
      </c>
      <c r="BY64" s="51" t="s">
        <v>142</v>
      </c>
      <c r="BZ64" s="51" t="s">
        <v>143</v>
      </c>
      <c r="CA64" s="51" t="s">
        <v>144</v>
      </c>
      <c r="CB64" s="51" t="s">
        <v>145</v>
      </c>
      <c r="CC64" s="51" t="s">
        <v>146</v>
      </c>
      <c r="CD64" s="51" t="s">
        <v>147</v>
      </c>
      <c r="CE64" s="52" t="s">
        <v>148</v>
      </c>
    </row>
    <row r="65" spans="1:83" ht="15" customHeight="1" thickBot="1" x14ac:dyDescent="0.4">
      <c r="A65" s="384"/>
      <c r="B65" s="387" t="s">
        <v>677</v>
      </c>
      <c r="C65" s="408"/>
      <c r="D65" s="56" t="s">
        <v>150</v>
      </c>
      <c r="E65" s="56" t="s">
        <v>150</v>
      </c>
      <c r="F65" s="56" t="s">
        <v>150</v>
      </c>
      <c r="G65" s="56" t="s">
        <v>150</v>
      </c>
      <c r="H65" s="56" t="s">
        <v>150</v>
      </c>
      <c r="I65" s="56" t="s">
        <v>150</v>
      </c>
      <c r="J65" s="56" t="s">
        <v>150</v>
      </c>
      <c r="K65" s="56" t="s">
        <v>150</v>
      </c>
      <c r="L65" s="56" t="s">
        <v>150</v>
      </c>
      <c r="M65" s="56" t="s">
        <v>150</v>
      </c>
      <c r="N65" s="56" t="s">
        <v>150</v>
      </c>
      <c r="O65" s="56" t="s">
        <v>150</v>
      </c>
      <c r="P65" s="56" t="s">
        <v>150</v>
      </c>
      <c r="Q65" s="56" t="s">
        <v>150</v>
      </c>
      <c r="R65" s="56" t="s">
        <v>150</v>
      </c>
      <c r="S65" s="56" t="s">
        <v>150</v>
      </c>
      <c r="T65" s="56" t="s">
        <v>150</v>
      </c>
      <c r="U65" s="56" t="s">
        <v>150</v>
      </c>
      <c r="V65" s="56" t="s">
        <v>150</v>
      </c>
      <c r="W65" s="56" t="s">
        <v>150</v>
      </c>
      <c r="X65" s="56" t="s">
        <v>150</v>
      </c>
      <c r="Y65" s="56" t="s">
        <v>150</v>
      </c>
      <c r="Z65" s="56" t="s">
        <v>150</v>
      </c>
      <c r="AA65" s="56" t="s">
        <v>150</v>
      </c>
      <c r="AB65" s="56" t="s">
        <v>150</v>
      </c>
      <c r="AC65" s="56" t="s">
        <v>150</v>
      </c>
      <c r="AD65" s="56" t="s">
        <v>150</v>
      </c>
      <c r="AE65" s="56" t="s">
        <v>150</v>
      </c>
      <c r="AF65" s="56" t="s">
        <v>150</v>
      </c>
      <c r="AG65" s="56" t="s">
        <v>150</v>
      </c>
      <c r="AH65" s="56" t="s">
        <v>150</v>
      </c>
      <c r="AI65" s="56" t="s">
        <v>150</v>
      </c>
      <c r="AJ65" s="56" t="s">
        <v>150</v>
      </c>
      <c r="AK65" s="56" t="s">
        <v>150</v>
      </c>
      <c r="AL65" s="56" t="s">
        <v>150</v>
      </c>
      <c r="AM65" s="56" t="s">
        <v>150</v>
      </c>
      <c r="AN65" s="56" t="s">
        <v>150</v>
      </c>
      <c r="AO65" s="56" t="s">
        <v>150</v>
      </c>
      <c r="AP65" s="56" t="s">
        <v>150</v>
      </c>
      <c r="AQ65" s="56" t="s">
        <v>150</v>
      </c>
      <c r="AR65" s="56" t="s">
        <v>150</v>
      </c>
      <c r="AS65" s="56" t="s">
        <v>150</v>
      </c>
      <c r="AT65" s="56" t="s">
        <v>150</v>
      </c>
      <c r="AU65" s="56" t="s">
        <v>150</v>
      </c>
      <c r="AV65" s="56" t="s">
        <v>150</v>
      </c>
      <c r="AW65" s="56" t="s">
        <v>150</v>
      </c>
      <c r="AX65" s="56" t="s">
        <v>150</v>
      </c>
      <c r="AY65" s="56" t="s">
        <v>150</v>
      </c>
      <c r="AZ65" s="56" t="s">
        <v>150</v>
      </c>
      <c r="BA65" s="56" t="s">
        <v>150</v>
      </c>
      <c r="BB65" s="56" t="s">
        <v>150</v>
      </c>
      <c r="BC65" s="56" t="s">
        <v>150</v>
      </c>
      <c r="BD65" s="56" t="s">
        <v>150</v>
      </c>
      <c r="BE65" s="56" t="s">
        <v>150</v>
      </c>
      <c r="BF65" s="56" t="s">
        <v>150</v>
      </c>
      <c r="BG65" s="56" t="s">
        <v>150</v>
      </c>
      <c r="BH65" s="56" t="s">
        <v>150</v>
      </c>
      <c r="BI65" s="56" t="s">
        <v>150</v>
      </c>
      <c r="BJ65" s="56" t="s">
        <v>150</v>
      </c>
      <c r="BK65" s="56" t="s">
        <v>150</v>
      </c>
      <c r="BL65" s="56" t="s">
        <v>150</v>
      </c>
      <c r="BM65" s="56" t="s">
        <v>150</v>
      </c>
      <c r="BN65" s="56" t="s">
        <v>150</v>
      </c>
      <c r="BO65" s="56" t="s">
        <v>150</v>
      </c>
      <c r="BP65" s="56" t="s">
        <v>150</v>
      </c>
      <c r="BQ65" s="56" t="s">
        <v>150</v>
      </c>
      <c r="BR65" s="56" t="s">
        <v>150</v>
      </c>
      <c r="BS65" s="56" t="s">
        <v>150</v>
      </c>
      <c r="BT65" s="56" t="s">
        <v>150</v>
      </c>
      <c r="BU65" s="56" t="s">
        <v>150</v>
      </c>
      <c r="BV65" s="56" t="s">
        <v>150</v>
      </c>
      <c r="BW65" s="56" t="s">
        <v>150</v>
      </c>
      <c r="BX65" s="56" t="s">
        <v>150</v>
      </c>
      <c r="BY65" s="56" t="s">
        <v>150</v>
      </c>
      <c r="BZ65" s="56" t="s">
        <v>151</v>
      </c>
      <c r="CA65" s="56" t="s">
        <v>151</v>
      </c>
      <c r="CB65" s="56" t="s">
        <v>151</v>
      </c>
      <c r="CC65" s="56" t="s">
        <v>151</v>
      </c>
      <c r="CD65" s="56" t="s">
        <v>151</v>
      </c>
      <c r="CE65" s="57" t="s">
        <v>151</v>
      </c>
    </row>
    <row r="66" spans="1:83" s="243" customFormat="1" ht="24" customHeight="1" x14ac:dyDescent="0.35">
      <c r="A66" s="466"/>
      <c r="B66" s="108" t="s">
        <v>163</v>
      </c>
      <c r="C66" s="108"/>
      <c r="D66" s="464">
        <v>0</v>
      </c>
      <c r="E66" s="464">
        <v>0</v>
      </c>
      <c r="F66" s="464">
        <v>0</v>
      </c>
      <c r="G66" s="464">
        <v>0</v>
      </c>
      <c r="H66" s="464">
        <v>0</v>
      </c>
      <c r="I66" s="464">
        <v>0</v>
      </c>
      <c r="J66" s="464">
        <v>0</v>
      </c>
      <c r="K66" s="464">
        <v>0</v>
      </c>
      <c r="L66" s="464">
        <v>0</v>
      </c>
      <c r="M66" s="464">
        <v>0</v>
      </c>
      <c r="N66" s="464">
        <v>0</v>
      </c>
      <c r="O66" s="464">
        <v>0</v>
      </c>
      <c r="P66" s="464">
        <v>0</v>
      </c>
      <c r="Q66" s="464">
        <v>0</v>
      </c>
      <c r="R66" s="464">
        <v>0</v>
      </c>
      <c r="S66" s="464">
        <v>0</v>
      </c>
      <c r="T66" s="464">
        <v>0</v>
      </c>
      <c r="U66" s="464">
        <v>0</v>
      </c>
      <c r="V66" s="464">
        <v>0</v>
      </c>
      <c r="W66" s="464">
        <v>0</v>
      </c>
      <c r="X66" s="464">
        <v>0</v>
      </c>
      <c r="Y66" s="464">
        <v>0</v>
      </c>
      <c r="Z66" s="464">
        <v>363.61824386837344</v>
      </c>
      <c r="AA66" s="464">
        <v>307.26282255583732</v>
      </c>
      <c r="AB66" s="464">
        <v>1486.8098995488251</v>
      </c>
      <c r="AC66" s="464">
        <v>2928.000254881576</v>
      </c>
      <c r="AD66" s="464">
        <v>1493.1023635577687</v>
      </c>
      <c r="AE66" s="464">
        <v>1686.0549232623198</v>
      </c>
      <c r="AF66" s="464">
        <v>1533.3532849286794</v>
      </c>
      <c r="AG66" s="464">
        <v>4581.9172671080514</v>
      </c>
      <c r="AH66" s="464">
        <v>4334.8345856937658</v>
      </c>
      <c r="AI66" s="464">
        <v>4072.9445851136852</v>
      </c>
      <c r="AJ66" s="464">
        <v>4407.3369948179561</v>
      </c>
      <c r="AK66" s="464">
        <v>6428.7872599398015</v>
      </c>
      <c r="AL66" s="464">
        <v>7679.4192421322614</v>
      </c>
      <c r="AM66" s="464">
        <v>8635.53740213743</v>
      </c>
      <c r="AN66" s="464">
        <v>9171.8603918055906</v>
      </c>
      <c r="AO66" s="464">
        <v>9708.38484592434</v>
      </c>
      <c r="AP66" s="464">
        <v>9962.9721604487877</v>
      </c>
      <c r="AQ66" s="464">
        <v>9750.1049119985219</v>
      </c>
      <c r="AR66" s="464">
        <v>9583.8728085887651</v>
      </c>
      <c r="AS66" s="464">
        <v>10064.394770995252</v>
      </c>
      <c r="AT66" s="464">
        <v>11168.148356405054</v>
      </c>
      <c r="AU66" s="464">
        <v>13116.747510876436</v>
      </c>
      <c r="AV66" s="464">
        <v>15639.900291393997</v>
      </c>
      <c r="AW66" s="464">
        <v>17934.192643663278</v>
      </c>
      <c r="AX66" s="464">
        <v>19333.37396604069</v>
      </c>
      <c r="AY66" s="464">
        <v>20101.091852617046</v>
      </c>
      <c r="AZ66" s="464">
        <v>20197.975411149633</v>
      </c>
      <c r="BA66" s="464">
        <v>19821.857201762283</v>
      </c>
      <c r="BB66" s="464">
        <v>19283.431807302422</v>
      </c>
      <c r="BC66" s="464">
        <v>19042.510515273556</v>
      </c>
      <c r="BD66" s="464">
        <v>18973.392811228758</v>
      </c>
      <c r="BE66" s="464">
        <v>19301.421167927067</v>
      </c>
      <c r="BF66" s="464">
        <v>20575.431019102496</v>
      </c>
      <c r="BG66" s="464">
        <v>19626.700243585281</v>
      </c>
      <c r="BH66" s="464">
        <v>20300.136880604401</v>
      </c>
      <c r="BI66" s="464">
        <v>20912.433409140289</v>
      </c>
      <c r="BJ66" s="464">
        <v>21634.619930302415</v>
      </c>
      <c r="BK66" s="464">
        <v>22404.47632394213</v>
      </c>
      <c r="BL66" s="464">
        <f t="shared" ref="BL66:CE66" si="25">SUM(BL67:BL70)</f>
        <v>23508.604586102185</v>
      </c>
      <c r="BM66" s="464">
        <f t="shared" si="25"/>
        <v>27112.396857869731</v>
      </c>
      <c r="BN66" s="464">
        <f t="shared" si="25"/>
        <v>28585.68415592473</v>
      </c>
      <c r="BO66" s="464">
        <f t="shared" si="25"/>
        <v>29914.278306009754</v>
      </c>
      <c r="BP66" s="464">
        <f t="shared" si="25"/>
        <v>30795.550095026541</v>
      </c>
      <c r="BQ66" s="464">
        <f t="shared" si="25"/>
        <v>30509.394512953444</v>
      </c>
      <c r="BR66" s="464">
        <f t="shared" si="25"/>
        <v>30360.401543722612</v>
      </c>
      <c r="BS66" s="464">
        <f t="shared" si="25"/>
        <v>30030.292479980952</v>
      </c>
      <c r="BT66" s="464">
        <f t="shared" si="25"/>
        <v>28451.389646174317</v>
      </c>
      <c r="BU66" s="464">
        <f t="shared" si="25"/>
        <v>26624.445741831016</v>
      </c>
      <c r="BV66" s="464">
        <f t="shared" si="25"/>
        <v>24314.048343254486</v>
      </c>
      <c r="BW66" s="464">
        <f t="shared" si="25"/>
        <v>27778.784260820714</v>
      </c>
      <c r="BX66" s="464">
        <f t="shared" si="25"/>
        <v>31181.429379507405</v>
      </c>
      <c r="BY66" s="464">
        <f t="shared" si="25"/>
        <v>32046.38812254896</v>
      </c>
      <c r="BZ66" s="464">
        <f t="shared" si="25"/>
        <v>29973.04184737273</v>
      </c>
      <c r="CA66" s="464">
        <f t="shared" si="25"/>
        <v>30904.706662756122</v>
      </c>
      <c r="CB66" s="464">
        <f t="shared" si="25"/>
        <v>32738.569814449562</v>
      </c>
      <c r="CC66" s="464">
        <f t="shared" si="25"/>
        <v>32419.664207161786</v>
      </c>
      <c r="CD66" s="464">
        <f t="shared" si="25"/>
        <v>32262.095780706586</v>
      </c>
      <c r="CE66" s="465">
        <f t="shared" si="25"/>
        <v>32469.164023566969</v>
      </c>
    </row>
    <row r="67" spans="1:83" x14ac:dyDescent="0.35">
      <c r="A67" s="473"/>
      <c r="B67" s="73" t="s">
        <v>644</v>
      </c>
      <c r="C67" s="53"/>
      <c r="D67" s="402"/>
      <c r="E67" s="402"/>
      <c r="F67" s="402"/>
      <c r="G67" s="402"/>
      <c r="H67" s="402"/>
      <c r="I67" s="402"/>
      <c r="J67" s="402"/>
      <c r="K67" s="402"/>
      <c r="L67" s="402"/>
      <c r="M67" s="402"/>
      <c r="N67" s="402"/>
      <c r="O67" s="402"/>
      <c r="P67" s="402"/>
      <c r="Q67" s="402"/>
      <c r="R67" s="402"/>
      <c r="S67" s="402"/>
      <c r="T67" s="402"/>
      <c r="U67" s="402"/>
      <c r="V67" s="402"/>
      <c r="W67" s="402"/>
      <c r="X67" s="402"/>
      <c r="Y67" s="402"/>
      <c r="Z67" s="402"/>
      <c r="AA67" s="402"/>
      <c r="AB67" s="402"/>
      <c r="AC67" s="402"/>
      <c r="AD67" s="402"/>
      <c r="AE67" s="402"/>
      <c r="AF67" s="402"/>
      <c r="AG67" s="402"/>
      <c r="AH67" s="402"/>
      <c r="AI67" s="402"/>
      <c r="AJ67" s="402"/>
      <c r="AK67" s="402"/>
      <c r="AL67" s="402"/>
      <c r="AM67" s="402"/>
      <c r="AN67" s="402"/>
      <c r="AO67" s="402"/>
      <c r="AP67" s="402"/>
      <c r="AQ67" s="402"/>
      <c r="AR67" s="402"/>
      <c r="AS67" s="402"/>
      <c r="AT67" s="402"/>
      <c r="AU67" s="402"/>
      <c r="AV67" s="402"/>
      <c r="AW67" s="402"/>
      <c r="AX67" s="402"/>
      <c r="AY67" s="402"/>
      <c r="AZ67" s="402"/>
      <c r="BA67" s="402"/>
      <c r="BB67" s="402"/>
      <c r="BC67" s="402"/>
      <c r="BD67" s="402"/>
      <c r="BE67" s="402"/>
      <c r="BF67" s="402"/>
      <c r="BG67" s="402"/>
      <c r="BH67" s="402"/>
      <c r="BI67" s="402"/>
      <c r="BJ67" s="402"/>
      <c r="BK67" s="402"/>
      <c r="BL67" s="402">
        <v>20812.305726357532</v>
      </c>
      <c r="BM67" s="402">
        <v>22953.860848209526</v>
      </c>
      <c r="BN67" s="402">
        <v>24038.143826721887</v>
      </c>
      <c r="BO67" s="402">
        <v>24978.906036627919</v>
      </c>
      <c r="BP67" s="402">
        <v>25615.690666430604</v>
      </c>
      <c r="BQ67" s="402">
        <v>25905.735614417616</v>
      </c>
      <c r="BR67" s="402">
        <v>26717.396476062222</v>
      </c>
      <c r="BS67" s="402">
        <v>26941.748520907608</v>
      </c>
      <c r="BT67" s="402">
        <v>25850.791827341644</v>
      </c>
      <c r="BU67" s="402">
        <v>24197.68857635824</v>
      </c>
      <c r="BV67" s="402">
        <v>22427.834531784643</v>
      </c>
      <c r="BW67" s="402">
        <v>19854.075310206619</v>
      </c>
      <c r="BX67" s="402">
        <v>17761.85135773295</v>
      </c>
      <c r="BY67" s="402">
        <v>16652.724592627448</v>
      </c>
      <c r="BZ67" s="402">
        <v>14760.854287490456</v>
      </c>
      <c r="CA67" s="402">
        <v>14213.795453709674</v>
      </c>
      <c r="CB67" s="402">
        <v>13735.8879638665</v>
      </c>
      <c r="CC67" s="402">
        <v>10825.146010073671</v>
      </c>
      <c r="CD67" s="402">
        <v>10037.14330131116</v>
      </c>
      <c r="CE67" s="403">
        <v>9831.1113116889883</v>
      </c>
    </row>
    <row r="68" spans="1:83" x14ac:dyDescent="0.35">
      <c r="A68" s="473"/>
      <c r="B68" s="73" t="s">
        <v>645</v>
      </c>
      <c r="C68" s="53"/>
      <c r="D68" s="402"/>
      <c r="E68" s="402"/>
      <c r="F68" s="402"/>
      <c r="G68" s="402"/>
      <c r="H68" s="402"/>
      <c r="I68" s="402"/>
      <c r="J68" s="402"/>
      <c r="K68" s="402"/>
      <c r="L68" s="402"/>
      <c r="M68" s="402"/>
      <c r="N68" s="402"/>
      <c r="O68" s="402"/>
      <c r="P68" s="402"/>
      <c r="Q68" s="402"/>
      <c r="R68" s="402"/>
      <c r="S68" s="402"/>
      <c r="T68" s="402"/>
      <c r="U68" s="402"/>
      <c r="V68" s="402"/>
      <c r="W68" s="402"/>
      <c r="X68" s="402"/>
      <c r="Y68" s="402"/>
      <c r="Z68" s="402"/>
      <c r="AA68" s="402"/>
      <c r="AB68" s="402"/>
      <c r="AC68" s="402"/>
      <c r="AD68" s="402"/>
      <c r="AE68" s="402"/>
      <c r="AF68" s="402"/>
      <c r="AG68" s="402"/>
      <c r="AH68" s="402"/>
      <c r="AI68" s="402"/>
      <c r="AJ68" s="402"/>
      <c r="AK68" s="402"/>
      <c r="AL68" s="402"/>
      <c r="AM68" s="402"/>
      <c r="AN68" s="402"/>
      <c r="AO68" s="402"/>
      <c r="AP68" s="402"/>
      <c r="AQ68" s="402"/>
      <c r="AR68" s="402"/>
      <c r="AS68" s="402"/>
      <c r="AT68" s="402"/>
      <c r="AU68" s="402"/>
      <c r="AV68" s="402"/>
      <c r="AW68" s="402"/>
      <c r="AX68" s="402"/>
      <c r="AY68" s="402"/>
      <c r="AZ68" s="402"/>
      <c r="BA68" s="402"/>
      <c r="BB68" s="402"/>
      <c r="BC68" s="402"/>
      <c r="BD68" s="402"/>
      <c r="BE68" s="402"/>
      <c r="BF68" s="402"/>
      <c r="BG68" s="402"/>
      <c r="BH68" s="402"/>
      <c r="BI68" s="402"/>
      <c r="BJ68" s="402"/>
      <c r="BK68" s="402"/>
      <c r="BL68" s="402">
        <v>2217.645884478728</v>
      </c>
      <c r="BM68" s="402">
        <v>3634.9431261531836</v>
      </c>
      <c r="BN68" s="402">
        <v>4014.5697190867704</v>
      </c>
      <c r="BO68" s="402">
        <v>4367.5002412965032</v>
      </c>
      <c r="BP68" s="402">
        <v>4603.9792853671552</v>
      </c>
      <c r="BQ68" s="402">
        <v>4009.2536820943228</v>
      </c>
      <c r="BR68" s="402">
        <v>2938.8638270207589</v>
      </c>
      <c r="BS68" s="402">
        <v>2310.3211319282614</v>
      </c>
      <c r="BT68" s="402">
        <v>1937.755223942529</v>
      </c>
      <c r="BU68" s="402">
        <v>1680.8707897807938</v>
      </c>
      <c r="BV68" s="402">
        <v>1261.0360659125329</v>
      </c>
      <c r="BW68" s="402">
        <v>588.69519958648743</v>
      </c>
      <c r="BX68" s="402">
        <v>395.1888058549531</v>
      </c>
      <c r="BY68" s="402">
        <v>275.34508095256456</v>
      </c>
      <c r="BZ68" s="402">
        <v>156.34130195071907</v>
      </c>
      <c r="CA68" s="402">
        <v>83.475184275142738</v>
      </c>
      <c r="CB68" s="402">
        <v>0</v>
      </c>
      <c r="CC68" s="402">
        <v>0</v>
      </c>
      <c r="CD68" s="402">
        <v>2.1408152865160726</v>
      </c>
      <c r="CE68" s="403">
        <v>0</v>
      </c>
    </row>
    <row r="69" spans="1:83" x14ac:dyDescent="0.35">
      <c r="A69" s="473"/>
      <c r="B69" s="73" t="s">
        <v>272</v>
      </c>
      <c r="C69" s="53"/>
      <c r="D69" s="402"/>
      <c r="E69" s="402"/>
      <c r="F69" s="402"/>
      <c r="G69" s="402"/>
      <c r="H69" s="402"/>
      <c r="I69" s="402"/>
      <c r="J69" s="402"/>
      <c r="K69" s="402"/>
      <c r="L69" s="402"/>
      <c r="M69" s="402"/>
      <c r="N69" s="402"/>
      <c r="O69" s="402"/>
      <c r="P69" s="402"/>
      <c r="Q69" s="402"/>
      <c r="R69" s="402"/>
      <c r="S69" s="402"/>
      <c r="T69" s="402"/>
      <c r="U69" s="402"/>
      <c r="V69" s="402"/>
      <c r="W69" s="402"/>
      <c r="X69" s="402"/>
      <c r="Y69" s="402"/>
      <c r="Z69" s="402"/>
      <c r="AA69" s="402"/>
      <c r="AB69" s="402"/>
      <c r="AC69" s="402"/>
      <c r="AD69" s="402"/>
      <c r="AE69" s="402"/>
      <c r="AF69" s="402"/>
      <c r="AG69" s="402"/>
      <c r="AH69" s="402"/>
      <c r="AI69" s="402"/>
      <c r="AJ69" s="402"/>
      <c r="AK69" s="402"/>
      <c r="AL69" s="402"/>
      <c r="AM69" s="402"/>
      <c r="AN69" s="402"/>
      <c r="AO69" s="402"/>
      <c r="AP69" s="402"/>
      <c r="AQ69" s="402"/>
      <c r="AR69" s="402"/>
      <c r="AS69" s="402"/>
      <c r="AT69" s="402"/>
      <c r="AU69" s="402"/>
      <c r="AV69" s="402"/>
      <c r="AW69" s="402"/>
      <c r="AX69" s="402"/>
      <c r="AY69" s="402"/>
      <c r="AZ69" s="402"/>
      <c r="BA69" s="402"/>
      <c r="BB69" s="402"/>
      <c r="BC69" s="402"/>
      <c r="BD69" s="402"/>
      <c r="BE69" s="402"/>
      <c r="BF69" s="402"/>
      <c r="BG69" s="402"/>
      <c r="BH69" s="402"/>
      <c r="BI69" s="402"/>
      <c r="BJ69" s="402"/>
      <c r="BK69" s="402"/>
      <c r="BL69" s="402">
        <v>478.6529752659244</v>
      </c>
      <c r="BM69" s="402">
        <v>523.5928835070232</v>
      </c>
      <c r="BN69" s="402">
        <v>532.97061011607491</v>
      </c>
      <c r="BO69" s="402">
        <v>567.87202808533209</v>
      </c>
      <c r="BP69" s="402">
        <v>575.88014322878053</v>
      </c>
      <c r="BQ69" s="402">
        <v>594.40521644150522</v>
      </c>
      <c r="BR69" s="402">
        <v>704.14124063962947</v>
      </c>
      <c r="BS69" s="402">
        <v>778.22282714508322</v>
      </c>
      <c r="BT69" s="402">
        <v>662.84259489014471</v>
      </c>
      <c r="BU69" s="402">
        <v>745.88637569198204</v>
      </c>
      <c r="BV69" s="402">
        <v>625.17774555730944</v>
      </c>
      <c r="BW69" s="402">
        <v>567.60606721740305</v>
      </c>
      <c r="BX69" s="402">
        <v>490.59477804360421</v>
      </c>
      <c r="BY69" s="402">
        <v>544.45067701513244</v>
      </c>
      <c r="BZ69" s="402">
        <v>491.78032932973719</v>
      </c>
      <c r="CA69" s="402">
        <v>479.70956481236328</v>
      </c>
      <c r="CB69" s="402">
        <v>478.02315297295058</v>
      </c>
      <c r="CC69" s="402">
        <v>428.18847455926414</v>
      </c>
      <c r="CD69" s="402">
        <v>427.02547729236113</v>
      </c>
      <c r="CE69" s="403">
        <v>419.52490939746411</v>
      </c>
    </row>
    <row r="70" spans="1:83" x14ac:dyDescent="0.35">
      <c r="A70" s="473"/>
      <c r="B70" s="73" t="s">
        <v>678</v>
      </c>
      <c r="C70" s="53"/>
      <c r="D70" s="402"/>
      <c r="E70" s="402"/>
      <c r="F70" s="402"/>
      <c r="G70" s="402"/>
      <c r="H70" s="402"/>
      <c r="I70" s="402"/>
      <c r="J70" s="402"/>
      <c r="K70" s="402"/>
      <c r="L70" s="402"/>
      <c r="M70" s="402"/>
      <c r="N70" s="402"/>
      <c r="O70" s="402"/>
      <c r="P70" s="402"/>
      <c r="Q70" s="402"/>
      <c r="R70" s="402"/>
      <c r="S70" s="402"/>
      <c r="T70" s="402"/>
      <c r="U70" s="402"/>
      <c r="V70" s="402"/>
      <c r="W70" s="402"/>
      <c r="X70" s="402"/>
      <c r="Y70" s="402"/>
      <c r="Z70" s="402"/>
      <c r="AA70" s="402"/>
      <c r="AB70" s="402"/>
      <c r="AC70" s="402"/>
      <c r="AD70" s="402"/>
      <c r="AE70" s="402"/>
      <c r="AF70" s="402"/>
      <c r="AG70" s="402"/>
      <c r="AH70" s="402"/>
      <c r="AI70" s="402"/>
      <c r="AJ70" s="402"/>
      <c r="AK70" s="402"/>
      <c r="AL70" s="402"/>
      <c r="AM70" s="402"/>
      <c r="AN70" s="402"/>
      <c r="AO70" s="402"/>
      <c r="AP70" s="402"/>
      <c r="AQ70" s="402"/>
      <c r="AR70" s="402"/>
      <c r="AS70" s="402"/>
      <c r="AT70" s="402"/>
      <c r="AU70" s="402"/>
      <c r="AV70" s="402"/>
      <c r="AW70" s="402"/>
      <c r="AX70" s="402"/>
      <c r="AY70" s="402"/>
      <c r="AZ70" s="402"/>
      <c r="BA70" s="402"/>
      <c r="BB70" s="402"/>
      <c r="BC70" s="402"/>
      <c r="BD70" s="402"/>
      <c r="BE70" s="402"/>
      <c r="BF70" s="402"/>
      <c r="BG70" s="402"/>
      <c r="BH70" s="402"/>
      <c r="BI70" s="402"/>
      <c r="BJ70" s="402"/>
      <c r="BK70" s="402"/>
      <c r="BL70" s="402"/>
      <c r="BM70" s="402"/>
      <c r="BN70" s="402"/>
      <c r="BO70" s="402"/>
      <c r="BP70" s="402"/>
      <c r="BQ70" s="402"/>
      <c r="BR70" s="402"/>
      <c r="BS70" s="402"/>
      <c r="BT70" s="402"/>
      <c r="BU70" s="402"/>
      <c r="BV70" s="402"/>
      <c r="BW70" s="402">
        <v>6768.4076838102064</v>
      </c>
      <c r="BX70" s="402">
        <v>12533.7944378759</v>
      </c>
      <c r="BY70" s="402">
        <v>14573.867771953815</v>
      </c>
      <c r="BZ70" s="402">
        <v>14564.065928601818</v>
      </c>
      <c r="CA70" s="402">
        <v>16127.72645995894</v>
      </c>
      <c r="CB70" s="402">
        <v>18524.658697610113</v>
      </c>
      <c r="CC70" s="402">
        <v>21166.329722528852</v>
      </c>
      <c r="CD70" s="402">
        <v>21795.786186816549</v>
      </c>
      <c r="CE70" s="403">
        <v>22218.527802480516</v>
      </c>
    </row>
    <row r="71" spans="1:83" s="53" customFormat="1" ht="26.25" customHeight="1" x14ac:dyDescent="0.35">
      <c r="A71" s="67"/>
      <c r="B71" s="53" t="s">
        <v>647</v>
      </c>
      <c r="D71" s="402"/>
      <c r="E71" s="402"/>
      <c r="F71" s="402"/>
      <c r="G71" s="402"/>
      <c r="H71" s="402"/>
      <c r="I71" s="402"/>
      <c r="J71" s="402"/>
      <c r="K71" s="402"/>
      <c r="L71" s="402"/>
      <c r="M71" s="402"/>
      <c r="N71" s="402"/>
      <c r="O71" s="402"/>
      <c r="P71" s="402"/>
      <c r="Q71" s="402"/>
      <c r="R71" s="402"/>
      <c r="S71" s="402"/>
      <c r="T71" s="402"/>
      <c r="U71" s="402"/>
      <c r="V71" s="402"/>
      <c r="W71" s="402"/>
      <c r="X71" s="402"/>
      <c r="Y71" s="402"/>
      <c r="Z71" s="402"/>
      <c r="AA71" s="402"/>
      <c r="AB71" s="402"/>
      <c r="AC71" s="402"/>
      <c r="AD71" s="402"/>
      <c r="AE71" s="402"/>
      <c r="AF71" s="402"/>
      <c r="AG71" s="402"/>
      <c r="AH71" s="402"/>
      <c r="AI71" s="402"/>
      <c r="AJ71" s="402"/>
      <c r="AK71" s="402"/>
      <c r="AL71" s="402"/>
      <c r="AM71" s="402"/>
      <c r="AN71" s="402"/>
      <c r="AO71" s="402"/>
      <c r="AP71" s="402"/>
      <c r="AQ71" s="402"/>
      <c r="AR71" s="402"/>
      <c r="AS71" s="402"/>
      <c r="AT71" s="402"/>
      <c r="AU71" s="402"/>
      <c r="AV71" s="402"/>
      <c r="AW71" s="402"/>
      <c r="AX71" s="402"/>
      <c r="AY71" s="402"/>
      <c r="AZ71" s="402"/>
      <c r="BA71" s="402"/>
      <c r="BB71" s="402"/>
      <c r="BC71" s="402"/>
      <c r="BD71" s="402"/>
      <c r="BE71" s="402"/>
      <c r="BF71" s="402"/>
      <c r="BG71" s="402"/>
      <c r="BH71" s="402"/>
      <c r="BI71" s="402"/>
      <c r="BJ71" s="402"/>
      <c r="BK71" s="402"/>
      <c r="BL71" s="402"/>
      <c r="BM71" s="402"/>
      <c r="BN71" s="402"/>
      <c r="BO71" s="402"/>
      <c r="BP71" s="402"/>
      <c r="BQ71" s="402"/>
      <c r="BR71" s="402"/>
      <c r="BS71" s="402"/>
      <c r="BT71" s="402"/>
      <c r="BU71" s="402"/>
      <c r="BV71" s="402"/>
      <c r="BW71" s="402"/>
      <c r="BX71" s="402"/>
      <c r="BY71" s="402"/>
      <c r="BZ71" s="402"/>
      <c r="CA71" s="402"/>
      <c r="CB71" s="402"/>
      <c r="CC71" s="402"/>
      <c r="CD71" s="402"/>
      <c r="CE71" s="403"/>
    </row>
    <row r="72" spans="1:83" s="53" customFormat="1" x14ac:dyDescent="0.35">
      <c r="A72" s="67"/>
      <c r="B72" s="469" t="s">
        <v>648</v>
      </c>
      <c r="D72" s="402" t="s">
        <v>473</v>
      </c>
      <c r="E72" s="402" t="s">
        <v>473</v>
      </c>
      <c r="F72" s="402" t="s">
        <v>473</v>
      </c>
      <c r="G72" s="402" t="s">
        <v>473</v>
      </c>
      <c r="H72" s="402" t="s">
        <v>473</v>
      </c>
      <c r="I72" s="402" t="s">
        <v>473</v>
      </c>
      <c r="J72" s="402" t="s">
        <v>473</v>
      </c>
      <c r="K72" s="402" t="s">
        <v>473</v>
      </c>
      <c r="L72" s="402" t="s">
        <v>473</v>
      </c>
      <c r="M72" s="402" t="s">
        <v>473</v>
      </c>
      <c r="N72" s="402" t="s">
        <v>473</v>
      </c>
      <c r="O72" s="402" t="s">
        <v>473</v>
      </c>
      <c r="P72" s="402" t="s">
        <v>473</v>
      </c>
      <c r="Q72" s="402" t="s">
        <v>473</v>
      </c>
      <c r="R72" s="402" t="s">
        <v>473</v>
      </c>
      <c r="S72" s="402" t="s">
        <v>473</v>
      </c>
      <c r="T72" s="402" t="s">
        <v>473</v>
      </c>
      <c r="U72" s="402" t="s">
        <v>473</v>
      </c>
      <c r="V72" s="402" t="s">
        <v>473</v>
      </c>
      <c r="W72" s="402" t="s">
        <v>473</v>
      </c>
      <c r="X72" s="402" t="s">
        <v>473</v>
      </c>
      <c r="Y72" s="402" t="s">
        <v>473</v>
      </c>
      <c r="Z72" s="402">
        <v>363.61824386837344</v>
      </c>
      <c r="AA72" s="402">
        <v>307.26282255583732</v>
      </c>
      <c r="AB72" s="402">
        <v>1274.4084853275644</v>
      </c>
      <c r="AC72" s="402">
        <v>2550.6135553635063</v>
      </c>
      <c r="AD72" s="402">
        <v>1319.9890460438246</v>
      </c>
      <c r="AE72" s="402">
        <v>1407.9427709716279</v>
      </c>
      <c r="AF72" s="402">
        <v>1327.3804556099017</v>
      </c>
      <c r="AG72" s="402">
        <v>3624.0018150664559</v>
      </c>
      <c r="AH72" s="402">
        <v>3451.0333594843573</v>
      </c>
      <c r="AI72" s="402">
        <v>3266.5734629663352</v>
      </c>
      <c r="AJ72" s="402">
        <v>3619.6976685956065</v>
      </c>
      <c r="AK72" s="402">
        <v>5380.3621813074351</v>
      </c>
      <c r="AL72" s="402">
        <v>6412.7481171377012</v>
      </c>
      <c r="AM72" s="402">
        <v>6795.8521686137165</v>
      </c>
      <c r="AN72" s="402">
        <v>6947.6923405629359</v>
      </c>
      <c r="AO72" s="402">
        <v>7016.1950287196369</v>
      </c>
      <c r="AP72" s="402">
        <v>7057.2268392754368</v>
      </c>
      <c r="AQ72" s="402">
        <v>6910.000822813432</v>
      </c>
      <c r="AR72" s="402">
        <v>6827.9214598225644</v>
      </c>
      <c r="AS72" s="402">
        <v>6817.7409482655976</v>
      </c>
      <c r="AT72" s="402">
        <v>7295.6312528570079</v>
      </c>
      <c r="AU72" s="402">
        <v>8138.3218172739571</v>
      </c>
      <c r="AV72" s="402">
        <v>9141.3493231687717</v>
      </c>
      <c r="AW72" s="402">
        <v>9784.0283929467751</v>
      </c>
      <c r="AX72" s="402">
        <v>10004.288728928679</v>
      </c>
      <c r="AY72" s="402">
        <v>10036.963643100393</v>
      </c>
      <c r="AZ72" s="402">
        <v>9885.2006853779603</v>
      </c>
      <c r="BA72" s="402">
        <v>9750.2203469244341</v>
      </c>
      <c r="BB72" s="402">
        <v>9419.594350095158</v>
      </c>
      <c r="BC72" s="402">
        <v>9198.8537606100126</v>
      </c>
      <c r="BD72" s="402">
        <v>8937.7955838682847</v>
      </c>
      <c r="BE72" s="402">
        <v>8798.1650684656652</v>
      </c>
      <c r="BF72" s="402">
        <v>8801.275592938593</v>
      </c>
      <c r="BG72" s="402">
        <v>7995.2356211262359</v>
      </c>
      <c r="BH72" s="402">
        <v>8023.0718754879799</v>
      </c>
      <c r="BI72" s="402">
        <v>7901.4822020547099</v>
      </c>
      <c r="BJ72" s="402">
        <v>7828.0210173052355</v>
      </c>
      <c r="BK72" s="402">
        <v>7767.1536211172752</v>
      </c>
      <c r="BL72" s="402">
        <v>7378.3348565579645</v>
      </c>
      <c r="BM72" s="402">
        <v>7418.6908049210679</v>
      </c>
      <c r="BN72" s="402">
        <v>7211.4124160214533</v>
      </c>
      <c r="BO72" s="402">
        <v>7311.551783379361</v>
      </c>
      <c r="BP72" s="402">
        <v>7573.8038639928745</v>
      </c>
      <c r="BQ72" s="402">
        <v>7509.9839090633486</v>
      </c>
      <c r="BR72" s="402">
        <v>7487.3393371604861</v>
      </c>
      <c r="BS72" s="402">
        <v>7396.9073240844673</v>
      </c>
      <c r="BT72" s="402">
        <v>7041.2296904920768</v>
      </c>
      <c r="BU72" s="402">
        <v>6548.8681519188567</v>
      </c>
      <c r="BV72" s="402">
        <v>6072.8552762372447</v>
      </c>
      <c r="BW72" s="402">
        <v>5490.1016844568812</v>
      </c>
      <c r="BX72" s="402">
        <v>4977.5724525061087</v>
      </c>
      <c r="BY72" s="402">
        <v>4734.5631189853812</v>
      </c>
      <c r="BZ72" s="402">
        <v>4442.7462112133235</v>
      </c>
      <c r="CA72" s="402">
        <v>4432.7651733354851</v>
      </c>
      <c r="CB72" s="402">
        <v>4436.1204309979421</v>
      </c>
      <c r="CC72" s="402">
        <v>3905.3998175738998</v>
      </c>
      <c r="CD72" s="402">
        <v>3812.1034624771214</v>
      </c>
      <c r="CE72" s="403">
        <v>3915.1361774431352</v>
      </c>
    </row>
    <row r="73" spans="1:83" s="53" customFormat="1" x14ac:dyDescent="0.35">
      <c r="A73" s="67"/>
      <c r="B73" s="469" t="s">
        <v>649</v>
      </c>
      <c r="D73" s="402" t="s">
        <v>473</v>
      </c>
      <c r="E73" s="402" t="s">
        <v>473</v>
      </c>
      <c r="F73" s="402" t="s">
        <v>473</v>
      </c>
      <c r="G73" s="402" t="s">
        <v>473</v>
      </c>
      <c r="H73" s="402" t="s">
        <v>473</v>
      </c>
      <c r="I73" s="402" t="s">
        <v>473</v>
      </c>
      <c r="J73" s="402" t="s">
        <v>473</v>
      </c>
      <c r="K73" s="402" t="s">
        <v>473</v>
      </c>
      <c r="L73" s="402" t="s">
        <v>473</v>
      </c>
      <c r="M73" s="402" t="s">
        <v>473</v>
      </c>
      <c r="N73" s="402" t="s">
        <v>473</v>
      </c>
      <c r="O73" s="402" t="s">
        <v>473</v>
      </c>
      <c r="P73" s="402" t="s">
        <v>473</v>
      </c>
      <c r="Q73" s="402" t="s">
        <v>473</v>
      </c>
      <c r="R73" s="402" t="s">
        <v>473</v>
      </c>
      <c r="S73" s="402" t="s">
        <v>473</v>
      </c>
      <c r="T73" s="402" t="s">
        <v>473</v>
      </c>
      <c r="U73" s="402" t="s">
        <v>473</v>
      </c>
      <c r="V73" s="402" t="s">
        <v>473</v>
      </c>
      <c r="W73" s="402" t="s">
        <v>473</v>
      </c>
      <c r="X73" s="402" t="s">
        <v>473</v>
      </c>
      <c r="Y73" s="402" t="s">
        <v>473</v>
      </c>
      <c r="Z73" s="402" t="s">
        <v>473</v>
      </c>
      <c r="AA73" s="402" t="s">
        <v>473</v>
      </c>
      <c r="AB73" s="402" t="s">
        <v>473</v>
      </c>
      <c r="AC73" s="402" t="s">
        <v>473</v>
      </c>
      <c r="AD73" s="402" t="s">
        <v>473</v>
      </c>
      <c r="AE73" s="402" t="s">
        <v>473</v>
      </c>
      <c r="AF73" s="402" t="s">
        <v>473</v>
      </c>
      <c r="AG73" s="402" t="s">
        <v>473</v>
      </c>
      <c r="AH73" s="402" t="s">
        <v>473</v>
      </c>
      <c r="AI73" s="402" t="s">
        <v>473</v>
      </c>
      <c r="AJ73" s="402" t="s">
        <v>473</v>
      </c>
      <c r="AK73" s="402" t="s">
        <v>473</v>
      </c>
      <c r="AL73" s="402" t="s">
        <v>473</v>
      </c>
      <c r="AM73" s="402" t="s">
        <v>473</v>
      </c>
      <c r="AN73" s="402" t="s">
        <v>473</v>
      </c>
      <c r="AO73" s="402" t="s">
        <v>473</v>
      </c>
      <c r="AP73" s="402" t="s">
        <v>473</v>
      </c>
      <c r="AQ73" s="402" t="s">
        <v>473</v>
      </c>
      <c r="AR73" s="402" t="s">
        <v>473</v>
      </c>
      <c r="AS73" s="402" t="s">
        <v>473</v>
      </c>
      <c r="AT73" s="402" t="s">
        <v>473</v>
      </c>
      <c r="AU73" s="402" t="s">
        <v>473</v>
      </c>
      <c r="AV73" s="402" t="s">
        <v>473</v>
      </c>
      <c r="AW73" s="402" t="s">
        <v>473</v>
      </c>
      <c r="AX73" s="402">
        <v>2504.0439105648575</v>
      </c>
      <c r="AY73" s="402">
        <v>3031.941962238308</v>
      </c>
      <c r="AZ73" s="402">
        <v>3533.3665031279993</v>
      </c>
      <c r="BA73" s="402">
        <v>3976.67253137955</v>
      </c>
      <c r="BB73" s="402">
        <v>4322.4103114561249</v>
      </c>
      <c r="BC73" s="402">
        <v>4738.2131183174452</v>
      </c>
      <c r="BD73" s="402">
        <v>5189.4958120431147</v>
      </c>
      <c r="BE73" s="402">
        <v>5799.3589700484508</v>
      </c>
      <c r="BF73" s="402">
        <v>6837.7313105794083</v>
      </c>
      <c r="BG73" s="402">
        <v>6822.7359459747167</v>
      </c>
      <c r="BH73" s="402">
        <v>7102.3425370974046</v>
      </c>
      <c r="BI73" s="402">
        <v>7431.5173764902611</v>
      </c>
      <c r="BJ73" s="402">
        <v>7573.3441181374355</v>
      </c>
      <c r="BK73" s="402">
        <v>7946.3423401538912</v>
      </c>
      <c r="BL73" s="402">
        <v>8400.6598376666479</v>
      </c>
      <c r="BM73" s="402">
        <v>9422.788889779491</v>
      </c>
      <c r="BN73" s="402">
        <v>9805.3268574427566</v>
      </c>
      <c r="BO73" s="402">
        <v>10521.19971828601</v>
      </c>
      <c r="BP73" s="402">
        <v>11274.450888117146</v>
      </c>
      <c r="BQ73" s="402">
        <v>11291.365209511034</v>
      </c>
      <c r="BR73" s="402">
        <v>11514.049387898409</v>
      </c>
      <c r="BS73" s="402">
        <v>11753.842342737162</v>
      </c>
      <c r="BT73" s="402">
        <v>11347.081535944289</v>
      </c>
      <c r="BU73" s="402">
        <v>10872.035219213711</v>
      </c>
      <c r="BV73" s="402">
        <v>10182.198176021064</v>
      </c>
      <c r="BW73" s="402">
        <v>9107.6894330953583</v>
      </c>
      <c r="BX73" s="402">
        <v>8311.4643602665783</v>
      </c>
      <c r="BY73" s="402">
        <v>7914.7503596017941</v>
      </c>
      <c r="BZ73" s="402">
        <v>7108.9724739932972</v>
      </c>
      <c r="CA73" s="402">
        <v>7087.0382219030016</v>
      </c>
      <c r="CB73" s="402">
        <v>7008.0103224497489</v>
      </c>
      <c r="CC73" s="402">
        <v>5524.0604996510638</v>
      </c>
      <c r="CD73" s="402">
        <v>5081.4298468000061</v>
      </c>
      <c r="CE73" s="403">
        <v>4872.0987974500767</v>
      </c>
    </row>
    <row r="74" spans="1:83" s="53" customFormat="1" x14ac:dyDescent="0.35">
      <c r="A74" s="67"/>
      <c r="B74" s="469" t="s">
        <v>650</v>
      </c>
      <c r="D74" s="402" t="s">
        <v>473</v>
      </c>
      <c r="E74" s="402" t="s">
        <v>473</v>
      </c>
      <c r="F74" s="402" t="s">
        <v>473</v>
      </c>
      <c r="G74" s="402" t="s">
        <v>473</v>
      </c>
      <c r="H74" s="402" t="s">
        <v>473</v>
      </c>
      <c r="I74" s="402" t="s">
        <v>473</v>
      </c>
      <c r="J74" s="402" t="s">
        <v>473</v>
      </c>
      <c r="K74" s="402" t="s">
        <v>473</v>
      </c>
      <c r="L74" s="402" t="s">
        <v>473</v>
      </c>
      <c r="M74" s="402" t="s">
        <v>473</v>
      </c>
      <c r="N74" s="402" t="s">
        <v>473</v>
      </c>
      <c r="O74" s="402" t="s">
        <v>473</v>
      </c>
      <c r="P74" s="402" t="s">
        <v>473</v>
      </c>
      <c r="Q74" s="402" t="s">
        <v>473</v>
      </c>
      <c r="R74" s="402" t="s">
        <v>473</v>
      </c>
      <c r="S74" s="402" t="s">
        <v>473</v>
      </c>
      <c r="T74" s="402" t="s">
        <v>473</v>
      </c>
      <c r="U74" s="402" t="s">
        <v>473</v>
      </c>
      <c r="V74" s="402" t="s">
        <v>473</v>
      </c>
      <c r="W74" s="402" t="s">
        <v>473</v>
      </c>
      <c r="X74" s="402" t="s">
        <v>473</v>
      </c>
      <c r="Y74" s="402" t="s">
        <v>473</v>
      </c>
      <c r="Z74" s="402" t="s">
        <v>473</v>
      </c>
      <c r="AA74" s="402" t="s">
        <v>473</v>
      </c>
      <c r="AB74" s="402" t="s">
        <v>473</v>
      </c>
      <c r="AC74" s="402" t="s">
        <v>473</v>
      </c>
      <c r="AD74" s="402" t="s">
        <v>473</v>
      </c>
      <c r="AE74" s="402" t="s">
        <v>473</v>
      </c>
      <c r="AF74" s="402" t="s">
        <v>473</v>
      </c>
      <c r="AG74" s="402" t="s">
        <v>473</v>
      </c>
      <c r="AH74" s="402" t="s">
        <v>473</v>
      </c>
      <c r="AI74" s="402" t="s">
        <v>473</v>
      </c>
      <c r="AJ74" s="402" t="s">
        <v>473</v>
      </c>
      <c r="AK74" s="402" t="s">
        <v>473</v>
      </c>
      <c r="AL74" s="402" t="s">
        <v>473</v>
      </c>
      <c r="AM74" s="402" t="s">
        <v>473</v>
      </c>
      <c r="AN74" s="402" t="s">
        <v>473</v>
      </c>
      <c r="AO74" s="402" t="s">
        <v>473</v>
      </c>
      <c r="AP74" s="402" t="s">
        <v>473</v>
      </c>
      <c r="AQ74" s="402" t="s">
        <v>473</v>
      </c>
      <c r="AR74" s="402" t="s">
        <v>473</v>
      </c>
      <c r="AS74" s="402" t="s">
        <v>473</v>
      </c>
      <c r="AT74" s="402" t="s">
        <v>473</v>
      </c>
      <c r="AU74" s="402" t="s">
        <v>473</v>
      </c>
      <c r="AV74" s="402" t="s">
        <v>473</v>
      </c>
      <c r="AW74" s="402" t="s">
        <v>473</v>
      </c>
      <c r="AX74" s="402">
        <v>6825.0413265471489</v>
      </c>
      <c r="AY74" s="402">
        <v>7032.1862472783423</v>
      </c>
      <c r="AZ74" s="402">
        <v>6779.4082226436731</v>
      </c>
      <c r="BA74" s="402">
        <v>6094.9643234583009</v>
      </c>
      <c r="BB74" s="402">
        <v>5541.4271457511386</v>
      </c>
      <c r="BC74" s="402">
        <v>5105.4642026833053</v>
      </c>
      <c r="BD74" s="402">
        <v>4846.1208310955881</v>
      </c>
      <c r="BE74" s="402">
        <v>4703.9188377728442</v>
      </c>
      <c r="BF74" s="402">
        <v>4936.3751538196393</v>
      </c>
      <c r="BG74" s="402">
        <v>4812.4781447402102</v>
      </c>
      <c r="BH74" s="402">
        <v>5174.723353921192</v>
      </c>
      <c r="BI74" s="402">
        <v>5579.4338305953197</v>
      </c>
      <c r="BJ74" s="402">
        <v>6233.2547948597448</v>
      </c>
      <c r="BK74" s="402">
        <v>6690.9803626709645</v>
      </c>
      <c r="BL74" s="402">
        <v>7729.6098918775688</v>
      </c>
      <c r="BM74" s="402">
        <v>10270.91716316917</v>
      </c>
      <c r="BN74" s="402">
        <v>11568.944882460521</v>
      </c>
      <c r="BO74" s="402">
        <v>12081.526804344383</v>
      </c>
      <c r="BP74" s="402">
        <v>11947.295342916519</v>
      </c>
      <c r="BQ74" s="402">
        <v>11708.045394379053</v>
      </c>
      <c r="BR74" s="402">
        <v>11359.012818663716</v>
      </c>
      <c r="BS74" s="402">
        <v>10879.542813159322</v>
      </c>
      <c r="BT74" s="402">
        <v>10063.078419737951</v>
      </c>
      <c r="BU74" s="402">
        <v>9203.5423706984493</v>
      </c>
      <c r="BV74" s="402">
        <v>8058.9948909961804</v>
      </c>
      <c r="BW74" s="402">
        <v>6412.5854594582697</v>
      </c>
      <c r="BX74" s="402">
        <v>5358.5981288588209</v>
      </c>
      <c r="BY74" s="402">
        <v>4823.2068720079678</v>
      </c>
      <c r="BZ74" s="402">
        <v>3857.2572335642985</v>
      </c>
      <c r="CA74" s="402">
        <v>3257.1768075586974</v>
      </c>
      <c r="CB74" s="402">
        <v>2768.7958159430909</v>
      </c>
      <c r="CC74" s="402">
        <v>1823.8741674079781</v>
      </c>
      <c r="CD74" s="402">
        <v>1572.7762846129081</v>
      </c>
      <c r="CE74" s="403">
        <v>1462.4569371215014</v>
      </c>
    </row>
    <row r="75" spans="1:83" s="53" customFormat="1" x14ac:dyDescent="0.35">
      <c r="A75" s="67"/>
      <c r="B75" s="470" t="s">
        <v>651</v>
      </c>
      <c r="D75" s="402" t="s">
        <v>473</v>
      </c>
      <c r="E75" s="402" t="s">
        <v>473</v>
      </c>
      <c r="F75" s="402" t="s">
        <v>473</v>
      </c>
      <c r="G75" s="402" t="s">
        <v>473</v>
      </c>
      <c r="H75" s="402" t="s">
        <v>473</v>
      </c>
      <c r="I75" s="402" t="s">
        <v>473</v>
      </c>
      <c r="J75" s="402" t="s">
        <v>473</v>
      </c>
      <c r="K75" s="402" t="s">
        <v>473</v>
      </c>
      <c r="L75" s="402" t="s">
        <v>473</v>
      </c>
      <c r="M75" s="402" t="s">
        <v>473</v>
      </c>
      <c r="N75" s="402" t="s">
        <v>473</v>
      </c>
      <c r="O75" s="402" t="s">
        <v>473</v>
      </c>
      <c r="P75" s="402" t="s">
        <v>473</v>
      </c>
      <c r="Q75" s="402" t="s">
        <v>473</v>
      </c>
      <c r="R75" s="402" t="s">
        <v>473</v>
      </c>
      <c r="S75" s="402" t="s">
        <v>473</v>
      </c>
      <c r="T75" s="402" t="s">
        <v>473</v>
      </c>
      <c r="U75" s="402" t="s">
        <v>473</v>
      </c>
      <c r="V75" s="402" t="s">
        <v>473</v>
      </c>
      <c r="W75" s="402" t="s">
        <v>473</v>
      </c>
      <c r="X75" s="402" t="s">
        <v>473</v>
      </c>
      <c r="Y75" s="402" t="s">
        <v>473</v>
      </c>
      <c r="Z75" s="402" t="s">
        <v>473</v>
      </c>
      <c r="AA75" s="402" t="s">
        <v>473</v>
      </c>
      <c r="AB75" s="402" t="s">
        <v>473</v>
      </c>
      <c r="AC75" s="402" t="s">
        <v>473</v>
      </c>
      <c r="AD75" s="402" t="s">
        <v>473</v>
      </c>
      <c r="AE75" s="402" t="s">
        <v>473</v>
      </c>
      <c r="AF75" s="402" t="s">
        <v>473</v>
      </c>
      <c r="AG75" s="402" t="s">
        <v>473</v>
      </c>
      <c r="AH75" s="402" t="s">
        <v>473</v>
      </c>
      <c r="AI75" s="402" t="s">
        <v>473</v>
      </c>
      <c r="AJ75" s="402" t="s">
        <v>473</v>
      </c>
      <c r="AK75" s="402" t="s">
        <v>473</v>
      </c>
      <c r="AL75" s="402" t="s">
        <v>473</v>
      </c>
      <c r="AM75" s="402" t="s">
        <v>473</v>
      </c>
      <c r="AN75" s="402" t="s">
        <v>473</v>
      </c>
      <c r="AO75" s="402" t="s">
        <v>473</v>
      </c>
      <c r="AP75" s="402" t="s">
        <v>473</v>
      </c>
      <c r="AQ75" s="402" t="s">
        <v>473</v>
      </c>
      <c r="AR75" s="402" t="s">
        <v>473</v>
      </c>
      <c r="AS75" s="402" t="s">
        <v>473</v>
      </c>
      <c r="AT75" s="402" t="s">
        <v>473</v>
      </c>
      <c r="AU75" s="402" t="s">
        <v>473</v>
      </c>
      <c r="AV75" s="402" t="s">
        <v>473</v>
      </c>
      <c r="AW75" s="402" t="s">
        <v>473</v>
      </c>
      <c r="AX75" s="402" t="s">
        <v>473</v>
      </c>
      <c r="AY75" s="402" t="s">
        <v>473</v>
      </c>
      <c r="AZ75" s="402" t="s">
        <v>473</v>
      </c>
      <c r="BA75" s="402" t="s">
        <v>473</v>
      </c>
      <c r="BB75" s="402" t="s">
        <v>473</v>
      </c>
      <c r="BC75" s="402" t="s">
        <v>473</v>
      </c>
      <c r="BD75" s="402" t="s">
        <v>473</v>
      </c>
      <c r="BE75" s="402" t="s">
        <v>473</v>
      </c>
      <c r="BF75" s="402" t="s">
        <v>473</v>
      </c>
      <c r="BG75" s="402" t="s">
        <v>473</v>
      </c>
      <c r="BH75" s="402" t="s">
        <v>473</v>
      </c>
      <c r="BI75" s="402" t="s">
        <v>473</v>
      </c>
      <c r="BJ75" s="402">
        <v>552.03240663614747</v>
      </c>
      <c r="BK75" s="402">
        <v>600.53366194714715</v>
      </c>
      <c r="BL75" s="402">
        <v>2560.979239690289</v>
      </c>
      <c r="BM75" s="402">
        <v>6469.5377561491305</v>
      </c>
      <c r="BN75" s="402">
        <v>8483.0365639132469</v>
      </c>
      <c r="BO75" s="402">
        <v>9440.1037785461995</v>
      </c>
      <c r="BP75" s="402">
        <v>9638.4192416807255</v>
      </c>
      <c r="BQ75" s="402">
        <v>9703.0873142716027</v>
      </c>
      <c r="BR75" s="402">
        <v>9523.4947085083404</v>
      </c>
      <c r="BS75" s="402">
        <v>9216.4608539221445</v>
      </c>
      <c r="BT75" s="402">
        <v>8562.4291113764812</v>
      </c>
      <c r="BU75" s="402">
        <v>7820.5713688867691</v>
      </c>
      <c r="BV75" s="402">
        <v>6782.9710601174902</v>
      </c>
      <c r="BW75" s="402">
        <v>5001.8516042808724</v>
      </c>
      <c r="BX75" s="402">
        <v>4179.735742624046</v>
      </c>
      <c r="BY75" s="402">
        <v>3762.1276446223987</v>
      </c>
      <c r="BZ75" s="402">
        <v>3008.6816626156092</v>
      </c>
      <c r="CA75" s="402">
        <v>2540.615660144395</v>
      </c>
      <c r="CB75" s="402">
        <v>2159.6758252124837</v>
      </c>
      <c r="CC75" s="402">
        <v>1422.6317899281016</v>
      </c>
      <c r="CD75" s="402">
        <v>1226.7740729697136</v>
      </c>
      <c r="CE75" s="403">
        <v>1140.7243807322043</v>
      </c>
    </row>
    <row r="76" spans="1:83" s="53" customFormat="1" x14ac:dyDescent="0.35">
      <c r="A76" s="67"/>
      <c r="B76" s="469" t="s">
        <v>652</v>
      </c>
      <c r="D76" s="402">
        <v>0</v>
      </c>
      <c r="E76" s="402">
        <v>0</v>
      </c>
      <c r="F76" s="402">
        <v>0</v>
      </c>
      <c r="G76" s="402">
        <v>0</v>
      </c>
      <c r="H76" s="402">
        <v>0</v>
      </c>
      <c r="I76" s="402">
        <v>0</v>
      </c>
      <c r="J76" s="402">
        <v>0</v>
      </c>
      <c r="K76" s="402">
        <v>0</v>
      </c>
      <c r="L76" s="402">
        <v>0</v>
      </c>
      <c r="M76" s="402">
        <v>0</v>
      </c>
      <c r="N76" s="402">
        <v>0</v>
      </c>
      <c r="O76" s="402">
        <v>0</v>
      </c>
      <c r="P76" s="402">
        <v>0</v>
      </c>
      <c r="Q76" s="402">
        <v>0</v>
      </c>
      <c r="R76" s="402">
        <v>0</v>
      </c>
      <c r="S76" s="402">
        <v>0</v>
      </c>
      <c r="T76" s="402">
        <v>0</v>
      </c>
      <c r="U76" s="402">
        <v>0</v>
      </c>
      <c r="V76" s="402">
        <v>0</v>
      </c>
      <c r="W76" s="402">
        <v>0</v>
      </c>
      <c r="X76" s="402">
        <v>0</v>
      </c>
      <c r="Y76" s="402">
        <v>0</v>
      </c>
      <c r="Z76" s="402">
        <v>0</v>
      </c>
      <c r="AA76" s="402">
        <v>0</v>
      </c>
      <c r="AB76" s="402">
        <v>0</v>
      </c>
      <c r="AC76" s="402">
        <v>0</v>
      </c>
      <c r="AD76" s="402">
        <v>0</v>
      </c>
      <c r="AE76" s="402">
        <v>0</v>
      </c>
      <c r="AF76" s="402">
        <v>0</v>
      </c>
      <c r="AG76" s="402">
        <v>0</v>
      </c>
      <c r="AH76" s="402">
        <v>0</v>
      </c>
      <c r="AI76" s="402">
        <v>0</v>
      </c>
      <c r="AJ76" s="402">
        <v>0</v>
      </c>
      <c r="AK76" s="402">
        <v>0</v>
      </c>
      <c r="AL76" s="402">
        <v>0</v>
      </c>
      <c r="AM76" s="402">
        <v>0</v>
      </c>
      <c r="AN76" s="402">
        <v>0</v>
      </c>
      <c r="AO76" s="402">
        <v>0</v>
      </c>
      <c r="AP76" s="402">
        <v>0</v>
      </c>
      <c r="AQ76" s="402">
        <v>0</v>
      </c>
      <c r="AR76" s="402">
        <v>0</v>
      </c>
      <c r="AS76" s="402">
        <v>0</v>
      </c>
      <c r="AT76" s="402">
        <v>0</v>
      </c>
      <c r="AU76" s="402">
        <v>0</v>
      </c>
      <c r="AV76" s="402">
        <v>0</v>
      </c>
      <c r="AW76" s="402">
        <v>0</v>
      </c>
      <c r="AX76" s="402">
        <v>0</v>
      </c>
      <c r="AY76" s="402">
        <v>0</v>
      </c>
      <c r="AZ76" s="402">
        <v>0</v>
      </c>
      <c r="BA76" s="402">
        <v>0</v>
      </c>
      <c r="BB76" s="402">
        <v>0</v>
      </c>
      <c r="BC76" s="402">
        <v>0</v>
      </c>
      <c r="BD76" s="402">
        <v>0</v>
      </c>
      <c r="BE76" s="402">
        <v>0</v>
      </c>
      <c r="BF76" s="402">
        <v>0</v>
      </c>
      <c r="BG76" s="402">
        <v>0</v>
      </c>
      <c r="BH76" s="402">
        <v>0</v>
      </c>
      <c r="BI76" s="402">
        <v>0</v>
      </c>
      <c r="BJ76" s="402">
        <v>0</v>
      </c>
      <c r="BK76" s="402">
        <v>0</v>
      </c>
      <c r="BL76" s="402">
        <v>0</v>
      </c>
      <c r="BM76" s="402">
        <v>0</v>
      </c>
      <c r="BN76" s="402">
        <v>0</v>
      </c>
      <c r="BO76" s="402">
        <v>0</v>
      </c>
      <c r="BP76" s="402">
        <v>0</v>
      </c>
      <c r="BQ76" s="402">
        <v>0</v>
      </c>
      <c r="BR76" s="402">
        <v>0</v>
      </c>
      <c r="BS76" s="402">
        <v>0</v>
      </c>
      <c r="BT76" s="402">
        <v>0</v>
      </c>
      <c r="BU76" s="402">
        <v>0</v>
      </c>
      <c r="BV76" s="402">
        <v>0</v>
      </c>
      <c r="BW76" s="402">
        <v>3019.110036186893</v>
      </c>
      <c r="BX76" s="402">
        <v>4633.8121976584016</v>
      </c>
      <c r="BY76" s="402">
        <v>5749.9916263820105</v>
      </c>
      <c r="BZ76" s="402">
        <v>6194.4540871399522</v>
      </c>
      <c r="CA76" s="402">
        <v>7473.8530787695772</v>
      </c>
      <c r="CB76" s="402">
        <v>8891.2720530582028</v>
      </c>
      <c r="CC76" s="402">
        <v>10437.877807025805</v>
      </c>
      <c r="CD76" s="402">
        <v>10860.18981856477</v>
      </c>
      <c r="CE76" s="403">
        <v>11207.979819393366</v>
      </c>
    </row>
    <row r="77" spans="1:83" s="53" customFormat="1" x14ac:dyDescent="0.35">
      <c r="A77" s="67"/>
      <c r="B77" s="469" t="s">
        <v>653</v>
      </c>
      <c r="D77" s="402">
        <v>0</v>
      </c>
      <c r="E77" s="402">
        <v>0</v>
      </c>
      <c r="F77" s="402">
        <v>0</v>
      </c>
      <c r="G77" s="402">
        <v>0</v>
      </c>
      <c r="H77" s="402">
        <v>0</v>
      </c>
      <c r="I77" s="402">
        <v>0</v>
      </c>
      <c r="J77" s="402">
        <v>0</v>
      </c>
      <c r="K77" s="402">
        <v>0</v>
      </c>
      <c r="L77" s="402">
        <v>0</v>
      </c>
      <c r="M77" s="402">
        <v>0</v>
      </c>
      <c r="N77" s="402">
        <v>0</v>
      </c>
      <c r="O77" s="402">
        <v>0</v>
      </c>
      <c r="P77" s="402">
        <v>0</v>
      </c>
      <c r="Q77" s="402">
        <v>0</v>
      </c>
      <c r="R77" s="402">
        <v>0</v>
      </c>
      <c r="S77" s="402">
        <v>0</v>
      </c>
      <c r="T77" s="402">
        <v>0</v>
      </c>
      <c r="U77" s="402">
        <v>0</v>
      </c>
      <c r="V77" s="402">
        <v>0</v>
      </c>
      <c r="W77" s="402">
        <v>0</v>
      </c>
      <c r="X77" s="402">
        <v>0</v>
      </c>
      <c r="Y77" s="402">
        <v>0</v>
      </c>
      <c r="Z77" s="402">
        <v>0</v>
      </c>
      <c r="AA77" s="402">
        <v>0</v>
      </c>
      <c r="AB77" s="402">
        <v>0</v>
      </c>
      <c r="AC77" s="402">
        <v>0</v>
      </c>
      <c r="AD77" s="402">
        <v>0</v>
      </c>
      <c r="AE77" s="402">
        <v>0</v>
      </c>
      <c r="AF77" s="402">
        <v>0</v>
      </c>
      <c r="AG77" s="402">
        <v>0</v>
      </c>
      <c r="AH77" s="402">
        <v>0</v>
      </c>
      <c r="AI77" s="402">
        <v>0</v>
      </c>
      <c r="AJ77" s="402">
        <v>0</v>
      </c>
      <c r="AK77" s="402">
        <v>0</v>
      </c>
      <c r="AL77" s="402">
        <v>0</v>
      </c>
      <c r="AM77" s="402">
        <v>0</v>
      </c>
      <c r="AN77" s="402">
        <v>0</v>
      </c>
      <c r="AO77" s="402">
        <v>0</v>
      </c>
      <c r="AP77" s="402">
        <v>0</v>
      </c>
      <c r="AQ77" s="402">
        <v>0</v>
      </c>
      <c r="AR77" s="402">
        <v>0</v>
      </c>
      <c r="AS77" s="402">
        <v>0</v>
      </c>
      <c r="AT77" s="402">
        <v>0</v>
      </c>
      <c r="AU77" s="402">
        <v>0</v>
      </c>
      <c r="AV77" s="402">
        <v>0</v>
      </c>
      <c r="AW77" s="402">
        <v>0</v>
      </c>
      <c r="AX77" s="402">
        <v>0</v>
      </c>
      <c r="AY77" s="402">
        <v>0</v>
      </c>
      <c r="AZ77" s="402">
        <v>0</v>
      </c>
      <c r="BA77" s="402">
        <v>0</v>
      </c>
      <c r="BB77" s="402">
        <v>0</v>
      </c>
      <c r="BC77" s="402">
        <v>0</v>
      </c>
      <c r="BD77" s="402">
        <v>0</v>
      </c>
      <c r="BE77" s="402">
        <v>0</v>
      </c>
      <c r="BF77" s="402">
        <v>0</v>
      </c>
      <c r="BG77" s="402">
        <v>0</v>
      </c>
      <c r="BH77" s="402">
        <v>0</v>
      </c>
      <c r="BI77" s="402">
        <v>0</v>
      </c>
      <c r="BJ77" s="402">
        <v>0</v>
      </c>
      <c r="BK77" s="402">
        <v>0</v>
      </c>
      <c r="BL77" s="402">
        <v>0</v>
      </c>
      <c r="BM77" s="402">
        <v>0</v>
      </c>
      <c r="BN77" s="402">
        <v>0</v>
      </c>
      <c r="BO77" s="402">
        <v>0</v>
      </c>
      <c r="BP77" s="402">
        <v>0</v>
      </c>
      <c r="BQ77" s="402">
        <v>0</v>
      </c>
      <c r="BR77" s="402">
        <v>0</v>
      </c>
      <c r="BS77" s="402">
        <v>0</v>
      </c>
      <c r="BT77" s="402">
        <v>0</v>
      </c>
      <c r="BU77" s="402">
        <v>0</v>
      </c>
      <c r="BV77" s="402">
        <v>0</v>
      </c>
      <c r="BW77" s="402">
        <v>3538.2026323919895</v>
      </c>
      <c r="BX77" s="402">
        <v>7261.7045793432226</v>
      </c>
      <c r="BY77" s="402">
        <v>8014.3346291945609</v>
      </c>
      <c r="BZ77" s="402">
        <v>7593.4743885436365</v>
      </c>
      <c r="CA77" s="402">
        <v>8061.5763650547979</v>
      </c>
      <c r="CB77" s="402">
        <v>9011.5998007588933</v>
      </c>
      <c r="CC77" s="402">
        <v>10131.277086674483</v>
      </c>
      <c r="CD77" s="402">
        <v>10405.602511516674</v>
      </c>
      <c r="CE77" s="403">
        <v>10507.872128463523</v>
      </c>
    </row>
    <row r="78" spans="1:83" s="53" customFormat="1" x14ac:dyDescent="0.35">
      <c r="A78" s="67"/>
      <c r="B78" s="469" t="s">
        <v>654</v>
      </c>
      <c r="D78" s="402">
        <v>0</v>
      </c>
      <c r="E78" s="402">
        <v>0</v>
      </c>
      <c r="F78" s="402">
        <v>0</v>
      </c>
      <c r="G78" s="402">
        <v>0</v>
      </c>
      <c r="H78" s="402">
        <v>0</v>
      </c>
      <c r="I78" s="402">
        <v>0</v>
      </c>
      <c r="J78" s="402">
        <v>0</v>
      </c>
      <c r="K78" s="402">
        <v>0</v>
      </c>
      <c r="L78" s="402">
        <v>0</v>
      </c>
      <c r="M78" s="402">
        <v>0</v>
      </c>
      <c r="N78" s="402">
        <v>0</v>
      </c>
      <c r="O78" s="402">
        <v>0</v>
      </c>
      <c r="P78" s="402">
        <v>0</v>
      </c>
      <c r="Q78" s="402">
        <v>0</v>
      </c>
      <c r="R78" s="402">
        <v>0</v>
      </c>
      <c r="S78" s="402">
        <v>0</v>
      </c>
      <c r="T78" s="402">
        <v>0</v>
      </c>
      <c r="U78" s="402">
        <v>0</v>
      </c>
      <c r="V78" s="402">
        <v>0</v>
      </c>
      <c r="W78" s="402">
        <v>0</v>
      </c>
      <c r="X78" s="402">
        <v>0</v>
      </c>
      <c r="Y78" s="402">
        <v>0</v>
      </c>
      <c r="Z78" s="402">
        <v>0</v>
      </c>
      <c r="AA78" s="402">
        <v>0</v>
      </c>
      <c r="AB78" s="402">
        <v>0</v>
      </c>
      <c r="AC78" s="402">
        <v>0</v>
      </c>
      <c r="AD78" s="402">
        <v>0</v>
      </c>
      <c r="AE78" s="402">
        <v>0</v>
      </c>
      <c r="AF78" s="402">
        <v>0</v>
      </c>
      <c r="AG78" s="402">
        <v>0</v>
      </c>
      <c r="AH78" s="402">
        <v>0</v>
      </c>
      <c r="AI78" s="402">
        <v>0</v>
      </c>
      <c r="AJ78" s="402">
        <v>0</v>
      </c>
      <c r="AK78" s="402">
        <v>0</v>
      </c>
      <c r="AL78" s="402">
        <v>0</v>
      </c>
      <c r="AM78" s="402">
        <v>0</v>
      </c>
      <c r="AN78" s="402">
        <v>0</v>
      </c>
      <c r="AO78" s="402">
        <v>0</v>
      </c>
      <c r="AP78" s="402">
        <v>0</v>
      </c>
      <c r="AQ78" s="402">
        <v>0</v>
      </c>
      <c r="AR78" s="402">
        <v>0</v>
      </c>
      <c r="AS78" s="402">
        <v>0</v>
      </c>
      <c r="AT78" s="402">
        <v>0</v>
      </c>
      <c r="AU78" s="402">
        <v>0</v>
      </c>
      <c r="AV78" s="402">
        <v>0</v>
      </c>
      <c r="AW78" s="402">
        <v>0</v>
      </c>
      <c r="AX78" s="402">
        <v>0</v>
      </c>
      <c r="AY78" s="402">
        <v>0</v>
      </c>
      <c r="AZ78" s="402">
        <v>0</v>
      </c>
      <c r="BA78" s="402">
        <v>0</v>
      </c>
      <c r="BB78" s="402">
        <v>0</v>
      </c>
      <c r="BC78" s="402">
        <v>0</v>
      </c>
      <c r="BD78" s="402">
        <v>0</v>
      </c>
      <c r="BE78" s="402">
        <v>0</v>
      </c>
      <c r="BF78" s="402">
        <v>0</v>
      </c>
      <c r="BG78" s="402">
        <v>0</v>
      </c>
      <c r="BH78" s="402">
        <v>0</v>
      </c>
      <c r="BI78" s="402">
        <v>0</v>
      </c>
      <c r="BJ78" s="402">
        <v>0</v>
      </c>
      <c r="BK78" s="402">
        <v>0</v>
      </c>
      <c r="BL78" s="402">
        <v>0</v>
      </c>
      <c r="BM78" s="402">
        <v>0</v>
      </c>
      <c r="BN78" s="402">
        <v>0</v>
      </c>
      <c r="BO78" s="402">
        <v>0</v>
      </c>
      <c r="BP78" s="402">
        <v>0</v>
      </c>
      <c r="BQ78" s="402">
        <v>0</v>
      </c>
      <c r="BR78" s="402">
        <v>0</v>
      </c>
      <c r="BS78" s="402">
        <v>0</v>
      </c>
      <c r="BT78" s="402">
        <v>0</v>
      </c>
      <c r="BU78" s="402">
        <v>0</v>
      </c>
      <c r="BV78" s="402">
        <v>0</v>
      </c>
      <c r="BW78" s="402">
        <v>211.09501523132488</v>
      </c>
      <c r="BX78" s="402">
        <v>638.27766087427767</v>
      </c>
      <c r="BY78" s="402">
        <v>809.54151637724544</v>
      </c>
      <c r="BZ78" s="402">
        <v>776.1374529182292</v>
      </c>
      <c r="CA78" s="402">
        <v>592.29701613456325</v>
      </c>
      <c r="CB78" s="402">
        <v>621.78684379301285</v>
      </c>
      <c r="CC78" s="402">
        <v>597.17482882856643</v>
      </c>
      <c r="CD78" s="402">
        <v>529.99385673510631</v>
      </c>
      <c r="CE78" s="403">
        <v>502.67585462362598</v>
      </c>
    </row>
    <row r="79" spans="1:83" s="53" customFormat="1" ht="25.5" customHeight="1" x14ac:dyDescent="0.35">
      <c r="A79" s="67"/>
      <c r="B79" s="467" t="s">
        <v>655</v>
      </c>
      <c r="D79" s="402">
        <v>0</v>
      </c>
      <c r="E79" s="402">
        <v>0</v>
      </c>
      <c r="F79" s="402">
        <v>0</v>
      </c>
      <c r="G79" s="402">
        <v>0</v>
      </c>
      <c r="H79" s="402">
        <v>0</v>
      </c>
      <c r="I79" s="402">
        <v>0</v>
      </c>
      <c r="J79" s="402">
        <v>0</v>
      </c>
      <c r="K79" s="402">
        <v>0</v>
      </c>
      <c r="L79" s="402">
        <v>0</v>
      </c>
      <c r="M79" s="402">
        <v>0</v>
      </c>
      <c r="N79" s="402">
        <v>0</v>
      </c>
      <c r="O79" s="402">
        <v>0</v>
      </c>
      <c r="P79" s="402">
        <v>0</v>
      </c>
      <c r="Q79" s="402">
        <v>0</v>
      </c>
      <c r="R79" s="402">
        <v>0</v>
      </c>
      <c r="S79" s="402">
        <v>0</v>
      </c>
      <c r="T79" s="402">
        <v>0</v>
      </c>
      <c r="U79" s="402">
        <v>0</v>
      </c>
      <c r="V79" s="402">
        <v>0</v>
      </c>
      <c r="W79" s="402">
        <v>0</v>
      </c>
      <c r="X79" s="402">
        <v>0</v>
      </c>
      <c r="Y79" s="402">
        <v>0</v>
      </c>
      <c r="Z79" s="402">
        <v>0</v>
      </c>
      <c r="AA79" s="402">
        <v>0</v>
      </c>
      <c r="AB79" s="402">
        <v>0</v>
      </c>
      <c r="AC79" s="402">
        <v>0</v>
      </c>
      <c r="AD79" s="402">
        <v>0</v>
      </c>
      <c r="AE79" s="402">
        <v>0</v>
      </c>
      <c r="AF79" s="402">
        <v>0</v>
      </c>
      <c r="AG79" s="402">
        <v>0</v>
      </c>
      <c r="AH79" s="402">
        <v>0</v>
      </c>
      <c r="AI79" s="402">
        <v>0</v>
      </c>
      <c r="AJ79" s="402">
        <v>0</v>
      </c>
      <c r="AK79" s="402">
        <v>0</v>
      </c>
      <c r="AL79" s="402">
        <v>0</v>
      </c>
      <c r="AM79" s="402">
        <v>0</v>
      </c>
      <c r="AN79" s="402">
        <v>0</v>
      </c>
      <c r="AO79" s="402">
        <v>0</v>
      </c>
      <c r="AP79" s="402">
        <v>0</v>
      </c>
      <c r="AQ79" s="402">
        <v>0</v>
      </c>
      <c r="AR79" s="402">
        <v>0</v>
      </c>
      <c r="AS79" s="402">
        <v>0</v>
      </c>
      <c r="AT79" s="402">
        <v>0</v>
      </c>
      <c r="AU79" s="402">
        <v>0</v>
      </c>
      <c r="AV79" s="402">
        <v>0</v>
      </c>
      <c r="AW79" s="402">
        <v>0</v>
      </c>
      <c r="AX79" s="402">
        <v>0</v>
      </c>
      <c r="AY79" s="402">
        <v>0</v>
      </c>
      <c r="AZ79" s="402">
        <v>0</v>
      </c>
      <c r="BA79" s="402">
        <v>0</v>
      </c>
      <c r="BB79" s="402">
        <v>0</v>
      </c>
      <c r="BC79" s="402">
        <v>0</v>
      </c>
      <c r="BD79" s="402">
        <v>0</v>
      </c>
      <c r="BE79" s="402">
        <v>0</v>
      </c>
      <c r="BF79" s="402">
        <v>0</v>
      </c>
      <c r="BG79" s="402">
        <v>0</v>
      </c>
      <c r="BH79" s="402">
        <v>0</v>
      </c>
      <c r="BI79" s="402">
        <v>0</v>
      </c>
      <c r="BJ79" s="402">
        <v>0</v>
      </c>
      <c r="BK79" s="402">
        <v>0</v>
      </c>
      <c r="BL79" s="402">
        <v>0</v>
      </c>
      <c r="BM79" s="402">
        <v>0</v>
      </c>
      <c r="BN79" s="402">
        <v>0</v>
      </c>
      <c r="BO79" s="402">
        <v>0</v>
      </c>
      <c r="BP79" s="402">
        <v>0</v>
      </c>
      <c r="BQ79" s="402">
        <v>0</v>
      </c>
      <c r="BR79" s="402">
        <v>0</v>
      </c>
      <c r="BS79" s="402">
        <v>0</v>
      </c>
      <c r="BT79" s="402">
        <v>0</v>
      </c>
      <c r="BU79" s="402">
        <v>0</v>
      </c>
      <c r="BV79" s="402">
        <v>0</v>
      </c>
      <c r="BW79" s="402">
        <v>18135.993749944228</v>
      </c>
      <c r="BX79" s="402">
        <v>20550.74139211591</v>
      </c>
      <c r="BY79" s="402">
        <v>20663.648107781733</v>
      </c>
      <c r="BZ79" s="402">
        <v>19145.193073750259</v>
      </c>
      <c r="CA79" s="402">
        <v>19581.379760293283</v>
      </c>
      <c r="CB79" s="402">
        <v>20455.730554206584</v>
      </c>
      <c r="CC79" s="402">
        <v>19560.737403899446</v>
      </c>
      <c r="CD79" s="402">
        <v>19299.135820793803</v>
      </c>
      <c r="CE79" s="403">
        <v>19295.107103356731</v>
      </c>
    </row>
    <row r="80" spans="1:83" s="53" customFormat="1" x14ac:dyDescent="0.35">
      <c r="A80" s="67"/>
      <c r="B80" s="467" t="s">
        <v>656</v>
      </c>
      <c r="D80" s="402">
        <v>0</v>
      </c>
      <c r="E80" s="402">
        <v>0</v>
      </c>
      <c r="F80" s="402">
        <v>0</v>
      </c>
      <c r="G80" s="402">
        <v>0</v>
      </c>
      <c r="H80" s="402">
        <v>0</v>
      </c>
      <c r="I80" s="402">
        <v>0</v>
      </c>
      <c r="J80" s="402">
        <v>0</v>
      </c>
      <c r="K80" s="402">
        <v>0</v>
      </c>
      <c r="L80" s="402">
        <v>0</v>
      </c>
      <c r="M80" s="402">
        <v>0</v>
      </c>
      <c r="N80" s="402">
        <v>0</v>
      </c>
      <c r="O80" s="402">
        <v>0</v>
      </c>
      <c r="P80" s="402">
        <v>0</v>
      </c>
      <c r="Q80" s="402">
        <v>0</v>
      </c>
      <c r="R80" s="402">
        <v>0</v>
      </c>
      <c r="S80" s="402">
        <v>0</v>
      </c>
      <c r="T80" s="402">
        <v>0</v>
      </c>
      <c r="U80" s="402">
        <v>0</v>
      </c>
      <c r="V80" s="402">
        <v>0</v>
      </c>
      <c r="W80" s="402">
        <v>0</v>
      </c>
      <c r="X80" s="402">
        <v>0</v>
      </c>
      <c r="Y80" s="402">
        <v>0</v>
      </c>
      <c r="Z80" s="402">
        <v>0</v>
      </c>
      <c r="AA80" s="402">
        <v>0</v>
      </c>
      <c r="AB80" s="402">
        <v>0</v>
      </c>
      <c r="AC80" s="402">
        <v>0</v>
      </c>
      <c r="AD80" s="402">
        <v>0</v>
      </c>
      <c r="AE80" s="402">
        <v>0</v>
      </c>
      <c r="AF80" s="402">
        <v>0</v>
      </c>
      <c r="AG80" s="402">
        <v>0</v>
      </c>
      <c r="AH80" s="402">
        <v>0</v>
      </c>
      <c r="AI80" s="402">
        <v>0</v>
      </c>
      <c r="AJ80" s="402">
        <v>0</v>
      </c>
      <c r="AK80" s="402">
        <v>0</v>
      </c>
      <c r="AL80" s="402">
        <v>0</v>
      </c>
      <c r="AM80" s="402">
        <v>0</v>
      </c>
      <c r="AN80" s="402">
        <v>0</v>
      </c>
      <c r="AO80" s="402">
        <v>0</v>
      </c>
      <c r="AP80" s="402">
        <v>0</v>
      </c>
      <c r="AQ80" s="402">
        <v>0</v>
      </c>
      <c r="AR80" s="402">
        <v>0</v>
      </c>
      <c r="AS80" s="402">
        <v>0</v>
      </c>
      <c r="AT80" s="402">
        <v>0</v>
      </c>
      <c r="AU80" s="402">
        <v>0</v>
      </c>
      <c r="AV80" s="402">
        <v>0</v>
      </c>
      <c r="AW80" s="402">
        <v>0</v>
      </c>
      <c r="AX80" s="402">
        <v>0</v>
      </c>
      <c r="AY80" s="402">
        <v>0</v>
      </c>
      <c r="AZ80" s="402">
        <v>0</v>
      </c>
      <c r="BA80" s="402">
        <v>0</v>
      </c>
      <c r="BB80" s="402">
        <v>0</v>
      </c>
      <c r="BC80" s="402">
        <v>0</v>
      </c>
      <c r="BD80" s="402">
        <v>0</v>
      </c>
      <c r="BE80" s="402">
        <v>0</v>
      </c>
      <c r="BF80" s="402">
        <v>0</v>
      </c>
      <c r="BG80" s="402">
        <v>0</v>
      </c>
      <c r="BH80" s="402">
        <v>0</v>
      </c>
      <c r="BI80" s="402">
        <v>0</v>
      </c>
      <c r="BJ80" s="402">
        <v>0</v>
      </c>
      <c r="BK80" s="402">
        <v>0</v>
      </c>
      <c r="BL80" s="402">
        <v>0</v>
      </c>
      <c r="BM80" s="402">
        <v>0</v>
      </c>
      <c r="BN80" s="402">
        <v>0</v>
      </c>
      <c r="BO80" s="402">
        <v>0</v>
      </c>
      <c r="BP80" s="402">
        <v>0</v>
      </c>
      <c r="BQ80" s="402">
        <v>0</v>
      </c>
      <c r="BR80" s="402">
        <v>0</v>
      </c>
      <c r="BS80" s="402">
        <v>0</v>
      </c>
      <c r="BT80" s="402">
        <v>0</v>
      </c>
      <c r="BU80" s="402">
        <v>0</v>
      </c>
      <c r="BV80" s="402">
        <v>0</v>
      </c>
      <c r="BW80" s="402">
        <v>9431.6954956451627</v>
      </c>
      <c r="BX80" s="402">
        <v>9992.4103265172234</v>
      </c>
      <c r="BY80" s="402">
        <v>10573.198498389977</v>
      </c>
      <c r="BZ80" s="402">
        <v>10051.711320704251</v>
      </c>
      <c r="CA80" s="402">
        <v>10731.029886328275</v>
      </c>
      <c r="CB80" s="402">
        <v>11660.067869001294</v>
      </c>
      <c r="CC80" s="402">
        <v>12261.751974433784</v>
      </c>
      <c r="CD80" s="402">
        <v>12432.96610317768</v>
      </c>
      <c r="CE80" s="403">
        <v>12670.436756514866</v>
      </c>
    </row>
    <row r="81" spans="1:83" s="53" customFormat="1" ht="26.25" customHeight="1" x14ac:dyDescent="0.35">
      <c r="A81" s="471"/>
      <c r="B81" s="472" t="s">
        <v>657</v>
      </c>
      <c r="D81" s="402"/>
      <c r="E81" s="402"/>
      <c r="F81" s="402"/>
      <c r="G81" s="402"/>
      <c r="H81" s="402"/>
      <c r="I81" s="402"/>
      <c r="J81" s="402"/>
      <c r="K81" s="402"/>
      <c r="L81" s="402"/>
      <c r="M81" s="402"/>
      <c r="N81" s="402"/>
      <c r="O81" s="402"/>
      <c r="P81" s="402"/>
      <c r="Q81" s="402"/>
      <c r="R81" s="402"/>
      <c r="S81" s="402"/>
      <c r="T81" s="402"/>
      <c r="U81" s="402"/>
      <c r="V81" s="402"/>
      <c r="W81" s="402"/>
      <c r="X81" s="402"/>
      <c r="Y81" s="402"/>
      <c r="Z81" s="402"/>
      <c r="AA81" s="402"/>
      <c r="AB81" s="402"/>
      <c r="AC81" s="402"/>
      <c r="AD81" s="402"/>
      <c r="AE81" s="402"/>
      <c r="AF81" s="402"/>
      <c r="AG81" s="402"/>
      <c r="AH81" s="402"/>
      <c r="AI81" s="402"/>
      <c r="AJ81" s="402"/>
      <c r="AK81" s="402"/>
      <c r="AL81" s="402"/>
      <c r="AM81" s="402"/>
      <c r="AN81" s="402"/>
      <c r="AO81" s="402"/>
      <c r="AP81" s="402"/>
      <c r="AQ81" s="402"/>
      <c r="AR81" s="402"/>
      <c r="AS81" s="402"/>
      <c r="AT81" s="402"/>
      <c r="AU81" s="402"/>
      <c r="AV81" s="402"/>
      <c r="AW81" s="402"/>
      <c r="AX81" s="402"/>
      <c r="AY81" s="402"/>
      <c r="AZ81" s="402"/>
      <c r="BA81" s="402"/>
      <c r="BB81" s="402"/>
      <c r="BC81" s="402"/>
      <c r="BD81" s="402"/>
      <c r="BE81" s="402"/>
      <c r="BF81" s="402"/>
      <c r="BG81" s="402"/>
      <c r="BH81" s="402"/>
      <c r="BI81" s="402"/>
      <c r="BJ81" s="402"/>
      <c r="BK81" s="402"/>
      <c r="BL81" s="402"/>
      <c r="BM81" s="402"/>
      <c r="BN81" s="402"/>
      <c r="BO81" s="402"/>
      <c r="BP81" s="402"/>
      <c r="BQ81" s="402"/>
      <c r="BR81" s="402"/>
      <c r="BS81" s="402"/>
      <c r="BT81" s="402"/>
      <c r="BU81" s="402"/>
      <c r="BV81" s="402"/>
      <c r="BW81" s="402"/>
      <c r="BX81" s="402"/>
      <c r="BY81" s="402"/>
      <c r="BZ81" s="402"/>
      <c r="CA81" s="402"/>
      <c r="CB81" s="402"/>
      <c r="CC81" s="402"/>
      <c r="CD81" s="402"/>
      <c r="CE81" s="403"/>
    </row>
    <row r="82" spans="1:83" s="53" customFormat="1" x14ac:dyDescent="0.35">
      <c r="A82" s="473"/>
      <c r="B82" s="73" t="s">
        <v>611</v>
      </c>
      <c r="D82" s="402" t="s">
        <v>473</v>
      </c>
      <c r="E82" s="402" t="s">
        <v>473</v>
      </c>
      <c r="F82" s="402" t="s">
        <v>473</v>
      </c>
      <c r="G82" s="402" t="s">
        <v>473</v>
      </c>
      <c r="H82" s="402" t="s">
        <v>473</v>
      </c>
      <c r="I82" s="402" t="s">
        <v>473</v>
      </c>
      <c r="J82" s="402" t="s">
        <v>473</v>
      </c>
      <c r="K82" s="402" t="s">
        <v>473</v>
      </c>
      <c r="L82" s="402" t="s">
        <v>473</v>
      </c>
      <c r="M82" s="402" t="s">
        <v>473</v>
      </c>
      <c r="N82" s="402" t="s">
        <v>473</v>
      </c>
      <c r="O82" s="402" t="s">
        <v>473</v>
      </c>
      <c r="P82" s="402" t="s">
        <v>473</v>
      </c>
      <c r="Q82" s="402" t="s">
        <v>473</v>
      </c>
      <c r="R82" s="402" t="s">
        <v>473</v>
      </c>
      <c r="S82" s="402" t="s">
        <v>473</v>
      </c>
      <c r="T82" s="402" t="s">
        <v>473</v>
      </c>
      <c r="U82" s="402" t="s">
        <v>473</v>
      </c>
      <c r="V82" s="402" t="s">
        <v>473</v>
      </c>
      <c r="W82" s="402" t="s">
        <v>473</v>
      </c>
      <c r="X82" s="402" t="s">
        <v>473</v>
      </c>
      <c r="Y82" s="402" t="s">
        <v>473</v>
      </c>
      <c r="Z82" s="402" t="s">
        <v>473</v>
      </c>
      <c r="AA82" s="402" t="s">
        <v>473</v>
      </c>
      <c r="AB82" s="402" t="s">
        <v>473</v>
      </c>
      <c r="AC82" s="402" t="s">
        <v>473</v>
      </c>
      <c r="AD82" s="402" t="s">
        <v>473</v>
      </c>
      <c r="AE82" s="402" t="s">
        <v>473</v>
      </c>
      <c r="AF82" s="402" t="s">
        <v>473</v>
      </c>
      <c r="AG82" s="402" t="s">
        <v>473</v>
      </c>
      <c r="AH82" s="402" t="s">
        <v>473</v>
      </c>
      <c r="AI82" s="402" t="s">
        <v>473</v>
      </c>
      <c r="AJ82" s="402" t="s">
        <v>473</v>
      </c>
      <c r="AK82" s="402" t="s">
        <v>473</v>
      </c>
      <c r="AL82" s="402" t="s">
        <v>473</v>
      </c>
      <c r="AM82" s="402" t="s">
        <v>473</v>
      </c>
      <c r="AN82" s="402" t="s">
        <v>473</v>
      </c>
      <c r="AO82" s="402" t="s">
        <v>473</v>
      </c>
      <c r="AP82" s="402" t="s">
        <v>473</v>
      </c>
      <c r="AQ82" s="402" t="s">
        <v>473</v>
      </c>
      <c r="AR82" s="402" t="s">
        <v>473</v>
      </c>
      <c r="AS82" s="402" t="s">
        <v>473</v>
      </c>
      <c r="AT82" s="402" t="s">
        <v>473</v>
      </c>
      <c r="AU82" s="402" t="s">
        <v>473</v>
      </c>
      <c r="AV82" s="402" t="s">
        <v>473</v>
      </c>
      <c r="AW82" s="402" t="s">
        <v>473</v>
      </c>
      <c r="AX82" s="402" t="s">
        <v>473</v>
      </c>
      <c r="AY82" s="402" t="s">
        <v>473</v>
      </c>
      <c r="AZ82" s="402" t="s">
        <v>473</v>
      </c>
      <c r="BA82" s="402" t="s">
        <v>473</v>
      </c>
      <c r="BB82" s="402" t="s">
        <v>473</v>
      </c>
      <c r="BC82" s="402" t="s">
        <v>473</v>
      </c>
      <c r="BD82" s="402" t="s">
        <v>473</v>
      </c>
      <c r="BE82" s="402" t="s">
        <v>473</v>
      </c>
      <c r="BF82" s="402" t="s">
        <v>473</v>
      </c>
      <c r="BG82" s="402" t="s">
        <v>473</v>
      </c>
      <c r="BH82" s="402" t="s">
        <v>473</v>
      </c>
      <c r="BI82" s="402" t="s">
        <v>473</v>
      </c>
      <c r="BJ82" s="402" t="s">
        <v>473</v>
      </c>
      <c r="BK82" s="402" t="s">
        <v>473</v>
      </c>
      <c r="BL82" s="402">
        <v>2263.7372883439666</v>
      </c>
      <c r="BM82" s="402">
        <v>3706.5232677286253</v>
      </c>
      <c r="BN82" s="402">
        <v>4094.1358256167282</v>
      </c>
      <c r="BO82" s="402">
        <v>4455.7559344020219</v>
      </c>
      <c r="BP82" s="402">
        <v>4695.6488325278242</v>
      </c>
      <c r="BQ82" s="402">
        <v>4092.2831372061992</v>
      </c>
      <c r="BR82" s="402">
        <v>3011.1054726854659</v>
      </c>
      <c r="BS82" s="402">
        <v>2374.2675549916321</v>
      </c>
      <c r="BT82" s="402">
        <v>1986.486747897434</v>
      </c>
      <c r="BU82" s="402">
        <v>1733.1360389786394</v>
      </c>
      <c r="BV82" s="402">
        <v>1296.5527829443026</v>
      </c>
      <c r="BW82" s="402">
        <v>604.1177240256203</v>
      </c>
      <c r="BX82" s="402">
        <v>404.42700232213588</v>
      </c>
      <c r="BY82" s="402">
        <v>282.71577177141131</v>
      </c>
      <c r="BZ82" s="402">
        <v>160.431571832407</v>
      </c>
      <c r="CA82" s="402">
        <v>86.170945237807501</v>
      </c>
      <c r="CB82" s="402">
        <v>0</v>
      </c>
      <c r="CC82" s="402">
        <v>0</v>
      </c>
      <c r="CD82" s="402">
        <v>0</v>
      </c>
      <c r="CE82" s="403">
        <v>0</v>
      </c>
    </row>
    <row r="83" spans="1:83" s="53" customFormat="1" x14ac:dyDescent="0.35">
      <c r="A83" s="473"/>
      <c r="B83" s="73" t="s">
        <v>28</v>
      </c>
      <c r="D83" s="402" t="s">
        <v>473</v>
      </c>
      <c r="E83" s="402" t="s">
        <v>473</v>
      </c>
      <c r="F83" s="402" t="s">
        <v>473</v>
      </c>
      <c r="G83" s="402" t="s">
        <v>473</v>
      </c>
      <c r="H83" s="402" t="s">
        <v>473</v>
      </c>
      <c r="I83" s="402" t="s">
        <v>473</v>
      </c>
      <c r="J83" s="402" t="s">
        <v>473</v>
      </c>
      <c r="K83" s="402" t="s">
        <v>473</v>
      </c>
      <c r="L83" s="402" t="s">
        <v>473</v>
      </c>
      <c r="M83" s="402" t="s">
        <v>473</v>
      </c>
      <c r="N83" s="402" t="s">
        <v>473</v>
      </c>
      <c r="O83" s="402" t="s">
        <v>473</v>
      </c>
      <c r="P83" s="402" t="s">
        <v>473</v>
      </c>
      <c r="Q83" s="402" t="s">
        <v>473</v>
      </c>
      <c r="R83" s="402" t="s">
        <v>473</v>
      </c>
      <c r="S83" s="402" t="s">
        <v>473</v>
      </c>
      <c r="T83" s="402" t="s">
        <v>473</v>
      </c>
      <c r="U83" s="402" t="s">
        <v>473</v>
      </c>
      <c r="V83" s="402" t="s">
        <v>473</v>
      </c>
      <c r="W83" s="402" t="s">
        <v>473</v>
      </c>
      <c r="X83" s="402" t="s">
        <v>473</v>
      </c>
      <c r="Y83" s="402" t="s">
        <v>473</v>
      </c>
      <c r="Z83" s="402" t="s">
        <v>473</v>
      </c>
      <c r="AA83" s="402" t="s">
        <v>473</v>
      </c>
      <c r="AB83" s="402" t="s">
        <v>473</v>
      </c>
      <c r="AC83" s="402" t="s">
        <v>473</v>
      </c>
      <c r="AD83" s="402" t="s">
        <v>473</v>
      </c>
      <c r="AE83" s="402" t="s">
        <v>473</v>
      </c>
      <c r="AF83" s="402" t="s">
        <v>473</v>
      </c>
      <c r="AG83" s="402" t="s">
        <v>473</v>
      </c>
      <c r="AH83" s="402" t="s">
        <v>473</v>
      </c>
      <c r="AI83" s="402" t="s">
        <v>473</v>
      </c>
      <c r="AJ83" s="402" t="s">
        <v>473</v>
      </c>
      <c r="AK83" s="402" t="s">
        <v>473</v>
      </c>
      <c r="AL83" s="402" t="s">
        <v>473</v>
      </c>
      <c r="AM83" s="402" t="s">
        <v>473</v>
      </c>
      <c r="AN83" s="402" t="s">
        <v>473</v>
      </c>
      <c r="AO83" s="402" t="s">
        <v>473</v>
      </c>
      <c r="AP83" s="402" t="s">
        <v>473</v>
      </c>
      <c r="AQ83" s="402" t="s">
        <v>473</v>
      </c>
      <c r="AR83" s="402" t="s">
        <v>473</v>
      </c>
      <c r="AS83" s="402" t="s">
        <v>473</v>
      </c>
      <c r="AT83" s="402" t="s">
        <v>473</v>
      </c>
      <c r="AU83" s="402" t="s">
        <v>473</v>
      </c>
      <c r="AV83" s="402" t="s">
        <v>473</v>
      </c>
      <c r="AW83" s="402" t="s">
        <v>473</v>
      </c>
      <c r="AX83" s="402" t="s">
        <v>473</v>
      </c>
      <c r="AY83" s="402" t="s">
        <v>473</v>
      </c>
      <c r="AZ83" s="402" t="s">
        <v>473</v>
      </c>
      <c r="BA83" s="402" t="s">
        <v>473</v>
      </c>
      <c r="BB83" s="402" t="s">
        <v>473</v>
      </c>
      <c r="BC83" s="402" t="s">
        <v>473</v>
      </c>
      <c r="BD83" s="402" t="s">
        <v>473</v>
      </c>
      <c r="BE83" s="402" t="s">
        <v>473</v>
      </c>
      <c r="BF83" s="402" t="s">
        <v>473</v>
      </c>
      <c r="BG83" s="402" t="s">
        <v>473</v>
      </c>
      <c r="BH83" s="402" t="s">
        <v>473</v>
      </c>
      <c r="BI83" s="402" t="s">
        <v>473</v>
      </c>
      <c r="BJ83" s="402" t="s">
        <v>473</v>
      </c>
      <c r="BK83" s="402" t="s">
        <v>473</v>
      </c>
      <c r="BL83" s="402">
        <v>6153.5083072816042</v>
      </c>
      <c r="BM83" s="402">
        <v>6875.5136820471525</v>
      </c>
      <c r="BN83" s="402">
        <v>7177.4842407416299</v>
      </c>
      <c r="BO83" s="402">
        <v>7539.3380044073829</v>
      </c>
      <c r="BP83" s="402">
        <v>7801.4384463315973</v>
      </c>
      <c r="BQ83" s="402">
        <v>7818.9893958205876</v>
      </c>
      <c r="BR83" s="402">
        <v>8337.988061836586</v>
      </c>
      <c r="BS83" s="402">
        <v>8604.5349941799341</v>
      </c>
      <c r="BT83" s="402">
        <v>8338.6433622778186</v>
      </c>
      <c r="BU83" s="402">
        <v>7974.2278618303353</v>
      </c>
      <c r="BV83" s="402">
        <v>7352.5905346030295</v>
      </c>
      <c r="BW83" s="402">
        <v>6480.8160299390502</v>
      </c>
      <c r="BX83" s="402">
        <v>5843.3789259836276</v>
      </c>
      <c r="BY83" s="402">
        <v>5473.1901924940566</v>
      </c>
      <c r="BZ83" s="402">
        <v>4793.9463919353748</v>
      </c>
      <c r="CA83" s="402">
        <v>4473.8577333009425</v>
      </c>
      <c r="CB83" s="402">
        <v>4263.8665470205597</v>
      </c>
      <c r="CC83" s="402">
        <v>3624.4883833936992</v>
      </c>
      <c r="CD83" s="402">
        <v>3331.1814469585588</v>
      </c>
      <c r="CE83" s="403">
        <v>3040.2767177929895</v>
      </c>
    </row>
    <row r="84" spans="1:83" s="53" customFormat="1" x14ac:dyDescent="0.35">
      <c r="A84" s="473"/>
      <c r="B84" s="73" t="s">
        <v>612</v>
      </c>
      <c r="D84" s="402" t="s">
        <v>473</v>
      </c>
      <c r="E84" s="402" t="s">
        <v>473</v>
      </c>
      <c r="F84" s="402" t="s">
        <v>473</v>
      </c>
      <c r="G84" s="402" t="s">
        <v>473</v>
      </c>
      <c r="H84" s="402" t="s">
        <v>473</v>
      </c>
      <c r="I84" s="402" t="s">
        <v>473</v>
      </c>
      <c r="J84" s="402" t="s">
        <v>473</v>
      </c>
      <c r="K84" s="402" t="s">
        <v>473</v>
      </c>
      <c r="L84" s="402" t="s">
        <v>473</v>
      </c>
      <c r="M84" s="402" t="s">
        <v>473</v>
      </c>
      <c r="N84" s="402" t="s">
        <v>473</v>
      </c>
      <c r="O84" s="402" t="s">
        <v>473</v>
      </c>
      <c r="P84" s="402" t="s">
        <v>473</v>
      </c>
      <c r="Q84" s="402" t="s">
        <v>473</v>
      </c>
      <c r="R84" s="402" t="s">
        <v>473</v>
      </c>
      <c r="S84" s="402" t="s">
        <v>473</v>
      </c>
      <c r="T84" s="402" t="s">
        <v>473</v>
      </c>
      <c r="U84" s="402" t="s">
        <v>473</v>
      </c>
      <c r="V84" s="402" t="s">
        <v>473</v>
      </c>
      <c r="W84" s="402" t="s">
        <v>473</v>
      </c>
      <c r="X84" s="402" t="s">
        <v>473</v>
      </c>
      <c r="Y84" s="402" t="s">
        <v>473</v>
      </c>
      <c r="Z84" s="402" t="s">
        <v>473</v>
      </c>
      <c r="AA84" s="402" t="s">
        <v>473</v>
      </c>
      <c r="AB84" s="402" t="s">
        <v>473</v>
      </c>
      <c r="AC84" s="402" t="s">
        <v>473</v>
      </c>
      <c r="AD84" s="402" t="s">
        <v>473</v>
      </c>
      <c r="AE84" s="402" t="s">
        <v>473</v>
      </c>
      <c r="AF84" s="402" t="s">
        <v>473</v>
      </c>
      <c r="AG84" s="402" t="s">
        <v>473</v>
      </c>
      <c r="AH84" s="402" t="s">
        <v>473</v>
      </c>
      <c r="AI84" s="402" t="s">
        <v>473</v>
      </c>
      <c r="AJ84" s="402" t="s">
        <v>473</v>
      </c>
      <c r="AK84" s="402" t="s">
        <v>473</v>
      </c>
      <c r="AL84" s="402" t="s">
        <v>473</v>
      </c>
      <c r="AM84" s="402" t="s">
        <v>473</v>
      </c>
      <c r="AN84" s="402" t="s">
        <v>473</v>
      </c>
      <c r="AO84" s="402" t="s">
        <v>473</v>
      </c>
      <c r="AP84" s="402" t="s">
        <v>473</v>
      </c>
      <c r="AQ84" s="402" t="s">
        <v>473</v>
      </c>
      <c r="AR84" s="402" t="s">
        <v>473</v>
      </c>
      <c r="AS84" s="402" t="s">
        <v>473</v>
      </c>
      <c r="AT84" s="402" t="s">
        <v>473</v>
      </c>
      <c r="AU84" s="402" t="s">
        <v>473</v>
      </c>
      <c r="AV84" s="402" t="s">
        <v>473</v>
      </c>
      <c r="AW84" s="402" t="s">
        <v>473</v>
      </c>
      <c r="AX84" s="402" t="s">
        <v>473</v>
      </c>
      <c r="AY84" s="402" t="s">
        <v>473</v>
      </c>
      <c r="AZ84" s="402" t="s">
        <v>473</v>
      </c>
      <c r="BA84" s="402" t="s">
        <v>473</v>
      </c>
      <c r="BB84" s="402" t="s">
        <v>473</v>
      </c>
      <c r="BC84" s="402" t="s">
        <v>473</v>
      </c>
      <c r="BD84" s="402" t="s">
        <v>473</v>
      </c>
      <c r="BE84" s="402" t="s">
        <v>473</v>
      </c>
      <c r="BF84" s="402" t="s">
        <v>473</v>
      </c>
      <c r="BG84" s="402" t="s">
        <v>473</v>
      </c>
      <c r="BH84" s="402" t="s">
        <v>473</v>
      </c>
      <c r="BI84" s="402" t="s">
        <v>473</v>
      </c>
      <c r="BJ84" s="402" t="s">
        <v>473</v>
      </c>
      <c r="BK84" s="402" t="s">
        <v>473</v>
      </c>
      <c r="BL84" s="402">
        <v>4506.5203967778025</v>
      </c>
      <c r="BM84" s="402">
        <v>4631.5282837534514</v>
      </c>
      <c r="BN84" s="402">
        <v>4331.6801784261024</v>
      </c>
      <c r="BO84" s="402">
        <v>3936.5595304513372</v>
      </c>
      <c r="BP84" s="402">
        <v>3549.2464911750803</v>
      </c>
      <c r="BQ84" s="402">
        <v>3161.4930940823851</v>
      </c>
      <c r="BR84" s="402">
        <v>2970.1016940416071</v>
      </c>
      <c r="BS84" s="402">
        <v>2794.4843213404374</v>
      </c>
      <c r="BT84" s="402">
        <v>2535.2420658122492</v>
      </c>
      <c r="BU84" s="402">
        <v>2230.2253939136858</v>
      </c>
      <c r="BV84" s="402">
        <v>1905.6779662945225</v>
      </c>
      <c r="BW84" s="402">
        <v>1317.6048240185662</v>
      </c>
      <c r="BX84" s="402">
        <v>905.68708716292861</v>
      </c>
      <c r="BY84" s="402">
        <v>667.11764023625301</v>
      </c>
      <c r="BZ84" s="402">
        <v>461.8924926065381</v>
      </c>
      <c r="CA84" s="402">
        <v>355.84153493060415</v>
      </c>
      <c r="CB84" s="402">
        <v>269.09009931826188</v>
      </c>
      <c r="CC84" s="402">
        <v>41.811762836100122</v>
      </c>
      <c r="CD84" s="402">
        <v>0.18548177519157835</v>
      </c>
      <c r="CE84" s="403">
        <v>0</v>
      </c>
    </row>
    <row r="85" spans="1:83" s="53" customFormat="1" x14ac:dyDescent="0.35">
      <c r="A85" s="473"/>
      <c r="B85" s="73" t="s">
        <v>472</v>
      </c>
      <c r="D85" s="402" t="s">
        <v>473</v>
      </c>
      <c r="E85" s="402" t="s">
        <v>473</v>
      </c>
      <c r="F85" s="402" t="s">
        <v>473</v>
      </c>
      <c r="G85" s="402" t="s">
        <v>473</v>
      </c>
      <c r="H85" s="402" t="s">
        <v>473</v>
      </c>
      <c r="I85" s="402" t="s">
        <v>473</v>
      </c>
      <c r="J85" s="402" t="s">
        <v>473</v>
      </c>
      <c r="K85" s="402" t="s">
        <v>473</v>
      </c>
      <c r="L85" s="402" t="s">
        <v>473</v>
      </c>
      <c r="M85" s="402" t="s">
        <v>473</v>
      </c>
      <c r="N85" s="402" t="s">
        <v>473</v>
      </c>
      <c r="O85" s="402" t="s">
        <v>473</v>
      </c>
      <c r="P85" s="402" t="s">
        <v>473</v>
      </c>
      <c r="Q85" s="402" t="s">
        <v>473</v>
      </c>
      <c r="R85" s="402" t="s">
        <v>473</v>
      </c>
      <c r="S85" s="402" t="s">
        <v>473</v>
      </c>
      <c r="T85" s="402" t="s">
        <v>473</v>
      </c>
      <c r="U85" s="402" t="s">
        <v>473</v>
      </c>
      <c r="V85" s="402" t="s">
        <v>473</v>
      </c>
      <c r="W85" s="402" t="s">
        <v>473</v>
      </c>
      <c r="X85" s="402" t="s">
        <v>473</v>
      </c>
      <c r="Y85" s="402" t="s">
        <v>473</v>
      </c>
      <c r="Z85" s="402" t="s">
        <v>473</v>
      </c>
      <c r="AA85" s="402" t="s">
        <v>473</v>
      </c>
      <c r="AB85" s="402" t="s">
        <v>473</v>
      </c>
      <c r="AC85" s="402" t="s">
        <v>473</v>
      </c>
      <c r="AD85" s="402" t="s">
        <v>473</v>
      </c>
      <c r="AE85" s="402" t="s">
        <v>473</v>
      </c>
      <c r="AF85" s="402" t="s">
        <v>473</v>
      </c>
      <c r="AG85" s="402" t="s">
        <v>473</v>
      </c>
      <c r="AH85" s="402" t="s">
        <v>473</v>
      </c>
      <c r="AI85" s="402" t="s">
        <v>473</v>
      </c>
      <c r="AJ85" s="402" t="s">
        <v>473</v>
      </c>
      <c r="AK85" s="402" t="s">
        <v>473</v>
      </c>
      <c r="AL85" s="402" t="s">
        <v>473</v>
      </c>
      <c r="AM85" s="402" t="s">
        <v>473</v>
      </c>
      <c r="AN85" s="402" t="s">
        <v>473</v>
      </c>
      <c r="AO85" s="402" t="s">
        <v>473</v>
      </c>
      <c r="AP85" s="402" t="s">
        <v>473</v>
      </c>
      <c r="AQ85" s="402" t="s">
        <v>473</v>
      </c>
      <c r="AR85" s="402" t="s">
        <v>473</v>
      </c>
      <c r="AS85" s="402" t="s">
        <v>473</v>
      </c>
      <c r="AT85" s="402" t="s">
        <v>473</v>
      </c>
      <c r="AU85" s="402" t="s">
        <v>473</v>
      </c>
      <c r="AV85" s="402" t="s">
        <v>473</v>
      </c>
      <c r="AW85" s="402" t="s">
        <v>473</v>
      </c>
      <c r="AX85" s="402" t="s">
        <v>473</v>
      </c>
      <c r="AY85" s="402" t="s">
        <v>473</v>
      </c>
      <c r="AZ85" s="402" t="s">
        <v>473</v>
      </c>
      <c r="BA85" s="402" t="s">
        <v>473</v>
      </c>
      <c r="BB85" s="402" t="s">
        <v>473</v>
      </c>
      <c r="BC85" s="402" t="s">
        <v>473</v>
      </c>
      <c r="BD85" s="402" t="s">
        <v>473</v>
      </c>
      <c r="BE85" s="402" t="s">
        <v>473</v>
      </c>
      <c r="BF85" s="402" t="s">
        <v>473</v>
      </c>
      <c r="BG85" s="402" t="s">
        <v>473</v>
      </c>
      <c r="BH85" s="402" t="s">
        <v>473</v>
      </c>
      <c r="BI85" s="402" t="s">
        <v>473</v>
      </c>
      <c r="BJ85" s="402" t="s">
        <v>473</v>
      </c>
      <c r="BK85" s="402" t="s">
        <v>473</v>
      </c>
      <c r="BL85" s="402">
        <v>433.41542227102929</v>
      </c>
      <c r="BM85" s="402">
        <v>531.60008443380832</v>
      </c>
      <c r="BN85" s="402">
        <v>620.47740988407861</v>
      </c>
      <c r="BO85" s="402">
        <v>708.52351348124716</v>
      </c>
      <c r="BP85" s="402">
        <v>806.74879509100742</v>
      </c>
      <c r="BQ85" s="402">
        <v>877.75386787577861</v>
      </c>
      <c r="BR85" s="402">
        <v>975.47269582694105</v>
      </c>
      <c r="BS85" s="402">
        <v>1097.180628025116</v>
      </c>
      <c r="BT85" s="402">
        <v>1135.9208730129349</v>
      </c>
      <c r="BU85" s="402">
        <v>1137.8290887028959</v>
      </c>
      <c r="BV85" s="402">
        <v>1102.9991639533202</v>
      </c>
      <c r="BW85" s="402">
        <v>967.33665263412718</v>
      </c>
      <c r="BX85" s="402">
        <v>838.74270714625197</v>
      </c>
      <c r="BY85" s="402">
        <v>722.87661331611366</v>
      </c>
      <c r="BZ85" s="402">
        <v>619.83137498110102</v>
      </c>
      <c r="CA85" s="402">
        <v>526.55293908639021</v>
      </c>
      <c r="CB85" s="402">
        <v>429.6675857432856</v>
      </c>
      <c r="CC85" s="402">
        <v>72.637949939092749</v>
      </c>
      <c r="CD85" s="402">
        <v>0.79783369567982831</v>
      </c>
      <c r="CE85" s="403">
        <v>0</v>
      </c>
    </row>
    <row r="86" spans="1:83" s="53" customFormat="1" x14ac:dyDescent="0.35">
      <c r="A86" s="473"/>
      <c r="B86" s="73" t="s">
        <v>613</v>
      </c>
      <c r="D86" s="402" t="s">
        <v>473</v>
      </c>
      <c r="E86" s="402" t="s">
        <v>473</v>
      </c>
      <c r="F86" s="402" t="s">
        <v>473</v>
      </c>
      <c r="G86" s="402" t="s">
        <v>473</v>
      </c>
      <c r="H86" s="402" t="s">
        <v>473</v>
      </c>
      <c r="I86" s="402" t="s">
        <v>473</v>
      </c>
      <c r="J86" s="402" t="s">
        <v>473</v>
      </c>
      <c r="K86" s="402" t="s">
        <v>473</v>
      </c>
      <c r="L86" s="402" t="s">
        <v>473</v>
      </c>
      <c r="M86" s="402" t="s">
        <v>473</v>
      </c>
      <c r="N86" s="402" t="s">
        <v>473</v>
      </c>
      <c r="O86" s="402" t="s">
        <v>473</v>
      </c>
      <c r="P86" s="402" t="s">
        <v>473</v>
      </c>
      <c r="Q86" s="402" t="s">
        <v>473</v>
      </c>
      <c r="R86" s="402" t="s">
        <v>473</v>
      </c>
      <c r="S86" s="402" t="s">
        <v>473</v>
      </c>
      <c r="T86" s="402" t="s">
        <v>473</v>
      </c>
      <c r="U86" s="402" t="s">
        <v>473</v>
      </c>
      <c r="V86" s="402" t="s">
        <v>473</v>
      </c>
      <c r="W86" s="402" t="s">
        <v>473</v>
      </c>
      <c r="X86" s="402" t="s">
        <v>473</v>
      </c>
      <c r="Y86" s="402" t="s">
        <v>473</v>
      </c>
      <c r="Z86" s="402" t="s">
        <v>473</v>
      </c>
      <c r="AA86" s="402" t="s">
        <v>473</v>
      </c>
      <c r="AB86" s="402" t="s">
        <v>473</v>
      </c>
      <c r="AC86" s="402" t="s">
        <v>473</v>
      </c>
      <c r="AD86" s="402" t="s">
        <v>473</v>
      </c>
      <c r="AE86" s="402" t="s">
        <v>473</v>
      </c>
      <c r="AF86" s="402" t="s">
        <v>473</v>
      </c>
      <c r="AG86" s="402" t="s">
        <v>473</v>
      </c>
      <c r="AH86" s="402" t="s">
        <v>473</v>
      </c>
      <c r="AI86" s="402" t="s">
        <v>473</v>
      </c>
      <c r="AJ86" s="402" t="s">
        <v>473</v>
      </c>
      <c r="AK86" s="402" t="s">
        <v>473</v>
      </c>
      <c r="AL86" s="402" t="s">
        <v>473</v>
      </c>
      <c r="AM86" s="402" t="s">
        <v>473</v>
      </c>
      <c r="AN86" s="402" t="s">
        <v>473</v>
      </c>
      <c r="AO86" s="402" t="s">
        <v>473</v>
      </c>
      <c r="AP86" s="402" t="s">
        <v>473</v>
      </c>
      <c r="AQ86" s="402" t="s">
        <v>473</v>
      </c>
      <c r="AR86" s="402" t="s">
        <v>473</v>
      </c>
      <c r="AS86" s="402" t="s">
        <v>473</v>
      </c>
      <c r="AT86" s="402" t="s">
        <v>473</v>
      </c>
      <c r="AU86" s="402" t="s">
        <v>473</v>
      </c>
      <c r="AV86" s="402" t="s">
        <v>473</v>
      </c>
      <c r="AW86" s="402" t="s">
        <v>473</v>
      </c>
      <c r="AX86" s="402" t="s">
        <v>473</v>
      </c>
      <c r="AY86" s="402" t="s">
        <v>473</v>
      </c>
      <c r="AZ86" s="402" t="s">
        <v>473</v>
      </c>
      <c r="BA86" s="402" t="s">
        <v>473</v>
      </c>
      <c r="BB86" s="402" t="s">
        <v>473</v>
      </c>
      <c r="BC86" s="402" t="s">
        <v>473</v>
      </c>
      <c r="BD86" s="402" t="s">
        <v>473</v>
      </c>
      <c r="BE86" s="402" t="s">
        <v>473</v>
      </c>
      <c r="BF86" s="402" t="s">
        <v>473</v>
      </c>
      <c r="BG86" s="402" t="s">
        <v>473</v>
      </c>
      <c r="BH86" s="402" t="s">
        <v>473</v>
      </c>
      <c r="BI86" s="402" t="s">
        <v>473</v>
      </c>
      <c r="BJ86" s="402" t="s">
        <v>473</v>
      </c>
      <c r="BK86" s="402" t="s">
        <v>473</v>
      </c>
      <c r="BL86" s="402">
        <v>891.22113161327331</v>
      </c>
      <c r="BM86" s="402">
        <v>919.01811349576803</v>
      </c>
      <c r="BN86" s="402">
        <v>884.61432781434019</v>
      </c>
      <c r="BO86" s="402">
        <v>821.62416433096178</v>
      </c>
      <c r="BP86" s="402">
        <v>709.89408858576428</v>
      </c>
      <c r="BQ86" s="402">
        <v>620.15581616194527</v>
      </c>
      <c r="BR86" s="402">
        <v>554.07394796089613</v>
      </c>
      <c r="BS86" s="402">
        <v>472.48472669541184</v>
      </c>
      <c r="BT86" s="402">
        <v>376.13727862282701</v>
      </c>
      <c r="BU86" s="402">
        <v>266.93353263528326</v>
      </c>
      <c r="BV86" s="402">
        <v>151.51695624076035</v>
      </c>
      <c r="BW86" s="402">
        <v>83.11281177916949</v>
      </c>
      <c r="BX86" s="402">
        <v>54.654624952522845</v>
      </c>
      <c r="BY86" s="402">
        <v>44.562912806075182</v>
      </c>
      <c r="BZ86" s="402">
        <v>33.444020560168774</v>
      </c>
      <c r="CA86" s="402">
        <v>25.593528515416637</v>
      </c>
      <c r="CB86" s="402">
        <v>19.318708329714386</v>
      </c>
      <c r="CC86" s="402" t="s">
        <v>473</v>
      </c>
      <c r="CD86" s="402" t="s">
        <v>473</v>
      </c>
      <c r="CE86" s="403">
        <v>0</v>
      </c>
    </row>
    <row r="87" spans="1:83" s="53" customFormat="1" ht="26.25" customHeight="1" x14ac:dyDescent="0.35">
      <c r="A87" s="473"/>
      <c r="B87" s="73" t="s">
        <v>614</v>
      </c>
      <c r="D87" s="402" t="s">
        <v>473</v>
      </c>
      <c r="E87" s="402" t="s">
        <v>473</v>
      </c>
      <c r="F87" s="402" t="s">
        <v>473</v>
      </c>
      <c r="G87" s="402" t="s">
        <v>473</v>
      </c>
      <c r="H87" s="402" t="s">
        <v>473</v>
      </c>
      <c r="I87" s="402" t="s">
        <v>473</v>
      </c>
      <c r="J87" s="402" t="s">
        <v>473</v>
      </c>
      <c r="K87" s="402" t="s">
        <v>473</v>
      </c>
      <c r="L87" s="402" t="s">
        <v>473</v>
      </c>
      <c r="M87" s="402" t="s">
        <v>473</v>
      </c>
      <c r="N87" s="402" t="s">
        <v>473</v>
      </c>
      <c r="O87" s="402" t="s">
        <v>473</v>
      </c>
      <c r="P87" s="402" t="s">
        <v>473</v>
      </c>
      <c r="Q87" s="402" t="s">
        <v>473</v>
      </c>
      <c r="R87" s="402" t="s">
        <v>473</v>
      </c>
      <c r="S87" s="402" t="s">
        <v>473</v>
      </c>
      <c r="T87" s="402" t="s">
        <v>473</v>
      </c>
      <c r="U87" s="402" t="s">
        <v>473</v>
      </c>
      <c r="V87" s="402" t="s">
        <v>473</v>
      </c>
      <c r="W87" s="402" t="s">
        <v>473</v>
      </c>
      <c r="X87" s="402" t="s">
        <v>473</v>
      </c>
      <c r="Y87" s="402" t="s">
        <v>473</v>
      </c>
      <c r="Z87" s="402" t="s">
        <v>473</v>
      </c>
      <c r="AA87" s="402" t="s">
        <v>473</v>
      </c>
      <c r="AB87" s="402" t="s">
        <v>473</v>
      </c>
      <c r="AC87" s="402" t="s">
        <v>473</v>
      </c>
      <c r="AD87" s="402" t="s">
        <v>473</v>
      </c>
      <c r="AE87" s="402" t="s">
        <v>473</v>
      </c>
      <c r="AF87" s="402" t="s">
        <v>473</v>
      </c>
      <c r="AG87" s="402" t="s">
        <v>473</v>
      </c>
      <c r="AH87" s="402" t="s">
        <v>473</v>
      </c>
      <c r="AI87" s="402" t="s">
        <v>473</v>
      </c>
      <c r="AJ87" s="402" t="s">
        <v>473</v>
      </c>
      <c r="AK87" s="402" t="s">
        <v>473</v>
      </c>
      <c r="AL87" s="402" t="s">
        <v>473</v>
      </c>
      <c r="AM87" s="402" t="s">
        <v>473</v>
      </c>
      <c r="AN87" s="402" t="s">
        <v>473</v>
      </c>
      <c r="AO87" s="402" t="s">
        <v>473</v>
      </c>
      <c r="AP87" s="402" t="s">
        <v>473</v>
      </c>
      <c r="AQ87" s="402" t="s">
        <v>473</v>
      </c>
      <c r="AR87" s="402" t="s">
        <v>473</v>
      </c>
      <c r="AS87" s="402" t="s">
        <v>473</v>
      </c>
      <c r="AT87" s="402" t="s">
        <v>473</v>
      </c>
      <c r="AU87" s="402" t="s">
        <v>473</v>
      </c>
      <c r="AV87" s="402" t="s">
        <v>473</v>
      </c>
      <c r="AW87" s="402" t="s">
        <v>473</v>
      </c>
      <c r="AX87" s="402" t="s">
        <v>473</v>
      </c>
      <c r="AY87" s="402" t="s">
        <v>473</v>
      </c>
      <c r="AZ87" s="402" t="s">
        <v>473</v>
      </c>
      <c r="BA87" s="402" t="s">
        <v>473</v>
      </c>
      <c r="BB87" s="402" t="s">
        <v>473</v>
      </c>
      <c r="BC87" s="402" t="s">
        <v>473</v>
      </c>
      <c r="BD87" s="402" t="s">
        <v>473</v>
      </c>
      <c r="BE87" s="402" t="s">
        <v>473</v>
      </c>
      <c r="BF87" s="402" t="s">
        <v>473</v>
      </c>
      <c r="BG87" s="402" t="s">
        <v>473</v>
      </c>
      <c r="BH87" s="402" t="s">
        <v>473</v>
      </c>
      <c r="BI87" s="402" t="s">
        <v>473</v>
      </c>
      <c r="BJ87" s="402" t="s">
        <v>473</v>
      </c>
      <c r="BK87" s="402" t="s">
        <v>473</v>
      </c>
      <c r="BL87" s="402">
        <v>5707.7020678301542</v>
      </c>
      <c r="BM87" s="402">
        <v>5850.2617326041527</v>
      </c>
      <c r="BN87" s="402">
        <v>5927.5969441651114</v>
      </c>
      <c r="BO87" s="402">
        <v>6059.5332844557415</v>
      </c>
      <c r="BP87" s="402">
        <v>6115.1100229462136</v>
      </c>
      <c r="BQ87" s="402">
        <v>6117.3783031009471</v>
      </c>
      <c r="BR87" s="402">
        <v>6058.2081407007217</v>
      </c>
      <c r="BS87" s="402">
        <v>5948.2210806496469</v>
      </c>
      <c r="BT87" s="402">
        <v>5640.836523849418</v>
      </c>
      <c r="BU87" s="402">
        <v>5349.4984339167004</v>
      </c>
      <c r="BV87" s="402">
        <v>5048.9183632223494</v>
      </c>
      <c r="BW87" s="402">
        <v>4798.368410693065</v>
      </c>
      <c r="BX87" s="402">
        <v>4452.4132661625063</v>
      </c>
      <c r="BY87" s="402">
        <v>4370.7107322882975</v>
      </c>
      <c r="BZ87" s="402">
        <v>3996.6061349746333</v>
      </c>
      <c r="CA87" s="402">
        <v>4202.7093975997286</v>
      </c>
      <c r="CB87" s="402">
        <v>4177.001901580521</v>
      </c>
      <c r="CC87" s="402">
        <v>3953.9038086481678</v>
      </c>
      <c r="CD87" s="402">
        <v>3776.9934026946762</v>
      </c>
      <c r="CE87" s="403">
        <v>3811.4009405964312</v>
      </c>
    </row>
    <row r="88" spans="1:83" s="53" customFormat="1" x14ac:dyDescent="0.35">
      <c r="A88" s="473"/>
      <c r="B88" s="73" t="s">
        <v>474</v>
      </c>
      <c r="D88" s="402" t="s">
        <v>473</v>
      </c>
      <c r="E88" s="402" t="s">
        <v>473</v>
      </c>
      <c r="F88" s="402" t="s">
        <v>473</v>
      </c>
      <c r="G88" s="402" t="s">
        <v>473</v>
      </c>
      <c r="H88" s="402" t="s">
        <v>473</v>
      </c>
      <c r="I88" s="402" t="s">
        <v>473</v>
      </c>
      <c r="J88" s="402" t="s">
        <v>473</v>
      </c>
      <c r="K88" s="402" t="s">
        <v>473</v>
      </c>
      <c r="L88" s="402" t="s">
        <v>473</v>
      </c>
      <c r="M88" s="402" t="s">
        <v>473</v>
      </c>
      <c r="N88" s="402" t="s">
        <v>473</v>
      </c>
      <c r="O88" s="402" t="s">
        <v>473</v>
      </c>
      <c r="P88" s="402" t="s">
        <v>473</v>
      </c>
      <c r="Q88" s="402" t="s">
        <v>473</v>
      </c>
      <c r="R88" s="402" t="s">
        <v>473</v>
      </c>
      <c r="S88" s="402" t="s">
        <v>473</v>
      </c>
      <c r="T88" s="402" t="s">
        <v>473</v>
      </c>
      <c r="U88" s="402" t="s">
        <v>473</v>
      </c>
      <c r="V88" s="402" t="s">
        <v>473</v>
      </c>
      <c r="W88" s="402" t="s">
        <v>473</v>
      </c>
      <c r="X88" s="402" t="s">
        <v>473</v>
      </c>
      <c r="Y88" s="402" t="s">
        <v>473</v>
      </c>
      <c r="Z88" s="402" t="s">
        <v>473</v>
      </c>
      <c r="AA88" s="402" t="s">
        <v>473</v>
      </c>
      <c r="AB88" s="402" t="s">
        <v>473</v>
      </c>
      <c r="AC88" s="402" t="s">
        <v>473</v>
      </c>
      <c r="AD88" s="402" t="s">
        <v>473</v>
      </c>
      <c r="AE88" s="402" t="s">
        <v>473</v>
      </c>
      <c r="AF88" s="402" t="s">
        <v>473</v>
      </c>
      <c r="AG88" s="402" t="s">
        <v>473</v>
      </c>
      <c r="AH88" s="402" t="s">
        <v>473</v>
      </c>
      <c r="AI88" s="402" t="s">
        <v>473</v>
      </c>
      <c r="AJ88" s="402" t="s">
        <v>473</v>
      </c>
      <c r="AK88" s="402" t="s">
        <v>473</v>
      </c>
      <c r="AL88" s="402" t="s">
        <v>473</v>
      </c>
      <c r="AM88" s="402" t="s">
        <v>473</v>
      </c>
      <c r="AN88" s="402" t="s">
        <v>473</v>
      </c>
      <c r="AO88" s="402" t="s">
        <v>473</v>
      </c>
      <c r="AP88" s="402" t="s">
        <v>473</v>
      </c>
      <c r="AQ88" s="402" t="s">
        <v>473</v>
      </c>
      <c r="AR88" s="402" t="s">
        <v>473</v>
      </c>
      <c r="AS88" s="402" t="s">
        <v>473</v>
      </c>
      <c r="AT88" s="402" t="s">
        <v>473</v>
      </c>
      <c r="AU88" s="402" t="s">
        <v>473</v>
      </c>
      <c r="AV88" s="402" t="s">
        <v>473</v>
      </c>
      <c r="AW88" s="402" t="s">
        <v>473</v>
      </c>
      <c r="AX88" s="402" t="s">
        <v>473</v>
      </c>
      <c r="AY88" s="402" t="s">
        <v>473</v>
      </c>
      <c r="AZ88" s="402" t="s">
        <v>473</v>
      </c>
      <c r="BA88" s="402" t="s">
        <v>473</v>
      </c>
      <c r="BB88" s="402" t="s">
        <v>473</v>
      </c>
      <c r="BC88" s="402" t="s">
        <v>473</v>
      </c>
      <c r="BD88" s="402" t="s">
        <v>473</v>
      </c>
      <c r="BE88" s="402" t="s">
        <v>473</v>
      </c>
      <c r="BF88" s="402" t="s">
        <v>473</v>
      </c>
      <c r="BG88" s="402" t="s">
        <v>473</v>
      </c>
      <c r="BH88" s="402" t="s">
        <v>473</v>
      </c>
      <c r="BI88" s="402" t="s">
        <v>473</v>
      </c>
      <c r="BJ88" s="402" t="s">
        <v>473</v>
      </c>
      <c r="BK88" s="402" t="s">
        <v>473</v>
      </c>
      <c r="BL88" s="402">
        <v>136.70724828892136</v>
      </c>
      <c r="BM88" s="402">
        <v>171.04099794453325</v>
      </c>
      <c r="BN88" s="402">
        <v>204.09822227422495</v>
      </c>
      <c r="BO88" s="402">
        <v>235.20511997504838</v>
      </c>
      <c r="BP88" s="402">
        <v>284.59966925096734</v>
      </c>
      <c r="BQ88" s="402">
        <v>318.4413106366971</v>
      </c>
      <c r="BR88" s="402">
        <v>342.39820301715844</v>
      </c>
      <c r="BS88" s="402">
        <v>371.92120762421723</v>
      </c>
      <c r="BT88" s="402">
        <v>366.70528983680549</v>
      </c>
      <c r="BU88" s="402">
        <v>341.36187515279801</v>
      </c>
      <c r="BV88" s="402">
        <v>360.09189818070649</v>
      </c>
      <c r="BW88" s="402">
        <v>394.68894010445155</v>
      </c>
      <c r="BX88" s="402">
        <v>452.69169844437243</v>
      </c>
      <c r="BY88" s="402">
        <v>544.20524794590756</v>
      </c>
      <c r="BZ88" s="402">
        <v>505.97429105729123</v>
      </c>
      <c r="CA88" s="402">
        <v>456.59538247006037</v>
      </c>
      <c r="CB88" s="402">
        <v>482.4783458929212</v>
      </c>
      <c r="CC88" s="402">
        <v>342.84001463083109</v>
      </c>
      <c r="CD88" s="402">
        <v>345.57209893875853</v>
      </c>
      <c r="CE88" s="403">
        <v>347.00385534544642</v>
      </c>
    </row>
    <row r="89" spans="1:83" s="53" customFormat="1" x14ac:dyDescent="0.35">
      <c r="A89" s="473"/>
      <c r="B89" s="73" t="s">
        <v>615</v>
      </c>
      <c r="D89" s="402" t="s">
        <v>473</v>
      </c>
      <c r="E89" s="402" t="s">
        <v>473</v>
      </c>
      <c r="F89" s="402" t="s">
        <v>473</v>
      </c>
      <c r="G89" s="402" t="s">
        <v>473</v>
      </c>
      <c r="H89" s="402" t="s">
        <v>473</v>
      </c>
      <c r="I89" s="402" t="s">
        <v>473</v>
      </c>
      <c r="J89" s="402" t="s">
        <v>473</v>
      </c>
      <c r="K89" s="402" t="s">
        <v>473</v>
      </c>
      <c r="L89" s="402" t="s">
        <v>473</v>
      </c>
      <c r="M89" s="402" t="s">
        <v>473</v>
      </c>
      <c r="N89" s="402" t="s">
        <v>473</v>
      </c>
      <c r="O89" s="402" t="s">
        <v>473</v>
      </c>
      <c r="P89" s="402" t="s">
        <v>473</v>
      </c>
      <c r="Q89" s="402" t="s">
        <v>473</v>
      </c>
      <c r="R89" s="402" t="s">
        <v>473</v>
      </c>
      <c r="S89" s="402" t="s">
        <v>473</v>
      </c>
      <c r="T89" s="402" t="s">
        <v>473</v>
      </c>
      <c r="U89" s="402" t="s">
        <v>473</v>
      </c>
      <c r="V89" s="402" t="s">
        <v>473</v>
      </c>
      <c r="W89" s="402" t="s">
        <v>473</v>
      </c>
      <c r="X89" s="402" t="s">
        <v>473</v>
      </c>
      <c r="Y89" s="402" t="s">
        <v>473</v>
      </c>
      <c r="Z89" s="402" t="s">
        <v>473</v>
      </c>
      <c r="AA89" s="402" t="s">
        <v>473</v>
      </c>
      <c r="AB89" s="402" t="s">
        <v>473</v>
      </c>
      <c r="AC89" s="402" t="s">
        <v>473</v>
      </c>
      <c r="AD89" s="402" t="s">
        <v>473</v>
      </c>
      <c r="AE89" s="402" t="s">
        <v>473</v>
      </c>
      <c r="AF89" s="402" t="s">
        <v>473</v>
      </c>
      <c r="AG89" s="402" t="s">
        <v>473</v>
      </c>
      <c r="AH89" s="402" t="s">
        <v>473</v>
      </c>
      <c r="AI89" s="402" t="s">
        <v>473</v>
      </c>
      <c r="AJ89" s="402" t="s">
        <v>473</v>
      </c>
      <c r="AK89" s="402" t="s">
        <v>473</v>
      </c>
      <c r="AL89" s="402" t="s">
        <v>473</v>
      </c>
      <c r="AM89" s="402" t="s">
        <v>473</v>
      </c>
      <c r="AN89" s="402" t="s">
        <v>473</v>
      </c>
      <c r="AO89" s="402" t="s">
        <v>473</v>
      </c>
      <c r="AP89" s="402" t="s">
        <v>473</v>
      </c>
      <c r="AQ89" s="402" t="s">
        <v>473</v>
      </c>
      <c r="AR89" s="402" t="s">
        <v>473</v>
      </c>
      <c r="AS89" s="402" t="s">
        <v>473</v>
      </c>
      <c r="AT89" s="402" t="s">
        <v>473</v>
      </c>
      <c r="AU89" s="402" t="s">
        <v>473</v>
      </c>
      <c r="AV89" s="402" t="s">
        <v>473</v>
      </c>
      <c r="AW89" s="402" t="s">
        <v>473</v>
      </c>
      <c r="AX89" s="402" t="s">
        <v>473</v>
      </c>
      <c r="AY89" s="402" t="s">
        <v>473</v>
      </c>
      <c r="AZ89" s="402" t="s">
        <v>473</v>
      </c>
      <c r="BA89" s="402" t="s">
        <v>473</v>
      </c>
      <c r="BB89" s="402" t="s">
        <v>473</v>
      </c>
      <c r="BC89" s="402" t="s">
        <v>473</v>
      </c>
      <c r="BD89" s="402" t="s">
        <v>473</v>
      </c>
      <c r="BE89" s="402" t="s">
        <v>473</v>
      </c>
      <c r="BF89" s="402" t="s">
        <v>473</v>
      </c>
      <c r="BG89" s="402" t="s">
        <v>473</v>
      </c>
      <c r="BH89" s="402" t="s">
        <v>473</v>
      </c>
      <c r="BI89" s="402" t="s">
        <v>473</v>
      </c>
      <c r="BJ89" s="402" t="s">
        <v>473</v>
      </c>
      <c r="BK89" s="402" t="s">
        <v>473</v>
      </c>
      <c r="BL89" s="402">
        <v>31.491203729295325</v>
      </c>
      <c r="BM89" s="402">
        <v>35.918041342621684</v>
      </c>
      <c r="BN89" s="402">
        <v>39.200395443678616</v>
      </c>
      <c r="BO89" s="402">
        <v>40.850826416240295</v>
      </c>
      <c r="BP89" s="402">
        <v>42.213992864669422</v>
      </c>
      <c r="BQ89" s="402">
        <v>41.044033811965555</v>
      </c>
      <c r="BR89" s="402">
        <v>40.225774245356874</v>
      </c>
      <c r="BS89" s="402">
        <v>40.405986694218313</v>
      </c>
      <c r="BT89" s="402">
        <v>38.727515927552197</v>
      </c>
      <c r="BU89" s="402">
        <v>31.834687334554626</v>
      </c>
      <c r="BV89" s="402">
        <v>29.275573530839971</v>
      </c>
      <c r="BW89" s="402">
        <v>21.307216693720033</v>
      </c>
      <c r="BX89" s="402">
        <v>15.32747842621905</v>
      </c>
      <c r="BY89" s="402">
        <v>12.359974607796087</v>
      </c>
      <c r="BZ89" s="402">
        <v>9.4242445141466558</v>
      </c>
      <c r="CA89" s="402">
        <v>7.621453519639771</v>
      </c>
      <c r="CB89" s="402">
        <v>6.1767229458098543</v>
      </c>
      <c r="CC89" s="402">
        <v>0.14517167933114083</v>
      </c>
      <c r="CD89" s="402" t="s">
        <v>473</v>
      </c>
      <c r="CE89" s="403" t="s">
        <v>473</v>
      </c>
    </row>
    <row r="90" spans="1:83" s="53" customFormat="1" x14ac:dyDescent="0.35">
      <c r="A90" s="473"/>
      <c r="B90" s="73" t="s">
        <v>35</v>
      </c>
      <c r="D90" s="402" t="s">
        <v>473</v>
      </c>
      <c r="E90" s="402" t="s">
        <v>473</v>
      </c>
      <c r="F90" s="402" t="s">
        <v>473</v>
      </c>
      <c r="G90" s="402" t="s">
        <v>473</v>
      </c>
      <c r="H90" s="402" t="s">
        <v>473</v>
      </c>
      <c r="I90" s="402" t="s">
        <v>473</v>
      </c>
      <c r="J90" s="402" t="s">
        <v>473</v>
      </c>
      <c r="K90" s="402" t="s">
        <v>473</v>
      </c>
      <c r="L90" s="402" t="s">
        <v>473</v>
      </c>
      <c r="M90" s="402" t="s">
        <v>473</v>
      </c>
      <c r="N90" s="402" t="s">
        <v>473</v>
      </c>
      <c r="O90" s="402" t="s">
        <v>473</v>
      </c>
      <c r="P90" s="402" t="s">
        <v>473</v>
      </c>
      <c r="Q90" s="402" t="s">
        <v>473</v>
      </c>
      <c r="R90" s="402" t="s">
        <v>473</v>
      </c>
      <c r="S90" s="402" t="s">
        <v>473</v>
      </c>
      <c r="T90" s="402" t="s">
        <v>473</v>
      </c>
      <c r="U90" s="402" t="s">
        <v>473</v>
      </c>
      <c r="V90" s="402" t="s">
        <v>473</v>
      </c>
      <c r="W90" s="402" t="s">
        <v>473</v>
      </c>
      <c r="X90" s="402" t="s">
        <v>473</v>
      </c>
      <c r="Y90" s="402" t="s">
        <v>473</v>
      </c>
      <c r="Z90" s="402" t="s">
        <v>473</v>
      </c>
      <c r="AA90" s="402" t="s">
        <v>473</v>
      </c>
      <c r="AB90" s="402" t="s">
        <v>473</v>
      </c>
      <c r="AC90" s="402" t="s">
        <v>473</v>
      </c>
      <c r="AD90" s="402" t="s">
        <v>473</v>
      </c>
      <c r="AE90" s="402" t="s">
        <v>473</v>
      </c>
      <c r="AF90" s="402" t="s">
        <v>473</v>
      </c>
      <c r="AG90" s="402" t="s">
        <v>473</v>
      </c>
      <c r="AH90" s="402" t="s">
        <v>473</v>
      </c>
      <c r="AI90" s="402" t="s">
        <v>473</v>
      </c>
      <c r="AJ90" s="402" t="s">
        <v>473</v>
      </c>
      <c r="AK90" s="402" t="s">
        <v>473</v>
      </c>
      <c r="AL90" s="402" t="s">
        <v>473</v>
      </c>
      <c r="AM90" s="402" t="s">
        <v>473</v>
      </c>
      <c r="AN90" s="402" t="s">
        <v>473</v>
      </c>
      <c r="AO90" s="402" t="s">
        <v>473</v>
      </c>
      <c r="AP90" s="402" t="s">
        <v>473</v>
      </c>
      <c r="AQ90" s="402" t="s">
        <v>473</v>
      </c>
      <c r="AR90" s="402" t="s">
        <v>473</v>
      </c>
      <c r="AS90" s="402" t="s">
        <v>473</v>
      </c>
      <c r="AT90" s="402" t="s">
        <v>473</v>
      </c>
      <c r="AU90" s="402" t="s">
        <v>473</v>
      </c>
      <c r="AV90" s="402" t="s">
        <v>473</v>
      </c>
      <c r="AW90" s="402" t="s">
        <v>473</v>
      </c>
      <c r="AX90" s="402" t="s">
        <v>473</v>
      </c>
      <c r="AY90" s="402" t="s">
        <v>473</v>
      </c>
      <c r="AZ90" s="402" t="s">
        <v>473</v>
      </c>
      <c r="BA90" s="402" t="s">
        <v>473</v>
      </c>
      <c r="BB90" s="402" t="s">
        <v>473</v>
      </c>
      <c r="BC90" s="402" t="s">
        <v>473</v>
      </c>
      <c r="BD90" s="402" t="s">
        <v>473</v>
      </c>
      <c r="BE90" s="402" t="s">
        <v>473</v>
      </c>
      <c r="BF90" s="402" t="s">
        <v>473</v>
      </c>
      <c r="BG90" s="402" t="s">
        <v>473</v>
      </c>
      <c r="BH90" s="402" t="s">
        <v>473</v>
      </c>
      <c r="BI90" s="402" t="s">
        <v>473</v>
      </c>
      <c r="BJ90" s="402" t="s">
        <v>473</v>
      </c>
      <c r="BK90" s="402" t="s">
        <v>473</v>
      </c>
      <c r="BL90" s="402">
        <v>1002.8023593438613</v>
      </c>
      <c r="BM90" s="402">
        <v>1101.0462577058895</v>
      </c>
      <c r="BN90" s="402">
        <v>1052.7095339546722</v>
      </c>
      <c r="BO90" s="402">
        <v>1108.6822617644077</v>
      </c>
      <c r="BP90" s="402">
        <v>1230.436576683426</v>
      </c>
      <c r="BQ90" s="402">
        <v>1325.4489876267576</v>
      </c>
      <c r="BR90" s="402">
        <v>1438.8554606530231</v>
      </c>
      <c r="BS90" s="402">
        <v>1539.2282676753312</v>
      </c>
      <c r="BT90" s="402">
        <v>1598.6218230246907</v>
      </c>
      <c r="BU90" s="402">
        <v>1650.119716982457</v>
      </c>
      <c r="BV90" s="402">
        <v>1681.6629593762243</v>
      </c>
      <c r="BW90" s="402">
        <v>1701.1125401378549</v>
      </c>
      <c r="BX90" s="402">
        <v>1691.1767550088618</v>
      </c>
      <c r="BY90" s="402">
        <v>1797.0802844424463</v>
      </c>
      <c r="BZ90" s="402">
        <v>1768.6769435303777</v>
      </c>
      <c r="CA90" s="402">
        <v>1726.9469614574293</v>
      </c>
      <c r="CB90" s="402">
        <v>1781.0016476169581</v>
      </c>
      <c r="CC90" s="402">
        <v>1815.3717149243209</v>
      </c>
      <c r="CD90" s="402">
        <v>1825.1023487148527</v>
      </c>
      <c r="CE90" s="403">
        <v>1826.165801938113</v>
      </c>
    </row>
    <row r="91" spans="1:83" s="53" customFormat="1" x14ac:dyDescent="0.35">
      <c r="A91" s="473"/>
      <c r="B91" s="73" t="s">
        <v>659</v>
      </c>
      <c r="D91" s="402" t="s">
        <v>473</v>
      </c>
      <c r="E91" s="402" t="s">
        <v>473</v>
      </c>
      <c r="F91" s="402" t="s">
        <v>473</v>
      </c>
      <c r="G91" s="402" t="s">
        <v>473</v>
      </c>
      <c r="H91" s="402" t="s">
        <v>473</v>
      </c>
      <c r="I91" s="402" t="s">
        <v>473</v>
      </c>
      <c r="J91" s="402" t="s">
        <v>473</v>
      </c>
      <c r="K91" s="402" t="s">
        <v>473</v>
      </c>
      <c r="L91" s="402" t="s">
        <v>473</v>
      </c>
      <c r="M91" s="402" t="s">
        <v>473</v>
      </c>
      <c r="N91" s="402" t="s">
        <v>473</v>
      </c>
      <c r="O91" s="402" t="s">
        <v>473</v>
      </c>
      <c r="P91" s="402" t="s">
        <v>473</v>
      </c>
      <c r="Q91" s="402" t="s">
        <v>473</v>
      </c>
      <c r="R91" s="402" t="s">
        <v>473</v>
      </c>
      <c r="S91" s="402" t="s">
        <v>473</v>
      </c>
      <c r="T91" s="402" t="s">
        <v>473</v>
      </c>
      <c r="U91" s="402" t="s">
        <v>473</v>
      </c>
      <c r="V91" s="402" t="s">
        <v>473</v>
      </c>
      <c r="W91" s="402" t="s">
        <v>473</v>
      </c>
      <c r="X91" s="402" t="s">
        <v>473</v>
      </c>
      <c r="Y91" s="402" t="s">
        <v>473</v>
      </c>
      <c r="Z91" s="402" t="s">
        <v>473</v>
      </c>
      <c r="AA91" s="402" t="s">
        <v>473</v>
      </c>
      <c r="AB91" s="402" t="s">
        <v>473</v>
      </c>
      <c r="AC91" s="402" t="s">
        <v>473</v>
      </c>
      <c r="AD91" s="402" t="s">
        <v>473</v>
      </c>
      <c r="AE91" s="402" t="s">
        <v>473</v>
      </c>
      <c r="AF91" s="402" t="s">
        <v>473</v>
      </c>
      <c r="AG91" s="402" t="s">
        <v>473</v>
      </c>
      <c r="AH91" s="402" t="s">
        <v>473</v>
      </c>
      <c r="AI91" s="402" t="s">
        <v>473</v>
      </c>
      <c r="AJ91" s="402" t="s">
        <v>473</v>
      </c>
      <c r="AK91" s="402" t="s">
        <v>473</v>
      </c>
      <c r="AL91" s="402" t="s">
        <v>473</v>
      </c>
      <c r="AM91" s="402" t="s">
        <v>473</v>
      </c>
      <c r="AN91" s="402" t="s">
        <v>473</v>
      </c>
      <c r="AO91" s="402" t="s">
        <v>473</v>
      </c>
      <c r="AP91" s="402" t="s">
        <v>473</v>
      </c>
      <c r="AQ91" s="402" t="s">
        <v>473</v>
      </c>
      <c r="AR91" s="402" t="s">
        <v>473</v>
      </c>
      <c r="AS91" s="402" t="s">
        <v>473</v>
      </c>
      <c r="AT91" s="402" t="s">
        <v>473</v>
      </c>
      <c r="AU91" s="402" t="s">
        <v>473</v>
      </c>
      <c r="AV91" s="402" t="s">
        <v>473</v>
      </c>
      <c r="AW91" s="402" t="s">
        <v>473</v>
      </c>
      <c r="AX91" s="402" t="s">
        <v>473</v>
      </c>
      <c r="AY91" s="402" t="s">
        <v>473</v>
      </c>
      <c r="AZ91" s="402" t="s">
        <v>473</v>
      </c>
      <c r="BA91" s="402" t="s">
        <v>473</v>
      </c>
      <c r="BB91" s="402" t="s">
        <v>473</v>
      </c>
      <c r="BC91" s="402" t="s">
        <v>473</v>
      </c>
      <c r="BD91" s="402" t="s">
        <v>473</v>
      </c>
      <c r="BE91" s="402" t="s">
        <v>473</v>
      </c>
      <c r="BF91" s="402" t="s">
        <v>473</v>
      </c>
      <c r="BG91" s="402" t="s">
        <v>473</v>
      </c>
      <c r="BH91" s="402" t="s">
        <v>473</v>
      </c>
      <c r="BI91" s="402" t="s">
        <v>473</v>
      </c>
      <c r="BJ91" s="402" t="s">
        <v>473</v>
      </c>
      <c r="BK91" s="402" t="s">
        <v>473</v>
      </c>
      <c r="BL91" s="402">
        <v>2381.4991606222702</v>
      </c>
      <c r="BM91" s="402">
        <v>3289.9463968137252</v>
      </c>
      <c r="BN91" s="402">
        <v>4253.6870776041651</v>
      </c>
      <c r="BO91" s="402">
        <v>5008.2056663253661</v>
      </c>
      <c r="BP91" s="402">
        <v>5560.2131795699897</v>
      </c>
      <c r="BQ91" s="402">
        <v>6136.4065666301767</v>
      </c>
      <c r="BR91" s="402">
        <v>6631.9720927548578</v>
      </c>
      <c r="BS91" s="402">
        <v>6787.5637121050086</v>
      </c>
      <c r="BT91" s="402">
        <v>6434.0681659125876</v>
      </c>
      <c r="BU91" s="402">
        <v>5909.2791123836678</v>
      </c>
      <c r="BV91" s="402">
        <v>5384.7621449084345</v>
      </c>
      <c r="BW91" s="402">
        <v>4641.9114269848842</v>
      </c>
      <c r="BX91" s="402">
        <v>3989.1353960220799</v>
      </c>
      <c r="BY91" s="402">
        <v>3557.7009806867854</v>
      </c>
      <c r="BZ91" s="402">
        <v>3058.7484527788824</v>
      </c>
      <c r="CA91" s="402">
        <v>2915.0903266791597</v>
      </c>
      <c r="CB91" s="402">
        <v>2784.3250109427536</v>
      </c>
      <c r="CC91" s="402">
        <v>1402.1572194683024</v>
      </c>
      <c r="CD91" s="402">
        <v>1188.4031109529781</v>
      </c>
      <c r="CE91" s="403">
        <v>1225.7925469383506</v>
      </c>
    </row>
    <row r="92" spans="1:83" s="53" customFormat="1" ht="26.25" customHeight="1" x14ac:dyDescent="0.35">
      <c r="A92" s="473"/>
      <c r="B92" s="469" t="s">
        <v>660</v>
      </c>
      <c r="D92" s="402">
        <v>0</v>
      </c>
      <c r="E92" s="402">
        <v>0</v>
      </c>
      <c r="F92" s="402">
        <v>0</v>
      </c>
      <c r="G92" s="402">
        <v>0</v>
      </c>
      <c r="H92" s="402">
        <v>0</v>
      </c>
      <c r="I92" s="402">
        <v>0</v>
      </c>
      <c r="J92" s="402">
        <v>0</v>
      </c>
      <c r="K92" s="402">
        <v>0</v>
      </c>
      <c r="L92" s="402">
        <v>0</v>
      </c>
      <c r="M92" s="402">
        <v>0</v>
      </c>
      <c r="N92" s="402">
        <v>0</v>
      </c>
      <c r="O92" s="402">
        <v>0</v>
      </c>
      <c r="P92" s="402">
        <v>0</v>
      </c>
      <c r="Q92" s="402">
        <v>0</v>
      </c>
      <c r="R92" s="402">
        <v>0</v>
      </c>
      <c r="S92" s="402">
        <v>0</v>
      </c>
      <c r="T92" s="402">
        <v>0</v>
      </c>
      <c r="U92" s="402">
        <v>0</v>
      </c>
      <c r="V92" s="402">
        <v>0</v>
      </c>
      <c r="W92" s="402">
        <v>0</v>
      </c>
      <c r="X92" s="402">
        <v>0</v>
      </c>
      <c r="Y92" s="402">
        <v>0</v>
      </c>
      <c r="Z92" s="402">
        <v>0</v>
      </c>
      <c r="AA92" s="402">
        <v>0</v>
      </c>
      <c r="AB92" s="402">
        <v>0</v>
      </c>
      <c r="AC92" s="402">
        <v>0</v>
      </c>
      <c r="AD92" s="402">
        <v>0</v>
      </c>
      <c r="AE92" s="402">
        <v>0</v>
      </c>
      <c r="AF92" s="402">
        <v>0</v>
      </c>
      <c r="AG92" s="402">
        <v>0</v>
      </c>
      <c r="AH92" s="402">
        <v>1929.5700897318736</v>
      </c>
      <c r="AI92" s="402">
        <v>1811.8087516295768</v>
      </c>
      <c r="AJ92" s="402">
        <v>1959.8585462098295</v>
      </c>
      <c r="AK92" s="402">
        <v>2859.5037937445923</v>
      </c>
      <c r="AL92" s="402">
        <v>3415.1737571724939</v>
      </c>
      <c r="AM92" s="402">
        <v>3840.9834675960547</v>
      </c>
      <c r="AN92" s="402">
        <v>4080.5623800106946</v>
      </c>
      <c r="AO92" s="402">
        <v>4319.2866568801774</v>
      </c>
      <c r="AP92" s="402">
        <v>4429.7781251185988</v>
      </c>
      <c r="AQ92" s="402">
        <v>4336.8434665085388</v>
      </c>
      <c r="AR92" s="402">
        <v>4684.2370110722995</v>
      </c>
      <c r="AS92" s="402">
        <v>4862.690204946628</v>
      </c>
      <c r="AT92" s="402">
        <v>5092.7731959596558</v>
      </c>
      <c r="AU92" s="402">
        <v>5307.8970651588515</v>
      </c>
      <c r="AV92" s="402">
        <v>5621.2958770198611</v>
      </c>
      <c r="AW92" s="402">
        <v>6205.1851812204077</v>
      </c>
      <c r="AX92" s="402">
        <v>6510.4183873082138</v>
      </c>
      <c r="AY92" s="402">
        <v>6681.8028209777349</v>
      </c>
      <c r="AZ92" s="402">
        <v>6659.2958381224726</v>
      </c>
      <c r="BA92" s="402">
        <v>6718.2197128762127</v>
      </c>
      <c r="BB92" s="402">
        <v>6712.7080359430302</v>
      </c>
      <c r="BC92" s="402">
        <v>6879.7357906538391</v>
      </c>
      <c r="BD92" s="402">
        <v>7151.4879634573253</v>
      </c>
      <c r="BE92" s="402">
        <v>7425.991263935075</v>
      </c>
      <c r="BF92" s="402">
        <v>7787.7955202499061</v>
      </c>
      <c r="BG92" s="402">
        <v>7057.4869285537579</v>
      </c>
      <c r="BH92" s="402">
        <v>7017.5847472137693</v>
      </c>
      <c r="BI92" s="402">
        <v>6852.5024500845257</v>
      </c>
      <c r="BJ92" s="402">
        <v>7087.0867740257763</v>
      </c>
      <c r="BK92" s="402">
        <v>7011.9589709158327</v>
      </c>
      <c r="BL92" s="402">
        <v>7565.1471031593728</v>
      </c>
      <c r="BM92" s="402">
        <v>7815.8860460618025</v>
      </c>
      <c r="BN92" s="402">
        <v>7936.5162415338455</v>
      </c>
      <c r="BO92" s="402">
        <v>8181.9137663409965</v>
      </c>
      <c r="BP92" s="402">
        <v>8281.6050851397649</v>
      </c>
      <c r="BQ92" s="402">
        <v>8260.5229730447663</v>
      </c>
      <c r="BR92" s="402">
        <v>8213.0179499043825</v>
      </c>
      <c r="BS92" s="402">
        <v>8085.492882985247</v>
      </c>
      <c r="BT92" s="402">
        <v>7682.272029134956</v>
      </c>
      <c r="BU92" s="402">
        <v>7268.3666246840694</v>
      </c>
      <c r="BV92" s="402">
        <v>6843.2678537419142</v>
      </c>
      <c r="BW92" s="402">
        <v>6589.9189075609183</v>
      </c>
      <c r="BX92" s="402">
        <v>6203.133162403702</v>
      </c>
      <c r="BY92" s="402">
        <v>6182.3421816399159</v>
      </c>
      <c r="BZ92" s="402">
        <v>5762.2923972651015</v>
      </c>
      <c r="CA92" s="402">
        <v>5937.5092564712786</v>
      </c>
      <c r="CB92" s="402">
        <v>5953.358528794799</v>
      </c>
      <c r="CC92" s="402">
        <v>5772.9985889531927</v>
      </c>
      <c r="CD92" s="402">
        <v>5604.3278892121143</v>
      </c>
      <c r="CE92" s="403">
        <v>5640.0594314038844</v>
      </c>
    </row>
    <row r="93" spans="1:83" s="53" customFormat="1" x14ac:dyDescent="0.35">
      <c r="A93" s="473"/>
      <c r="B93" s="469" t="s">
        <v>661</v>
      </c>
      <c r="D93" s="402">
        <v>0</v>
      </c>
      <c r="E93" s="402">
        <v>0</v>
      </c>
      <c r="F93" s="402">
        <v>0</v>
      </c>
      <c r="G93" s="402">
        <v>0</v>
      </c>
      <c r="H93" s="402">
        <v>0</v>
      </c>
      <c r="I93" s="402">
        <v>0</v>
      </c>
      <c r="J93" s="402">
        <v>0</v>
      </c>
      <c r="K93" s="402">
        <v>0</v>
      </c>
      <c r="L93" s="402">
        <v>0</v>
      </c>
      <c r="M93" s="402">
        <v>0</v>
      </c>
      <c r="N93" s="402">
        <v>0</v>
      </c>
      <c r="O93" s="402">
        <v>0</v>
      </c>
      <c r="P93" s="402">
        <v>0</v>
      </c>
      <c r="Q93" s="402">
        <v>0</v>
      </c>
      <c r="R93" s="402">
        <v>0</v>
      </c>
      <c r="S93" s="402">
        <v>0</v>
      </c>
      <c r="T93" s="402">
        <v>0</v>
      </c>
      <c r="U93" s="402">
        <v>0</v>
      </c>
      <c r="V93" s="402">
        <v>0</v>
      </c>
      <c r="W93" s="402">
        <v>0</v>
      </c>
      <c r="X93" s="402">
        <v>0</v>
      </c>
      <c r="Y93" s="402">
        <v>0</v>
      </c>
      <c r="Z93" s="402">
        <v>0</v>
      </c>
      <c r="AA93" s="402">
        <v>0</v>
      </c>
      <c r="AB93" s="402">
        <v>0</v>
      </c>
      <c r="AC93" s="402">
        <v>0</v>
      </c>
      <c r="AD93" s="402">
        <v>0</v>
      </c>
      <c r="AE93" s="402">
        <v>0</v>
      </c>
      <c r="AF93" s="402">
        <v>0</v>
      </c>
      <c r="AG93" s="402">
        <v>0</v>
      </c>
      <c r="AH93" s="402">
        <v>2405.264495961892</v>
      </c>
      <c r="AI93" s="402">
        <v>2261.1358334841079</v>
      </c>
      <c r="AJ93" s="402">
        <v>2447.4784486081271</v>
      </c>
      <c r="AK93" s="402">
        <v>3569.2834661952102</v>
      </c>
      <c r="AL93" s="402">
        <v>4264.245484959768</v>
      </c>
      <c r="AM93" s="402">
        <v>4794.5539345413754</v>
      </c>
      <c r="AN93" s="402">
        <v>5091.2980117948964</v>
      </c>
      <c r="AO93" s="402">
        <v>5389.0981890441617</v>
      </c>
      <c r="AP93" s="402">
        <v>5533.1940353301898</v>
      </c>
      <c r="AQ93" s="402">
        <v>5413.2614454899831</v>
      </c>
      <c r="AR93" s="402">
        <v>4899.6357975164665</v>
      </c>
      <c r="AS93" s="402">
        <v>5201.7045660486256</v>
      </c>
      <c r="AT93" s="402">
        <v>6075.3751604453964</v>
      </c>
      <c r="AU93" s="402">
        <v>7808.8504457175859</v>
      </c>
      <c r="AV93" s="402">
        <v>10018.604414374135</v>
      </c>
      <c r="AW93" s="402">
        <v>11729.007462442871</v>
      </c>
      <c r="AX93" s="402">
        <v>12822.955578732475</v>
      </c>
      <c r="AY93" s="402">
        <v>13419.289031639306</v>
      </c>
      <c r="AZ93" s="402">
        <v>13538.679573027157</v>
      </c>
      <c r="BA93" s="402">
        <v>13103.637488886076</v>
      </c>
      <c r="BB93" s="402">
        <v>12570.72377135939</v>
      </c>
      <c r="BC93" s="402">
        <v>12162.774724619716</v>
      </c>
      <c r="BD93" s="402">
        <v>11821.904847771431</v>
      </c>
      <c r="BE93" s="402">
        <v>11875.42990399199</v>
      </c>
      <c r="BF93" s="402">
        <v>12787.635498852589</v>
      </c>
      <c r="BG93" s="402">
        <v>12569.213315031524</v>
      </c>
      <c r="BH93" s="402">
        <v>13282.552133390631</v>
      </c>
      <c r="BI93" s="402">
        <v>14059.930959055762</v>
      </c>
      <c r="BJ93" s="402">
        <v>14547.533156276637</v>
      </c>
      <c r="BK93" s="402">
        <v>15392.517353026298</v>
      </c>
      <c r="BL93" s="402">
        <v>15943.457482942806</v>
      </c>
      <c r="BM93" s="402">
        <v>19296.510811807922</v>
      </c>
      <c r="BN93" s="402">
        <v>20649.167914390884</v>
      </c>
      <c r="BO93" s="402">
        <v>21732.364539668761</v>
      </c>
      <c r="BP93" s="402">
        <v>22513.945009886778</v>
      </c>
      <c r="BQ93" s="402">
        <v>22248.871539908672</v>
      </c>
      <c r="BR93" s="402">
        <v>22147.383593818231</v>
      </c>
      <c r="BS93" s="402">
        <v>21944.799596995705</v>
      </c>
      <c r="BT93" s="402">
        <v>20769.117617039363</v>
      </c>
      <c r="BU93" s="402">
        <v>19356.079117146946</v>
      </c>
      <c r="BV93" s="402">
        <v>17470.780489512574</v>
      </c>
      <c r="BW93" s="402">
        <v>14420.457669449592</v>
      </c>
      <c r="BX93" s="402">
        <v>12444.501779227805</v>
      </c>
      <c r="BY93" s="402">
        <v>11290.178168955232</v>
      </c>
      <c r="BZ93" s="402">
        <v>9646.6835215058163</v>
      </c>
      <c r="CA93" s="402">
        <v>8839.4709463258878</v>
      </c>
      <c r="CB93" s="402">
        <v>8259.5680405959902</v>
      </c>
      <c r="CC93" s="402">
        <v>5480.3358956797456</v>
      </c>
      <c r="CD93" s="402">
        <v>4861.9817046779199</v>
      </c>
      <c r="CE93" s="403">
        <v>4609.6324806108287</v>
      </c>
    </row>
    <row r="94" spans="1:83" s="53" customFormat="1" ht="26.25" customHeight="1" x14ac:dyDescent="0.35">
      <c r="A94" s="471"/>
      <c r="B94" s="75" t="s">
        <v>619</v>
      </c>
      <c r="D94" s="402"/>
      <c r="E94" s="402"/>
      <c r="F94" s="402"/>
      <c r="G94" s="402"/>
      <c r="H94" s="402"/>
      <c r="I94" s="402"/>
      <c r="J94" s="402"/>
      <c r="K94" s="402"/>
      <c r="L94" s="402"/>
      <c r="M94" s="402"/>
      <c r="N94" s="402"/>
      <c r="O94" s="402"/>
      <c r="P94" s="402"/>
      <c r="Q94" s="402"/>
      <c r="R94" s="402"/>
      <c r="S94" s="402"/>
      <c r="T94" s="402"/>
      <c r="U94" s="402"/>
      <c r="V94" s="402"/>
      <c r="W94" s="402"/>
      <c r="X94" s="402"/>
      <c r="Y94" s="402"/>
      <c r="Z94" s="402"/>
      <c r="AA94" s="402"/>
      <c r="AB94" s="402"/>
      <c r="AC94" s="402"/>
      <c r="AD94" s="402"/>
      <c r="AE94" s="402"/>
      <c r="AF94" s="402"/>
      <c r="AG94" s="402"/>
      <c r="AH94" s="402"/>
      <c r="AI94" s="402"/>
      <c r="AJ94" s="402"/>
      <c r="AK94" s="402"/>
      <c r="AL94" s="402"/>
      <c r="AM94" s="402"/>
      <c r="AN94" s="402"/>
      <c r="AO94" s="402"/>
      <c r="AP94" s="402"/>
      <c r="AQ94" s="402"/>
      <c r="AR94" s="402"/>
      <c r="AS94" s="402"/>
      <c r="AT94" s="402"/>
      <c r="AU94" s="402"/>
      <c r="AV94" s="402"/>
      <c r="AW94" s="402"/>
      <c r="AX94" s="402"/>
      <c r="AY94" s="402"/>
      <c r="AZ94" s="402"/>
      <c r="BA94" s="402"/>
      <c r="BB94" s="402"/>
      <c r="BC94" s="402"/>
      <c r="BD94" s="402"/>
      <c r="BE94" s="402"/>
      <c r="BF94" s="402"/>
      <c r="BG94" s="402"/>
      <c r="BH94" s="402"/>
      <c r="BI94" s="402"/>
      <c r="BJ94" s="402"/>
      <c r="BK94" s="402"/>
      <c r="BL94" s="402"/>
      <c r="BM94" s="402"/>
      <c r="BN94" s="402"/>
      <c r="BO94" s="402"/>
      <c r="BP94" s="402"/>
      <c r="BQ94" s="402"/>
      <c r="BR94" s="402"/>
      <c r="BS94" s="402"/>
      <c r="BT94" s="402"/>
      <c r="BU94" s="402"/>
      <c r="BV94" s="402"/>
      <c r="BW94" s="402"/>
      <c r="BX94" s="402"/>
      <c r="BY94" s="402"/>
      <c r="BZ94" s="402"/>
      <c r="CA94" s="402"/>
      <c r="CB94" s="402"/>
      <c r="CC94" s="402"/>
      <c r="CD94" s="402"/>
      <c r="CE94" s="403"/>
    </row>
    <row r="95" spans="1:83" s="53" customFormat="1" x14ac:dyDescent="0.35">
      <c r="A95" s="67"/>
      <c r="B95" s="73" t="s">
        <v>662</v>
      </c>
      <c r="D95" s="402">
        <v>0</v>
      </c>
      <c r="E95" s="402">
        <v>0</v>
      </c>
      <c r="F95" s="402">
        <v>0</v>
      </c>
      <c r="G95" s="402">
        <v>0</v>
      </c>
      <c r="H95" s="402">
        <v>0</v>
      </c>
      <c r="I95" s="402">
        <v>0</v>
      </c>
      <c r="J95" s="402">
        <v>0</v>
      </c>
      <c r="K95" s="402">
        <v>0</v>
      </c>
      <c r="L95" s="402">
        <v>0</v>
      </c>
      <c r="M95" s="402">
        <v>0</v>
      </c>
      <c r="N95" s="402">
        <v>0</v>
      </c>
      <c r="O95" s="402">
        <v>0</v>
      </c>
      <c r="P95" s="402">
        <v>0</v>
      </c>
      <c r="Q95" s="402">
        <v>0</v>
      </c>
      <c r="R95" s="402">
        <v>0</v>
      </c>
      <c r="S95" s="402">
        <v>0</v>
      </c>
      <c r="T95" s="402">
        <v>0</v>
      </c>
      <c r="U95" s="402">
        <v>0</v>
      </c>
      <c r="V95" s="402">
        <v>0</v>
      </c>
      <c r="W95" s="402">
        <v>0</v>
      </c>
      <c r="X95" s="402">
        <v>0</v>
      </c>
      <c r="Y95" s="402">
        <v>0</v>
      </c>
      <c r="Z95" s="402">
        <v>0</v>
      </c>
      <c r="AA95" s="402">
        <v>0</v>
      </c>
      <c r="AB95" s="402">
        <v>0</v>
      </c>
      <c r="AC95" s="402">
        <v>0</v>
      </c>
      <c r="AD95" s="402">
        <v>0</v>
      </c>
      <c r="AE95" s="402">
        <v>0</v>
      </c>
      <c r="AF95" s="402">
        <v>0</v>
      </c>
      <c r="AG95" s="402">
        <v>0</v>
      </c>
      <c r="AH95" s="402">
        <v>1929.5700897318736</v>
      </c>
      <c r="AI95" s="402">
        <v>1811.8087516295768</v>
      </c>
      <c r="AJ95" s="402">
        <v>1959.8585462098295</v>
      </c>
      <c r="AK95" s="402">
        <v>2859.5037937445923</v>
      </c>
      <c r="AL95" s="402">
        <v>3415.1737571724939</v>
      </c>
      <c r="AM95" s="402">
        <v>3840.9834675960547</v>
      </c>
      <c r="AN95" s="402">
        <v>4080.5623800106946</v>
      </c>
      <c r="AO95" s="402">
        <v>4319.2866568801774</v>
      </c>
      <c r="AP95" s="402">
        <v>4429.7781251185988</v>
      </c>
      <c r="AQ95" s="402">
        <v>4336.8434665085388</v>
      </c>
      <c r="AR95" s="402">
        <v>4684.2370110722995</v>
      </c>
      <c r="AS95" s="402">
        <v>4862.690204946628</v>
      </c>
      <c r="AT95" s="402">
        <v>5092.7731959596558</v>
      </c>
      <c r="AU95" s="402">
        <v>5307.8970651588515</v>
      </c>
      <c r="AV95" s="402">
        <v>5621.2958770198611</v>
      </c>
      <c r="AW95" s="402">
        <v>6205.1851812204077</v>
      </c>
      <c r="AX95" s="402">
        <v>6510.4183873082138</v>
      </c>
      <c r="AY95" s="402">
        <v>6681.8028209777349</v>
      </c>
      <c r="AZ95" s="402">
        <v>6659.2958381224726</v>
      </c>
      <c r="BA95" s="402">
        <v>6718.2197128762127</v>
      </c>
      <c r="BB95" s="402">
        <v>6712.7080359430302</v>
      </c>
      <c r="BC95" s="402">
        <v>6879.7357906538391</v>
      </c>
      <c r="BD95" s="402">
        <v>7151.4879634573253</v>
      </c>
      <c r="BE95" s="402">
        <v>7425.991263935075</v>
      </c>
      <c r="BF95" s="402">
        <v>7787.7955202499061</v>
      </c>
      <c r="BG95" s="402">
        <v>7057.4869285537579</v>
      </c>
      <c r="BH95" s="402">
        <v>7017.5847472137693</v>
      </c>
      <c r="BI95" s="402">
        <v>6852.5024500845257</v>
      </c>
      <c r="BJ95" s="402">
        <v>7087.0867740257763</v>
      </c>
      <c r="BK95" s="402">
        <v>7011.9589709158327</v>
      </c>
      <c r="BL95" s="402">
        <v>7565.1471031593728</v>
      </c>
      <c r="BM95" s="402">
        <v>7815.8860460618025</v>
      </c>
      <c r="BN95" s="402">
        <v>7936.5162415338455</v>
      </c>
      <c r="BO95" s="402">
        <v>8181.9137663409965</v>
      </c>
      <c r="BP95" s="402">
        <v>8281.6050851397649</v>
      </c>
      <c r="BQ95" s="402">
        <v>8260.5229730447663</v>
      </c>
      <c r="BR95" s="402">
        <v>8213.0179499043825</v>
      </c>
      <c r="BS95" s="402">
        <v>8085.492882985247</v>
      </c>
      <c r="BT95" s="402">
        <v>7682.272029134956</v>
      </c>
      <c r="BU95" s="402">
        <v>7268.3666246840694</v>
      </c>
      <c r="BV95" s="402"/>
      <c r="BW95" s="402"/>
      <c r="BX95" s="402"/>
      <c r="BY95" s="402"/>
      <c r="BZ95" s="402"/>
      <c r="CA95" s="402"/>
      <c r="CB95" s="402"/>
      <c r="CC95" s="402"/>
      <c r="CD95" s="402"/>
      <c r="CE95" s="403"/>
    </row>
    <row r="96" spans="1:83" s="53" customFormat="1" x14ac:dyDescent="0.35">
      <c r="A96" s="67"/>
      <c r="B96" s="73" t="s">
        <v>477</v>
      </c>
      <c r="D96" s="402">
        <v>0</v>
      </c>
      <c r="E96" s="402">
        <v>0</v>
      </c>
      <c r="F96" s="402">
        <v>0</v>
      </c>
      <c r="G96" s="402">
        <v>0</v>
      </c>
      <c r="H96" s="402">
        <v>0</v>
      </c>
      <c r="I96" s="402">
        <v>0</v>
      </c>
      <c r="J96" s="402">
        <v>0</v>
      </c>
      <c r="K96" s="402">
        <v>0</v>
      </c>
      <c r="L96" s="402">
        <v>0</v>
      </c>
      <c r="M96" s="402">
        <v>0</v>
      </c>
      <c r="N96" s="402">
        <v>0</v>
      </c>
      <c r="O96" s="402">
        <v>0</v>
      </c>
      <c r="P96" s="402">
        <v>0</v>
      </c>
      <c r="Q96" s="402">
        <v>0</v>
      </c>
      <c r="R96" s="402">
        <v>0</v>
      </c>
      <c r="S96" s="402">
        <v>0</v>
      </c>
      <c r="T96" s="402">
        <v>0</v>
      </c>
      <c r="U96" s="402">
        <v>0</v>
      </c>
      <c r="V96" s="402">
        <v>0</v>
      </c>
      <c r="W96" s="402">
        <v>0</v>
      </c>
      <c r="X96" s="402">
        <v>0</v>
      </c>
      <c r="Y96" s="402">
        <v>0</v>
      </c>
      <c r="Z96" s="402">
        <v>0</v>
      </c>
      <c r="AA96" s="402">
        <v>0</v>
      </c>
      <c r="AB96" s="402">
        <v>0</v>
      </c>
      <c r="AC96" s="402">
        <v>0</v>
      </c>
      <c r="AD96" s="402">
        <v>0</v>
      </c>
      <c r="AE96" s="402">
        <v>0</v>
      </c>
      <c r="AF96" s="402">
        <v>0</v>
      </c>
      <c r="AG96" s="402">
        <v>0</v>
      </c>
      <c r="AH96" s="402">
        <v>309.6140435560169</v>
      </c>
      <c r="AI96" s="402">
        <v>289.74993498399334</v>
      </c>
      <c r="AJ96" s="402">
        <v>312.53966563665887</v>
      </c>
      <c r="AK96" s="402">
        <v>457.37319911876648</v>
      </c>
      <c r="AL96" s="402">
        <v>545.72819876736196</v>
      </c>
      <c r="AM96" s="402">
        <v>613.36022946174444</v>
      </c>
      <c r="AN96" s="402">
        <v>653.32974819290735</v>
      </c>
      <c r="AO96" s="402">
        <v>688.65921653805719</v>
      </c>
      <c r="AP96" s="402">
        <v>708.83226318138338</v>
      </c>
      <c r="AQ96" s="402">
        <v>693.1427007027221</v>
      </c>
      <c r="AR96" s="402">
        <v>565.26190941973084</v>
      </c>
      <c r="AS96" s="402">
        <v>718.84236939700486</v>
      </c>
      <c r="AT96" s="402">
        <v>910.71414975589835</v>
      </c>
      <c r="AU96" s="402">
        <v>1134.1811492715112</v>
      </c>
      <c r="AV96" s="402">
        <v>1447.3837129200233</v>
      </c>
      <c r="AW96" s="402">
        <v>1874.8483283083101</v>
      </c>
      <c r="AX96" s="402">
        <v>2368.4448179203582</v>
      </c>
      <c r="AY96" s="402">
        <v>2663.1621948796051</v>
      </c>
      <c r="AZ96" s="402">
        <v>2896.850178808214</v>
      </c>
      <c r="BA96" s="402">
        <v>3162.5906066539715</v>
      </c>
      <c r="BB96" s="402">
        <v>3426.7697704970269</v>
      </c>
      <c r="BC96" s="402">
        <v>3689.1393039882528</v>
      </c>
      <c r="BD96" s="402">
        <v>3914.8568532119962</v>
      </c>
      <c r="BE96" s="402">
        <v>4216.650403571708</v>
      </c>
      <c r="BF96" s="402">
        <v>4883.9930709932178</v>
      </c>
      <c r="BG96" s="402">
        <v>4715.6561879529136</v>
      </c>
      <c r="BH96" s="402">
        <v>4939.4494504160139</v>
      </c>
      <c r="BI96" s="402">
        <v>5213.8374734312492</v>
      </c>
      <c r="BJ96" s="402">
        <v>5482.6929139019303</v>
      </c>
      <c r="BK96" s="402">
        <v>5691.521195702062</v>
      </c>
      <c r="BL96" s="402">
        <v>5834.1910999011779</v>
      </c>
      <c r="BM96" s="402">
        <v>6533.0461958978258</v>
      </c>
      <c r="BN96" s="402">
        <v>6825.5444184711268</v>
      </c>
      <c r="BO96" s="402">
        <v>7169.152161039794</v>
      </c>
      <c r="BP96" s="402">
        <v>7393.5649904364409</v>
      </c>
      <c r="BQ96" s="402">
        <v>7456.1086298435193</v>
      </c>
      <c r="BR96" s="402">
        <v>8123.9713842866568</v>
      </c>
      <c r="BS96" s="402">
        <v>8626.6194977687701</v>
      </c>
      <c r="BT96" s="402">
        <v>8514.8706178624816</v>
      </c>
      <c r="BU96" s="402">
        <v>8271.9563878518893</v>
      </c>
      <c r="BV96" s="402"/>
      <c r="BW96" s="402"/>
      <c r="BX96" s="402"/>
      <c r="BY96" s="402"/>
      <c r="BZ96" s="402"/>
      <c r="CA96" s="402"/>
      <c r="CB96" s="402"/>
      <c r="CC96" s="402"/>
      <c r="CD96" s="402"/>
      <c r="CE96" s="403"/>
    </row>
    <row r="97" spans="1:83" s="53" customFormat="1" x14ac:dyDescent="0.35">
      <c r="A97" s="67"/>
      <c r="B97" s="73" t="s">
        <v>621</v>
      </c>
      <c r="D97" s="402">
        <v>0</v>
      </c>
      <c r="E97" s="402">
        <v>0</v>
      </c>
      <c r="F97" s="402">
        <v>0</v>
      </c>
      <c r="G97" s="402">
        <v>0</v>
      </c>
      <c r="H97" s="402">
        <v>0</v>
      </c>
      <c r="I97" s="402">
        <v>0</v>
      </c>
      <c r="J97" s="402">
        <v>0</v>
      </c>
      <c r="K97" s="402">
        <v>0</v>
      </c>
      <c r="L97" s="402">
        <v>0</v>
      </c>
      <c r="M97" s="402">
        <v>0</v>
      </c>
      <c r="N97" s="402">
        <v>0</v>
      </c>
      <c r="O97" s="402">
        <v>0</v>
      </c>
      <c r="P97" s="402">
        <v>0</v>
      </c>
      <c r="Q97" s="402">
        <v>0</v>
      </c>
      <c r="R97" s="402">
        <v>0</v>
      </c>
      <c r="S97" s="402">
        <v>0</v>
      </c>
      <c r="T97" s="402">
        <v>0</v>
      </c>
      <c r="U97" s="402">
        <v>0</v>
      </c>
      <c r="V97" s="402">
        <v>0</v>
      </c>
      <c r="W97" s="402">
        <v>0</v>
      </c>
      <c r="X97" s="402">
        <v>0</v>
      </c>
      <c r="Y97" s="402">
        <v>0</v>
      </c>
      <c r="Z97" s="402">
        <v>0</v>
      </c>
      <c r="AA97" s="402">
        <v>0</v>
      </c>
      <c r="AB97" s="402">
        <v>0</v>
      </c>
      <c r="AC97" s="402">
        <v>0</v>
      </c>
      <c r="AD97" s="402">
        <v>0</v>
      </c>
      <c r="AE97" s="402">
        <v>0</v>
      </c>
      <c r="AF97" s="402">
        <v>0</v>
      </c>
      <c r="AG97" s="402">
        <v>0</v>
      </c>
      <c r="AH97" s="402">
        <v>1010.5834339624763</v>
      </c>
      <c r="AI97" s="402">
        <v>950.16978202562939</v>
      </c>
      <c r="AJ97" s="402">
        <v>1029.6759231043536</v>
      </c>
      <c r="AK97" s="402">
        <v>1500.7614381062206</v>
      </c>
      <c r="AL97" s="402">
        <v>1793.6441037383076</v>
      </c>
      <c r="AM97" s="402">
        <v>2016.7145574324607</v>
      </c>
      <c r="AN97" s="402">
        <v>2140.8710195472163</v>
      </c>
      <c r="AO97" s="402">
        <v>2267.0449228473594</v>
      </c>
      <c r="AP97" s="402">
        <v>2326.920680704703</v>
      </c>
      <c r="AQ97" s="402">
        <v>2275.6863000800972</v>
      </c>
      <c r="AR97" s="402">
        <v>1557.7076031615361</v>
      </c>
      <c r="AS97" s="402">
        <v>1725.0851971943359</v>
      </c>
      <c r="AT97" s="402">
        <v>2069.0377434478792</v>
      </c>
      <c r="AU97" s="402">
        <v>2666.9133493528334</v>
      </c>
      <c r="AV97" s="402">
        <v>3273.2275409084123</v>
      </c>
      <c r="AW97" s="402">
        <v>3793.7672175500338</v>
      </c>
      <c r="AX97" s="402">
        <v>4169.3779662739025</v>
      </c>
      <c r="AY97" s="402">
        <v>4455.3536912746686</v>
      </c>
      <c r="AZ97" s="402">
        <v>4618.4183078442229</v>
      </c>
      <c r="BA97" s="402">
        <v>4634.9433773892624</v>
      </c>
      <c r="BB97" s="402">
        <v>4625.3328033846547</v>
      </c>
      <c r="BC97" s="402">
        <v>4676.6843843256001</v>
      </c>
      <c r="BD97" s="402">
        <v>4473.3081658522178</v>
      </c>
      <c r="BE97" s="402">
        <v>4457.7857544242197</v>
      </c>
      <c r="BF97" s="402">
        <v>4662.1522503419383</v>
      </c>
      <c r="BG97" s="402">
        <v>4773.147472380916</v>
      </c>
      <c r="BH97" s="402">
        <v>4985.1493763281842</v>
      </c>
      <c r="BI97" s="402">
        <v>5289.3633264360033</v>
      </c>
      <c r="BJ97" s="402">
        <v>5359.6084827907116</v>
      </c>
      <c r="BK97" s="402">
        <v>5597.0869734210528</v>
      </c>
      <c r="BL97" s="402">
        <v>5666.3370205521396</v>
      </c>
      <c r="BM97" s="402">
        <v>6418.2078812322607</v>
      </c>
      <c r="BN97" s="402">
        <v>6873.6890091384512</v>
      </c>
      <c r="BO97" s="402">
        <v>7194.855580369217</v>
      </c>
      <c r="BP97" s="402">
        <v>7328.8947263652799</v>
      </c>
      <c r="BQ97" s="402">
        <v>7185.0275314701212</v>
      </c>
      <c r="BR97" s="402">
        <v>6987.2352515534949</v>
      </c>
      <c r="BS97" s="402">
        <v>6772.9506009224615</v>
      </c>
      <c r="BT97" s="402">
        <v>6282.2619589682381</v>
      </c>
      <c r="BU97" s="402">
        <v>5630.6065010812117</v>
      </c>
      <c r="BV97" s="402"/>
      <c r="BW97" s="402"/>
      <c r="BX97" s="402"/>
      <c r="BY97" s="402"/>
      <c r="BZ97" s="402"/>
      <c r="CA97" s="402"/>
      <c r="CB97" s="402"/>
      <c r="CC97" s="402"/>
      <c r="CD97" s="402"/>
      <c r="CE97" s="403"/>
    </row>
    <row r="98" spans="1:83" s="53" customFormat="1" x14ac:dyDescent="0.35">
      <c r="A98" s="67"/>
      <c r="B98" s="73" t="s">
        <v>434</v>
      </c>
      <c r="D98" s="402">
        <v>0</v>
      </c>
      <c r="E98" s="402">
        <v>0</v>
      </c>
      <c r="F98" s="402">
        <v>0</v>
      </c>
      <c r="G98" s="402">
        <v>0</v>
      </c>
      <c r="H98" s="402">
        <v>0</v>
      </c>
      <c r="I98" s="402">
        <v>0</v>
      </c>
      <c r="J98" s="402">
        <v>0</v>
      </c>
      <c r="K98" s="402">
        <v>0</v>
      </c>
      <c r="L98" s="402">
        <v>0</v>
      </c>
      <c r="M98" s="402">
        <v>0</v>
      </c>
      <c r="N98" s="402">
        <v>0</v>
      </c>
      <c r="O98" s="402">
        <v>0</v>
      </c>
      <c r="P98" s="402">
        <v>0</v>
      </c>
      <c r="Q98" s="402">
        <v>0</v>
      </c>
      <c r="R98" s="402">
        <v>0</v>
      </c>
      <c r="S98" s="402">
        <v>0</v>
      </c>
      <c r="T98" s="402">
        <v>0</v>
      </c>
      <c r="U98" s="402">
        <v>0</v>
      </c>
      <c r="V98" s="402">
        <v>0</v>
      </c>
      <c r="W98" s="402">
        <v>0</v>
      </c>
      <c r="X98" s="402">
        <v>0</v>
      </c>
      <c r="Y98" s="402">
        <v>0</v>
      </c>
      <c r="Z98" s="402">
        <v>0</v>
      </c>
      <c r="AA98" s="402">
        <v>0</v>
      </c>
      <c r="AB98" s="402">
        <v>0</v>
      </c>
      <c r="AC98" s="402">
        <v>0</v>
      </c>
      <c r="AD98" s="402">
        <v>0</v>
      </c>
      <c r="AE98" s="402">
        <v>0</v>
      </c>
      <c r="AF98" s="402">
        <v>0</v>
      </c>
      <c r="AG98" s="402">
        <v>0</v>
      </c>
      <c r="AH98" s="402">
        <v>1008.5988016389618</v>
      </c>
      <c r="AI98" s="402">
        <v>949.31924338992349</v>
      </c>
      <c r="AJ98" s="402">
        <v>1027.3499641277442</v>
      </c>
      <c r="AK98" s="402">
        <v>1497.5901190566128</v>
      </c>
      <c r="AL98" s="402">
        <v>1789.1528039229829</v>
      </c>
      <c r="AM98" s="402">
        <v>2011.8796087790749</v>
      </c>
      <c r="AN98" s="402">
        <v>2135.1031090122324</v>
      </c>
      <c r="AO98" s="402">
        <v>2261.852663920844</v>
      </c>
      <c r="AP98" s="402">
        <v>2321.3690630306005</v>
      </c>
      <c r="AQ98" s="402">
        <v>2272.2371884569275</v>
      </c>
      <c r="AR98" s="402">
        <v>2130.3000466530002</v>
      </c>
      <c r="AS98" s="402">
        <v>2035.6317778142359</v>
      </c>
      <c r="AT98" s="402">
        <v>2189.1590861655545</v>
      </c>
      <c r="AU98" s="402">
        <v>2984.9463901202575</v>
      </c>
      <c r="AV98" s="402">
        <v>4118.8528640331315</v>
      </c>
      <c r="AW98" s="402">
        <v>4536.0533045683869</v>
      </c>
      <c r="AX98" s="402">
        <v>4607.3849018314586</v>
      </c>
      <c r="AY98" s="402">
        <v>4305.5549008646685</v>
      </c>
      <c r="AZ98" s="402">
        <v>3864.3464551902566</v>
      </c>
      <c r="BA98" s="402">
        <v>3039.5474708874494</v>
      </c>
      <c r="BB98" s="402">
        <v>2458.890851559082</v>
      </c>
      <c r="BC98" s="402">
        <v>2089.5655717936984</v>
      </c>
      <c r="BD98" s="402">
        <v>1845.4919547462077</v>
      </c>
      <c r="BE98" s="402">
        <v>1667.386914868144</v>
      </c>
      <c r="BF98" s="402">
        <v>1715.5923676700479</v>
      </c>
      <c r="BG98" s="402">
        <v>1520.8305061910974</v>
      </c>
      <c r="BH98" s="402">
        <v>1678.3318432314825</v>
      </c>
      <c r="BI98" s="402">
        <v>1741.9668020907075</v>
      </c>
      <c r="BJ98" s="402">
        <v>1815.1872825290407</v>
      </c>
      <c r="BK98" s="402">
        <v>1873.8779200267877</v>
      </c>
      <c r="BL98" s="402">
        <v>2100.5532179684342</v>
      </c>
      <c r="BM98" s="402">
        <v>3356.2786636537403</v>
      </c>
      <c r="BN98" s="402">
        <v>3325.0665468605071</v>
      </c>
      <c r="BO98" s="402">
        <v>3411.2238502216342</v>
      </c>
      <c r="BP98" s="402">
        <v>3451.3868874579689</v>
      </c>
      <c r="BQ98" s="402">
        <v>2973.1826860853675</v>
      </c>
      <c r="BR98" s="402">
        <v>2188.8519449083828</v>
      </c>
      <c r="BS98" s="402">
        <v>1702.1046882692483</v>
      </c>
      <c r="BT98" s="402">
        <v>1372.4570854800515</v>
      </c>
      <c r="BU98" s="402">
        <v>1181.9598844747202</v>
      </c>
      <c r="BV98" s="402"/>
      <c r="BW98" s="402"/>
      <c r="BX98" s="402"/>
      <c r="BY98" s="402"/>
      <c r="BZ98" s="402"/>
      <c r="CA98" s="402"/>
      <c r="CB98" s="402"/>
      <c r="CC98" s="402"/>
      <c r="CD98" s="402"/>
      <c r="CE98" s="403"/>
    </row>
    <row r="99" spans="1:83" s="53" customFormat="1" x14ac:dyDescent="0.35">
      <c r="A99" s="67"/>
      <c r="B99" s="73" t="s">
        <v>622</v>
      </c>
      <c r="D99" s="402">
        <v>0</v>
      </c>
      <c r="E99" s="402">
        <v>0</v>
      </c>
      <c r="F99" s="402">
        <v>0</v>
      </c>
      <c r="G99" s="402">
        <v>0</v>
      </c>
      <c r="H99" s="402">
        <v>0</v>
      </c>
      <c r="I99" s="402">
        <v>0</v>
      </c>
      <c r="J99" s="402">
        <v>0</v>
      </c>
      <c r="K99" s="402">
        <v>0</v>
      </c>
      <c r="L99" s="402">
        <v>0</v>
      </c>
      <c r="M99" s="402">
        <v>0</v>
      </c>
      <c r="N99" s="402">
        <v>0</v>
      </c>
      <c r="O99" s="402">
        <v>0</v>
      </c>
      <c r="P99" s="402">
        <v>0</v>
      </c>
      <c r="Q99" s="402">
        <v>0</v>
      </c>
      <c r="R99" s="402">
        <v>0</v>
      </c>
      <c r="S99" s="402">
        <v>0</v>
      </c>
      <c r="T99" s="402">
        <v>0</v>
      </c>
      <c r="U99" s="402">
        <v>0</v>
      </c>
      <c r="V99" s="402">
        <v>0</v>
      </c>
      <c r="W99" s="402">
        <v>0</v>
      </c>
      <c r="X99" s="402">
        <v>0</v>
      </c>
      <c r="Y99" s="402">
        <v>0</v>
      </c>
      <c r="Z99" s="402">
        <v>0</v>
      </c>
      <c r="AA99" s="402">
        <v>0</v>
      </c>
      <c r="AB99" s="402">
        <v>0</v>
      </c>
      <c r="AC99" s="402">
        <v>0</v>
      </c>
      <c r="AD99" s="402">
        <v>0</v>
      </c>
      <c r="AE99" s="402">
        <v>0</v>
      </c>
      <c r="AF99" s="402">
        <v>0</v>
      </c>
      <c r="AG99" s="402">
        <v>0</v>
      </c>
      <c r="AH99" s="402">
        <v>76.468216804437077</v>
      </c>
      <c r="AI99" s="402">
        <v>71.896873084561577</v>
      </c>
      <c r="AJ99" s="402">
        <v>77.912895739369731</v>
      </c>
      <c r="AK99" s="402">
        <v>113.55870991361064</v>
      </c>
      <c r="AL99" s="402">
        <v>135.72037853111473</v>
      </c>
      <c r="AM99" s="402">
        <v>152.59953886809507</v>
      </c>
      <c r="AN99" s="402">
        <v>161.99413504254144</v>
      </c>
      <c r="AO99" s="402">
        <v>171.54138573790144</v>
      </c>
      <c r="AP99" s="402">
        <v>176.07202841350187</v>
      </c>
      <c r="AQ99" s="402">
        <v>172.19525625023607</v>
      </c>
      <c r="AR99" s="402">
        <v>646.36623828219922</v>
      </c>
      <c r="AS99" s="402">
        <v>722.14522164304844</v>
      </c>
      <c r="AT99" s="402">
        <v>906.46418107606451</v>
      </c>
      <c r="AU99" s="402">
        <v>1022.8095569729843</v>
      </c>
      <c r="AV99" s="402">
        <v>1179.1402965125683</v>
      </c>
      <c r="AW99" s="402">
        <v>1524.3386120161399</v>
      </c>
      <c r="AX99" s="402">
        <v>1677.7478927067568</v>
      </c>
      <c r="AY99" s="402">
        <v>1995.2182446203626</v>
      </c>
      <c r="AZ99" s="402">
        <v>2159.0646311844644</v>
      </c>
      <c r="BA99" s="402">
        <v>2266.5560339553899</v>
      </c>
      <c r="BB99" s="402">
        <v>2059.7303459186255</v>
      </c>
      <c r="BC99" s="402">
        <v>1707.3854645121662</v>
      </c>
      <c r="BD99" s="402">
        <v>1588.2478739610085</v>
      </c>
      <c r="BE99" s="402">
        <v>1533.6068311279189</v>
      </c>
      <c r="BF99" s="402">
        <v>1525.8978098473851</v>
      </c>
      <c r="BG99" s="402">
        <v>1559.5791485065972</v>
      </c>
      <c r="BH99" s="402">
        <v>1679.6214634149505</v>
      </c>
      <c r="BI99" s="402">
        <v>1814.7633570978028</v>
      </c>
      <c r="BJ99" s="402">
        <v>1890.0444770549557</v>
      </c>
      <c r="BK99" s="402">
        <v>2230.0312638763953</v>
      </c>
      <c r="BL99" s="402">
        <v>2342.3761445210562</v>
      </c>
      <c r="BM99" s="402">
        <v>2988.9780710240989</v>
      </c>
      <c r="BN99" s="402">
        <v>3624.8679399207995</v>
      </c>
      <c r="BO99" s="402">
        <v>3957.1329480381146</v>
      </c>
      <c r="BP99" s="402">
        <v>4340.0984056270854</v>
      </c>
      <c r="BQ99" s="402">
        <v>4634.5526925096619</v>
      </c>
      <c r="BR99" s="402">
        <v>4847.3250130696961</v>
      </c>
      <c r="BS99" s="402">
        <v>4843.1248100352259</v>
      </c>
      <c r="BT99" s="402">
        <v>4599.5279547285891</v>
      </c>
      <c r="BU99" s="402">
        <v>4271.5563437391256</v>
      </c>
      <c r="BV99" s="402"/>
      <c r="BW99" s="402"/>
      <c r="BX99" s="402"/>
      <c r="BY99" s="402"/>
      <c r="BZ99" s="402"/>
      <c r="CA99" s="402"/>
      <c r="CB99" s="402"/>
      <c r="CC99" s="402"/>
      <c r="CD99" s="402"/>
      <c r="CE99" s="403"/>
    </row>
    <row r="100" spans="1:83" s="53" customFormat="1" ht="26.25" customHeight="1" x14ac:dyDescent="0.35">
      <c r="A100" s="67"/>
      <c r="B100" s="73" t="s">
        <v>618</v>
      </c>
      <c r="D100" s="402">
        <v>0</v>
      </c>
      <c r="E100" s="402">
        <v>0</v>
      </c>
      <c r="F100" s="402">
        <v>0</v>
      </c>
      <c r="G100" s="402">
        <v>0</v>
      </c>
      <c r="H100" s="402">
        <v>0</v>
      </c>
      <c r="I100" s="402">
        <v>0</v>
      </c>
      <c r="J100" s="402">
        <v>0</v>
      </c>
      <c r="K100" s="402">
        <v>0</v>
      </c>
      <c r="L100" s="402">
        <v>0</v>
      </c>
      <c r="M100" s="402">
        <v>0</v>
      </c>
      <c r="N100" s="402">
        <v>0</v>
      </c>
      <c r="O100" s="402">
        <v>0</v>
      </c>
      <c r="P100" s="402">
        <v>0</v>
      </c>
      <c r="Q100" s="402">
        <v>0</v>
      </c>
      <c r="R100" s="402">
        <v>0</v>
      </c>
      <c r="S100" s="402">
        <v>0</v>
      </c>
      <c r="T100" s="402">
        <v>0</v>
      </c>
      <c r="U100" s="402">
        <v>0</v>
      </c>
      <c r="V100" s="402">
        <v>0</v>
      </c>
      <c r="W100" s="402">
        <v>0</v>
      </c>
      <c r="X100" s="402">
        <v>0</v>
      </c>
      <c r="Y100" s="402">
        <v>0</v>
      </c>
      <c r="Z100" s="402">
        <v>0</v>
      </c>
      <c r="AA100" s="402">
        <v>0</v>
      </c>
      <c r="AB100" s="402">
        <v>0</v>
      </c>
      <c r="AC100" s="402">
        <v>0</v>
      </c>
      <c r="AD100" s="402">
        <v>0</v>
      </c>
      <c r="AE100" s="402">
        <v>0</v>
      </c>
      <c r="AF100" s="402">
        <v>0</v>
      </c>
      <c r="AG100" s="402">
        <v>0</v>
      </c>
      <c r="AH100" s="402">
        <v>2405.264495961892</v>
      </c>
      <c r="AI100" s="402">
        <v>2261.1358334841079</v>
      </c>
      <c r="AJ100" s="402">
        <v>2447.4784486081271</v>
      </c>
      <c r="AK100" s="402">
        <v>3569.2834661952102</v>
      </c>
      <c r="AL100" s="402">
        <v>4264.245484959768</v>
      </c>
      <c r="AM100" s="402">
        <v>4794.5539345413754</v>
      </c>
      <c r="AN100" s="402">
        <v>5091.2980117948964</v>
      </c>
      <c r="AO100" s="402">
        <v>5389.0981890441617</v>
      </c>
      <c r="AP100" s="402">
        <v>5533.1940353301898</v>
      </c>
      <c r="AQ100" s="402">
        <v>5413.2614454899831</v>
      </c>
      <c r="AR100" s="402">
        <v>4899.6357975164665</v>
      </c>
      <c r="AS100" s="402">
        <v>5201.7045660486256</v>
      </c>
      <c r="AT100" s="402">
        <v>6075.3751604453964</v>
      </c>
      <c r="AU100" s="402">
        <v>7808.8504457175859</v>
      </c>
      <c r="AV100" s="402">
        <v>10018.604414374135</v>
      </c>
      <c r="AW100" s="402">
        <v>11729.007462442871</v>
      </c>
      <c r="AX100" s="402">
        <v>12822.955578732475</v>
      </c>
      <c r="AY100" s="402">
        <v>13419.289031639306</v>
      </c>
      <c r="AZ100" s="402">
        <v>13538.679573027157</v>
      </c>
      <c r="BA100" s="402">
        <v>13103.637488886076</v>
      </c>
      <c r="BB100" s="402">
        <v>12570.72377135939</v>
      </c>
      <c r="BC100" s="402">
        <v>12162.774724619716</v>
      </c>
      <c r="BD100" s="402">
        <v>11821.904847771431</v>
      </c>
      <c r="BE100" s="402">
        <v>11875.42990399199</v>
      </c>
      <c r="BF100" s="402">
        <v>12787.635498852589</v>
      </c>
      <c r="BG100" s="402">
        <v>12569.213315031524</v>
      </c>
      <c r="BH100" s="402">
        <v>13282.552133390631</v>
      </c>
      <c r="BI100" s="402">
        <v>14059.930959055762</v>
      </c>
      <c r="BJ100" s="402">
        <v>14547.533156276637</v>
      </c>
      <c r="BK100" s="402">
        <v>15392.517353026298</v>
      </c>
      <c r="BL100" s="402">
        <v>15943.457482942806</v>
      </c>
      <c r="BM100" s="402">
        <v>19296.510811807922</v>
      </c>
      <c r="BN100" s="402">
        <v>20649.167914390884</v>
      </c>
      <c r="BO100" s="402">
        <v>21732.364539668761</v>
      </c>
      <c r="BP100" s="402">
        <v>22513.945009886778</v>
      </c>
      <c r="BQ100" s="402">
        <v>22248.871539908672</v>
      </c>
      <c r="BR100" s="402">
        <v>22147.383593818231</v>
      </c>
      <c r="BS100" s="402">
        <v>21944.799596995705</v>
      </c>
      <c r="BT100" s="402">
        <v>20769.117617039363</v>
      </c>
      <c r="BU100" s="402">
        <v>19356.079117146946</v>
      </c>
      <c r="BV100" s="402"/>
      <c r="BW100" s="402"/>
      <c r="BX100" s="402"/>
      <c r="BY100" s="402"/>
      <c r="BZ100" s="402"/>
      <c r="CA100" s="402"/>
      <c r="CB100" s="402"/>
      <c r="CC100" s="402"/>
      <c r="CD100" s="402"/>
      <c r="CE100" s="403"/>
    </row>
    <row r="101" spans="1:83" s="53" customFormat="1" ht="26.25" customHeight="1" x14ac:dyDescent="0.35">
      <c r="A101" s="471"/>
      <c r="B101" s="75" t="s">
        <v>623</v>
      </c>
      <c r="D101" s="402"/>
      <c r="E101" s="402"/>
      <c r="F101" s="402"/>
      <c r="G101" s="402"/>
      <c r="H101" s="402"/>
      <c r="I101" s="402"/>
      <c r="J101" s="402"/>
      <c r="K101" s="402"/>
      <c r="L101" s="402"/>
      <c r="M101" s="402"/>
      <c r="N101" s="402"/>
      <c r="O101" s="402"/>
      <c r="P101" s="402"/>
      <c r="Q101" s="402"/>
      <c r="R101" s="402"/>
      <c r="S101" s="402"/>
      <c r="T101" s="402"/>
      <c r="U101" s="402"/>
      <c r="V101" s="402"/>
      <c r="W101" s="402"/>
      <c r="X101" s="402"/>
      <c r="Y101" s="402"/>
      <c r="Z101" s="402"/>
      <c r="AA101" s="402"/>
      <c r="AB101" s="402"/>
      <c r="AC101" s="402"/>
      <c r="AD101" s="402"/>
      <c r="AE101" s="402"/>
      <c r="AF101" s="402"/>
      <c r="AG101" s="402"/>
      <c r="AH101" s="402"/>
      <c r="AI101" s="402"/>
      <c r="AJ101" s="402"/>
      <c r="AK101" s="402"/>
      <c r="AL101" s="402"/>
      <c r="AM101" s="402"/>
      <c r="AN101" s="402"/>
      <c r="AO101" s="402"/>
      <c r="AP101" s="402"/>
      <c r="AQ101" s="402"/>
      <c r="AR101" s="402"/>
      <c r="AS101" s="402"/>
      <c r="AT101" s="402"/>
      <c r="AU101" s="402"/>
      <c r="AV101" s="402"/>
      <c r="AW101" s="402"/>
      <c r="AX101" s="402"/>
      <c r="AY101" s="402"/>
      <c r="AZ101" s="402"/>
      <c r="BA101" s="402"/>
      <c r="BB101" s="402"/>
      <c r="BC101" s="402"/>
      <c r="BD101" s="402"/>
      <c r="BE101" s="402"/>
      <c r="BF101" s="402"/>
      <c r="BG101" s="402"/>
      <c r="BH101" s="402"/>
      <c r="BI101" s="402"/>
      <c r="BJ101" s="402"/>
      <c r="BK101" s="402"/>
      <c r="BL101" s="402"/>
      <c r="BM101" s="402"/>
      <c r="BN101" s="402"/>
      <c r="BO101" s="402"/>
      <c r="BP101" s="402"/>
      <c r="BQ101" s="402"/>
      <c r="BR101" s="402"/>
      <c r="BS101" s="402"/>
      <c r="BT101" s="402"/>
      <c r="BU101" s="402"/>
      <c r="BV101" s="402"/>
      <c r="BW101" s="402"/>
      <c r="BX101" s="402"/>
      <c r="BY101" s="402"/>
      <c r="BZ101" s="402"/>
      <c r="CA101" s="402"/>
      <c r="CB101" s="402"/>
      <c r="CC101" s="402"/>
      <c r="CD101" s="402"/>
      <c r="CE101" s="403"/>
    </row>
    <row r="102" spans="1:83" s="53" customFormat="1" x14ac:dyDescent="0.35">
      <c r="A102" s="67"/>
      <c r="B102" s="469" t="s">
        <v>663</v>
      </c>
      <c r="D102" s="402">
        <v>0</v>
      </c>
      <c r="E102" s="402">
        <v>0</v>
      </c>
      <c r="F102" s="402">
        <v>0</v>
      </c>
      <c r="G102" s="402">
        <v>0</v>
      </c>
      <c r="H102" s="402">
        <v>0</v>
      </c>
      <c r="I102" s="402">
        <v>0</v>
      </c>
      <c r="J102" s="402">
        <v>0</v>
      </c>
      <c r="K102" s="402">
        <v>0</v>
      </c>
      <c r="L102" s="402">
        <v>0</v>
      </c>
      <c r="M102" s="402">
        <v>0</v>
      </c>
      <c r="N102" s="402">
        <v>0</v>
      </c>
      <c r="O102" s="402">
        <v>0</v>
      </c>
      <c r="P102" s="402">
        <v>0</v>
      </c>
      <c r="Q102" s="402">
        <v>0</v>
      </c>
      <c r="R102" s="402">
        <v>0</v>
      </c>
      <c r="S102" s="402">
        <v>0</v>
      </c>
      <c r="T102" s="402">
        <v>0</v>
      </c>
      <c r="U102" s="402">
        <v>0</v>
      </c>
      <c r="V102" s="402">
        <v>0</v>
      </c>
      <c r="W102" s="402">
        <v>0</v>
      </c>
      <c r="X102" s="402">
        <v>0</v>
      </c>
      <c r="Y102" s="402">
        <v>0</v>
      </c>
      <c r="Z102" s="402">
        <v>0</v>
      </c>
      <c r="AA102" s="402">
        <v>0</v>
      </c>
      <c r="AB102" s="402">
        <v>0</v>
      </c>
      <c r="AC102" s="402">
        <v>0</v>
      </c>
      <c r="AD102" s="402">
        <v>0</v>
      </c>
      <c r="AE102" s="402">
        <v>0</v>
      </c>
      <c r="AF102" s="402">
        <v>0</v>
      </c>
      <c r="AG102" s="402">
        <v>0</v>
      </c>
      <c r="AH102" s="402">
        <v>0</v>
      </c>
      <c r="AI102" s="402">
        <v>0</v>
      </c>
      <c r="AJ102" s="402">
        <v>0</v>
      </c>
      <c r="AK102" s="402">
        <v>0</v>
      </c>
      <c r="AL102" s="402">
        <v>0</v>
      </c>
      <c r="AM102" s="402">
        <v>0</v>
      </c>
      <c r="AN102" s="402">
        <v>0</v>
      </c>
      <c r="AO102" s="402">
        <v>0</v>
      </c>
      <c r="AP102" s="402">
        <v>0</v>
      </c>
      <c r="AQ102" s="402">
        <v>0</v>
      </c>
      <c r="AR102" s="402">
        <v>0</v>
      </c>
      <c r="AS102" s="402">
        <v>0</v>
      </c>
      <c r="AT102" s="402">
        <v>0</v>
      </c>
      <c r="AU102" s="402">
        <v>8138.3218172739562</v>
      </c>
      <c r="AV102" s="402">
        <v>9141.3493231687717</v>
      </c>
      <c r="AW102" s="402">
        <v>9784.0283929467751</v>
      </c>
      <c r="AX102" s="402">
        <v>10004.288728928681</v>
      </c>
      <c r="AY102" s="402">
        <v>10036.963643100391</v>
      </c>
      <c r="AZ102" s="402">
        <v>9885.2006853779603</v>
      </c>
      <c r="BA102" s="402">
        <v>9750.2203469244341</v>
      </c>
      <c r="BB102" s="402">
        <v>9419.5943500951562</v>
      </c>
      <c r="BC102" s="402">
        <v>9198.8331942728091</v>
      </c>
      <c r="BD102" s="402">
        <v>8937.7761680900585</v>
      </c>
      <c r="BE102" s="402">
        <v>8798.1433601057652</v>
      </c>
      <c r="BF102" s="402">
        <v>8801.3245547034476</v>
      </c>
      <c r="BG102" s="402">
        <v>7991.4107409602084</v>
      </c>
      <c r="BH102" s="402">
        <v>8023.0709895857981</v>
      </c>
      <c r="BI102" s="402">
        <v>7901.4822020547099</v>
      </c>
      <c r="BJ102" s="402">
        <v>7828.0210173052355</v>
      </c>
      <c r="BK102" s="402">
        <v>7767.1536211172788</v>
      </c>
      <c r="BL102" s="402">
        <v>7378.3348565579636</v>
      </c>
      <c r="BM102" s="402">
        <v>7418.6908049210706</v>
      </c>
      <c r="BN102" s="402">
        <v>7211.4124160214506</v>
      </c>
      <c r="BO102" s="402">
        <v>7311.5517833793601</v>
      </c>
      <c r="BP102" s="402">
        <v>7573.8038639928773</v>
      </c>
      <c r="BQ102" s="402">
        <v>7509.9839090633495</v>
      </c>
      <c r="BR102" s="402">
        <v>7487.3393371604861</v>
      </c>
      <c r="BS102" s="402">
        <v>7396.9073240844682</v>
      </c>
      <c r="BT102" s="402">
        <v>7041.2296904920759</v>
      </c>
      <c r="BU102" s="402">
        <v>6548.8681519188567</v>
      </c>
      <c r="BV102" s="402">
        <v>6072.8552762372447</v>
      </c>
      <c r="BW102" s="402">
        <v>5490.1016844568821</v>
      </c>
      <c r="BX102" s="402">
        <v>4977.5724525061087</v>
      </c>
      <c r="BY102" s="402">
        <v>4734.5631189853848</v>
      </c>
      <c r="BZ102" s="402">
        <v>4442.7462112133217</v>
      </c>
      <c r="CA102" s="402">
        <v>4432.7651733354851</v>
      </c>
      <c r="CB102" s="402">
        <v>4436.1204309979448</v>
      </c>
      <c r="CC102" s="402">
        <v>3905.3998175739007</v>
      </c>
      <c r="CD102" s="402">
        <v>3812.1034624771219</v>
      </c>
      <c r="CE102" s="403">
        <v>3915.1361774431352</v>
      </c>
    </row>
    <row r="103" spans="1:83" s="53" customFormat="1" x14ac:dyDescent="0.35">
      <c r="A103" s="67"/>
      <c r="B103" s="201" t="s">
        <v>624</v>
      </c>
      <c r="D103" s="402" t="s">
        <v>473</v>
      </c>
      <c r="E103" s="402" t="s">
        <v>473</v>
      </c>
      <c r="F103" s="402" t="s">
        <v>473</v>
      </c>
      <c r="G103" s="402" t="s">
        <v>473</v>
      </c>
      <c r="H103" s="402" t="s">
        <v>473</v>
      </c>
      <c r="I103" s="402" t="s">
        <v>473</v>
      </c>
      <c r="J103" s="402" t="s">
        <v>473</v>
      </c>
      <c r="K103" s="402" t="s">
        <v>473</v>
      </c>
      <c r="L103" s="402" t="s">
        <v>473</v>
      </c>
      <c r="M103" s="402" t="s">
        <v>473</v>
      </c>
      <c r="N103" s="402" t="s">
        <v>473</v>
      </c>
      <c r="O103" s="402" t="s">
        <v>473</v>
      </c>
      <c r="P103" s="402" t="s">
        <v>473</v>
      </c>
      <c r="Q103" s="402" t="s">
        <v>473</v>
      </c>
      <c r="R103" s="402" t="s">
        <v>473</v>
      </c>
      <c r="S103" s="402" t="s">
        <v>473</v>
      </c>
      <c r="T103" s="402" t="s">
        <v>473</v>
      </c>
      <c r="U103" s="402" t="s">
        <v>473</v>
      </c>
      <c r="V103" s="402" t="s">
        <v>473</v>
      </c>
      <c r="W103" s="402" t="s">
        <v>473</v>
      </c>
      <c r="X103" s="402" t="s">
        <v>473</v>
      </c>
      <c r="Y103" s="402" t="s">
        <v>473</v>
      </c>
      <c r="Z103" s="402" t="s">
        <v>473</v>
      </c>
      <c r="AA103" s="402" t="s">
        <v>473</v>
      </c>
      <c r="AB103" s="402" t="s">
        <v>473</v>
      </c>
      <c r="AC103" s="402" t="s">
        <v>473</v>
      </c>
      <c r="AD103" s="402" t="s">
        <v>473</v>
      </c>
      <c r="AE103" s="402" t="s">
        <v>473</v>
      </c>
      <c r="AF103" s="402" t="s">
        <v>473</v>
      </c>
      <c r="AG103" s="402" t="s">
        <v>473</v>
      </c>
      <c r="AH103" s="402" t="s">
        <v>473</v>
      </c>
      <c r="AI103" s="402" t="s">
        <v>473</v>
      </c>
      <c r="AJ103" s="402" t="s">
        <v>473</v>
      </c>
      <c r="AK103" s="402" t="s">
        <v>473</v>
      </c>
      <c r="AL103" s="402" t="s">
        <v>473</v>
      </c>
      <c r="AM103" s="402" t="s">
        <v>473</v>
      </c>
      <c r="AN103" s="402" t="s">
        <v>473</v>
      </c>
      <c r="AO103" s="402" t="s">
        <v>473</v>
      </c>
      <c r="AP103" s="402" t="s">
        <v>473</v>
      </c>
      <c r="AQ103" s="402" t="s">
        <v>473</v>
      </c>
      <c r="AR103" s="402" t="s">
        <v>473</v>
      </c>
      <c r="AS103" s="402" t="s">
        <v>473</v>
      </c>
      <c r="AT103" s="402" t="s">
        <v>473</v>
      </c>
      <c r="AU103" s="402">
        <v>6676.8065314772266</v>
      </c>
      <c r="AV103" s="402">
        <v>7561.9156259864048</v>
      </c>
      <c r="AW103" s="402">
        <v>8136.6620452456573</v>
      </c>
      <c r="AX103" s="402">
        <v>8333.3221016632087</v>
      </c>
      <c r="AY103" s="402">
        <v>8387.2051891049905</v>
      </c>
      <c r="AZ103" s="402">
        <v>8225.1917047473253</v>
      </c>
      <c r="BA103" s="402">
        <v>8044.6240527199889</v>
      </c>
      <c r="BB103" s="402">
        <v>7738.373079846886</v>
      </c>
      <c r="BC103" s="402">
        <v>7530.9416834536296</v>
      </c>
      <c r="BD103" s="402">
        <v>7287.4433134666306</v>
      </c>
      <c r="BE103" s="402">
        <v>7154.7731679165981</v>
      </c>
      <c r="BF103" s="402">
        <v>7129.8189289546672</v>
      </c>
      <c r="BG103" s="402">
        <v>6700.9675374916133</v>
      </c>
      <c r="BH103" s="402">
        <v>6742.1684579696521</v>
      </c>
      <c r="BI103" s="402">
        <v>6634.4087264452974</v>
      </c>
      <c r="BJ103" s="402">
        <v>6566.8725832676473</v>
      </c>
      <c r="BK103" s="402">
        <v>6524.4902988424019</v>
      </c>
      <c r="BL103" s="402">
        <v>6199.0757774729709</v>
      </c>
      <c r="BM103" s="402">
        <v>6217.4102402792641</v>
      </c>
      <c r="BN103" s="402">
        <v>6015.4845414760957</v>
      </c>
      <c r="BO103" s="402">
        <v>6138.7626417005831</v>
      </c>
      <c r="BP103" s="402">
        <v>6389.5447194265407</v>
      </c>
      <c r="BQ103" s="402">
        <v>6370.9956128850554</v>
      </c>
      <c r="BR103" s="402">
        <v>6356.4626821416778</v>
      </c>
      <c r="BS103" s="402">
        <v>6265.8826367107458</v>
      </c>
      <c r="BT103" s="402">
        <v>5939.6394786102292</v>
      </c>
      <c r="BU103" s="402">
        <v>5493.5262368016229</v>
      </c>
      <c r="BV103" s="402">
        <v>5071.2440528826701</v>
      </c>
      <c r="BW103" s="402">
        <v>4583.0398252175137</v>
      </c>
      <c r="BX103" s="402">
        <v>4149.9844943390126</v>
      </c>
      <c r="BY103" s="402">
        <v>3934.2490143493578</v>
      </c>
      <c r="BZ103" s="402">
        <v>3713.990288862663</v>
      </c>
      <c r="CA103" s="402">
        <v>3717.6066880924382</v>
      </c>
      <c r="CB103" s="402">
        <v>3728.4571002013199</v>
      </c>
      <c r="CC103" s="402">
        <v>3288.3989886764248</v>
      </c>
      <c r="CD103" s="402">
        <v>3280.6039068366094</v>
      </c>
      <c r="CE103" s="403">
        <v>3341.0914546928598</v>
      </c>
    </row>
    <row r="104" spans="1:83" s="53" customFormat="1" x14ac:dyDescent="0.35">
      <c r="A104" s="67"/>
      <c r="B104" s="201" t="s">
        <v>625</v>
      </c>
      <c r="D104" s="402" t="s">
        <v>473</v>
      </c>
      <c r="E104" s="402" t="s">
        <v>473</v>
      </c>
      <c r="F104" s="402" t="s">
        <v>473</v>
      </c>
      <c r="G104" s="402" t="s">
        <v>473</v>
      </c>
      <c r="H104" s="402" t="s">
        <v>473</v>
      </c>
      <c r="I104" s="402" t="s">
        <v>473</v>
      </c>
      <c r="J104" s="402" t="s">
        <v>473</v>
      </c>
      <c r="K104" s="402" t="s">
        <v>473</v>
      </c>
      <c r="L104" s="402" t="s">
        <v>473</v>
      </c>
      <c r="M104" s="402" t="s">
        <v>473</v>
      </c>
      <c r="N104" s="402" t="s">
        <v>473</v>
      </c>
      <c r="O104" s="402" t="s">
        <v>473</v>
      </c>
      <c r="P104" s="402" t="s">
        <v>473</v>
      </c>
      <c r="Q104" s="402" t="s">
        <v>473</v>
      </c>
      <c r="R104" s="402" t="s">
        <v>473</v>
      </c>
      <c r="S104" s="402" t="s">
        <v>473</v>
      </c>
      <c r="T104" s="402" t="s">
        <v>473</v>
      </c>
      <c r="U104" s="402" t="s">
        <v>473</v>
      </c>
      <c r="V104" s="402" t="s">
        <v>473</v>
      </c>
      <c r="W104" s="402" t="s">
        <v>473</v>
      </c>
      <c r="X104" s="402" t="s">
        <v>473</v>
      </c>
      <c r="Y104" s="402" t="s">
        <v>473</v>
      </c>
      <c r="Z104" s="402" t="s">
        <v>473</v>
      </c>
      <c r="AA104" s="402" t="s">
        <v>473</v>
      </c>
      <c r="AB104" s="402" t="s">
        <v>473</v>
      </c>
      <c r="AC104" s="402" t="s">
        <v>473</v>
      </c>
      <c r="AD104" s="402" t="s">
        <v>473</v>
      </c>
      <c r="AE104" s="402" t="s">
        <v>473</v>
      </c>
      <c r="AF104" s="402" t="s">
        <v>473</v>
      </c>
      <c r="AG104" s="402" t="s">
        <v>473</v>
      </c>
      <c r="AH104" s="402" t="s">
        <v>473</v>
      </c>
      <c r="AI104" s="402" t="s">
        <v>473</v>
      </c>
      <c r="AJ104" s="402" t="s">
        <v>473</v>
      </c>
      <c r="AK104" s="402" t="s">
        <v>473</v>
      </c>
      <c r="AL104" s="402" t="s">
        <v>473</v>
      </c>
      <c r="AM104" s="402" t="s">
        <v>473</v>
      </c>
      <c r="AN104" s="402" t="s">
        <v>473</v>
      </c>
      <c r="AO104" s="402" t="s">
        <v>473</v>
      </c>
      <c r="AP104" s="402" t="s">
        <v>473</v>
      </c>
      <c r="AQ104" s="402" t="s">
        <v>473</v>
      </c>
      <c r="AR104" s="402" t="s">
        <v>473</v>
      </c>
      <c r="AS104" s="402" t="s">
        <v>473</v>
      </c>
      <c r="AT104" s="402" t="s">
        <v>473</v>
      </c>
      <c r="AU104" s="402">
        <v>378.6355849496594</v>
      </c>
      <c r="AV104" s="402">
        <v>431.96434794954757</v>
      </c>
      <c r="AW104" s="402">
        <v>454.30905947664195</v>
      </c>
      <c r="AX104" s="402">
        <v>477.78905156600564</v>
      </c>
      <c r="AY104" s="402">
        <v>483.32460634189022</v>
      </c>
      <c r="AZ104" s="402">
        <v>479.67350040323424</v>
      </c>
      <c r="BA104" s="402">
        <v>474.96916985282775</v>
      </c>
      <c r="BB104" s="402">
        <v>464.10328870313202</v>
      </c>
      <c r="BC104" s="402">
        <v>461.16158330641838</v>
      </c>
      <c r="BD104" s="402">
        <v>459.03667519137537</v>
      </c>
      <c r="BE104" s="402">
        <v>455.31910607869912</v>
      </c>
      <c r="BF104" s="402">
        <v>462.22538128279029</v>
      </c>
      <c r="BG104" s="402">
        <v>433.7534675227634</v>
      </c>
      <c r="BH104" s="402">
        <v>422.51571178301077</v>
      </c>
      <c r="BI104" s="402">
        <v>422.83029339705524</v>
      </c>
      <c r="BJ104" s="402">
        <v>421.99690290753557</v>
      </c>
      <c r="BK104" s="402">
        <v>425.21041828894317</v>
      </c>
      <c r="BL104" s="402">
        <v>365.14089133035219</v>
      </c>
      <c r="BM104" s="402">
        <v>339.94579436757931</v>
      </c>
      <c r="BN104" s="402">
        <v>310.39505634369755</v>
      </c>
      <c r="BO104" s="402">
        <v>289.69751534706353</v>
      </c>
      <c r="BP104" s="402">
        <v>295.68163044123014</v>
      </c>
      <c r="BQ104" s="402">
        <v>290.92698537174493</v>
      </c>
      <c r="BR104" s="402">
        <v>287.72525603721084</v>
      </c>
      <c r="BS104" s="402">
        <v>291.83811048391158</v>
      </c>
      <c r="BT104" s="402">
        <v>289.8366787819935</v>
      </c>
      <c r="BU104" s="402">
        <v>286.80350654334427</v>
      </c>
      <c r="BV104" s="402">
        <v>278.30742806704575</v>
      </c>
      <c r="BW104" s="402">
        <v>253.89020082257315</v>
      </c>
      <c r="BX104" s="402">
        <v>228.04810902108932</v>
      </c>
      <c r="BY104" s="402">
        <v>225.42837165241073</v>
      </c>
      <c r="BZ104" s="402">
        <v>208.11421342414195</v>
      </c>
      <c r="CA104" s="402">
        <v>211.83822545273665</v>
      </c>
      <c r="CB104" s="402">
        <v>210.84595394785589</v>
      </c>
      <c r="CC104" s="402">
        <v>182.71556770324406</v>
      </c>
      <c r="CD104" s="402">
        <v>175.65401841954647</v>
      </c>
      <c r="CE104" s="403">
        <v>182.43788687479386</v>
      </c>
    </row>
    <row r="105" spans="1:83" s="53" customFormat="1" x14ac:dyDescent="0.35">
      <c r="A105" s="67"/>
      <c r="B105" s="201" t="s">
        <v>626</v>
      </c>
      <c r="D105" s="402" t="s">
        <v>473</v>
      </c>
      <c r="E105" s="402" t="s">
        <v>473</v>
      </c>
      <c r="F105" s="402" t="s">
        <v>473</v>
      </c>
      <c r="G105" s="402" t="s">
        <v>473</v>
      </c>
      <c r="H105" s="402" t="s">
        <v>473</v>
      </c>
      <c r="I105" s="402" t="s">
        <v>473</v>
      </c>
      <c r="J105" s="402" t="s">
        <v>473</v>
      </c>
      <c r="K105" s="402" t="s">
        <v>473</v>
      </c>
      <c r="L105" s="402" t="s">
        <v>473</v>
      </c>
      <c r="M105" s="402" t="s">
        <v>473</v>
      </c>
      <c r="N105" s="402" t="s">
        <v>473</v>
      </c>
      <c r="O105" s="402" t="s">
        <v>473</v>
      </c>
      <c r="P105" s="402" t="s">
        <v>473</v>
      </c>
      <c r="Q105" s="402" t="s">
        <v>473</v>
      </c>
      <c r="R105" s="402" t="s">
        <v>473</v>
      </c>
      <c r="S105" s="402" t="s">
        <v>473</v>
      </c>
      <c r="T105" s="402" t="s">
        <v>473</v>
      </c>
      <c r="U105" s="402" t="s">
        <v>473</v>
      </c>
      <c r="V105" s="402" t="s">
        <v>473</v>
      </c>
      <c r="W105" s="402" t="s">
        <v>473</v>
      </c>
      <c r="X105" s="402" t="s">
        <v>473</v>
      </c>
      <c r="Y105" s="402" t="s">
        <v>473</v>
      </c>
      <c r="Z105" s="402" t="s">
        <v>473</v>
      </c>
      <c r="AA105" s="402" t="s">
        <v>473</v>
      </c>
      <c r="AB105" s="402" t="s">
        <v>473</v>
      </c>
      <c r="AC105" s="402" t="s">
        <v>473</v>
      </c>
      <c r="AD105" s="402" t="s">
        <v>473</v>
      </c>
      <c r="AE105" s="402" t="s">
        <v>473</v>
      </c>
      <c r="AF105" s="402" t="s">
        <v>473</v>
      </c>
      <c r="AG105" s="402" t="s">
        <v>473</v>
      </c>
      <c r="AH105" s="402" t="s">
        <v>473</v>
      </c>
      <c r="AI105" s="402" t="s">
        <v>473</v>
      </c>
      <c r="AJ105" s="402" t="s">
        <v>473</v>
      </c>
      <c r="AK105" s="402" t="s">
        <v>473</v>
      </c>
      <c r="AL105" s="402" t="s">
        <v>473</v>
      </c>
      <c r="AM105" s="402" t="s">
        <v>473</v>
      </c>
      <c r="AN105" s="402" t="s">
        <v>473</v>
      </c>
      <c r="AO105" s="402" t="s">
        <v>473</v>
      </c>
      <c r="AP105" s="402" t="s">
        <v>473</v>
      </c>
      <c r="AQ105" s="402" t="s">
        <v>473</v>
      </c>
      <c r="AR105" s="402" t="s">
        <v>473</v>
      </c>
      <c r="AS105" s="402" t="s">
        <v>473</v>
      </c>
      <c r="AT105" s="402" t="s">
        <v>473</v>
      </c>
      <c r="AU105" s="402">
        <v>1082.8797008470713</v>
      </c>
      <c r="AV105" s="402">
        <v>1147.4693492328192</v>
      </c>
      <c r="AW105" s="402">
        <v>1193.0572882244767</v>
      </c>
      <c r="AX105" s="402">
        <v>1193.1775756994671</v>
      </c>
      <c r="AY105" s="402">
        <v>1166.4338476535111</v>
      </c>
      <c r="AZ105" s="402">
        <v>1180.3354802274018</v>
      </c>
      <c r="BA105" s="402">
        <v>1230.6271243516173</v>
      </c>
      <c r="BB105" s="402">
        <v>1217.1179815451385</v>
      </c>
      <c r="BC105" s="402">
        <v>1206.7299275127591</v>
      </c>
      <c r="BD105" s="402">
        <v>1191.2961794320529</v>
      </c>
      <c r="BE105" s="402">
        <v>1188.051086110469</v>
      </c>
      <c r="BF105" s="402">
        <v>1209.2802444659897</v>
      </c>
      <c r="BG105" s="402">
        <v>856.68973594583122</v>
      </c>
      <c r="BH105" s="402">
        <v>858.38681983313688</v>
      </c>
      <c r="BI105" s="402">
        <v>844.24318221235853</v>
      </c>
      <c r="BJ105" s="402">
        <v>839.15153113005192</v>
      </c>
      <c r="BK105" s="402">
        <v>817.45290398593329</v>
      </c>
      <c r="BL105" s="402">
        <v>814.11818775463951</v>
      </c>
      <c r="BM105" s="402">
        <v>861.3347702742268</v>
      </c>
      <c r="BN105" s="402">
        <v>885.53281820165614</v>
      </c>
      <c r="BO105" s="402">
        <v>883.09162633171388</v>
      </c>
      <c r="BP105" s="402">
        <v>888.57751412510584</v>
      </c>
      <c r="BQ105" s="402">
        <v>848.0613108065487</v>
      </c>
      <c r="BR105" s="402">
        <v>843.15139898159759</v>
      </c>
      <c r="BS105" s="402">
        <v>839.18657688981136</v>
      </c>
      <c r="BT105" s="402">
        <v>811.75353309985417</v>
      </c>
      <c r="BU105" s="402">
        <v>768.53840857389025</v>
      </c>
      <c r="BV105" s="402">
        <v>723.30379528752894</v>
      </c>
      <c r="BW105" s="402">
        <v>653.17165841679548</v>
      </c>
      <c r="BX105" s="402">
        <v>599.53984914600596</v>
      </c>
      <c r="BY105" s="402">
        <v>574.88573298361609</v>
      </c>
      <c r="BZ105" s="402">
        <v>520.64170892651634</v>
      </c>
      <c r="CA105" s="402">
        <v>503.32025979030982</v>
      </c>
      <c r="CB105" s="402">
        <v>496.81737684876975</v>
      </c>
      <c r="CC105" s="402">
        <v>434.28526119423219</v>
      </c>
      <c r="CD105" s="402">
        <v>355.84553722096621</v>
      </c>
      <c r="CE105" s="403">
        <v>391.60683587548141</v>
      </c>
    </row>
    <row r="106" spans="1:83" s="53" customFormat="1" ht="26.25" customHeight="1" x14ac:dyDescent="0.35">
      <c r="A106" s="67"/>
      <c r="B106" s="469" t="s">
        <v>664</v>
      </c>
      <c r="D106" s="402">
        <v>0</v>
      </c>
      <c r="E106" s="402">
        <v>0</v>
      </c>
      <c r="F106" s="402">
        <v>0</v>
      </c>
      <c r="G106" s="402">
        <v>0</v>
      </c>
      <c r="H106" s="402">
        <v>0</v>
      </c>
      <c r="I106" s="402">
        <v>0</v>
      </c>
      <c r="J106" s="402">
        <v>0</v>
      </c>
      <c r="K106" s="402">
        <v>0</v>
      </c>
      <c r="L106" s="402">
        <v>0</v>
      </c>
      <c r="M106" s="402">
        <v>0</v>
      </c>
      <c r="N106" s="402">
        <v>0</v>
      </c>
      <c r="O106" s="402">
        <v>0</v>
      </c>
      <c r="P106" s="402">
        <v>0</v>
      </c>
      <c r="Q106" s="402">
        <v>0</v>
      </c>
      <c r="R106" s="402">
        <v>0</v>
      </c>
      <c r="S106" s="402">
        <v>0</v>
      </c>
      <c r="T106" s="402">
        <v>0</v>
      </c>
      <c r="U106" s="402">
        <v>0</v>
      </c>
      <c r="V106" s="402">
        <v>0</v>
      </c>
      <c r="W106" s="402">
        <v>0</v>
      </c>
      <c r="X106" s="402">
        <v>0</v>
      </c>
      <c r="Y106" s="402">
        <v>0</v>
      </c>
      <c r="Z106" s="402">
        <v>0</v>
      </c>
      <c r="AA106" s="402">
        <v>0</v>
      </c>
      <c r="AB106" s="402">
        <v>0</v>
      </c>
      <c r="AC106" s="402">
        <v>0</v>
      </c>
      <c r="AD106" s="402">
        <v>0</v>
      </c>
      <c r="AE106" s="402">
        <v>0</v>
      </c>
      <c r="AF106" s="402">
        <v>0</v>
      </c>
      <c r="AG106" s="402">
        <v>0</v>
      </c>
      <c r="AH106" s="402">
        <v>0</v>
      </c>
      <c r="AI106" s="402">
        <v>0</v>
      </c>
      <c r="AJ106" s="402">
        <v>0</v>
      </c>
      <c r="AK106" s="402">
        <v>0</v>
      </c>
      <c r="AL106" s="402">
        <v>0</v>
      </c>
      <c r="AM106" s="402">
        <v>0</v>
      </c>
      <c r="AN106" s="402">
        <v>0</v>
      </c>
      <c r="AO106" s="402">
        <v>0</v>
      </c>
      <c r="AP106" s="402">
        <v>0</v>
      </c>
      <c r="AQ106" s="402">
        <v>0</v>
      </c>
      <c r="AR106" s="402">
        <v>0</v>
      </c>
      <c r="AS106" s="402">
        <v>0</v>
      </c>
      <c r="AT106" s="402">
        <v>0</v>
      </c>
      <c r="AU106" s="402">
        <v>4978.4256936024776</v>
      </c>
      <c r="AV106" s="402">
        <v>6498.5509682252259</v>
      </c>
      <c r="AW106" s="402">
        <v>8150.1642507164997</v>
      </c>
      <c r="AX106" s="402">
        <v>9329.0852371120091</v>
      </c>
      <c r="AY106" s="402">
        <v>10064.128209516652</v>
      </c>
      <c r="AZ106" s="402">
        <v>10312.774725771671</v>
      </c>
      <c r="BA106" s="402">
        <v>10071.636854837849</v>
      </c>
      <c r="BB106" s="402">
        <v>9863.8374572072662</v>
      </c>
      <c r="BC106" s="402">
        <v>9843.6773210007505</v>
      </c>
      <c r="BD106" s="402">
        <v>10035.616643138697</v>
      </c>
      <c r="BE106" s="402">
        <v>10503.277807821301</v>
      </c>
      <c r="BF106" s="402">
        <v>11774.106464399047</v>
      </c>
      <c r="BG106" s="402">
        <v>11635.214090714931</v>
      </c>
      <c r="BH106" s="402">
        <v>12277.065891018605</v>
      </c>
      <c r="BI106" s="402">
        <v>13010.951207085576</v>
      </c>
      <c r="BJ106" s="402">
        <v>13806.598912997179</v>
      </c>
      <c r="BK106" s="402">
        <v>14637.322702824855</v>
      </c>
      <c r="BL106" s="402">
        <v>16130.269729544216</v>
      </c>
      <c r="BM106" s="402">
        <v>19693.706052948663</v>
      </c>
      <c r="BN106" s="402">
        <v>21374.271739903277</v>
      </c>
      <c r="BO106" s="402">
        <v>22602.726522630397</v>
      </c>
      <c r="BP106" s="402">
        <v>23221.746231033667</v>
      </c>
      <c r="BQ106" s="402">
        <v>22999.41060389009</v>
      </c>
      <c r="BR106" s="402">
        <v>22873.062206562132</v>
      </c>
      <c r="BS106" s="402">
        <v>22633.385155896482</v>
      </c>
      <c r="BT106" s="402">
        <v>21410.159955682237</v>
      </c>
      <c r="BU106" s="402">
        <v>20075.577589912158</v>
      </c>
      <c r="BV106" s="402">
        <v>18241.193067017244</v>
      </c>
      <c r="BW106" s="402">
        <v>15520.274892553631</v>
      </c>
      <c r="BX106" s="402">
        <v>13670.062489125397</v>
      </c>
      <c r="BY106" s="402">
        <v>12737.957231609767</v>
      </c>
      <c r="BZ106" s="402">
        <v>10966.229707557593</v>
      </c>
      <c r="CA106" s="402">
        <v>10344.215029461699</v>
      </c>
      <c r="CB106" s="402">
        <v>9776.8061383928471</v>
      </c>
      <c r="CC106" s="402">
        <v>7347.9346670590448</v>
      </c>
      <c r="CD106" s="402">
        <v>6654.2061314129141</v>
      </c>
      <c r="CE106" s="403">
        <v>6334.555734571577</v>
      </c>
    </row>
    <row r="107" spans="1:83" s="53" customFormat="1" x14ac:dyDescent="0.35">
      <c r="A107" s="67"/>
      <c r="B107" s="201" t="s">
        <v>624</v>
      </c>
      <c r="D107" s="402" t="s">
        <v>473</v>
      </c>
      <c r="E107" s="402" t="s">
        <v>473</v>
      </c>
      <c r="F107" s="402" t="s">
        <v>473</v>
      </c>
      <c r="G107" s="402" t="s">
        <v>473</v>
      </c>
      <c r="H107" s="402" t="s">
        <v>473</v>
      </c>
      <c r="I107" s="402" t="s">
        <v>473</v>
      </c>
      <c r="J107" s="402" t="s">
        <v>473</v>
      </c>
      <c r="K107" s="402" t="s">
        <v>473</v>
      </c>
      <c r="L107" s="402" t="s">
        <v>473</v>
      </c>
      <c r="M107" s="402" t="s">
        <v>473</v>
      </c>
      <c r="N107" s="402" t="s">
        <v>473</v>
      </c>
      <c r="O107" s="402" t="s">
        <v>473</v>
      </c>
      <c r="P107" s="402" t="s">
        <v>473</v>
      </c>
      <c r="Q107" s="402" t="s">
        <v>473</v>
      </c>
      <c r="R107" s="402" t="s">
        <v>473</v>
      </c>
      <c r="S107" s="402" t="s">
        <v>473</v>
      </c>
      <c r="T107" s="402" t="s">
        <v>473</v>
      </c>
      <c r="U107" s="402" t="s">
        <v>473</v>
      </c>
      <c r="V107" s="402" t="s">
        <v>473</v>
      </c>
      <c r="W107" s="402" t="s">
        <v>473</v>
      </c>
      <c r="X107" s="402" t="s">
        <v>473</v>
      </c>
      <c r="Y107" s="402" t="s">
        <v>473</v>
      </c>
      <c r="Z107" s="402" t="s">
        <v>473</v>
      </c>
      <c r="AA107" s="402" t="s">
        <v>473</v>
      </c>
      <c r="AB107" s="402" t="s">
        <v>473</v>
      </c>
      <c r="AC107" s="402" t="s">
        <v>473</v>
      </c>
      <c r="AD107" s="402" t="s">
        <v>473</v>
      </c>
      <c r="AE107" s="402" t="s">
        <v>473</v>
      </c>
      <c r="AF107" s="402" t="s">
        <v>473</v>
      </c>
      <c r="AG107" s="402" t="s">
        <v>473</v>
      </c>
      <c r="AH107" s="402" t="s">
        <v>473</v>
      </c>
      <c r="AI107" s="402" t="s">
        <v>473</v>
      </c>
      <c r="AJ107" s="402" t="s">
        <v>473</v>
      </c>
      <c r="AK107" s="402" t="s">
        <v>473</v>
      </c>
      <c r="AL107" s="402" t="s">
        <v>473</v>
      </c>
      <c r="AM107" s="402" t="s">
        <v>473</v>
      </c>
      <c r="AN107" s="402" t="s">
        <v>473</v>
      </c>
      <c r="AO107" s="402" t="s">
        <v>473</v>
      </c>
      <c r="AP107" s="402" t="s">
        <v>473</v>
      </c>
      <c r="AQ107" s="402" t="s">
        <v>473</v>
      </c>
      <c r="AR107" s="402" t="s">
        <v>473</v>
      </c>
      <c r="AS107" s="402" t="s">
        <v>473</v>
      </c>
      <c r="AT107" s="402" t="s">
        <v>473</v>
      </c>
      <c r="AU107" s="402">
        <v>4470.4477831177774</v>
      </c>
      <c r="AV107" s="402">
        <v>5873.7674653644408</v>
      </c>
      <c r="AW107" s="402">
        <v>7411.3998796062051</v>
      </c>
      <c r="AX107" s="402">
        <v>8480.6244165101634</v>
      </c>
      <c r="AY107" s="402">
        <v>9142.210021608138</v>
      </c>
      <c r="AZ107" s="402">
        <v>9358.0453502853761</v>
      </c>
      <c r="BA107" s="402">
        <v>9090.1226832853608</v>
      </c>
      <c r="BB107" s="402">
        <v>8863.0904849457274</v>
      </c>
      <c r="BC107" s="402">
        <v>8825.4212426357408</v>
      </c>
      <c r="BD107" s="402">
        <v>8985.7144055166282</v>
      </c>
      <c r="BE107" s="402">
        <v>9401.1480922809005</v>
      </c>
      <c r="BF107" s="402">
        <v>10487.776915352964</v>
      </c>
      <c r="BG107" s="402">
        <v>10230.927782279468</v>
      </c>
      <c r="BH107" s="402">
        <v>10861.911475563045</v>
      </c>
      <c r="BI107" s="402">
        <v>11580.34888509299</v>
      </c>
      <c r="BJ107" s="402">
        <v>12337.498903459393</v>
      </c>
      <c r="BK107" s="402">
        <v>13100.326356776919</v>
      </c>
      <c r="BL107" s="402">
        <v>14417.73019360238</v>
      </c>
      <c r="BM107" s="402">
        <v>17653.678950375455</v>
      </c>
      <c r="BN107" s="402">
        <v>19163.663618587638</v>
      </c>
      <c r="BO107" s="402">
        <v>20257.72731833045</v>
      </c>
      <c r="BP107" s="402">
        <v>20823.397415022995</v>
      </c>
      <c r="BQ107" s="402">
        <v>20636.664323627618</v>
      </c>
      <c r="BR107" s="402">
        <v>20523.658247162202</v>
      </c>
      <c r="BS107" s="402">
        <v>20300.75804498772</v>
      </c>
      <c r="BT107" s="402">
        <v>19183.795041751138</v>
      </c>
      <c r="BU107" s="402">
        <v>17951.627289078318</v>
      </c>
      <c r="BV107" s="402">
        <v>16272.260927325646</v>
      </c>
      <c r="BW107" s="402">
        <v>13815.805468229319</v>
      </c>
      <c r="BX107" s="402">
        <v>12183.706850192719</v>
      </c>
      <c r="BY107" s="402">
        <v>11344.096556912324</v>
      </c>
      <c r="BZ107" s="402">
        <v>9762.7613275405893</v>
      </c>
      <c r="CA107" s="402">
        <v>9202.6171808606086</v>
      </c>
      <c r="CB107" s="402">
        <v>8699.0615522722746</v>
      </c>
      <c r="CC107" s="402">
        <v>6498.896020509108</v>
      </c>
      <c r="CD107" s="402">
        <v>5976.0354901486216</v>
      </c>
      <c r="CE107" s="403">
        <v>5640.9932321561319</v>
      </c>
    </row>
    <row r="108" spans="1:83" s="53" customFormat="1" x14ac:dyDescent="0.35">
      <c r="A108" s="67"/>
      <c r="B108" s="201" t="s">
        <v>625</v>
      </c>
      <c r="D108" s="402" t="s">
        <v>473</v>
      </c>
      <c r="E108" s="402" t="s">
        <v>473</v>
      </c>
      <c r="F108" s="402" t="s">
        <v>473</v>
      </c>
      <c r="G108" s="402" t="s">
        <v>473</v>
      </c>
      <c r="H108" s="402" t="s">
        <v>473</v>
      </c>
      <c r="I108" s="402" t="s">
        <v>473</v>
      </c>
      <c r="J108" s="402" t="s">
        <v>473</v>
      </c>
      <c r="K108" s="402" t="s">
        <v>473</v>
      </c>
      <c r="L108" s="402" t="s">
        <v>473</v>
      </c>
      <c r="M108" s="402" t="s">
        <v>473</v>
      </c>
      <c r="N108" s="402" t="s">
        <v>473</v>
      </c>
      <c r="O108" s="402" t="s">
        <v>473</v>
      </c>
      <c r="P108" s="402" t="s">
        <v>473</v>
      </c>
      <c r="Q108" s="402" t="s">
        <v>473</v>
      </c>
      <c r="R108" s="402" t="s">
        <v>473</v>
      </c>
      <c r="S108" s="402" t="s">
        <v>473</v>
      </c>
      <c r="T108" s="402" t="s">
        <v>473</v>
      </c>
      <c r="U108" s="402" t="s">
        <v>473</v>
      </c>
      <c r="V108" s="402" t="s">
        <v>473</v>
      </c>
      <c r="W108" s="402" t="s">
        <v>473</v>
      </c>
      <c r="X108" s="402" t="s">
        <v>473</v>
      </c>
      <c r="Y108" s="402" t="s">
        <v>473</v>
      </c>
      <c r="Z108" s="402" t="s">
        <v>473</v>
      </c>
      <c r="AA108" s="402" t="s">
        <v>473</v>
      </c>
      <c r="AB108" s="402" t="s">
        <v>473</v>
      </c>
      <c r="AC108" s="402" t="s">
        <v>473</v>
      </c>
      <c r="AD108" s="402" t="s">
        <v>473</v>
      </c>
      <c r="AE108" s="402" t="s">
        <v>473</v>
      </c>
      <c r="AF108" s="402" t="s">
        <v>473</v>
      </c>
      <c r="AG108" s="402" t="s">
        <v>473</v>
      </c>
      <c r="AH108" s="402" t="s">
        <v>473</v>
      </c>
      <c r="AI108" s="402" t="s">
        <v>473</v>
      </c>
      <c r="AJ108" s="402" t="s">
        <v>473</v>
      </c>
      <c r="AK108" s="402" t="s">
        <v>473</v>
      </c>
      <c r="AL108" s="402" t="s">
        <v>473</v>
      </c>
      <c r="AM108" s="402" t="s">
        <v>473</v>
      </c>
      <c r="AN108" s="402" t="s">
        <v>473</v>
      </c>
      <c r="AO108" s="402" t="s">
        <v>473</v>
      </c>
      <c r="AP108" s="402" t="s">
        <v>473</v>
      </c>
      <c r="AQ108" s="402" t="s">
        <v>473</v>
      </c>
      <c r="AR108" s="402" t="s">
        <v>473</v>
      </c>
      <c r="AS108" s="402" t="s">
        <v>473</v>
      </c>
      <c r="AT108" s="402" t="s">
        <v>473</v>
      </c>
      <c r="AU108" s="402">
        <v>226.49463298495465</v>
      </c>
      <c r="AV108" s="402">
        <v>283.60889010122975</v>
      </c>
      <c r="AW108" s="402">
        <v>341.80794357963623</v>
      </c>
      <c r="AX108" s="402">
        <v>387.47922401674418</v>
      </c>
      <c r="AY108" s="402">
        <v>411.68410258944482</v>
      </c>
      <c r="AZ108" s="402">
        <v>419.06232369966006</v>
      </c>
      <c r="BA108" s="402">
        <v>414.11264369841894</v>
      </c>
      <c r="BB108" s="402">
        <v>407.47477427514491</v>
      </c>
      <c r="BC108" s="402">
        <v>411.63779830503518</v>
      </c>
      <c r="BD108" s="402">
        <v>416.52449635864804</v>
      </c>
      <c r="BE108" s="402">
        <v>427.95685323043716</v>
      </c>
      <c r="BF108" s="402">
        <v>471.21023377635453</v>
      </c>
      <c r="BG108" s="402">
        <v>433.22034890542403</v>
      </c>
      <c r="BH108" s="402">
        <v>440.01707647155439</v>
      </c>
      <c r="BI108" s="402">
        <v>452.66238320218099</v>
      </c>
      <c r="BJ108" s="402">
        <v>472.69041090155417</v>
      </c>
      <c r="BK108" s="402">
        <v>509.32280465429727</v>
      </c>
      <c r="BL108" s="402">
        <v>613.76547331828044</v>
      </c>
      <c r="BM108" s="402">
        <v>791.05216108944569</v>
      </c>
      <c r="BN108" s="402">
        <v>880.7503738448446</v>
      </c>
      <c r="BO108" s="402">
        <v>963.25769018101107</v>
      </c>
      <c r="BP108" s="402">
        <v>981.98805255605293</v>
      </c>
      <c r="BQ108" s="402">
        <v>976.34995922255803</v>
      </c>
      <c r="BR108" s="402">
        <v>974.90960919422935</v>
      </c>
      <c r="BS108" s="402">
        <v>976.78470575255017</v>
      </c>
      <c r="BT108" s="402">
        <v>934.51224579129155</v>
      </c>
      <c r="BU108" s="402">
        <v>897.00997947667202</v>
      </c>
      <c r="BV108" s="402">
        <v>830.15733644193858</v>
      </c>
      <c r="BW108" s="402">
        <v>716.95972722214276</v>
      </c>
      <c r="BX108" s="402">
        <v>625.72268637436559</v>
      </c>
      <c r="BY108" s="402">
        <v>589.60987053710164</v>
      </c>
      <c r="BZ108" s="402">
        <v>516.09044215175209</v>
      </c>
      <c r="CA108" s="402">
        <v>502.56965335024921</v>
      </c>
      <c r="CB108" s="402">
        <v>482.50573705188725</v>
      </c>
      <c r="CC108" s="402">
        <v>373.45395228434421</v>
      </c>
      <c r="CD108" s="402">
        <v>339.76861823554981</v>
      </c>
      <c r="CE108" s="403">
        <v>327.15040740977759</v>
      </c>
    </row>
    <row r="109" spans="1:83" s="53" customFormat="1" x14ac:dyDescent="0.35">
      <c r="A109" s="67"/>
      <c r="B109" s="201" t="s">
        <v>626</v>
      </c>
      <c r="D109" s="402" t="s">
        <v>473</v>
      </c>
      <c r="E109" s="402" t="s">
        <v>473</v>
      </c>
      <c r="F109" s="402" t="s">
        <v>473</v>
      </c>
      <c r="G109" s="402" t="s">
        <v>473</v>
      </c>
      <c r="H109" s="402" t="s">
        <v>473</v>
      </c>
      <c r="I109" s="402" t="s">
        <v>473</v>
      </c>
      <c r="J109" s="402" t="s">
        <v>473</v>
      </c>
      <c r="K109" s="402" t="s">
        <v>473</v>
      </c>
      <c r="L109" s="402" t="s">
        <v>473</v>
      </c>
      <c r="M109" s="402" t="s">
        <v>473</v>
      </c>
      <c r="N109" s="402" t="s">
        <v>473</v>
      </c>
      <c r="O109" s="402" t="s">
        <v>473</v>
      </c>
      <c r="P109" s="402" t="s">
        <v>473</v>
      </c>
      <c r="Q109" s="402" t="s">
        <v>473</v>
      </c>
      <c r="R109" s="402" t="s">
        <v>473</v>
      </c>
      <c r="S109" s="402" t="s">
        <v>473</v>
      </c>
      <c r="T109" s="402" t="s">
        <v>473</v>
      </c>
      <c r="U109" s="402" t="s">
        <v>473</v>
      </c>
      <c r="V109" s="402" t="s">
        <v>473</v>
      </c>
      <c r="W109" s="402" t="s">
        <v>473</v>
      </c>
      <c r="X109" s="402" t="s">
        <v>473</v>
      </c>
      <c r="Y109" s="402" t="s">
        <v>473</v>
      </c>
      <c r="Z109" s="402" t="s">
        <v>473</v>
      </c>
      <c r="AA109" s="402" t="s">
        <v>473</v>
      </c>
      <c r="AB109" s="402" t="s">
        <v>473</v>
      </c>
      <c r="AC109" s="402" t="s">
        <v>473</v>
      </c>
      <c r="AD109" s="402" t="s">
        <v>473</v>
      </c>
      <c r="AE109" s="402" t="s">
        <v>473</v>
      </c>
      <c r="AF109" s="402" t="s">
        <v>473</v>
      </c>
      <c r="AG109" s="402" t="s">
        <v>473</v>
      </c>
      <c r="AH109" s="402" t="s">
        <v>473</v>
      </c>
      <c r="AI109" s="402" t="s">
        <v>473</v>
      </c>
      <c r="AJ109" s="402" t="s">
        <v>473</v>
      </c>
      <c r="AK109" s="402" t="s">
        <v>473</v>
      </c>
      <c r="AL109" s="402" t="s">
        <v>473</v>
      </c>
      <c r="AM109" s="402" t="s">
        <v>473</v>
      </c>
      <c r="AN109" s="402" t="s">
        <v>473</v>
      </c>
      <c r="AO109" s="402" t="s">
        <v>473</v>
      </c>
      <c r="AP109" s="402" t="s">
        <v>473</v>
      </c>
      <c r="AQ109" s="402" t="s">
        <v>473</v>
      </c>
      <c r="AR109" s="402" t="s">
        <v>473</v>
      </c>
      <c r="AS109" s="402" t="s">
        <v>473</v>
      </c>
      <c r="AT109" s="402" t="s">
        <v>473</v>
      </c>
      <c r="AU109" s="402">
        <v>281.48327749974595</v>
      </c>
      <c r="AV109" s="402">
        <v>341.17461275955503</v>
      </c>
      <c r="AW109" s="402">
        <v>396.9564275306588</v>
      </c>
      <c r="AX109" s="402">
        <v>460.9815965851007</v>
      </c>
      <c r="AY109" s="402">
        <v>510.23408531907012</v>
      </c>
      <c r="AZ109" s="402">
        <v>535.66705178663483</v>
      </c>
      <c r="BA109" s="402">
        <v>567.40152785406974</v>
      </c>
      <c r="BB109" s="402">
        <v>593.2721979863943</v>
      </c>
      <c r="BC109" s="402">
        <v>606.61828005997427</v>
      </c>
      <c r="BD109" s="402">
        <v>633.37774126342174</v>
      </c>
      <c r="BE109" s="402">
        <v>674.1728623099649</v>
      </c>
      <c r="BF109" s="402">
        <v>815.11931526973012</v>
      </c>
      <c r="BG109" s="402">
        <v>971.06595953003853</v>
      </c>
      <c r="BH109" s="402">
        <v>975.1373389840046</v>
      </c>
      <c r="BI109" s="402">
        <v>977.93993879040715</v>
      </c>
      <c r="BJ109" s="402">
        <v>996.40959863622993</v>
      </c>
      <c r="BK109" s="402">
        <v>1027.6735413936383</v>
      </c>
      <c r="BL109" s="402">
        <v>1098.7740626235559</v>
      </c>
      <c r="BM109" s="402">
        <v>1248.9749414837604</v>
      </c>
      <c r="BN109" s="402">
        <v>1329.8577474707956</v>
      </c>
      <c r="BO109" s="402">
        <v>1381.7415141189354</v>
      </c>
      <c r="BP109" s="402">
        <v>1416.3607634546174</v>
      </c>
      <c r="BQ109" s="402">
        <v>1386.3963210399113</v>
      </c>
      <c r="BR109" s="402">
        <v>1374.4943502056972</v>
      </c>
      <c r="BS109" s="402">
        <v>1355.8424051562113</v>
      </c>
      <c r="BT109" s="402">
        <v>1291.8526681398089</v>
      </c>
      <c r="BU109" s="402">
        <v>1226.9403213571695</v>
      </c>
      <c r="BV109" s="402">
        <v>1138.7748032496606</v>
      </c>
      <c r="BW109" s="402">
        <v>987.50969710217043</v>
      </c>
      <c r="BX109" s="402">
        <v>860.63295255831213</v>
      </c>
      <c r="BY109" s="402">
        <v>804.25080416034416</v>
      </c>
      <c r="BZ109" s="402">
        <v>687.37793786525151</v>
      </c>
      <c r="CA109" s="402">
        <v>639.02819525084033</v>
      </c>
      <c r="CB109" s="402">
        <v>595.23884906868329</v>
      </c>
      <c r="CC109" s="402">
        <v>475.58469426559247</v>
      </c>
      <c r="CD109" s="402">
        <v>338.40202302874269</v>
      </c>
      <c r="CE109" s="403">
        <v>366.41209500566748</v>
      </c>
    </row>
    <row r="110" spans="1:83" s="53" customFormat="1" ht="25.5" customHeight="1" x14ac:dyDescent="0.35">
      <c r="A110" s="67"/>
      <c r="B110" s="467" t="s">
        <v>665</v>
      </c>
      <c r="D110" s="402">
        <v>0</v>
      </c>
      <c r="E110" s="402">
        <v>0</v>
      </c>
      <c r="F110" s="402">
        <v>0</v>
      </c>
      <c r="G110" s="402">
        <v>0</v>
      </c>
      <c r="H110" s="402">
        <v>0</v>
      </c>
      <c r="I110" s="402">
        <v>0</v>
      </c>
      <c r="J110" s="402">
        <v>0</v>
      </c>
      <c r="K110" s="402">
        <v>0</v>
      </c>
      <c r="L110" s="402">
        <v>0</v>
      </c>
      <c r="M110" s="402">
        <v>0</v>
      </c>
      <c r="N110" s="402">
        <v>0</v>
      </c>
      <c r="O110" s="402">
        <v>0</v>
      </c>
      <c r="P110" s="402">
        <v>0</v>
      </c>
      <c r="Q110" s="402">
        <v>0</v>
      </c>
      <c r="R110" s="402">
        <v>0</v>
      </c>
      <c r="S110" s="402">
        <v>0</v>
      </c>
      <c r="T110" s="402">
        <v>0</v>
      </c>
      <c r="U110" s="402">
        <v>0</v>
      </c>
      <c r="V110" s="402">
        <v>0</v>
      </c>
      <c r="W110" s="402">
        <v>0</v>
      </c>
      <c r="X110" s="402">
        <v>0</v>
      </c>
      <c r="Y110" s="402">
        <v>0</v>
      </c>
      <c r="Z110" s="402">
        <v>0</v>
      </c>
      <c r="AA110" s="402">
        <v>0</v>
      </c>
      <c r="AB110" s="402">
        <v>0</v>
      </c>
      <c r="AC110" s="402">
        <v>0</v>
      </c>
      <c r="AD110" s="402">
        <v>0</v>
      </c>
      <c r="AE110" s="402">
        <v>0</v>
      </c>
      <c r="AF110" s="402">
        <v>0</v>
      </c>
      <c r="AG110" s="402">
        <v>0</v>
      </c>
      <c r="AH110" s="402">
        <v>0</v>
      </c>
      <c r="AI110" s="402">
        <v>0</v>
      </c>
      <c r="AJ110" s="402">
        <v>0</v>
      </c>
      <c r="AK110" s="402">
        <v>0</v>
      </c>
      <c r="AL110" s="402">
        <v>0</v>
      </c>
      <c r="AM110" s="402">
        <v>0</v>
      </c>
      <c r="AN110" s="402">
        <v>0</v>
      </c>
      <c r="AO110" s="402">
        <v>0</v>
      </c>
      <c r="AP110" s="402">
        <v>0</v>
      </c>
      <c r="AQ110" s="402">
        <v>0</v>
      </c>
      <c r="AR110" s="402">
        <v>0</v>
      </c>
      <c r="AS110" s="402">
        <v>0</v>
      </c>
      <c r="AT110" s="402">
        <v>0</v>
      </c>
      <c r="AU110" s="402">
        <v>0</v>
      </c>
      <c r="AV110" s="402">
        <v>0</v>
      </c>
      <c r="AW110" s="402">
        <v>0</v>
      </c>
      <c r="AX110" s="402">
        <v>0</v>
      </c>
      <c r="AY110" s="402">
        <v>0</v>
      </c>
      <c r="AZ110" s="402">
        <v>0</v>
      </c>
      <c r="BA110" s="402">
        <v>0</v>
      </c>
      <c r="BB110" s="402">
        <v>0</v>
      </c>
      <c r="BC110" s="402">
        <v>0</v>
      </c>
      <c r="BD110" s="402">
        <v>0</v>
      </c>
      <c r="BE110" s="402">
        <v>0</v>
      </c>
      <c r="BF110" s="402">
        <v>0</v>
      </c>
      <c r="BG110" s="402">
        <v>0</v>
      </c>
      <c r="BH110" s="402">
        <v>0</v>
      </c>
      <c r="BI110" s="402">
        <v>0</v>
      </c>
      <c r="BJ110" s="402">
        <v>0</v>
      </c>
      <c r="BK110" s="402">
        <v>0</v>
      </c>
      <c r="BL110" s="402">
        <v>0</v>
      </c>
      <c r="BM110" s="402">
        <v>0</v>
      </c>
      <c r="BN110" s="402">
        <v>0</v>
      </c>
      <c r="BO110" s="402">
        <v>0</v>
      </c>
      <c r="BP110" s="402">
        <v>0</v>
      </c>
      <c r="BQ110" s="402">
        <v>0</v>
      </c>
      <c r="BR110" s="402">
        <v>0</v>
      </c>
      <c r="BS110" s="402">
        <v>0</v>
      </c>
      <c r="BT110" s="402">
        <v>0</v>
      </c>
      <c r="BU110" s="402">
        <v>0</v>
      </c>
      <c r="BV110" s="402">
        <v>0</v>
      </c>
      <c r="BW110" s="402">
        <v>6768.4076838102055</v>
      </c>
      <c r="BX110" s="402">
        <v>12533.7944378759</v>
      </c>
      <c r="BY110" s="402">
        <v>14573.867771953819</v>
      </c>
      <c r="BZ110" s="402">
        <v>14564.065928601818</v>
      </c>
      <c r="CA110" s="402">
        <v>16127.726459958934</v>
      </c>
      <c r="CB110" s="402">
        <v>18524.658697610113</v>
      </c>
      <c r="CC110" s="402">
        <v>21166.329722528852</v>
      </c>
      <c r="CD110" s="402">
        <v>21795.786186816553</v>
      </c>
      <c r="CE110" s="403">
        <v>22218.527802480512</v>
      </c>
    </row>
    <row r="111" spans="1:83" s="53" customFormat="1" x14ac:dyDescent="0.35">
      <c r="A111" s="67"/>
      <c r="B111" s="476" t="s">
        <v>624</v>
      </c>
      <c r="D111" s="402">
        <v>0</v>
      </c>
      <c r="E111" s="402">
        <v>0</v>
      </c>
      <c r="F111" s="402">
        <v>0</v>
      </c>
      <c r="G111" s="402">
        <v>0</v>
      </c>
      <c r="H111" s="402">
        <v>0</v>
      </c>
      <c r="I111" s="402">
        <v>0</v>
      </c>
      <c r="J111" s="402">
        <v>0</v>
      </c>
      <c r="K111" s="402">
        <v>0</v>
      </c>
      <c r="L111" s="402">
        <v>0</v>
      </c>
      <c r="M111" s="402">
        <v>0</v>
      </c>
      <c r="N111" s="402">
        <v>0</v>
      </c>
      <c r="O111" s="402">
        <v>0</v>
      </c>
      <c r="P111" s="402">
        <v>0</v>
      </c>
      <c r="Q111" s="402">
        <v>0</v>
      </c>
      <c r="R111" s="402">
        <v>0</v>
      </c>
      <c r="S111" s="402">
        <v>0</v>
      </c>
      <c r="T111" s="402">
        <v>0</v>
      </c>
      <c r="U111" s="402">
        <v>0</v>
      </c>
      <c r="V111" s="402">
        <v>0</v>
      </c>
      <c r="W111" s="402">
        <v>0</v>
      </c>
      <c r="X111" s="402">
        <v>0</v>
      </c>
      <c r="Y111" s="402">
        <v>0</v>
      </c>
      <c r="Z111" s="402">
        <v>0</v>
      </c>
      <c r="AA111" s="402">
        <v>0</v>
      </c>
      <c r="AB111" s="402">
        <v>0</v>
      </c>
      <c r="AC111" s="402">
        <v>0</v>
      </c>
      <c r="AD111" s="402">
        <v>0</v>
      </c>
      <c r="AE111" s="402">
        <v>0</v>
      </c>
      <c r="AF111" s="402">
        <v>0</v>
      </c>
      <c r="AG111" s="402">
        <v>0</v>
      </c>
      <c r="AH111" s="402">
        <v>0</v>
      </c>
      <c r="AI111" s="402">
        <v>0</v>
      </c>
      <c r="AJ111" s="402">
        <v>0</v>
      </c>
      <c r="AK111" s="402">
        <v>0</v>
      </c>
      <c r="AL111" s="402">
        <v>0</v>
      </c>
      <c r="AM111" s="402">
        <v>0</v>
      </c>
      <c r="AN111" s="402">
        <v>0</v>
      </c>
      <c r="AO111" s="402">
        <v>0</v>
      </c>
      <c r="AP111" s="402">
        <v>0</v>
      </c>
      <c r="AQ111" s="402">
        <v>0</v>
      </c>
      <c r="AR111" s="402">
        <v>0</v>
      </c>
      <c r="AS111" s="402">
        <v>0</v>
      </c>
      <c r="AT111" s="402">
        <v>0</v>
      </c>
      <c r="AU111" s="402">
        <v>0</v>
      </c>
      <c r="AV111" s="402">
        <v>0</v>
      </c>
      <c r="AW111" s="402">
        <v>0</v>
      </c>
      <c r="AX111" s="402">
        <v>0</v>
      </c>
      <c r="AY111" s="402">
        <v>0</v>
      </c>
      <c r="AZ111" s="402">
        <v>0</v>
      </c>
      <c r="BA111" s="402">
        <v>0</v>
      </c>
      <c r="BB111" s="402">
        <v>0</v>
      </c>
      <c r="BC111" s="402">
        <v>0</v>
      </c>
      <c r="BD111" s="402">
        <v>0</v>
      </c>
      <c r="BE111" s="402">
        <v>0</v>
      </c>
      <c r="BF111" s="402">
        <v>0</v>
      </c>
      <c r="BG111" s="402">
        <v>0</v>
      </c>
      <c r="BH111" s="402">
        <v>0</v>
      </c>
      <c r="BI111" s="402">
        <v>0</v>
      </c>
      <c r="BJ111" s="402">
        <v>0</v>
      </c>
      <c r="BK111" s="402">
        <v>0</v>
      </c>
      <c r="BL111" s="402">
        <v>0</v>
      </c>
      <c r="BM111" s="402">
        <v>0</v>
      </c>
      <c r="BN111" s="402">
        <v>0</v>
      </c>
      <c r="BO111" s="402">
        <v>0</v>
      </c>
      <c r="BP111" s="402">
        <v>0</v>
      </c>
      <c r="BQ111" s="402">
        <v>0</v>
      </c>
      <c r="BR111" s="402">
        <v>0</v>
      </c>
      <c r="BS111" s="402">
        <v>0</v>
      </c>
      <c r="BT111" s="402">
        <v>0</v>
      </c>
      <c r="BU111" s="402">
        <v>0</v>
      </c>
      <c r="BV111" s="402">
        <v>0</v>
      </c>
      <c r="BW111" s="402">
        <v>5999.2274589943008</v>
      </c>
      <c r="BX111" s="402">
        <v>11261.454275513557</v>
      </c>
      <c r="BY111" s="402">
        <v>13101.185494182959</v>
      </c>
      <c r="BZ111" s="402">
        <v>13052.968409317842</v>
      </c>
      <c r="CA111" s="402">
        <v>14365.503146180243</v>
      </c>
      <c r="CB111" s="402">
        <v>16499.179528770095</v>
      </c>
      <c r="CC111" s="402">
        <v>18885.991136495421</v>
      </c>
      <c r="CD111" s="402">
        <v>19415.013619148169</v>
      </c>
      <c r="CE111" s="403">
        <v>19765.605246894258</v>
      </c>
    </row>
    <row r="112" spans="1:83" s="53" customFormat="1" x14ac:dyDescent="0.35">
      <c r="A112" s="67"/>
      <c r="B112" s="476" t="s">
        <v>625</v>
      </c>
      <c r="D112" s="402">
        <v>0</v>
      </c>
      <c r="E112" s="402">
        <v>0</v>
      </c>
      <c r="F112" s="402">
        <v>0</v>
      </c>
      <c r="G112" s="402">
        <v>0</v>
      </c>
      <c r="H112" s="402">
        <v>0</v>
      </c>
      <c r="I112" s="402">
        <v>0</v>
      </c>
      <c r="J112" s="402">
        <v>0</v>
      </c>
      <c r="K112" s="402">
        <v>0</v>
      </c>
      <c r="L112" s="402">
        <v>0</v>
      </c>
      <c r="M112" s="402">
        <v>0</v>
      </c>
      <c r="N112" s="402">
        <v>0</v>
      </c>
      <c r="O112" s="402">
        <v>0</v>
      </c>
      <c r="P112" s="402">
        <v>0</v>
      </c>
      <c r="Q112" s="402">
        <v>0</v>
      </c>
      <c r="R112" s="402">
        <v>0</v>
      </c>
      <c r="S112" s="402">
        <v>0</v>
      </c>
      <c r="T112" s="402">
        <v>0</v>
      </c>
      <c r="U112" s="402">
        <v>0</v>
      </c>
      <c r="V112" s="402">
        <v>0</v>
      </c>
      <c r="W112" s="402">
        <v>0</v>
      </c>
      <c r="X112" s="402">
        <v>0</v>
      </c>
      <c r="Y112" s="402">
        <v>0</v>
      </c>
      <c r="Z112" s="402">
        <v>0</v>
      </c>
      <c r="AA112" s="402">
        <v>0</v>
      </c>
      <c r="AB112" s="402">
        <v>0</v>
      </c>
      <c r="AC112" s="402">
        <v>0</v>
      </c>
      <c r="AD112" s="402">
        <v>0</v>
      </c>
      <c r="AE112" s="402">
        <v>0</v>
      </c>
      <c r="AF112" s="402">
        <v>0</v>
      </c>
      <c r="AG112" s="402">
        <v>0</v>
      </c>
      <c r="AH112" s="402">
        <v>0</v>
      </c>
      <c r="AI112" s="402">
        <v>0</v>
      </c>
      <c r="AJ112" s="402">
        <v>0</v>
      </c>
      <c r="AK112" s="402">
        <v>0</v>
      </c>
      <c r="AL112" s="402">
        <v>0</v>
      </c>
      <c r="AM112" s="402">
        <v>0</v>
      </c>
      <c r="AN112" s="402">
        <v>0</v>
      </c>
      <c r="AO112" s="402">
        <v>0</v>
      </c>
      <c r="AP112" s="402">
        <v>0</v>
      </c>
      <c r="AQ112" s="402">
        <v>0</v>
      </c>
      <c r="AR112" s="402">
        <v>0</v>
      </c>
      <c r="AS112" s="402">
        <v>0</v>
      </c>
      <c r="AT112" s="402">
        <v>0</v>
      </c>
      <c r="AU112" s="402">
        <v>0</v>
      </c>
      <c r="AV112" s="402">
        <v>0</v>
      </c>
      <c r="AW112" s="402">
        <v>0</v>
      </c>
      <c r="AX112" s="402">
        <v>0</v>
      </c>
      <c r="AY112" s="402">
        <v>0</v>
      </c>
      <c r="AZ112" s="402">
        <v>0</v>
      </c>
      <c r="BA112" s="402">
        <v>0</v>
      </c>
      <c r="BB112" s="402">
        <v>0</v>
      </c>
      <c r="BC112" s="402">
        <v>0</v>
      </c>
      <c r="BD112" s="402">
        <v>0</v>
      </c>
      <c r="BE112" s="402">
        <v>0</v>
      </c>
      <c r="BF112" s="402">
        <v>0</v>
      </c>
      <c r="BG112" s="402">
        <v>0</v>
      </c>
      <c r="BH112" s="402">
        <v>0</v>
      </c>
      <c r="BI112" s="402">
        <v>0</v>
      </c>
      <c r="BJ112" s="402">
        <v>0</v>
      </c>
      <c r="BK112" s="402">
        <v>0</v>
      </c>
      <c r="BL112" s="402">
        <v>0</v>
      </c>
      <c r="BM112" s="402">
        <v>0</v>
      </c>
      <c r="BN112" s="402">
        <v>0</v>
      </c>
      <c r="BO112" s="402">
        <v>0</v>
      </c>
      <c r="BP112" s="402">
        <v>0</v>
      </c>
      <c r="BQ112" s="402">
        <v>0</v>
      </c>
      <c r="BR112" s="402">
        <v>0</v>
      </c>
      <c r="BS112" s="402">
        <v>0</v>
      </c>
      <c r="BT112" s="402">
        <v>0</v>
      </c>
      <c r="BU112" s="402">
        <v>0</v>
      </c>
      <c r="BV112" s="402">
        <v>0</v>
      </c>
      <c r="BW112" s="402">
        <v>482.23052588789733</v>
      </c>
      <c r="BX112" s="402">
        <v>800.03362352273984</v>
      </c>
      <c r="BY112" s="402">
        <v>918.13204460166571</v>
      </c>
      <c r="BZ112" s="402">
        <v>940.66617933334146</v>
      </c>
      <c r="CA112" s="402">
        <v>1085.2815588999711</v>
      </c>
      <c r="CB112" s="402">
        <v>1234.1308925313115</v>
      </c>
      <c r="CC112" s="402">
        <v>1405.3574809182014</v>
      </c>
      <c r="CD112" s="402">
        <v>1465.7234637574368</v>
      </c>
      <c r="CE112" s="403">
        <v>1509.2514172797726</v>
      </c>
    </row>
    <row r="113" spans="1:83" s="53" customFormat="1" x14ac:dyDescent="0.35">
      <c r="A113" s="67"/>
      <c r="B113" s="476" t="s">
        <v>626</v>
      </c>
      <c r="D113" s="402">
        <v>0</v>
      </c>
      <c r="E113" s="402">
        <v>0</v>
      </c>
      <c r="F113" s="402">
        <v>0</v>
      </c>
      <c r="G113" s="402">
        <v>0</v>
      </c>
      <c r="H113" s="402">
        <v>0</v>
      </c>
      <c r="I113" s="402">
        <v>0</v>
      </c>
      <c r="J113" s="402">
        <v>0</v>
      </c>
      <c r="K113" s="402">
        <v>0</v>
      </c>
      <c r="L113" s="402">
        <v>0</v>
      </c>
      <c r="M113" s="402">
        <v>0</v>
      </c>
      <c r="N113" s="402">
        <v>0</v>
      </c>
      <c r="O113" s="402">
        <v>0</v>
      </c>
      <c r="P113" s="402">
        <v>0</v>
      </c>
      <c r="Q113" s="402">
        <v>0</v>
      </c>
      <c r="R113" s="402">
        <v>0</v>
      </c>
      <c r="S113" s="402">
        <v>0</v>
      </c>
      <c r="T113" s="402">
        <v>0</v>
      </c>
      <c r="U113" s="402">
        <v>0</v>
      </c>
      <c r="V113" s="402">
        <v>0</v>
      </c>
      <c r="W113" s="402">
        <v>0</v>
      </c>
      <c r="X113" s="402">
        <v>0</v>
      </c>
      <c r="Y113" s="402">
        <v>0</v>
      </c>
      <c r="Z113" s="402">
        <v>0</v>
      </c>
      <c r="AA113" s="402">
        <v>0</v>
      </c>
      <c r="AB113" s="402">
        <v>0</v>
      </c>
      <c r="AC113" s="402">
        <v>0</v>
      </c>
      <c r="AD113" s="402">
        <v>0</v>
      </c>
      <c r="AE113" s="402">
        <v>0</v>
      </c>
      <c r="AF113" s="402">
        <v>0</v>
      </c>
      <c r="AG113" s="402">
        <v>0</v>
      </c>
      <c r="AH113" s="402">
        <v>0</v>
      </c>
      <c r="AI113" s="402">
        <v>0</v>
      </c>
      <c r="AJ113" s="402">
        <v>0</v>
      </c>
      <c r="AK113" s="402">
        <v>0</v>
      </c>
      <c r="AL113" s="402">
        <v>0</v>
      </c>
      <c r="AM113" s="402">
        <v>0</v>
      </c>
      <c r="AN113" s="402">
        <v>0</v>
      </c>
      <c r="AO113" s="402">
        <v>0</v>
      </c>
      <c r="AP113" s="402">
        <v>0</v>
      </c>
      <c r="AQ113" s="402">
        <v>0</v>
      </c>
      <c r="AR113" s="402">
        <v>0</v>
      </c>
      <c r="AS113" s="402">
        <v>0</v>
      </c>
      <c r="AT113" s="402">
        <v>0</v>
      </c>
      <c r="AU113" s="402">
        <v>0</v>
      </c>
      <c r="AV113" s="402">
        <v>0</v>
      </c>
      <c r="AW113" s="402">
        <v>0</v>
      </c>
      <c r="AX113" s="402">
        <v>0</v>
      </c>
      <c r="AY113" s="402">
        <v>0</v>
      </c>
      <c r="AZ113" s="402">
        <v>0</v>
      </c>
      <c r="BA113" s="402">
        <v>0</v>
      </c>
      <c r="BB113" s="402">
        <v>0</v>
      </c>
      <c r="BC113" s="402">
        <v>0</v>
      </c>
      <c r="BD113" s="402">
        <v>0</v>
      </c>
      <c r="BE113" s="402">
        <v>0</v>
      </c>
      <c r="BF113" s="402">
        <v>0</v>
      </c>
      <c r="BG113" s="402">
        <v>0</v>
      </c>
      <c r="BH113" s="402">
        <v>0</v>
      </c>
      <c r="BI113" s="402">
        <v>0</v>
      </c>
      <c r="BJ113" s="402">
        <v>0</v>
      </c>
      <c r="BK113" s="402">
        <v>0</v>
      </c>
      <c r="BL113" s="402">
        <v>0</v>
      </c>
      <c r="BM113" s="402">
        <v>0</v>
      </c>
      <c r="BN113" s="402">
        <v>0</v>
      </c>
      <c r="BO113" s="402">
        <v>0</v>
      </c>
      <c r="BP113" s="402">
        <v>0</v>
      </c>
      <c r="BQ113" s="402">
        <v>0</v>
      </c>
      <c r="BR113" s="402">
        <v>0</v>
      </c>
      <c r="BS113" s="402">
        <v>0</v>
      </c>
      <c r="BT113" s="402">
        <v>0</v>
      </c>
      <c r="BU113" s="402">
        <v>0</v>
      </c>
      <c r="BV113" s="402">
        <v>0</v>
      </c>
      <c r="BW113" s="402">
        <v>286.94969892800714</v>
      </c>
      <c r="BX113" s="402">
        <v>472.30653883960258</v>
      </c>
      <c r="BY113" s="402">
        <v>554.55023316919278</v>
      </c>
      <c r="BZ113" s="402">
        <v>570.43133995063511</v>
      </c>
      <c r="CA113" s="402">
        <v>676.94175487871996</v>
      </c>
      <c r="CB113" s="402">
        <v>791.34827630870723</v>
      </c>
      <c r="CC113" s="402">
        <v>874.98110511522884</v>
      </c>
      <c r="CD113" s="402">
        <v>915.0491039109495</v>
      </c>
      <c r="CE113" s="403">
        <v>943.67113830648532</v>
      </c>
    </row>
    <row r="114" spans="1:83" s="53" customFormat="1" ht="25.5" customHeight="1" x14ac:dyDescent="0.35">
      <c r="A114" s="67"/>
      <c r="B114" s="467" t="s">
        <v>666</v>
      </c>
      <c r="D114" s="402">
        <v>0</v>
      </c>
      <c r="E114" s="402">
        <v>0</v>
      </c>
      <c r="F114" s="402">
        <v>0</v>
      </c>
      <c r="G114" s="402">
        <v>0</v>
      </c>
      <c r="H114" s="402">
        <v>0</v>
      </c>
      <c r="I114" s="402">
        <v>0</v>
      </c>
      <c r="J114" s="402">
        <v>0</v>
      </c>
      <c r="K114" s="402">
        <v>0</v>
      </c>
      <c r="L114" s="402">
        <v>0</v>
      </c>
      <c r="M114" s="402">
        <v>0</v>
      </c>
      <c r="N114" s="402">
        <v>0</v>
      </c>
      <c r="O114" s="402">
        <v>0</v>
      </c>
      <c r="P114" s="402">
        <v>0</v>
      </c>
      <c r="Q114" s="402">
        <v>0</v>
      </c>
      <c r="R114" s="402">
        <v>0</v>
      </c>
      <c r="S114" s="402">
        <v>0</v>
      </c>
      <c r="T114" s="402">
        <v>0</v>
      </c>
      <c r="U114" s="402">
        <v>0</v>
      </c>
      <c r="V114" s="402">
        <v>0</v>
      </c>
      <c r="W114" s="402">
        <v>0</v>
      </c>
      <c r="X114" s="402">
        <v>0</v>
      </c>
      <c r="Y114" s="402">
        <v>0</v>
      </c>
      <c r="Z114" s="402">
        <v>0</v>
      </c>
      <c r="AA114" s="402">
        <v>0</v>
      </c>
      <c r="AB114" s="402">
        <v>0</v>
      </c>
      <c r="AC114" s="402">
        <v>0</v>
      </c>
      <c r="AD114" s="402">
        <v>0</v>
      </c>
      <c r="AE114" s="402">
        <v>0</v>
      </c>
      <c r="AF114" s="402">
        <v>0</v>
      </c>
      <c r="AG114" s="402">
        <v>0</v>
      </c>
      <c r="AH114" s="402">
        <v>0</v>
      </c>
      <c r="AI114" s="402">
        <v>0</v>
      </c>
      <c r="AJ114" s="402">
        <v>0</v>
      </c>
      <c r="AK114" s="402">
        <v>0</v>
      </c>
      <c r="AL114" s="402">
        <v>0</v>
      </c>
      <c r="AM114" s="402">
        <v>0</v>
      </c>
      <c r="AN114" s="402">
        <v>0</v>
      </c>
      <c r="AO114" s="402">
        <v>0</v>
      </c>
      <c r="AP114" s="402">
        <v>0</v>
      </c>
      <c r="AQ114" s="402">
        <v>0</v>
      </c>
      <c r="AR114" s="402">
        <v>0</v>
      </c>
      <c r="AS114" s="402">
        <v>0</v>
      </c>
      <c r="AT114" s="402">
        <v>0</v>
      </c>
      <c r="AU114" s="402">
        <v>0</v>
      </c>
      <c r="AV114" s="402">
        <v>0</v>
      </c>
      <c r="AW114" s="402">
        <v>0</v>
      </c>
      <c r="AX114" s="402">
        <v>0</v>
      </c>
      <c r="AY114" s="402">
        <v>0</v>
      </c>
      <c r="AZ114" s="402">
        <v>0</v>
      </c>
      <c r="BA114" s="402">
        <v>0</v>
      </c>
      <c r="BB114" s="402">
        <v>0</v>
      </c>
      <c r="BC114" s="402">
        <v>0</v>
      </c>
      <c r="BD114" s="402">
        <v>0</v>
      </c>
      <c r="BE114" s="402">
        <v>0</v>
      </c>
      <c r="BF114" s="402">
        <v>0</v>
      </c>
      <c r="BG114" s="402">
        <v>0</v>
      </c>
      <c r="BH114" s="402">
        <v>0</v>
      </c>
      <c r="BI114" s="402">
        <v>0</v>
      </c>
      <c r="BJ114" s="402">
        <v>0</v>
      </c>
      <c r="BK114" s="402">
        <v>0</v>
      </c>
      <c r="BL114" s="402">
        <v>0</v>
      </c>
      <c r="BM114" s="402">
        <v>0</v>
      </c>
      <c r="BN114" s="402">
        <v>0</v>
      </c>
      <c r="BO114" s="402">
        <v>0</v>
      </c>
      <c r="BP114" s="402">
        <v>0</v>
      </c>
      <c r="BQ114" s="402">
        <v>0</v>
      </c>
      <c r="BR114" s="402">
        <v>0</v>
      </c>
      <c r="BS114" s="402">
        <v>0</v>
      </c>
      <c r="BT114" s="402">
        <v>0</v>
      </c>
      <c r="BU114" s="402">
        <v>0</v>
      </c>
      <c r="BV114" s="402">
        <v>0</v>
      </c>
      <c r="BW114" s="402">
        <v>24398.072752441134</v>
      </c>
      <c r="BX114" s="402">
        <v>27595.145620045289</v>
      </c>
      <c r="BY114" s="402">
        <v>28379.531065444637</v>
      </c>
      <c r="BZ114" s="402">
        <v>26529.720025721093</v>
      </c>
      <c r="CA114" s="402">
        <v>27285.727015133289</v>
      </c>
      <c r="CB114" s="402">
        <v>28926.698181243693</v>
      </c>
      <c r="CC114" s="402">
        <v>28673.286145680951</v>
      </c>
      <c r="CD114" s="402">
        <v>28671.653016133398</v>
      </c>
      <c r="CE114" s="403">
        <v>28747.689933743248</v>
      </c>
    </row>
    <row r="115" spans="1:83" s="53" customFormat="1" x14ac:dyDescent="0.35">
      <c r="A115" s="67"/>
      <c r="B115" s="467" t="s">
        <v>667</v>
      </c>
      <c r="D115" s="402">
        <v>0</v>
      </c>
      <c r="E115" s="402">
        <v>0</v>
      </c>
      <c r="F115" s="402">
        <v>0</v>
      </c>
      <c r="G115" s="402">
        <v>0</v>
      </c>
      <c r="H115" s="402">
        <v>0</v>
      </c>
      <c r="I115" s="402">
        <v>0</v>
      </c>
      <c r="J115" s="402">
        <v>0</v>
      </c>
      <c r="K115" s="402">
        <v>0</v>
      </c>
      <c r="L115" s="402">
        <v>0</v>
      </c>
      <c r="M115" s="402">
        <v>0</v>
      </c>
      <c r="N115" s="402">
        <v>0</v>
      </c>
      <c r="O115" s="402">
        <v>0</v>
      </c>
      <c r="P115" s="402">
        <v>0</v>
      </c>
      <c r="Q115" s="402">
        <v>0</v>
      </c>
      <c r="R115" s="402">
        <v>0</v>
      </c>
      <c r="S115" s="402">
        <v>0</v>
      </c>
      <c r="T115" s="402">
        <v>0</v>
      </c>
      <c r="U115" s="402">
        <v>0</v>
      </c>
      <c r="V115" s="402">
        <v>0</v>
      </c>
      <c r="W115" s="402">
        <v>0</v>
      </c>
      <c r="X115" s="402">
        <v>0</v>
      </c>
      <c r="Y115" s="402">
        <v>0</v>
      </c>
      <c r="Z115" s="402">
        <v>0</v>
      </c>
      <c r="AA115" s="402">
        <v>0</v>
      </c>
      <c r="AB115" s="402">
        <v>0</v>
      </c>
      <c r="AC115" s="402">
        <v>0</v>
      </c>
      <c r="AD115" s="402">
        <v>0</v>
      </c>
      <c r="AE115" s="402">
        <v>0</v>
      </c>
      <c r="AF115" s="402">
        <v>0</v>
      </c>
      <c r="AG115" s="402">
        <v>0</v>
      </c>
      <c r="AH115" s="402">
        <v>0</v>
      </c>
      <c r="AI115" s="402">
        <v>0</v>
      </c>
      <c r="AJ115" s="402">
        <v>0</v>
      </c>
      <c r="AK115" s="402">
        <v>0</v>
      </c>
      <c r="AL115" s="402">
        <v>0</v>
      </c>
      <c r="AM115" s="402">
        <v>0</v>
      </c>
      <c r="AN115" s="402">
        <v>0</v>
      </c>
      <c r="AO115" s="402">
        <v>0</v>
      </c>
      <c r="AP115" s="402">
        <v>0</v>
      </c>
      <c r="AQ115" s="402">
        <v>0</v>
      </c>
      <c r="AR115" s="402">
        <v>0</v>
      </c>
      <c r="AS115" s="402">
        <v>0</v>
      </c>
      <c r="AT115" s="402">
        <v>0</v>
      </c>
      <c r="AU115" s="402">
        <v>0</v>
      </c>
      <c r="AV115" s="402">
        <v>0</v>
      </c>
      <c r="AW115" s="402">
        <v>0</v>
      </c>
      <c r="AX115" s="402">
        <v>0</v>
      </c>
      <c r="AY115" s="402">
        <v>0</v>
      </c>
      <c r="AZ115" s="402">
        <v>0</v>
      </c>
      <c r="BA115" s="402">
        <v>0</v>
      </c>
      <c r="BB115" s="402">
        <v>0</v>
      </c>
      <c r="BC115" s="402">
        <v>0</v>
      </c>
      <c r="BD115" s="402">
        <v>0</v>
      </c>
      <c r="BE115" s="402">
        <v>0</v>
      </c>
      <c r="BF115" s="402">
        <v>0</v>
      </c>
      <c r="BG115" s="402">
        <v>0</v>
      </c>
      <c r="BH115" s="402">
        <v>0</v>
      </c>
      <c r="BI115" s="402">
        <v>0</v>
      </c>
      <c r="BJ115" s="402">
        <v>0</v>
      </c>
      <c r="BK115" s="402">
        <v>0</v>
      </c>
      <c r="BL115" s="402">
        <v>0</v>
      </c>
      <c r="BM115" s="402">
        <v>0</v>
      </c>
      <c r="BN115" s="402">
        <v>0</v>
      </c>
      <c r="BO115" s="402">
        <v>0</v>
      </c>
      <c r="BP115" s="402">
        <v>0</v>
      </c>
      <c r="BQ115" s="402">
        <v>0</v>
      </c>
      <c r="BR115" s="402">
        <v>0</v>
      </c>
      <c r="BS115" s="402">
        <v>0</v>
      </c>
      <c r="BT115" s="402">
        <v>0</v>
      </c>
      <c r="BU115" s="402">
        <v>0</v>
      </c>
      <c r="BV115" s="402">
        <v>0</v>
      </c>
      <c r="BW115" s="402">
        <v>1453.0804539326134</v>
      </c>
      <c r="BX115" s="402">
        <v>1653.8044189181946</v>
      </c>
      <c r="BY115" s="402">
        <v>1733.1702867911781</v>
      </c>
      <c r="BZ115" s="402">
        <v>1664.8708349092353</v>
      </c>
      <c r="CA115" s="402">
        <v>1799.6894377029569</v>
      </c>
      <c r="CB115" s="402">
        <v>1927.4825835310546</v>
      </c>
      <c r="CC115" s="402">
        <v>1961.5270009057897</v>
      </c>
      <c r="CD115" s="402">
        <v>1981.1461004125333</v>
      </c>
      <c r="CE115" s="403">
        <v>2018.8397115643438</v>
      </c>
    </row>
    <row r="116" spans="1:83" s="53" customFormat="1" x14ac:dyDescent="0.35">
      <c r="A116" s="67"/>
      <c r="B116" s="467" t="s">
        <v>668</v>
      </c>
      <c r="D116" s="402">
        <v>0</v>
      </c>
      <c r="E116" s="402">
        <v>0</v>
      </c>
      <c r="F116" s="402">
        <v>0</v>
      </c>
      <c r="G116" s="402">
        <v>0</v>
      </c>
      <c r="H116" s="402">
        <v>0</v>
      </c>
      <c r="I116" s="402">
        <v>0</v>
      </c>
      <c r="J116" s="402">
        <v>0</v>
      </c>
      <c r="K116" s="402">
        <v>0</v>
      </c>
      <c r="L116" s="402">
        <v>0</v>
      </c>
      <c r="M116" s="402">
        <v>0</v>
      </c>
      <c r="N116" s="402">
        <v>0</v>
      </c>
      <c r="O116" s="402">
        <v>0</v>
      </c>
      <c r="P116" s="402">
        <v>0</v>
      </c>
      <c r="Q116" s="402">
        <v>0</v>
      </c>
      <c r="R116" s="402">
        <v>0</v>
      </c>
      <c r="S116" s="402">
        <v>0</v>
      </c>
      <c r="T116" s="402">
        <v>0</v>
      </c>
      <c r="U116" s="402">
        <v>0</v>
      </c>
      <c r="V116" s="402">
        <v>0</v>
      </c>
      <c r="W116" s="402">
        <v>0</v>
      </c>
      <c r="X116" s="402">
        <v>0</v>
      </c>
      <c r="Y116" s="402">
        <v>0</v>
      </c>
      <c r="Z116" s="402">
        <v>0</v>
      </c>
      <c r="AA116" s="402">
        <v>0</v>
      </c>
      <c r="AB116" s="402">
        <v>0</v>
      </c>
      <c r="AC116" s="402">
        <v>0</v>
      </c>
      <c r="AD116" s="402">
        <v>0</v>
      </c>
      <c r="AE116" s="402">
        <v>0</v>
      </c>
      <c r="AF116" s="402">
        <v>0</v>
      </c>
      <c r="AG116" s="402">
        <v>0</v>
      </c>
      <c r="AH116" s="402">
        <v>0</v>
      </c>
      <c r="AI116" s="402">
        <v>0</v>
      </c>
      <c r="AJ116" s="402">
        <v>0</v>
      </c>
      <c r="AK116" s="402">
        <v>0</v>
      </c>
      <c r="AL116" s="402">
        <v>0</v>
      </c>
      <c r="AM116" s="402">
        <v>0</v>
      </c>
      <c r="AN116" s="402">
        <v>0</v>
      </c>
      <c r="AO116" s="402">
        <v>0</v>
      </c>
      <c r="AP116" s="402">
        <v>0</v>
      </c>
      <c r="AQ116" s="402">
        <v>0</v>
      </c>
      <c r="AR116" s="402">
        <v>0</v>
      </c>
      <c r="AS116" s="402">
        <v>0</v>
      </c>
      <c r="AT116" s="402">
        <v>0</v>
      </c>
      <c r="AU116" s="402">
        <v>0</v>
      </c>
      <c r="AV116" s="402">
        <v>0</v>
      </c>
      <c r="AW116" s="402">
        <v>0</v>
      </c>
      <c r="AX116" s="402">
        <v>0</v>
      </c>
      <c r="AY116" s="402">
        <v>0</v>
      </c>
      <c r="AZ116" s="402">
        <v>0</v>
      </c>
      <c r="BA116" s="402">
        <v>0</v>
      </c>
      <c r="BB116" s="402">
        <v>0</v>
      </c>
      <c r="BC116" s="402">
        <v>0</v>
      </c>
      <c r="BD116" s="402">
        <v>0</v>
      </c>
      <c r="BE116" s="402">
        <v>0</v>
      </c>
      <c r="BF116" s="402">
        <v>0</v>
      </c>
      <c r="BG116" s="402">
        <v>0</v>
      </c>
      <c r="BH116" s="402">
        <v>0</v>
      </c>
      <c r="BI116" s="402">
        <v>0</v>
      </c>
      <c r="BJ116" s="402">
        <v>0</v>
      </c>
      <c r="BK116" s="402">
        <v>0</v>
      </c>
      <c r="BL116" s="402">
        <v>0</v>
      </c>
      <c r="BM116" s="402">
        <v>0</v>
      </c>
      <c r="BN116" s="402">
        <v>0</v>
      </c>
      <c r="BO116" s="402">
        <v>0</v>
      </c>
      <c r="BP116" s="402">
        <v>0</v>
      </c>
      <c r="BQ116" s="402">
        <v>0</v>
      </c>
      <c r="BR116" s="402">
        <v>0</v>
      </c>
      <c r="BS116" s="402">
        <v>0</v>
      </c>
      <c r="BT116" s="402">
        <v>0</v>
      </c>
      <c r="BU116" s="402">
        <v>0</v>
      </c>
      <c r="BV116" s="402">
        <v>0</v>
      </c>
      <c r="BW116" s="402">
        <v>1927.6310544469732</v>
      </c>
      <c r="BX116" s="402">
        <v>1932.4793405439207</v>
      </c>
      <c r="BY116" s="402">
        <v>1933.6867703131529</v>
      </c>
      <c r="BZ116" s="402">
        <v>1778.4509867424028</v>
      </c>
      <c r="CA116" s="402">
        <v>1819.29020991987</v>
      </c>
      <c r="CB116" s="402">
        <v>1883.4045022261605</v>
      </c>
      <c r="CC116" s="402">
        <v>1784.8510605750537</v>
      </c>
      <c r="CD116" s="402">
        <v>1609.2966641606586</v>
      </c>
      <c r="CE116" s="403">
        <v>1701.690069187634</v>
      </c>
    </row>
    <row r="117" spans="1:83" s="53" customFormat="1" ht="26.25" customHeight="1" x14ac:dyDescent="0.35">
      <c r="A117" s="67"/>
      <c r="B117" s="477" t="s">
        <v>669</v>
      </c>
      <c r="D117" s="402"/>
      <c r="E117" s="402"/>
      <c r="F117" s="402"/>
      <c r="G117" s="402"/>
      <c r="H117" s="402"/>
      <c r="I117" s="402"/>
      <c r="J117" s="402"/>
      <c r="K117" s="402"/>
      <c r="L117" s="402"/>
      <c r="M117" s="402"/>
      <c r="N117" s="402"/>
      <c r="O117" s="402"/>
      <c r="P117" s="402"/>
      <c r="Q117" s="402"/>
      <c r="R117" s="402"/>
      <c r="S117" s="402"/>
      <c r="T117" s="402"/>
      <c r="U117" s="402"/>
      <c r="V117" s="402"/>
      <c r="W117" s="402"/>
      <c r="X117" s="402"/>
      <c r="Y117" s="402"/>
      <c r="Z117" s="402"/>
      <c r="AA117" s="402"/>
      <c r="AB117" s="402"/>
      <c r="AC117" s="402"/>
      <c r="AD117" s="402"/>
      <c r="AE117" s="402"/>
      <c r="AF117" s="402"/>
      <c r="AG117" s="402"/>
      <c r="AH117" s="402"/>
      <c r="AI117" s="402"/>
      <c r="AJ117" s="402"/>
      <c r="AK117" s="402"/>
      <c r="AL117" s="402"/>
      <c r="AM117" s="402"/>
      <c r="AN117" s="402"/>
      <c r="AO117" s="402"/>
      <c r="AP117" s="402"/>
      <c r="AQ117" s="402"/>
      <c r="AR117" s="402"/>
      <c r="AS117" s="402"/>
      <c r="AT117" s="402"/>
      <c r="AU117" s="402"/>
      <c r="AV117" s="402"/>
      <c r="AW117" s="402"/>
      <c r="AX117" s="402"/>
      <c r="AY117" s="402"/>
      <c r="AZ117" s="402"/>
      <c r="BA117" s="402"/>
      <c r="BB117" s="402"/>
      <c r="BC117" s="402"/>
      <c r="BD117" s="402"/>
      <c r="BE117" s="402"/>
      <c r="BF117" s="402"/>
      <c r="BG117" s="402"/>
      <c r="BH117" s="402"/>
      <c r="BI117" s="402"/>
      <c r="BJ117" s="402"/>
      <c r="BK117" s="402"/>
      <c r="BL117" s="402"/>
      <c r="BM117" s="402"/>
      <c r="BN117" s="402"/>
      <c r="BO117" s="402"/>
      <c r="BP117" s="402"/>
      <c r="BQ117" s="402"/>
      <c r="BR117" s="402"/>
      <c r="BS117" s="402"/>
      <c r="BT117" s="402"/>
      <c r="BU117" s="402"/>
      <c r="BV117" s="402"/>
      <c r="BW117" s="402"/>
      <c r="BX117" s="402"/>
      <c r="BY117" s="402"/>
      <c r="BZ117" s="402"/>
      <c r="CA117" s="402"/>
      <c r="CB117" s="402"/>
      <c r="CC117" s="402"/>
      <c r="CD117" s="402"/>
      <c r="CE117" s="403"/>
    </row>
    <row r="118" spans="1:83" s="53" customFormat="1" x14ac:dyDescent="0.35">
      <c r="A118" s="67"/>
      <c r="B118" s="73" t="s">
        <v>630</v>
      </c>
      <c r="D118" s="402">
        <v>0</v>
      </c>
      <c r="E118" s="402">
        <v>0</v>
      </c>
      <c r="F118" s="402">
        <v>0</v>
      </c>
      <c r="G118" s="402">
        <v>0</v>
      </c>
      <c r="H118" s="402">
        <v>0</v>
      </c>
      <c r="I118" s="402">
        <v>0</v>
      </c>
      <c r="J118" s="402">
        <v>0</v>
      </c>
      <c r="K118" s="402">
        <v>0</v>
      </c>
      <c r="L118" s="402">
        <v>0</v>
      </c>
      <c r="M118" s="402">
        <v>0</v>
      </c>
      <c r="N118" s="402">
        <v>0</v>
      </c>
      <c r="O118" s="402">
        <v>0</v>
      </c>
      <c r="P118" s="402">
        <v>0</v>
      </c>
      <c r="Q118" s="402">
        <v>0</v>
      </c>
      <c r="R118" s="402">
        <v>0</v>
      </c>
      <c r="S118" s="402">
        <v>0</v>
      </c>
      <c r="T118" s="402">
        <v>0</v>
      </c>
      <c r="U118" s="402">
        <v>0</v>
      </c>
      <c r="V118" s="402">
        <v>0</v>
      </c>
      <c r="W118" s="402">
        <v>0</v>
      </c>
      <c r="X118" s="402">
        <v>0</v>
      </c>
      <c r="Y118" s="402">
        <v>0</v>
      </c>
      <c r="Z118" s="402">
        <v>0</v>
      </c>
      <c r="AA118" s="402">
        <v>0</v>
      </c>
      <c r="AB118" s="402">
        <v>0</v>
      </c>
      <c r="AC118" s="402">
        <v>0</v>
      </c>
      <c r="AD118" s="402">
        <v>0</v>
      </c>
      <c r="AE118" s="402">
        <v>0</v>
      </c>
      <c r="AF118" s="402">
        <v>0</v>
      </c>
      <c r="AG118" s="402">
        <v>0</v>
      </c>
      <c r="AH118" s="402">
        <v>0</v>
      </c>
      <c r="AI118" s="402">
        <v>0</v>
      </c>
      <c r="AJ118" s="402">
        <v>0</v>
      </c>
      <c r="AK118" s="402">
        <v>0</v>
      </c>
      <c r="AL118" s="402">
        <v>0</v>
      </c>
      <c r="AM118" s="402">
        <v>0</v>
      </c>
      <c r="AN118" s="402">
        <v>0</v>
      </c>
      <c r="AO118" s="402">
        <v>0</v>
      </c>
      <c r="AP118" s="402">
        <v>0</v>
      </c>
      <c r="AQ118" s="402">
        <v>0</v>
      </c>
      <c r="AR118" s="402">
        <v>0</v>
      </c>
      <c r="AS118" s="402">
        <v>0</v>
      </c>
      <c r="AT118" s="402">
        <v>0</v>
      </c>
      <c r="AU118" s="402">
        <v>5587.475036031311</v>
      </c>
      <c r="AV118" s="402">
        <v>7077.5965458884375</v>
      </c>
      <c r="AW118" s="402">
        <v>8667.0403831774584</v>
      </c>
      <c r="AX118" s="402">
        <v>9784.8252753557208</v>
      </c>
      <c r="AY118" s="402">
        <v>10446.314995158336</v>
      </c>
      <c r="AZ118" s="402">
        <v>10700.692238241138</v>
      </c>
      <c r="BA118" s="402">
        <v>10559.173971940305</v>
      </c>
      <c r="BB118" s="402">
        <v>10384.617619009538</v>
      </c>
      <c r="BC118" s="402">
        <v>10338.798937345084</v>
      </c>
      <c r="BD118" s="402">
        <v>10506.267433382751</v>
      </c>
      <c r="BE118" s="402">
        <v>11037.472194982129</v>
      </c>
      <c r="BF118" s="402">
        <v>12374.984881961809</v>
      </c>
      <c r="BG118" s="402">
        <v>12000.932727421403</v>
      </c>
      <c r="BH118" s="402">
        <v>19755.82199232838</v>
      </c>
      <c r="BI118" s="402">
        <v>20355.601773037604</v>
      </c>
      <c r="BJ118" s="402">
        <v>21135.021051307016</v>
      </c>
      <c r="BK118" s="402">
        <v>21946.391905859076</v>
      </c>
      <c r="BL118" s="402">
        <v>23029.951610836259</v>
      </c>
      <c r="BM118" s="402">
        <v>26588.803974362709</v>
      </c>
      <c r="BN118" s="402">
        <v>28052.71354580866</v>
      </c>
      <c r="BO118" s="402">
        <v>29346.406277924427</v>
      </c>
      <c r="BP118" s="402">
        <v>30219.669951797754</v>
      </c>
      <c r="BQ118" s="402">
        <v>29914.989296511932</v>
      </c>
      <c r="BR118" s="402">
        <v>29656.260303082989</v>
      </c>
      <c r="BS118" s="402">
        <v>29252.069652835864</v>
      </c>
      <c r="BT118" s="402">
        <v>27788.547051284168</v>
      </c>
      <c r="BU118" s="402">
        <v>25878.559366139038</v>
      </c>
      <c r="BV118" s="402">
        <v>23688.87059769718</v>
      </c>
      <c r="BW118" s="402">
        <v>20442.770509793103</v>
      </c>
      <c r="BX118" s="402">
        <v>18157.040163587906</v>
      </c>
      <c r="BY118" s="402">
        <v>16928.069673580008</v>
      </c>
      <c r="BZ118" s="402">
        <v>14917.195589441177</v>
      </c>
      <c r="CA118" s="402">
        <v>14297.270637984813</v>
      </c>
      <c r="CB118" s="402">
        <v>13734.903416417839</v>
      </c>
      <c r="CC118" s="402">
        <v>10825.146010073675</v>
      </c>
      <c r="CD118" s="402">
        <v>10039.28411659767</v>
      </c>
      <c r="CE118" s="403">
        <v>9830.1670026172487</v>
      </c>
    </row>
    <row r="119" spans="1:83" s="53" customFormat="1" x14ac:dyDescent="0.35">
      <c r="A119" s="67"/>
      <c r="B119" s="201" t="s">
        <v>670</v>
      </c>
      <c r="D119" s="402" t="s">
        <v>473</v>
      </c>
      <c r="E119" s="402" t="s">
        <v>473</v>
      </c>
      <c r="F119" s="402" t="s">
        <v>473</v>
      </c>
      <c r="G119" s="402" t="s">
        <v>473</v>
      </c>
      <c r="H119" s="402" t="s">
        <v>473</v>
      </c>
      <c r="I119" s="402" t="s">
        <v>473</v>
      </c>
      <c r="J119" s="402" t="s">
        <v>473</v>
      </c>
      <c r="K119" s="402" t="s">
        <v>473</v>
      </c>
      <c r="L119" s="402" t="s">
        <v>473</v>
      </c>
      <c r="M119" s="402" t="s">
        <v>473</v>
      </c>
      <c r="N119" s="402" t="s">
        <v>473</v>
      </c>
      <c r="O119" s="402" t="s">
        <v>473</v>
      </c>
      <c r="P119" s="402" t="s">
        <v>473</v>
      </c>
      <c r="Q119" s="402" t="s">
        <v>473</v>
      </c>
      <c r="R119" s="402" t="s">
        <v>473</v>
      </c>
      <c r="S119" s="402" t="s">
        <v>473</v>
      </c>
      <c r="T119" s="402" t="s">
        <v>473</v>
      </c>
      <c r="U119" s="402" t="s">
        <v>473</v>
      </c>
      <c r="V119" s="402" t="s">
        <v>473</v>
      </c>
      <c r="W119" s="402" t="s">
        <v>473</v>
      </c>
      <c r="X119" s="402" t="s">
        <v>473</v>
      </c>
      <c r="Y119" s="402" t="s">
        <v>473</v>
      </c>
      <c r="Z119" s="402" t="s">
        <v>473</v>
      </c>
      <c r="AA119" s="402" t="s">
        <v>473</v>
      </c>
      <c r="AB119" s="402" t="s">
        <v>473</v>
      </c>
      <c r="AC119" s="402" t="s">
        <v>473</v>
      </c>
      <c r="AD119" s="402" t="s">
        <v>473</v>
      </c>
      <c r="AE119" s="402" t="s">
        <v>473</v>
      </c>
      <c r="AF119" s="402" t="s">
        <v>473</v>
      </c>
      <c r="AG119" s="402" t="s">
        <v>473</v>
      </c>
      <c r="AH119" s="402" t="s">
        <v>473</v>
      </c>
      <c r="AI119" s="402" t="s">
        <v>473</v>
      </c>
      <c r="AJ119" s="402" t="s">
        <v>473</v>
      </c>
      <c r="AK119" s="402" t="s">
        <v>473</v>
      </c>
      <c r="AL119" s="402" t="s">
        <v>473</v>
      </c>
      <c r="AM119" s="402" t="s">
        <v>473</v>
      </c>
      <c r="AN119" s="402" t="s">
        <v>473</v>
      </c>
      <c r="AO119" s="402" t="s">
        <v>473</v>
      </c>
      <c r="AP119" s="402" t="s">
        <v>473</v>
      </c>
      <c r="AQ119" s="402" t="s">
        <v>473</v>
      </c>
      <c r="AR119" s="402" t="s">
        <v>473</v>
      </c>
      <c r="AS119" s="402" t="s">
        <v>473</v>
      </c>
      <c r="AT119" s="402" t="s">
        <v>473</v>
      </c>
      <c r="AU119" s="402" t="s">
        <v>473</v>
      </c>
      <c r="AV119" s="402" t="s">
        <v>473</v>
      </c>
      <c r="AW119" s="402" t="s">
        <v>473</v>
      </c>
      <c r="AX119" s="402">
        <v>8476.0511764109215</v>
      </c>
      <c r="AY119" s="402">
        <v>9184.1173542558645</v>
      </c>
      <c r="AZ119" s="402">
        <v>9431.5645261554691</v>
      </c>
      <c r="BA119" s="402">
        <v>9256.9051640593716</v>
      </c>
      <c r="BB119" s="402">
        <v>9075.4044497043724</v>
      </c>
      <c r="BC119" s="402">
        <v>9031.6236053270841</v>
      </c>
      <c r="BD119" s="402">
        <v>9197.4828547636571</v>
      </c>
      <c r="BE119" s="402">
        <v>9666.6382118630554</v>
      </c>
      <c r="BF119" s="402">
        <v>10883.938446282988</v>
      </c>
      <c r="BG119" s="402">
        <v>10740.620254617765</v>
      </c>
      <c r="BH119" s="402">
        <v>12054.026316724778</v>
      </c>
      <c r="BI119" s="402">
        <v>12757.406541783001</v>
      </c>
      <c r="BJ119" s="402">
        <v>13548.595014283652</v>
      </c>
      <c r="BK119" s="402">
        <v>14394.958131545089</v>
      </c>
      <c r="BL119" s="402">
        <v>15867.239633733856</v>
      </c>
      <c r="BM119" s="402">
        <v>19369.175496864085</v>
      </c>
      <c r="BN119" s="402">
        <v>21017.742874454714</v>
      </c>
      <c r="BO119" s="402">
        <v>22199.770923178723</v>
      </c>
      <c r="BP119" s="402">
        <v>22811.625201520204</v>
      </c>
      <c r="BQ119" s="402">
        <v>22573.711128130482</v>
      </c>
      <c r="BR119" s="402">
        <v>22358.389395022947</v>
      </c>
      <c r="BS119" s="402">
        <v>22071.654074376693</v>
      </c>
      <c r="BT119" s="402">
        <v>20940.170868798647</v>
      </c>
      <c r="BU119" s="402">
        <v>19577.703946570895</v>
      </c>
      <c r="BV119" s="402">
        <v>17837.099137038505</v>
      </c>
      <c r="BW119" s="402">
        <v>15170.00302752111</v>
      </c>
      <c r="BX119" s="402">
        <v>13406.08798349264</v>
      </c>
      <c r="BY119" s="402">
        <v>12433.971682739964</v>
      </c>
      <c r="BZ119" s="402">
        <v>10749.560206286214</v>
      </c>
      <c r="CA119" s="402">
        <v>10143.012867613488</v>
      </c>
      <c r="CB119" s="402">
        <v>9587.1473449191799</v>
      </c>
      <c r="CC119" s="402">
        <v>7204.3467064421866</v>
      </c>
      <c r="CD119" s="402">
        <v>6517.6835361450276</v>
      </c>
      <c r="CE119" s="403">
        <v>6211.5685844348463</v>
      </c>
    </row>
    <row r="120" spans="1:83" s="53" customFormat="1" x14ac:dyDescent="0.35">
      <c r="A120" s="67"/>
      <c r="B120" s="201" t="s">
        <v>671</v>
      </c>
      <c r="D120" s="402" t="s">
        <v>473</v>
      </c>
      <c r="E120" s="402" t="s">
        <v>473</v>
      </c>
      <c r="F120" s="402" t="s">
        <v>473</v>
      </c>
      <c r="G120" s="402" t="s">
        <v>473</v>
      </c>
      <c r="H120" s="402" t="s">
        <v>473</v>
      </c>
      <c r="I120" s="402" t="s">
        <v>473</v>
      </c>
      <c r="J120" s="402" t="s">
        <v>473</v>
      </c>
      <c r="K120" s="402" t="s">
        <v>473</v>
      </c>
      <c r="L120" s="402" t="s">
        <v>473</v>
      </c>
      <c r="M120" s="402" t="s">
        <v>473</v>
      </c>
      <c r="N120" s="402" t="s">
        <v>473</v>
      </c>
      <c r="O120" s="402" t="s">
        <v>473</v>
      </c>
      <c r="P120" s="402" t="s">
        <v>473</v>
      </c>
      <c r="Q120" s="402" t="s">
        <v>473</v>
      </c>
      <c r="R120" s="402" t="s">
        <v>473</v>
      </c>
      <c r="S120" s="402" t="s">
        <v>473</v>
      </c>
      <c r="T120" s="402" t="s">
        <v>473</v>
      </c>
      <c r="U120" s="402" t="s">
        <v>473</v>
      </c>
      <c r="V120" s="402" t="s">
        <v>473</v>
      </c>
      <c r="W120" s="402" t="s">
        <v>473</v>
      </c>
      <c r="X120" s="402" t="s">
        <v>473</v>
      </c>
      <c r="Y120" s="402" t="s">
        <v>473</v>
      </c>
      <c r="Z120" s="402" t="s">
        <v>473</v>
      </c>
      <c r="AA120" s="402" t="s">
        <v>473</v>
      </c>
      <c r="AB120" s="402" t="s">
        <v>473</v>
      </c>
      <c r="AC120" s="402" t="s">
        <v>473</v>
      </c>
      <c r="AD120" s="402" t="s">
        <v>473</v>
      </c>
      <c r="AE120" s="402" t="s">
        <v>473</v>
      </c>
      <c r="AF120" s="402" t="s">
        <v>473</v>
      </c>
      <c r="AG120" s="402" t="s">
        <v>473</v>
      </c>
      <c r="AH120" s="402" t="s">
        <v>473</v>
      </c>
      <c r="AI120" s="402" t="s">
        <v>473</v>
      </c>
      <c r="AJ120" s="402" t="s">
        <v>473</v>
      </c>
      <c r="AK120" s="402" t="s">
        <v>473</v>
      </c>
      <c r="AL120" s="402" t="s">
        <v>473</v>
      </c>
      <c r="AM120" s="402" t="s">
        <v>473</v>
      </c>
      <c r="AN120" s="402" t="s">
        <v>473</v>
      </c>
      <c r="AO120" s="402" t="s">
        <v>473</v>
      </c>
      <c r="AP120" s="402" t="s">
        <v>473</v>
      </c>
      <c r="AQ120" s="402" t="s">
        <v>473</v>
      </c>
      <c r="AR120" s="402" t="s">
        <v>473</v>
      </c>
      <c r="AS120" s="402" t="s">
        <v>473</v>
      </c>
      <c r="AT120" s="402" t="s">
        <v>473</v>
      </c>
      <c r="AU120" s="402" t="s">
        <v>473</v>
      </c>
      <c r="AV120" s="402" t="s">
        <v>473</v>
      </c>
      <c r="AW120" s="402" t="s">
        <v>473</v>
      </c>
      <c r="AX120" s="402">
        <v>187.21711749587078</v>
      </c>
      <c r="AY120" s="402">
        <v>171.83305767128002</v>
      </c>
      <c r="AZ120" s="402">
        <v>169.78262749866917</v>
      </c>
      <c r="BA120" s="402">
        <v>160.37258614222776</v>
      </c>
      <c r="BB120" s="402">
        <v>185.75863227802648</v>
      </c>
      <c r="BC120" s="402">
        <v>200.4616733000513</v>
      </c>
      <c r="BD120" s="402">
        <v>213.78705136121911</v>
      </c>
      <c r="BE120" s="402">
        <v>280.74433130914542</v>
      </c>
      <c r="BF120" s="402">
        <v>378.64836351178036</v>
      </c>
      <c r="BG120" s="402">
        <v>478.68240455262332</v>
      </c>
      <c r="BH120" s="402">
        <v>689.26703588172916</v>
      </c>
      <c r="BI120" s="402">
        <v>816.28209852600935</v>
      </c>
      <c r="BJ120" s="402">
        <v>891.73263962899114</v>
      </c>
      <c r="BK120" s="402">
        <v>920.94339996241592</v>
      </c>
      <c r="BL120" s="402">
        <v>820.53569395627653</v>
      </c>
      <c r="BM120" s="402">
        <v>716.03732487323191</v>
      </c>
      <c r="BN120" s="402">
        <v>601.95184213203061</v>
      </c>
      <c r="BO120" s="402">
        <v>627.50152455601585</v>
      </c>
      <c r="BP120" s="402">
        <v>665.44349277440631</v>
      </c>
      <c r="BQ120" s="402">
        <v>703.21221556651392</v>
      </c>
      <c r="BR120" s="402">
        <v>730.76804320443023</v>
      </c>
      <c r="BS120" s="402">
        <v>784.8454085730923</v>
      </c>
      <c r="BT120" s="402">
        <v>804.90225332587897</v>
      </c>
      <c r="BU120" s="402">
        <v>675.75314929121669</v>
      </c>
      <c r="BV120" s="402">
        <v>713.6845532943546</v>
      </c>
      <c r="BW120" s="402">
        <v>783.83809656913115</v>
      </c>
      <c r="BX120" s="402">
        <v>821.46675012504238</v>
      </c>
      <c r="BY120" s="402">
        <v>810.46938649651986</v>
      </c>
      <c r="BZ120" s="402">
        <v>876.96625044472319</v>
      </c>
      <c r="CA120" s="402">
        <v>978.15577866585079</v>
      </c>
      <c r="CB120" s="402">
        <v>1101.2808727155541</v>
      </c>
      <c r="CC120" s="402">
        <v>1247.3444706621933</v>
      </c>
      <c r="CD120" s="402">
        <v>1409.5191633795876</v>
      </c>
      <c r="CE120" s="403">
        <v>1585.650286912798</v>
      </c>
    </row>
    <row r="121" spans="1:83" s="53" customFormat="1" x14ac:dyDescent="0.35">
      <c r="A121" s="67"/>
      <c r="B121" s="201" t="s">
        <v>672</v>
      </c>
      <c r="D121" s="402" t="s">
        <v>473</v>
      </c>
      <c r="E121" s="402" t="s">
        <v>473</v>
      </c>
      <c r="F121" s="402" t="s">
        <v>473</v>
      </c>
      <c r="G121" s="402" t="s">
        <v>473</v>
      </c>
      <c r="H121" s="402" t="s">
        <v>473</v>
      </c>
      <c r="I121" s="402" t="s">
        <v>473</v>
      </c>
      <c r="J121" s="402" t="s">
        <v>473</v>
      </c>
      <c r="K121" s="402" t="s">
        <v>473</v>
      </c>
      <c r="L121" s="402" t="s">
        <v>473</v>
      </c>
      <c r="M121" s="402" t="s">
        <v>473</v>
      </c>
      <c r="N121" s="402" t="s">
        <v>473</v>
      </c>
      <c r="O121" s="402" t="s">
        <v>473</v>
      </c>
      <c r="P121" s="402" t="s">
        <v>473</v>
      </c>
      <c r="Q121" s="402" t="s">
        <v>473</v>
      </c>
      <c r="R121" s="402" t="s">
        <v>473</v>
      </c>
      <c r="S121" s="402" t="s">
        <v>473</v>
      </c>
      <c r="T121" s="402" t="s">
        <v>473</v>
      </c>
      <c r="U121" s="402" t="s">
        <v>473</v>
      </c>
      <c r="V121" s="402" t="s">
        <v>473</v>
      </c>
      <c r="W121" s="402" t="s">
        <v>473</v>
      </c>
      <c r="X121" s="402" t="s">
        <v>473</v>
      </c>
      <c r="Y121" s="402" t="s">
        <v>473</v>
      </c>
      <c r="Z121" s="402" t="s">
        <v>473</v>
      </c>
      <c r="AA121" s="402" t="s">
        <v>473</v>
      </c>
      <c r="AB121" s="402" t="s">
        <v>473</v>
      </c>
      <c r="AC121" s="402" t="s">
        <v>473</v>
      </c>
      <c r="AD121" s="402" t="s">
        <v>473</v>
      </c>
      <c r="AE121" s="402" t="s">
        <v>473</v>
      </c>
      <c r="AF121" s="402" t="s">
        <v>473</v>
      </c>
      <c r="AG121" s="402" t="s">
        <v>473</v>
      </c>
      <c r="AH121" s="402" t="s">
        <v>473</v>
      </c>
      <c r="AI121" s="402" t="s">
        <v>473</v>
      </c>
      <c r="AJ121" s="402" t="s">
        <v>473</v>
      </c>
      <c r="AK121" s="402" t="s">
        <v>473</v>
      </c>
      <c r="AL121" s="402" t="s">
        <v>473</v>
      </c>
      <c r="AM121" s="402" t="s">
        <v>473</v>
      </c>
      <c r="AN121" s="402" t="s">
        <v>473</v>
      </c>
      <c r="AO121" s="402" t="s">
        <v>473</v>
      </c>
      <c r="AP121" s="402" t="s">
        <v>473</v>
      </c>
      <c r="AQ121" s="402" t="s">
        <v>473</v>
      </c>
      <c r="AR121" s="402" t="s">
        <v>473</v>
      </c>
      <c r="AS121" s="402" t="s">
        <v>473</v>
      </c>
      <c r="AT121" s="402" t="s">
        <v>473</v>
      </c>
      <c r="AU121" s="402" t="s">
        <v>473</v>
      </c>
      <c r="AV121" s="402" t="s">
        <v>473</v>
      </c>
      <c r="AW121" s="402" t="s">
        <v>473</v>
      </c>
      <c r="AX121" s="402">
        <v>1121.5569814489284</v>
      </c>
      <c r="AY121" s="402">
        <v>1090.3645832311895</v>
      </c>
      <c r="AZ121" s="402">
        <v>1099.3450845869995</v>
      </c>
      <c r="BA121" s="402">
        <v>1141.8962217387068</v>
      </c>
      <c r="BB121" s="402">
        <v>1123.4545370271387</v>
      </c>
      <c r="BC121" s="402">
        <v>1106.7136587179475</v>
      </c>
      <c r="BD121" s="402">
        <v>1094.9975272578752</v>
      </c>
      <c r="BE121" s="402">
        <v>1090.0896518099287</v>
      </c>
      <c r="BF121" s="402">
        <v>1112.3980721670412</v>
      </c>
      <c r="BG121" s="402">
        <v>781.63006825101422</v>
      </c>
      <c r="BH121" s="402">
        <v>7012.5286397218715</v>
      </c>
      <c r="BI121" s="402">
        <v>6781.9131327285932</v>
      </c>
      <c r="BJ121" s="402">
        <v>6694.6933973943769</v>
      </c>
      <c r="BK121" s="402">
        <v>6630.4903743515715</v>
      </c>
      <c r="BL121" s="402">
        <v>6342.1762831461247</v>
      </c>
      <c r="BM121" s="402">
        <v>6503.5911526253931</v>
      </c>
      <c r="BN121" s="402">
        <v>6433.0188292219145</v>
      </c>
      <c r="BO121" s="402">
        <v>6519.1338301896913</v>
      </c>
      <c r="BP121" s="402">
        <v>6742.6012575031455</v>
      </c>
      <c r="BQ121" s="402">
        <v>6638.0659528149426</v>
      </c>
      <c r="BR121" s="402">
        <v>6567.1028648556112</v>
      </c>
      <c r="BS121" s="402">
        <v>6395.570169886083</v>
      </c>
      <c r="BT121" s="402">
        <v>6043.4739291596397</v>
      </c>
      <c r="BU121" s="402">
        <v>5625.102270276926</v>
      </c>
      <c r="BV121" s="402">
        <v>5138.0869073643153</v>
      </c>
      <c r="BW121" s="402">
        <v>4488.9293857028651</v>
      </c>
      <c r="BX121" s="402">
        <v>3929.4854299702238</v>
      </c>
      <c r="BY121" s="402">
        <v>3683.6286043435225</v>
      </c>
      <c r="BZ121" s="402">
        <v>3290.6691327102394</v>
      </c>
      <c r="CA121" s="402">
        <v>3176.1019917054741</v>
      </c>
      <c r="CB121" s="402">
        <v>3046.475198783105</v>
      </c>
      <c r="CC121" s="402">
        <v>2373.4548329692966</v>
      </c>
      <c r="CD121" s="402">
        <v>2112.0814170730559</v>
      </c>
      <c r="CE121" s="403">
        <v>2032.9481312696041</v>
      </c>
    </row>
    <row r="122" spans="1:83" s="53" customFormat="1" ht="26.25" customHeight="1" x14ac:dyDescent="0.35">
      <c r="A122" s="67"/>
      <c r="B122" s="73" t="s">
        <v>631</v>
      </c>
      <c r="D122" s="402">
        <v>0</v>
      </c>
      <c r="E122" s="402">
        <v>0</v>
      </c>
      <c r="F122" s="402">
        <v>0</v>
      </c>
      <c r="G122" s="402">
        <v>0</v>
      </c>
      <c r="H122" s="402">
        <v>0</v>
      </c>
      <c r="I122" s="402">
        <v>0</v>
      </c>
      <c r="J122" s="402">
        <v>0</v>
      </c>
      <c r="K122" s="402">
        <v>0</v>
      </c>
      <c r="L122" s="402">
        <v>0</v>
      </c>
      <c r="M122" s="402">
        <v>0</v>
      </c>
      <c r="N122" s="402">
        <v>0</v>
      </c>
      <c r="O122" s="402">
        <v>0</v>
      </c>
      <c r="P122" s="402">
        <v>0</v>
      </c>
      <c r="Q122" s="402">
        <v>0</v>
      </c>
      <c r="R122" s="402">
        <v>0</v>
      </c>
      <c r="S122" s="402">
        <v>0</v>
      </c>
      <c r="T122" s="402">
        <v>0</v>
      </c>
      <c r="U122" s="402">
        <v>0</v>
      </c>
      <c r="V122" s="402">
        <v>0</v>
      </c>
      <c r="W122" s="402">
        <v>0</v>
      </c>
      <c r="X122" s="402">
        <v>0</v>
      </c>
      <c r="Y122" s="402">
        <v>0</v>
      </c>
      <c r="Z122" s="402">
        <v>0</v>
      </c>
      <c r="AA122" s="402">
        <v>0</v>
      </c>
      <c r="AB122" s="402">
        <v>0</v>
      </c>
      <c r="AC122" s="402">
        <v>0</v>
      </c>
      <c r="AD122" s="402">
        <v>0</v>
      </c>
      <c r="AE122" s="402">
        <v>0</v>
      </c>
      <c r="AF122" s="402">
        <v>0</v>
      </c>
      <c r="AG122" s="402">
        <v>0</v>
      </c>
      <c r="AH122" s="402">
        <v>0</v>
      </c>
      <c r="AI122" s="402">
        <v>0</v>
      </c>
      <c r="AJ122" s="402">
        <v>0</v>
      </c>
      <c r="AK122" s="402">
        <v>0</v>
      </c>
      <c r="AL122" s="402">
        <v>0</v>
      </c>
      <c r="AM122" s="402">
        <v>0</v>
      </c>
      <c r="AN122" s="402">
        <v>0</v>
      </c>
      <c r="AO122" s="402">
        <v>0</v>
      </c>
      <c r="AP122" s="402">
        <v>0</v>
      </c>
      <c r="AQ122" s="402">
        <v>0</v>
      </c>
      <c r="AR122" s="402">
        <v>0</v>
      </c>
      <c r="AS122" s="402">
        <v>0</v>
      </c>
      <c r="AT122" s="402">
        <v>0</v>
      </c>
      <c r="AU122" s="402">
        <v>7529.2724748451246</v>
      </c>
      <c r="AV122" s="402">
        <v>8562.3037455055564</v>
      </c>
      <c r="AW122" s="402">
        <v>9267.1522604858183</v>
      </c>
      <c r="AX122" s="402">
        <v>9548.548690684971</v>
      </c>
      <c r="AY122" s="402">
        <v>9654.7768574587171</v>
      </c>
      <c r="AZ122" s="402">
        <v>9497.2831729084883</v>
      </c>
      <c r="BA122" s="402">
        <v>9262.6832298219761</v>
      </c>
      <c r="BB122" s="402">
        <v>8898.8141882928867</v>
      </c>
      <c r="BC122" s="402">
        <v>8703.6690036345044</v>
      </c>
      <c r="BD122" s="402">
        <v>8467.0841615040699</v>
      </c>
      <c r="BE122" s="402">
        <v>8263.9013491367368</v>
      </c>
      <c r="BF122" s="402">
        <v>8200.5605988932439</v>
      </c>
      <c r="BG122" s="402">
        <v>7616.3782023167705</v>
      </c>
      <c r="BH122" s="402">
        <v>544.37381850530528</v>
      </c>
      <c r="BI122" s="402">
        <v>556.83163610268548</v>
      </c>
      <c r="BJ122" s="402">
        <v>499.59887899539689</v>
      </c>
      <c r="BK122" s="402">
        <v>458.08441808305321</v>
      </c>
      <c r="BL122" s="402">
        <v>478.6529752659244</v>
      </c>
      <c r="BM122" s="402">
        <v>523.5928835070232</v>
      </c>
      <c r="BN122" s="402">
        <v>532.97061011607491</v>
      </c>
      <c r="BO122" s="402">
        <v>567.87202808533209</v>
      </c>
      <c r="BP122" s="402">
        <v>575.88014322878053</v>
      </c>
      <c r="BQ122" s="402">
        <v>594.40521644150522</v>
      </c>
      <c r="BR122" s="402">
        <v>704.14124063962947</v>
      </c>
      <c r="BS122" s="402">
        <v>778.22282714508322</v>
      </c>
      <c r="BT122" s="402">
        <v>662.84259489014471</v>
      </c>
      <c r="BU122" s="402">
        <v>745.88637569198204</v>
      </c>
      <c r="BV122" s="402">
        <v>625.1777455573108</v>
      </c>
      <c r="BW122" s="402">
        <v>567.60606721740305</v>
      </c>
      <c r="BX122" s="402">
        <v>490.59477804360421</v>
      </c>
      <c r="BY122" s="402">
        <v>544.45067701513244</v>
      </c>
      <c r="BZ122" s="402">
        <v>491.78032932973719</v>
      </c>
      <c r="CA122" s="402">
        <v>479.70956481236328</v>
      </c>
      <c r="CB122" s="402">
        <v>478.02315297295058</v>
      </c>
      <c r="CC122" s="402">
        <v>428.18847455926414</v>
      </c>
      <c r="CD122" s="402">
        <v>427.02547729236113</v>
      </c>
      <c r="CE122" s="403">
        <v>419.52490939746411</v>
      </c>
    </row>
    <row r="123" spans="1:83" s="53" customFormat="1" x14ac:dyDescent="0.35">
      <c r="A123" s="67"/>
      <c r="B123" s="201" t="s">
        <v>673</v>
      </c>
      <c r="D123" s="402" t="s">
        <v>473</v>
      </c>
      <c r="E123" s="402" t="s">
        <v>473</v>
      </c>
      <c r="F123" s="402" t="s">
        <v>473</v>
      </c>
      <c r="G123" s="402" t="s">
        <v>473</v>
      </c>
      <c r="H123" s="402" t="s">
        <v>473</v>
      </c>
      <c r="I123" s="402" t="s">
        <v>473</v>
      </c>
      <c r="J123" s="402" t="s">
        <v>473</v>
      </c>
      <c r="K123" s="402" t="s">
        <v>473</v>
      </c>
      <c r="L123" s="402" t="s">
        <v>473</v>
      </c>
      <c r="M123" s="402" t="s">
        <v>473</v>
      </c>
      <c r="N123" s="402" t="s">
        <v>473</v>
      </c>
      <c r="O123" s="402" t="s">
        <v>473</v>
      </c>
      <c r="P123" s="402" t="s">
        <v>473</v>
      </c>
      <c r="Q123" s="402" t="s">
        <v>473</v>
      </c>
      <c r="R123" s="402" t="s">
        <v>473</v>
      </c>
      <c r="S123" s="402" t="s">
        <v>473</v>
      </c>
      <c r="T123" s="402" t="s">
        <v>473</v>
      </c>
      <c r="U123" s="402" t="s">
        <v>473</v>
      </c>
      <c r="V123" s="402" t="s">
        <v>473</v>
      </c>
      <c r="W123" s="402" t="s">
        <v>473</v>
      </c>
      <c r="X123" s="402" t="s">
        <v>473</v>
      </c>
      <c r="Y123" s="402" t="s">
        <v>473</v>
      </c>
      <c r="Z123" s="402" t="s">
        <v>473</v>
      </c>
      <c r="AA123" s="402" t="s">
        <v>473</v>
      </c>
      <c r="AB123" s="402" t="s">
        <v>473</v>
      </c>
      <c r="AC123" s="402" t="s">
        <v>473</v>
      </c>
      <c r="AD123" s="402" t="s">
        <v>473</v>
      </c>
      <c r="AE123" s="402" t="s">
        <v>473</v>
      </c>
      <c r="AF123" s="402" t="s">
        <v>473</v>
      </c>
      <c r="AG123" s="402" t="s">
        <v>473</v>
      </c>
      <c r="AH123" s="402" t="s">
        <v>473</v>
      </c>
      <c r="AI123" s="402" t="s">
        <v>473</v>
      </c>
      <c r="AJ123" s="402" t="s">
        <v>473</v>
      </c>
      <c r="AK123" s="402" t="s">
        <v>473</v>
      </c>
      <c r="AL123" s="402" t="s">
        <v>473</v>
      </c>
      <c r="AM123" s="402" t="s">
        <v>473</v>
      </c>
      <c r="AN123" s="402" t="s">
        <v>473</v>
      </c>
      <c r="AO123" s="402" t="s">
        <v>473</v>
      </c>
      <c r="AP123" s="402" t="s">
        <v>473</v>
      </c>
      <c r="AQ123" s="402" t="s">
        <v>473</v>
      </c>
      <c r="AR123" s="402" t="s">
        <v>473</v>
      </c>
      <c r="AS123" s="402" t="s">
        <v>473</v>
      </c>
      <c r="AT123" s="402" t="s">
        <v>473</v>
      </c>
      <c r="AU123" s="402">
        <v>6423.9377850420824</v>
      </c>
      <c r="AV123" s="402">
        <v>7274.3301397708874</v>
      </c>
      <c r="AW123" s="402">
        <v>7857.127807341024</v>
      </c>
      <c r="AX123" s="402">
        <v>8087.3782621532837</v>
      </c>
      <c r="AY123" s="402">
        <v>8172.0335620654396</v>
      </c>
      <c r="AZ123" s="402">
        <v>8048.4102411371296</v>
      </c>
      <c r="BA123" s="402">
        <v>7876.8729571263075</v>
      </c>
      <c r="BB123" s="402">
        <v>7521.5262680460219</v>
      </c>
      <c r="BC123" s="402">
        <v>7298.9888470689148</v>
      </c>
      <c r="BD123" s="402">
        <v>7019.9244818302204</v>
      </c>
      <c r="BE123" s="402">
        <v>6793.8212373543702</v>
      </c>
      <c r="BF123" s="402">
        <v>6670.7015582636232</v>
      </c>
      <c r="BG123" s="402">
        <v>6111.5964830071161</v>
      </c>
      <c r="BH123" s="402" t="s">
        <v>473</v>
      </c>
      <c r="BI123" s="402" t="s">
        <v>473</v>
      </c>
      <c r="BJ123" s="402" t="s">
        <v>473</v>
      </c>
      <c r="BK123" s="402" t="s">
        <v>473</v>
      </c>
      <c r="BL123" s="402" t="s">
        <v>473</v>
      </c>
      <c r="BM123" s="402" t="s">
        <v>473</v>
      </c>
      <c r="BN123" s="402" t="s">
        <v>473</v>
      </c>
      <c r="BO123" s="402" t="s">
        <v>473</v>
      </c>
      <c r="BP123" s="402" t="s">
        <v>473</v>
      </c>
      <c r="BQ123" s="402" t="s">
        <v>473</v>
      </c>
      <c r="BR123" s="402" t="s">
        <v>473</v>
      </c>
      <c r="BS123" s="402" t="s">
        <v>473</v>
      </c>
      <c r="BT123" s="402" t="s">
        <v>473</v>
      </c>
      <c r="BU123" s="402" t="s">
        <v>473</v>
      </c>
      <c r="BV123" s="402" t="s">
        <v>473</v>
      </c>
      <c r="BW123" s="402" t="s">
        <v>473</v>
      </c>
      <c r="BX123" s="402" t="s">
        <v>473</v>
      </c>
      <c r="BY123" s="402" t="s">
        <v>473</v>
      </c>
      <c r="BZ123" s="402" t="s">
        <v>473</v>
      </c>
      <c r="CA123" s="402" t="s">
        <v>473</v>
      </c>
      <c r="CB123" s="402" t="s">
        <v>473</v>
      </c>
      <c r="CC123" s="402" t="s">
        <v>473</v>
      </c>
      <c r="CD123" s="402" t="s">
        <v>473</v>
      </c>
      <c r="CE123" s="403" t="s">
        <v>473</v>
      </c>
    </row>
    <row r="124" spans="1:83" s="53" customFormat="1" x14ac:dyDescent="0.35">
      <c r="A124" s="67"/>
      <c r="B124" s="201" t="s">
        <v>674</v>
      </c>
      <c r="D124" s="402" t="s">
        <v>473</v>
      </c>
      <c r="E124" s="402" t="s">
        <v>473</v>
      </c>
      <c r="F124" s="402" t="s">
        <v>473</v>
      </c>
      <c r="G124" s="402" t="s">
        <v>473</v>
      </c>
      <c r="H124" s="402" t="s">
        <v>473</v>
      </c>
      <c r="I124" s="402" t="s">
        <v>473</v>
      </c>
      <c r="J124" s="402" t="s">
        <v>473</v>
      </c>
      <c r="K124" s="402" t="s">
        <v>473</v>
      </c>
      <c r="L124" s="402" t="s">
        <v>473</v>
      </c>
      <c r="M124" s="402" t="s">
        <v>473</v>
      </c>
      <c r="N124" s="402" t="s">
        <v>473</v>
      </c>
      <c r="O124" s="402" t="s">
        <v>473</v>
      </c>
      <c r="P124" s="402" t="s">
        <v>473</v>
      </c>
      <c r="Q124" s="402" t="s">
        <v>473</v>
      </c>
      <c r="R124" s="402" t="s">
        <v>473</v>
      </c>
      <c r="S124" s="402" t="s">
        <v>473</v>
      </c>
      <c r="T124" s="402" t="s">
        <v>473</v>
      </c>
      <c r="U124" s="402" t="s">
        <v>473</v>
      </c>
      <c r="V124" s="402" t="s">
        <v>473</v>
      </c>
      <c r="W124" s="402" t="s">
        <v>473</v>
      </c>
      <c r="X124" s="402" t="s">
        <v>473</v>
      </c>
      <c r="Y124" s="402" t="s">
        <v>473</v>
      </c>
      <c r="Z124" s="402" t="s">
        <v>473</v>
      </c>
      <c r="AA124" s="402" t="s">
        <v>473</v>
      </c>
      <c r="AB124" s="402" t="s">
        <v>473</v>
      </c>
      <c r="AC124" s="402" t="s">
        <v>473</v>
      </c>
      <c r="AD124" s="402" t="s">
        <v>473</v>
      </c>
      <c r="AE124" s="402" t="s">
        <v>473</v>
      </c>
      <c r="AF124" s="402" t="s">
        <v>473</v>
      </c>
      <c r="AG124" s="402" t="s">
        <v>473</v>
      </c>
      <c r="AH124" s="402" t="s">
        <v>473</v>
      </c>
      <c r="AI124" s="402" t="s">
        <v>473</v>
      </c>
      <c r="AJ124" s="402" t="s">
        <v>473</v>
      </c>
      <c r="AK124" s="402" t="s">
        <v>473</v>
      </c>
      <c r="AL124" s="402" t="s">
        <v>473</v>
      </c>
      <c r="AM124" s="402" t="s">
        <v>473</v>
      </c>
      <c r="AN124" s="402" t="s">
        <v>473</v>
      </c>
      <c r="AO124" s="402" t="s">
        <v>473</v>
      </c>
      <c r="AP124" s="402" t="s">
        <v>473</v>
      </c>
      <c r="AQ124" s="402" t="s">
        <v>473</v>
      </c>
      <c r="AR124" s="402" t="s">
        <v>473</v>
      </c>
      <c r="AS124" s="402" t="s">
        <v>473</v>
      </c>
      <c r="AT124" s="402" t="s">
        <v>473</v>
      </c>
      <c r="AU124" s="402">
        <v>375.36084075942995</v>
      </c>
      <c r="AV124" s="402">
        <v>428.56243648024133</v>
      </c>
      <c r="AW124" s="402">
        <v>451.14680452901098</v>
      </c>
      <c r="AX124" s="402">
        <v>475.04947392507961</v>
      </c>
      <c r="AY124" s="402">
        <v>481.6941781016248</v>
      </c>
      <c r="AZ124" s="402">
        <v>478.19920492791243</v>
      </c>
      <c r="BA124" s="402">
        <v>473.22513507157078</v>
      </c>
      <c r="BB124" s="402">
        <v>462.19302868938445</v>
      </c>
      <c r="BC124" s="402">
        <v>459.38726715669941</v>
      </c>
      <c r="BD124" s="402">
        <v>456.96043356927953</v>
      </c>
      <c r="BE124" s="402">
        <v>453.62617892946804</v>
      </c>
      <c r="BF124" s="402">
        <v>459.28209435668725</v>
      </c>
      <c r="BG124" s="402">
        <v>460.01263850591158</v>
      </c>
      <c r="BH124" s="402" t="s">
        <v>473</v>
      </c>
      <c r="BI124" s="402" t="s">
        <v>473</v>
      </c>
      <c r="BJ124" s="402" t="s">
        <v>473</v>
      </c>
      <c r="BK124" s="402" t="s">
        <v>473</v>
      </c>
      <c r="BL124" s="402" t="s">
        <v>473</v>
      </c>
      <c r="BM124" s="402" t="s">
        <v>473</v>
      </c>
      <c r="BN124" s="402" t="s">
        <v>473</v>
      </c>
      <c r="BO124" s="402" t="s">
        <v>473</v>
      </c>
      <c r="BP124" s="402" t="s">
        <v>473</v>
      </c>
      <c r="BQ124" s="402" t="s">
        <v>473</v>
      </c>
      <c r="BR124" s="402" t="s">
        <v>473</v>
      </c>
      <c r="BS124" s="402" t="s">
        <v>473</v>
      </c>
      <c r="BT124" s="402" t="s">
        <v>473</v>
      </c>
      <c r="BU124" s="402" t="s">
        <v>473</v>
      </c>
      <c r="BV124" s="402" t="s">
        <v>473</v>
      </c>
      <c r="BW124" s="402" t="s">
        <v>473</v>
      </c>
      <c r="BX124" s="402" t="s">
        <v>473</v>
      </c>
      <c r="BY124" s="402" t="s">
        <v>473</v>
      </c>
      <c r="BZ124" s="402" t="s">
        <v>473</v>
      </c>
      <c r="CA124" s="402" t="s">
        <v>473</v>
      </c>
      <c r="CB124" s="402" t="s">
        <v>473</v>
      </c>
      <c r="CC124" s="402" t="s">
        <v>473</v>
      </c>
      <c r="CD124" s="402" t="s">
        <v>473</v>
      </c>
      <c r="CE124" s="403" t="s">
        <v>473</v>
      </c>
    </row>
    <row r="125" spans="1:83" s="28" customFormat="1" ht="24.75" customHeight="1" thickBot="1" x14ac:dyDescent="0.3">
      <c r="A125" s="478"/>
      <c r="B125" s="435" t="s">
        <v>675</v>
      </c>
      <c r="C125" s="88"/>
      <c r="D125" s="405" t="s">
        <v>473</v>
      </c>
      <c r="E125" s="405" t="s">
        <v>473</v>
      </c>
      <c r="F125" s="405" t="s">
        <v>473</v>
      </c>
      <c r="G125" s="405" t="s">
        <v>473</v>
      </c>
      <c r="H125" s="405" t="s">
        <v>473</v>
      </c>
      <c r="I125" s="405" t="s">
        <v>473</v>
      </c>
      <c r="J125" s="405" t="s">
        <v>473</v>
      </c>
      <c r="K125" s="405" t="s">
        <v>473</v>
      </c>
      <c r="L125" s="405" t="s">
        <v>473</v>
      </c>
      <c r="M125" s="405" t="s">
        <v>473</v>
      </c>
      <c r="N125" s="405" t="s">
        <v>473</v>
      </c>
      <c r="O125" s="405" t="s">
        <v>473</v>
      </c>
      <c r="P125" s="405" t="s">
        <v>473</v>
      </c>
      <c r="Q125" s="405" t="s">
        <v>473</v>
      </c>
      <c r="R125" s="405" t="s">
        <v>473</v>
      </c>
      <c r="S125" s="405" t="s">
        <v>473</v>
      </c>
      <c r="T125" s="405" t="s">
        <v>473</v>
      </c>
      <c r="U125" s="405" t="s">
        <v>473</v>
      </c>
      <c r="V125" s="405" t="s">
        <v>473</v>
      </c>
      <c r="W125" s="405" t="s">
        <v>473</v>
      </c>
      <c r="X125" s="405" t="s">
        <v>473</v>
      </c>
      <c r="Y125" s="405" t="s">
        <v>473</v>
      </c>
      <c r="Z125" s="405" t="s">
        <v>473</v>
      </c>
      <c r="AA125" s="405" t="s">
        <v>473</v>
      </c>
      <c r="AB125" s="405" t="s">
        <v>473</v>
      </c>
      <c r="AC125" s="405" t="s">
        <v>473</v>
      </c>
      <c r="AD125" s="405" t="s">
        <v>473</v>
      </c>
      <c r="AE125" s="405" t="s">
        <v>473</v>
      </c>
      <c r="AF125" s="405" t="s">
        <v>473</v>
      </c>
      <c r="AG125" s="405" t="s">
        <v>473</v>
      </c>
      <c r="AH125" s="405" t="s">
        <v>473</v>
      </c>
      <c r="AI125" s="405" t="s">
        <v>473</v>
      </c>
      <c r="AJ125" s="405" t="s">
        <v>473</v>
      </c>
      <c r="AK125" s="405" t="s">
        <v>473</v>
      </c>
      <c r="AL125" s="405" t="s">
        <v>473</v>
      </c>
      <c r="AM125" s="405" t="s">
        <v>473</v>
      </c>
      <c r="AN125" s="405" t="s">
        <v>473</v>
      </c>
      <c r="AO125" s="405" t="s">
        <v>473</v>
      </c>
      <c r="AP125" s="405" t="s">
        <v>473</v>
      </c>
      <c r="AQ125" s="405" t="s">
        <v>473</v>
      </c>
      <c r="AR125" s="405" t="s">
        <v>473</v>
      </c>
      <c r="AS125" s="405" t="s">
        <v>473</v>
      </c>
      <c r="AT125" s="405" t="s">
        <v>473</v>
      </c>
      <c r="AU125" s="405">
        <v>729.97384904361149</v>
      </c>
      <c r="AV125" s="405">
        <v>859.4111692544285</v>
      </c>
      <c r="AW125" s="405">
        <v>958.87764861578296</v>
      </c>
      <c r="AX125" s="405">
        <v>986.12095460660794</v>
      </c>
      <c r="AY125" s="405">
        <v>1001.0491172916525</v>
      </c>
      <c r="AZ125" s="405">
        <v>970.6737268434465</v>
      </c>
      <c r="BA125" s="405">
        <v>912.58513762409666</v>
      </c>
      <c r="BB125" s="405">
        <v>915.09489155747951</v>
      </c>
      <c r="BC125" s="405">
        <v>945.29288940889012</v>
      </c>
      <c r="BD125" s="405">
        <v>990.19924610457042</v>
      </c>
      <c r="BE125" s="405">
        <v>1016.4539328528981</v>
      </c>
      <c r="BF125" s="405">
        <v>1070.5769462729324</v>
      </c>
      <c r="BG125" s="405">
        <v>1044.7690808037437</v>
      </c>
      <c r="BH125" s="405">
        <v>544.37381850530528</v>
      </c>
      <c r="BI125" s="405">
        <v>556.83163610268548</v>
      </c>
      <c r="BJ125" s="405">
        <v>499.59887899539689</v>
      </c>
      <c r="BK125" s="405">
        <v>458.08441808305321</v>
      </c>
      <c r="BL125" s="405">
        <v>478.6529752659244</v>
      </c>
      <c r="BM125" s="405">
        <v>523.5928835070232</v>
      </c>
      <c r="BN125" s="405">
        <v>532.97061011607491</v>
      </c>
      <c r="BO125" s="405">
        <v>567.87202808533209</v>
      </c>
      <c r="BP125" s="405">
        <v>575.88014322878053</v>
      </c>
      <c r="BQ125" s="405">
        <v>594.40521644150522</v>
      </c>
      <c r="BR125" s="405">
        <v>704.14124063962947</v>
      </c>
      <c r="BS125" s="405">
        <v>778.22282714508322</v>
      </c>
      <c r="BT125" s="405">
        <v>662.84259489014471</v>
      </c>
      <c r="BU125" s="405">
        <v>745.88637569198204</v>
      </c>
      <c r="BV125" s="405">
        <v>625.1777455573108</v>
      </c>
      <c r="BW125" s="405">
        <v>567.60606721740305</v>
      </c>
      <c r="BX125" s="405">
        <v>490.59477804360421</v>
      </c>
      <c r="BY125" s="405">
        <v>544.45067701513244</v>
      </c>
      <c r="BZ125" s="405">
        <v>491.78032932973719</v>
      </c>
      <c r="CA125" s="405">
        <v>479.70956481236328</v>
      </c>
      <c r="CB125" s="405">
        <v>478.02315297295058</v>
      </c>
      <c r="CC125" s="405">
        <v>428.18847455926414</v>
      </c>
      <c r="CD125" s="405">
        <v>427.02547729236113</v>
      </c>
      <c r="CE125" s="406">
        <v>419.52490939746411</v>
      </c>
    </row>
    <row r="126" spans="1:83" s="53" customFormat="1" ht="39.75" customHeight="1" x14ac:dyDescent="0.35">
      <c r="A126" s="479"/>
      <c r="B126" s="410" t="s">
        <v>679</v>
      </c>
      <c r="C126" s="480"/>
      <c r="D126" s="412" t="s">
        <v>524</v>
      </c>
      <c r="E126" s="412" t="s">
        <v>525</v>
      </c>
      <c r="F126" s="412" t="s">
        <v>526</v>
      </c>
      <c r="G126" s="412" t="s">
        <v>527</v>
      </c>
      <c r="H126" s="412" t="s">
        <v>528</v>
      </c>
      <c r="I126" s="412" t="s">
        <v>529</v>
      </c>
      <c r="J126" s="412" t="s">
        <v>530</v>
      </c>
      <c r="K126" s="412" t="s">
        <v>531</v>
      </c>
      <c r="L126" s="412" t="s">
        <v>532</v>
      </c>
      <c r="M126" s="412" t="s">
        <v>533</v>
      </c>
      <c r="N126" s="412" t="s">
        <v>534</v>
      </c>
      <c r="O126" s="412" t="s">
        <v>535</v>
      </c>
      <c r="P126" s="412" t="s">
        <v>536</v>
      </c>
      <c r="Q126" s="412" t="s">
        <v>537</v>
      </c>
      <c r="R126" s="412" t="s">
        <v>538</v>
      </c>
      <c r="S126" s="412" t="s">
        <v>539</v>
      </c>
      <c r="T126" s="412" t="s">
        <v>540</v>
      </c>
      <c r="U126" s="412" t="s">
        <v>541</v>
      </c>
      <c r="V126" s="412" t="s">
        <v>542</v>
      </c>
      <c r="W126" s="412" t="s">
        <v>543</v>
      </c>
      <c r="X126" s="412" t="s">
        <v>544</v>
      </c>
      <c r="Y126" s="412" t="s">
        <v>545</v>
      </c>
      <c r="Z126" s="412" t="s">
        <v>546</v>
      </c>
      <c r="AA126" s="412" t="s">
        <v>547</v>
      </c>
      <c r="AB126" s="412" t="s">
        <v>548</v>
      </c>
      <c r="AC126" s="412" t="s">
        <v>549</v>
      </c>
      <c r="AD126" s="412" t="s">
        <v>550</v>
      </c>
      <c r="AE126" s="412" t="s">
        <v>551</v>
      </c>
      <c r="AF126" s="412" t="s">
        <v>552</v>
      </c>
      <c r="AG126" s="412" t="s">
        <v>553</v>
      </c>
      <c r="AH126" s="412" t="s">
        <v>554</v>
      </c>
      <c r="AI126" s="412" t="s">
        <v>555</v>
      </c>
      <c r="AJ126" s="412" t="s">
        <v>556</v>
      </c>
      <c r="AK126" s="412" t="s">
        <v>557</v>
      </c>
      <c r="AL126" s="412" t="s">
        <v>558</v>
      </c>
      <c r="AM126" s="412" t="s">
        <v>559</v>
      </c>
      <c r="AN126" s="412" t="s">
        <v>560</v>
      </c>
      <c r="AO126" s="412" t="s">
        <v>561</v>
      </c>
      <c r="AP126" s="412" t="s">
        <v>562</v>
      </c>
      <c r="AQ126" s="412" t="s">
        <v>563</v>
      </c>
      <c r="AR126" s="412" t="s">
        <v>564</v>
      </c>
      <c r="AS126" s="412" t="s">
        <v>565</v>
      </c>
      <c r="AT126" s="412" t="s">
        <v>566</v>
      </c>
      <c r="AU126" s="412" t="s">
        <v>567</v>
      </c>
      <c r="AV126" s="412" t="s">
        <v>568</v>
      </c>
      <c r="AW126" s="412" t="s">
        <v>569</v>
      </c>
      <c r="AX126" s="412" t="s">
        <v>570</v>
      </c>
      <c r="AY126" s="412" t="s">
        <v>571</v>
      </c>
      <c r="AZ126" s="412" t="s">
        <v>572</v>
      </c>
      <c r="BA126" s="412" t="s">
        <v>573</v>
      </c>
      <c r="BB126" s="412" t="s">
        <v>574</v>
      </c>
      <c r="BC126" s="412" t="s">
        <v>575</v>
      </c>
      <c r="BD126" s="412" t="s">
        <v>576</v>
      </c>
      <c r="BE126" s="412" t="s">
        <v>577</v>
      </c>
      <c r="BF126" s="412" t="s">
        <v>578</v>
      </c>
      <c r="BG126" s="412" t="s">
        <v>579</v>
      </c>
      <c r="BH126" s="412" t="s">
        <v>580</v>
      </c>
      <c r="BI126" s="412" t="s">
        <v>581</v>
      </c>
      <c r="BJ126" s="412" t="s">
        <v>582</v>
      </c>
      <c r="BK126" s="412" t="s">
        <v>583</v>
      </c>
      <c r="BL126" s="412" t="s">
        <v>584</v>
      </c>
      <c r="BM126" s="412" t="s">
        <v>585</v>
      </c>
      <c r="BN126" s="412" t="s">
        <v>586</v>
      </c>
      <c r="BO126" s="412" t="s">
        <v>587</v>
      </c>
      <c r="BP126" s="412" t="s">
        <v>588</v>
      </c>
      <c r="BQ126" s="412" t="s">
        <v>589</v>
      </c>
      <c r="BR126" s="412" t="s">
        <v>590</v>
      </c>
      <c r="BS126" s="412" t="s">
        <v>591</v>
      </c>
      <c r="BT126" s="412" t="s">
        <v>592</v>
      </c>
      <c r="BU126" s="412" t="s">
        <v>593</v>
      </c>
      <c r="BV126" s="412" t="s">
        <v>594</v>
      </c>
      <c r="BW126" s="412" t="s">
        <v>595</v>
      </c>
      <c r="BX126" s="412" t="s">
        <v>596</v>
      </c>
      <c r="BY126" s="412" t="s">
        <v>597</v>
      </c>
      <c r="BZ126" s="412" t="s">
        <v>598</v>
      </c>
      <c r="CA126" s="412" t="s">
        <v>599</v>
      </c>
      <c r="CB126" s="412" t="s">
        <v>600</v>
      </c>
      <c r="CC126" s="412" t="s">
        <v>601</v>
      </c>
      <c r="CD126" s="412" t="s">
        <v>602</v>
      </c>
      <c r="CE126" s="413" t="s">
        <v>603</v>
      </c>
    </row>
    <row r="127" spans="1:83" s="108" customFormat="1" ht="26.25" customHeight="1" x14ac:dyDescent="0.35">
      <c r="A127" s="466"/>
      <c r="B127" s="108" t="s">
        <v>163</v>
      </c>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c r="AG127" s="399"/>
      <c r="AH127" s="399">
        <v>3408</v>
      </c>
      <c r="AI127" s="399">
        <v>3314</v>
      </c>
      <c r="AJ127" s="399">
        <v>3556</v>
      </c>
      <c r="AK127" s="399">
        <v>4151</v>
      </c>
      <c r="AL127" s="399">
        <v>4431</v>
      </c>
      <c r="AM127" s="399">
        <v>4750</v>
      </c>
      <c r="AN127" s="399">
        <v>4825</v>
      </c>
      <c r="AO127" s="399">
        <v>4860</v>
      </c>
      <c r="AP127" s="399">
        <v>4900</v>
      </c>
      <c r="AQ127" s="399">
        <v>4860</v>
      </c>
      <c r="AR127" s="399">
        <v>3996</v>
      </c>
      <c r="AS127" s="399">
        <v>3886</v>
      </c>
      <c r="AT127" s="399">
        <v>3950</v>
      </c>
      <c r="AU127" s="399">
        <v>4120</v>
      </c>
      <c r="AV127" s="399">
        <v>4380</v>
      </c>
      <c r="AW127" s="399">
        <v>4601</v>
      </c>
      <c r="AX127" s="399">
        <v>4692</v>
      </c>
      <c r="AY127" s="399">
        <v>4757</v>
      </c>
      <c r="AZ127" s="399">
        <v>4740</v>
      </c>
      <c r="BA127" s="399">
        <v>4588</v>
      </c>
      <c r="BB127" s="399">
        <v>4423</v>
      </c>
      <c r="BC127" s="399">
        <v>4187</v>
      </c>
      <c r="BD127" s="399">
        <v>3946</v>
      </c>
      <c r="BE127" s="399">
        <v>3846</v>
      </c>
      <c r="BF127" s="399">
        <v>3807</v>
      </c>
      <c r="BG127" s="399">
        <v>3812</v>
      </c>
      <c r="BH127" s="399">
        <v>3940</v>
      </c>
      <c r="BI127" s="399">
        <v>3986</v>
      </c>
      <c r="BJ127" s="399">
        <v>4021</v>
      </c>
      <c r="BK127" s="399">
        <v>4036</v>
      </c>
      <c r="BL127" s="399">
        <v>4166</v>
      </c>
      <c r="BM127" s="399">
        <v>4547</v>
      </c>
      <c r="BN127" s="399">
        <v>4798</v>
      </c>
      <c r="BO127" s="399">
        <v>4932</v>
      </c>
      <c r="BP127" s="399">
        <v>5053</v>
      </c>
      <c r="BQ127" s="399">
        <v>5026</v>
      </c>
      <c r="BR127" s="399">
        <v>4921</v>
      </c>
      <c r="BS127" s="399">
        <v>4777</v>
      </c>
      <c r="BT127" s="399">
        <v>4594</v>
      </c>
      <c r="BU127" s="399">
        <v>4371</v>
      </c>
      <c r="BV127" s="399">
        <v>3984</v>
      </c>
      <c r="BW127" s="399">
        <v>3394</v>
      </c>
      <c r="BX127" s="399">
        <v>3008</v>
      </c>
      <c r="BY127" s="399">
        <v>2733</v>
      </c>
      <c r="BZ127" s="399">
        <v>2509</v>
      </c>
      <c r="CA127" s="399">
        <v>2335</v>
      </c>
      <c r="CB127" s="399">
        <v>2177</v>
      </c>
      <c r="CC127" s="399">
        <v>1805</v>
      </c>
      <c r="CD127" s="399">
        <v>1692</v>
      </c>
      <c r="CE127" s="400">
        <v>1661</v>
      </c>
    </row>
    <row r="128" spans="1:83" s="53" customFormat="1" x14ac:dyDescent="0.35">
      <c r="A128" s="473"/>
      <c r="B128" s="469" t="s">
        <v>680</v>
      </c>
      <c r="D128" s="402"/>
      <c r="E128" s="402"/>
      <c r="F128" s="402"/>
      <c r="G128" s="402"/>
      <c r="H128" s="402"/>
      <c r="I128" s="402"/>
      <c r="J128" s="402"/>
      <c r="K128" s="402"/>
      <c r="L128" s="402"/>
      <c r="M128" s="402"/>
      <c r="N128" s="402"/>
      <c r="O128" s="402"/>
      <c r="P128" s="402"/>
      <c r="Q128" s="402"/>
      <c r="R128" s="402"/>
      <c r="S128" s="402"/>
      <c r="T128" s="402"/>
      <c r="U128" s="402"/>
      <c r="V128" s="402"/>
      <c r="W128" s="402"/>
      <c r="X128" s="402"/>
      <c r="Y128" s="402"/>
      <c r="Z128" s="402"/>
      <c r="AA128" s="402"/>
      <c r="AB128" s="402"/>
      <c r="AC128" s="402"/>
      <c r="AD128" s="402"/>
      <c r="AE128" s="402"/>
      <c r="AF128" s="402"/>
      <c r="AG128" s="402"/>
      <c r="AH128" s="402"/>
      <c r="AI128" s="402"/>
      <c r="AJ128" s="402"/>
      <c r="AK128" s="402"/>
      <c r="AL128" s="402"/>
      <c r="AM128" s="402"/>
      <c r="AN128" s="402"/>
      <c r="AO128" s="402"/>
      <c r="AP128" s="402"/>
      <c r="AQ128" s="402"/>
      <c r="AR128" s="402"/>
      <c r="AS128" s="402"/>
      <c r="AT128" s="402"/>
      <c r="AU128" s="402"/>
      <c r="AV128" s="402"/>
      <c r="AW128" s="402"/>
      <c r="AX128" s="402"/>
      <c r="AY128" s="402"/>
      <c r="AZ128" s="402"/>
      <c r="BA128" s="402"/>
      <c r="BB128" s="402"/>
      <c r="BC128" s="402"/>
      <c r="BD128" s="402"/>
      <c r="BE128" s="402"/>
      <c r="BF128" s="402"/>
      <c r="BG128" s="402"/>
      <c r="BH128" s="402"/>
      <c r="BI128" s="402"/>
      <c r="BJ128" s="402"/>
      <c r="BK128" s="402"/>
      <c r="BL128" s="402">
        <v>3796</v>
      </c>
      <c r="BM128" s="402">
        <v>3966</v>
      </c>
      <c r="BN128" s="402">
        <v>4155</v>
      </c>
      <c r="BO128" s="402">
        <v>4237</v>
      </c>
      <c r="BP128" s="402">
        <v>4309</v>
      </c>
      <c r="BQ128" s="402">
        <v>4365</v>
      </c>
      <c r="BR128" s="402">
        <v>4440</v>
      </c>
      <c r="BS128" s="402">
        <v>4410</v>
      </c>
      <c r="BT128" s="402">
        <v>4287</v>
      </c>
      <c r="BU128" s="402">
        <v>4098</v>
      </c>
      <c r="BV128" s="402">
        <v>3774</v>
      </c>
      <c r="BW128" s="402">
        <v>3291</v>
      </c>
      <c r="BX128" s="402">
        <v>2936</v>
      </c>
      <c r="BY128" s="402">
        <v>2683</v>
      </c>
      <c r="BZ128" s="402">
        <v>2479</v>
      </c>
      <c r="CA128" s="402">
        <v>2320</v>
      </c>
      <c r="CB128" s="402">
        <v>2177</v>
      </c>
      <c r="CC128" s="402">
        <v>1805</v>
      </c>
      <c r="CD128" s="402">
        <v>1692</v>
      </c>
      <c r="CE128" s="403">
        <v>1661</v>
      </c>
    </row>
    <row r="129" spans="1:83" s="53" customFormat="1" x14ac:dyDescent="0.35">
      <c r="A129" s="473"/>
      <c r="B129" s="469" t="s">
        <v>681</v>
      </c>
      <c r="D129" s="402"/>
      <c r="E129" s="402"/>
      <c r="F129" s="402"/>
      <c r="G129" s="402"/>
      <c r="H129" s="402"/>
      <c r="I129" s="402"/>
      <c r="J129" s="402"/>
      <c r="K129" s="402"/>
      <c r="L129" s="402"/>
      <c r="M129" s="402"/>
      <c r="N129" s="402"/>
      <c r="O129" s="402"/>
      <c r="P129" s="402"/>
      <c r="Q129" s="402"/>
      <c r="R129" s="402"/>
      <c r="S129" s="402"/>
      <c r="T129" s="402"/>
      <c r="U129" s="402"/>
      <c r="V129" s="402"/>
      <c r="W129" s="402"/>
      <c r="X129" s="402"/>
      <c r="Y129" s="402"/>
      <c r="Z129" s="402"/>
      <c r="AA129" s="402"/>
      <c r="AB129" s="402"/>
      <c r="AC129" s="402"/>
      <c r="AD129" s="402"/>
      <c r="AE129" s="402"/>
      <c r="AF129" s="402"/>
      <c r="AG129" s="402"/>
      <c r="AH129" s="402"/>
      <c r="AI129" s="402"/>
      <c r="AJ129" s="402"/>
      <c r="AK129" s="402"/>
      <c r="AL129" s="402"/>
      <c r="AM129" s="402"/>
      <c r="AN129" s="402"/>
      <c r="AO129" s="402"/>
      <c r="AP129" s="402"/>
      <c r="AQ129" s="402"/>
      <c r="AR129" s="402"/>
      <c r="AS129" s="402"/>
      <c r="AT129" s="402"/>
      <c r="AU129" s="402"/>
      <c r="AV129" s="402"/>
      <c r="AW129" s="402"/>
      <c r="AX129" s="402"/>
      <c r="AY129" s="402"/>
      <c r="AZ129" s="402"/>
      <c r="BA129" s="402"/>
      <c r="BB129" s="402"/>
      <c r="BC129" s="402"/>
      <c r="BD129" s="402"/>
      <c r="BE129" s="402"/>
      <c r="BF129" s="402"/>
      <c r="BG129" s="402"/>
      <c r="BH129" s="402"/>
      <c r="BI129" s="402"/>
      <c r="BJ129" s="402"/>
      <c r="BK129" s="402"/>
      <c r="BL129" s="402">
        <v>370</v>
      </c>
      <c r="BM129" s="402">
        <v>580</v>
      </c>
      <c r="BN129" s="402">
        <v>643</v>
      </c>
      <c r="BO129" s="402">
        <v>696</v>
      </c>
      <c r="BP129" s="402">
        <v>744</v>
      </c>
      <c r="BQ129" s="402">
        <v>661</v>
      </c>
      <c r="BR129" s="402">
        <v>481</v>
      </c>
      <c r="BS129" s="402">
        <v>367</v>
      </c>
      <c r="BT129" s="402">
        <v>307</v>
      </c>
      <c r="BU129" s="402">
        <v>273</v>
      </c>
      <c r="BV129" s="402">
        <v>210</v>
      </c>
      <c r="BW129" s="402">
        <v>103</v>
      </c>
      <c r="BX129" s="402">
        <v>72</v>
      </c>
      <c r="BY129" s="402">
        <v>50</v>
      </c>
      <c r="BZ129" s="402">
        <v>30</v>
      </c>
      <c r="CA129" s="402">
        <v>15</v>
      </c>
      <c r="CB129" s="402">
        <v>0</v>
      </c>
      <c r="CC129" s="402">
        <v>0</v>
      </c>
      <c r="CD129" s="402">
        <v>0</v>
      </c>
      <c r="CE129" s="403">
        <v>0</v>
      </c>
    </row>
    <row r="130" spans="1:83" s="53" customFormat="1" ht="23.25" customHeight="1" x14ac:dyDescent="0.35">
      <c r="A130" s="473"/>
      <c r="B130" s="75" t="s">
        <v>678</v>
      </c>
      <c r="D130" s="402"/>
      <c r="E130" s="402"/>
      <c r="F130" s="402"/>
      <c r="G130" s="402"/>
      <c r="H130" s="402"/>
      <c r="I130" s="402"/>
      <c r="J130" s="402"/>
      <c r="K130" s="402"/>
      <c r="L130" s="402"/>
      <c r="M130" s="402"/>
      <c r="N130" s="402"/>
      <c r="O130" s="402"/>
      <c r="P130" s="402"/>
      <c r="Q130" s="402"/>
      <c r="R130" s="402"/>
      <c r="S130" s="402"/>
      <c r="T130" s="402"/>
      <c r="U130" s="402"/>
      <c r="V130" s="402"/>
      <c r="W130" s="402"/>
      <c r="X130" s="402"/>
      <c r="Y130" s="402"/>
      <c r="Z130" s="402"/>
      <c r="AA130" s="402"/>
      <c r="AB130" s="402"/>
      <c r="AC130" s="402"/>
      <c r="AD130" s="402"/>
      <c r="AE130" s="402"/>
      <c r="AF130" s="402"/>
      <c r="AG130" s="402"/>
      <c r="AH130" s="402"/>
      <c r="AI130" s="402"/>
      <c r="AJ130" s="402"/>
      <c r="AK130" s="402"/>
      <c r="AL130" s="402"/>
      <c r="AM130" s="402"/>
      <c r="AN130" s="402"/>
      <c r="AO130" s="402"/>
      <c r="AP130" s="402"/>
      <c r="AQ130" s="402"/>
      <c r="AR130" s="402"/>
      <c r="AS130" s="402"/>
      <c r="AT130" s="402"/>
      <c r="AU130" s="402"/>
      <c r="AV130" s="402"/>
      <c r="AW130" s="402"/>
      <c r="AX130" s="402"/>
      <c r="AY130" s="402"/>
      <c r="AZ130" s="402"/>
      <c r="BA130" s="402"/>
      <c r="BB130" s="402"/>
      <c r="BC130" s="402"/>
      <c r="BD130" s="402"/>
      <c r="BE130" s="402"/>
      <c r="BF130" s="402"/>
      <c r="BG130" s="402"/>
      <c r="BH130" s="402"/>
      <c r="BI130" s="402"/>
      <c r="BJ130" s="402"/>
      <c r="BK130" s="402"/>
      <c r="BL130" s="402"/>
      <c r="BM130" s="402"/>
      <c r="BN130" s="402"/>
      <c r="BO130" s="402"/>
      <c r="BP130" s="402"/>
      <c r="BQ130" s="402"/>
      <c r="BR130" s="402"/>
      <c r="BS130" s="402"/>
      <c r="BT130" s="402"/>
      <c r="BU130" s="402"/>
      <c r="BV130" s="402"/>
      <c r="BW130" s="402">
        <v>1380</v>
      </c>
      <c r="BX130" s="402">
        <v>2448</v>
      </c>
      <c r="BY130" s="402">
        <v>2724</v>
      </c>
      <c r="BZ130" s="402">
        <v>2936</v>
      </c>
      <c r="CA130" s="402">
        <v>3217</v>
      </c>
      <c r="CB130" s="402">
        <v>3613</v>
      </c>
      <c r="CC130" s="402">
        <v>4146</v>
      </c>
      <c r="CD130" s="402">
        <v>4320</v>
      </c>
      <c r="CE130" s="481">
        <v>4439</v>
      </c>
    </row>
    <row r="131" spans="1:83" s="53" customFormat="1" ht="26.25" customHeight="1" x14ac:dyDescent="0.35">
      <c r="A131" s="67"/>
      <c r="B131" s="75" t="s">
        <v>647</v>
      </c>
      <c r="D131" s="402"/>
      <c r="E131" s="402"/>
      <c r="F131" s="402"/>
      <c r="G131" s="402"/>
      <c r="H131" s="402"/>
      <c r="I131" s="402"/>
      <c r="J131" s="402"/>
      <c r="K131" s="402"/>
      <c r="L131" s="402"/>
      <c r="M131" s="402"/>
      <c r="N131" s="402"/>
      <c r="O131" s="402"/>
      <c r="P131" s="402"/>
      <c r="Q131" s="402"/>
      <c r="R131" s="402"/>
      <c r="S131" s="402"/>
      <c r="T131" s="402"/>
      <c r="U131" s="402"/>
      <c r="V131" s="402"/>
      <c r="W131" s="402"/>
      <c r="X131" s="402"/>
      <c r="Y131" s="402"/>
      <c r="Z131" s="402"/>
      <c r="AA131" s="402"/>
      <c r="AB131" s="402"/>
      <c r="AC131" s="402"/>
      <c r="AD131" s="402"/>
      <c r="AE131" s="402"/>
      <c r="AF131" s="402"/>
      <c r="AG131" s="402"/>
      <c r="AH131" s="402"/>
      <c r="AI131" s="402"/>
      <c r="AJ131" s="402"/>
      <c r="AK131" s="402"/>
      <c r="AL131" s="402"/>
      <c r="AM131" s="402"/>
      <c r="AN131" s="402"/>
      <c r="AO131" s="402"/>
      <c r="AP131" s="402"/>
      <c r="AQ131" s="402"/>
      <c r="AR131" s="402"/>
      <c r="AS131" s="402"/>
      <c r="AT131" s="402"/>
      <c r="AU131" s="402"/>
      <c r="AV131" s="402"/>
      <c r="AW131" s="402"/>
      <c r="AX131" s="402"/>
      <c r="AY131" s="402"/>
      <c r="AZ131" s="402"/>
      <c r="BA131" s="402"/>
      <c r="BB131" s="402"/>
      <c r="BC131" s="402"/>
      <c r="BD131" s="402"/>
      <c r="BE131" s="402"/>
      <c r="BF131" s="402"/>
      <c r="BG131" s="402"/>
      <c r="BH131" s="402"/>
      <c r="BI131" s="402"/>
      <c r="BJ131" s="402"/>
      <c r="BK131" s="402"/>
      <c r="BL131" s="402"/>
      <c r="BM131" s="402"/>
      <c r="BN131" s="402"/>
      <c r="BO131" s="402"/>
      <c r="BP131" s="402"/>
      <c r="BQ131" s="402"/>
      <c r="BR131" s="402"/>
      <c r="BS131" s="402"/>
      <c r="BT131" s="402"/>
      <c r="BU131" s="402"/>
      <c r="BV131" s="402"/>
      <c r="BW131" s="402"/>
      <c r="BX131" s="402"/>
      <c r="BY131" s="402"/>
      <c r="BZ131" s="402"/>
      <c r="CA131" s="402"/>
      <c r="CB131" s="402"/>
      <c r="CC131" s="402"/>
      <c r="CD131" s="402"/>
      <c r="CE131" s="403"/>
    </row>
    <row r="132" spans="1:83" s="53" customFormat="1" x14ac:dyDescent="0.35">
      <c r="A132" s="67"/>
      <c r="B132" s="469" t="s">
        <v>648</v>
      </c>
      <c r="D132" s="402"/>
      <c r="E132" s="402"/>
      <c r="F132" s="402"/>
      <c r="G132" s="402"/>
      <c r="H132" s="402"/>
      <c r="I132" s="402"/>
      <c r="J132" s="402"/>
      <c r="K132" s="402"/>
      <c r="L132" s="402"/>
      <c r="M132" s="402"/>
      <c r="N132" s="402"/>
      <c r="O132" s="402"/>
      <c r="P132" s="402"/>
      <c r="Q132" s="402"/>
      <c r="R132" s="402"/>
      <c r="S132" s="402"/>
      <c r="T132" s="402"/>
      <c r="U132" s="402"/>
      <c r="V132" s="402"/>
      <c r="W132" s="402"/>
      <c r="X132" s="402"/>
      <c r="Y132" s="402"/>
      <c r="Z132" s="402"/>
      <c r="AA132" s="402"/>
      <c r="AB132" s="402"/>
      <c r="AC132" s="402"/>
      <c r="AD132" s="402"/>
      <c r="AE132" s="402"/>
      <c r="AF132" s="402"/>
      <c r="AG132" s="402"/>
      <c r="AH132" s="402">
        <v>2667</v>
      </c>
      <c r="AI132" s="402">
        <v>2625</v>
      </c>
      <c r="AJ132" s="402">
        <v>2843</v>
      </c>
      <c r="AK132" s="402">
        <v>3354</v>
      </c>
      <c r="AL132" s="402">
        <v>3580</v>
      </c>
      <c r="AM132" s="402">
        <v>3735</v>
      </c>
      <c r="AN132" s="402">
        <v>3745</v>
      </c>
      <c r="AO132" s="402">
        <v>3710</v>
      </c>
      <c r="AP132" s="402">
        <v>3720</v>
      </c>
      <c r="AQ132" s="402">
        <v>3665</v>
      </c>
      <c r="AR132" s="402">
        <v>3082</v>
      </c>
      <c r="AS132" s="402">
        <v>2938</v>
      </c>
      <c r="AT132" s="402">
        <v>2922</v>
      </c>
      <c r="AU132" s="402">
        <v>2967</v>
      </c>
      <c r="AV132" s="402">
        <v>3034</v>
      </c>
      <c r="AW132" s="402">
        <v>3053</v>
      </c>
      <c r="AX132" s="402">
        <v>3006</v>
      </c>
      <c r="AY132" s="402">
        <v>2939</v>
      </c>
      <c r="AZ132" s="402">
        <v>2868</v>
      </c>
      <c r="BA132" s="402">
        <v>2754</v>
      </c>
      <c r="BB132" s="402">
        <v>2628</v>
      </c>
      <c r="BC132" s="402">
        <v>2438</v>
      </c>
      <c r="BD132" s="402">
        <v>2230</v>
      </c>
      <c r="BE132" s="402">
        <v>2093</v>
      </c>
      <c r="BF132" s="402">
        <v>1993</v>
      </c>
      <c r="BG132" s="402">
        <v>1824</v>
      </c>
      <c r="BH132" s="402">
        <v>1808</v>
      </c>
      <c r="BI132" s="402">
        <v>1753</v>
      </c>
      <c r="BJ132" s="402">
        <v>1674</v>
      </c>
      <c r="BK132" s="402">
        <v>1581</v>
      </c>
      <c r="BL132" s="402">
        <v>1533</v>
      </c>
      <c r="BM132" s="402">
        <v>1512</v>
      </c>
      <c r="BN132" s="402">
        <v>1502</v>
      </c>
      <c r="BO132" s="402">
        <v>1464</v>
      </c>
      <c r="BP132" s="402">
        <v>1455</v>
      </c>
      <c r="BQ132" s="402">
        <v>1428</v>
      </c>
      <c r="BR132" s="402">
        <v>1397</v>
      </c>
      <c r="BS132" s="402">
        <v>1344</v>
      </c>
      <c r="BT132" s="402">
        <v>1300</v>
      </c>
      <c r="BU132" s="402">
        <v>1243</v>
      </c>
      <c r="BV132" s="402">
        <v>1148</v>
      </c>
      <c r="BW132" s="402">
        <v>1012</v>
      </c>
      <c r="BX132" s="402">
        <v>921</v>
      </c>
      <c r="BY132" s="402">
        <v>848</v>
      </c>
      <c r="BZ132" s="402">
        <v>797</v>
      </c>
      <c r="CA132" s="402">
        <v>758</v>
      </c>
      <c r="CB132" s="402">
        <v>721</v>
      </c>
      <c r="CC132" s="402">
        <v>636</v>
      </c>
      <c r="CD132" s="402">
        <v>611</v>
      </c>
      <c r="CE132" s="403">
        <v>608</v>
      </c>
    </row>
    <row r="133" spans="1:83" s="53" customFormat="1" x14ac:dyDescent="0.35">
      <c r="A133" s="67"/>
      <c r="B133" s="469" t="s">
        <v>649</v>
      </c>
      <c r="D133" s="402"/>
      <c r="E133" s="402"/>
      <c r="F133" s="402"/>
      <c r="G133" s="402"/>
      <c r="H133" s="402"/>
      <c r="I133" s="402"/>
      <c r="J133" s="402"/>
      <c r="K133" s="402"/>
      <c r="L133" s="402"/>
      <c r="M133" s="402"/>
      <c r="N133" s="402"/>
      <c r="O133" s="402"/>
      <c r="P133" s="402"/>
      <c r="Q133" s="402"/>
      <c r="R133" s="402"/>
      <c r="S133" s="402"/>
      <c r="T133" s="402"/>
      <c r="U133" s="402"/>
      <c r="V133" s="402"/>
      <c r="W133" s="402"/>
      <c r="X133" s="402"/>
      <c r="Y133" s="402"/>
      <c r="Z133" s="402"/>
      <c r="AA133" s="402"/>
      <c r="AB133" s="402"/>
      <c r="AC133" s="402"/>
      <c r="AD133" s="402"/>
      <c r="AE133" s="402"/>
      <c r="AF133" s="402"/>
      <c r="AG133" s="402"/>
      <c r="AH133" s="402"/>
      <c r="AI133" s="402"/>
      <c r="AJ133" s="402"/>
      <c r="AK133" s="402"/>
      <c r="AL133" s="402"/>
      <c r="AM133" s="402"/>
      <c r="AN133" s="402"/>
      <c r="AO133" s="402"/>
      <c r="AP133" s="402"/>
      <c r="AQ133" s="402"/>
      <c r="AR133" s="402"/>
      <c r="AS133" s="402"/>
      <c r="AT133" s="402"/>
      <c r="AU133" s="402"/>
      <c r="AV133" s="402">
        <v>354</v>
      </c>
      <c r="AW133" s="402">
        <v>449</v>
      </c>
      <c r="AX133" s="402">
        <v>546</v>
      </c>
      <c r="AY133" s="402">
        <v>649</v>
      </c>
      <c r="AZ133" s="402">
        <v>743</v>
      </c>
      <c r="BA133" s="402">
        <v>802</v>
      </c>
      <c r="BB133" s="402">
        <v>851</v>
      </c>
      <c r="BC133" s="402">
        <v>897</v>
      </c>
      <c r="BD133" s="402">
        <v>945</v>
      </c>
      <c r="BE133" s="402">
        <v>1026</v>
      </c>
      <c r="BF133" s="402">
        <v>1103</v>
      </c>
      <c r="BG133" s="402">
        <v>1266</v>
      </c>
      <c r="BH133" s="402">
        <v>1355</v>
      </c>
      <c r="BI133" s="402">
        <v>1416</v>
      </c>
      <c r="BJ133" s="402">
        <v>1480</v>
      </c>
      <c r="BK133" s="402">
        <v>1520</v>
      </c>
      <c r="BL133" s="402">
        <v>1583</v>
      </c>
      <c r="BM133" s="402">
        <v>1715</v>
      </c>
      <c r="BN133" s="402">
        <v>1804</v>
      </c>
      <c r="BO133" s="402">
        <v>1882</v>
      </c>
      <c r="BP133" s="402">
        <v>1939</v>
      </c>
      <c r="BQ133" s="402">
        <v>1933</v>
      </c>
      <c r="BR133" s="402">
        <v>1915</v>
      </c>
      <c r="BS133" s="402">
        <v>1913</v>
      </c>
      <c r="BT133" s="402">
        <v>1870</v>
      </c>
      <c r="BU133" s="402">
        <v>1810</v>
      </c>
      <c r="BV133" s="402">
        <v>1694</v>
      </c>
      <c r="BW133" s="402">
        <v>1493</v>
      </c>
      <c r="BX133" s="402">
        <v>1353</v>
      </c>
      <c r="BY133" s="402">
        <v>1250</v>
      </c>
      <c r="BZ133" s="402">
        <v>1163</v>
      </c>
      <c r="CA133" s="402">
        <v>1092</v>
      </c>
      <c r="CB133" s="402">
        <v>1026</v>
      </c>
      <c r="CC133" s="402">
        <v>849</v>
      </c>
      <c r="CD133" s="402">
        <v>795</v>
      </c>
      <c r="CE133" s="403">
        <v>781</v>
      </c>
    </row>
    <row r="134" spans="1:83" s="53" customFormat="1" x14ac:dyDescent="0.35">
      <c r="A134" s="67"/>
      <c r="B134" s="469" t="s">
        <v>650</v>
      </c>
      <c r="D134" s="402"/>
      <c r="E134" s="402"/>
      <c r="F134" s="402"/>
      <c r="G134" s="402"/>
      <c r="H134" s="402"/>
      <c r="I134" s="402"/>
      <c r="J134" s="402"/>
      <c r="K134" s="402"/>
      <c r="L134" s="402"/>
      <c r="M134" s="402"/>
      <c r="N134" s="402"/>
      <c r="O134" s="402"/>
      <c r="P134" s="402"/>
      <c r="Q134" s="402"/>
      <c r="R134" s="402"/>
      <c r="S134" s="402"/>
      <c r="T134" s="402"/>
      <c r="U134" s="402"/>
      <c r="V134" s="402"/>
      <c r="W134" s="402"/>
      <c r="X134" s="402"/>
      <c r="Y134" s="402"/>
      <c r="Z134" s="402"/>
      <c r="AA134" s="402"/>
      <c r="AB134" s="402"/>
      <c r="AC134" s="402"/>
      <c r="AD134" s="402"/>
      <c r="AE134" s="402"/>
      <c r="AF134" s="402"/>
      <c r="AG134" s="402"/>
      <c r="AH134" s="402"/>
      <c r="AI134" s="402"/>
      <c r="AJ134" s="402"/>
      <c r="AK134" s="402"/>
      <c r="AL134" s="402"/>
      <c r="AM134" s="402"/>
      <c r="AN134" s="402"/>
      <c r="AO134" s="402"/>
      <c r="AP134" s="402"/>
      <c r="AQ134" s="402"/>
      <c r="AR134" s="402"/>
      <c r="AS134" s="402"/>
      <c r="AT134" s="402"/>
      <c r="AU134" s="402"/>
      <c r="AV134" s="402">
        <v>992</v>
      </c>
      <c r="AW134" s="402">
        <v>1100</v>
      </c>
      <c r="AX134" s="402">
        <v>1140</v>
      </c>
      <c r="AY134" s="402">
        <v>1168</v>
      </c>
      <c r="AZ134" s="402">
        <v>1128</v>
      </c>
      <c r="BA134" s="402">
        <v>1032</v>
      </c>
      <c r="BB134" s="402">
        <v>945</v>
      </c>
      <c r="BC134" s="402">
        <v>852</v>
      </c>
      <c r="BD134" s="402">
        <v>771</v>
      </c>
      <c r="BE134" s="402">
        <v>727</v>
      </c>
      <c r="BF134" s="402">
        <v>711</v>
      </c>
      <c r="BG134" s="402">
        <v>722</v>
      </c>
      <c r="BH134" s="402">
        <v>777</v>
      </c>
      <c r="BI134" s="402">
        <v>817</v>
      </c>
      <c r="BJ134" s="402">
        <v>868</v>
      </c>
      <c r="BK134" s="402">
        <v>934</v>
      </c>
      <c r="BL134" s="402">
        <v>1049</v>
      </c>
      <c r="BM134" s="402">
        <v>1320</v>
      </c>
      <c r="BN134" s="402">
        <v>1492</v>
      </c>
      <c r="BO134" s="402">
        <v>1586</v>
      </c>
      <c r="BP134" s="402">
        <v>1659</v>
      </c>
      <c r="BQ134" s="402">
        <v>1665</v>
      </c>
      <c r="BR134" s="402">
        <v>1609</v>
      </c>
      <c r="BS134" s="402">
        <v>1520</v>
      </c>
      <c r="BT134" s="402">
        <v>1424</v>
      </c>
      <c r="BU134" s="402">
        <v>1318</v>
      </c>
      <c r="BV134" s="402">
        <v>1142</v>
      </c>
      <c r="BW134" s="402">
        <v>889</v>
      </c>
      <c r="BX134" s="402">
        <v>734</v>
      </c>
      <c r="BY134" s="402">
        <v>635</v>
      </c>
      <c r="BZ134" s="402">
        <v>549</v>
      </c>
      <c r="CA134" s="402">
        <v>485</v>
      </c>
      <c r="CB134" s="402">
        <v>430</v>
      </c>
      <c r="CC134" s="402">
        <v>319</v>
      </c>
      <c r="CD134" s="402">
        <v>285</v>
      </c>
      <c r="CE134" s="403">
        <v>272</v>
      </c>
    </row>
    <row r="135" spans="1:83" s="53" customFormat="1" x14ac:dyDescent="0.35">
      <c r="A135" s="67"/>
      <c r="B135" s="470" t="s">
        <v>651</v>
      </c>
      <c r="D135" s="402"/>
      <c r="E135" s="402"/>
      <c r="F135" s="402"/>
      <c r="G135" s="402"/>
      <c r="H135" s="402"/>
      <c r="I135" s="402"/>
      <c r="J135" s="402"/>
      <c r="K135" s="402"/>
      <c r="L135" s="402"/>
      <c r="M135" s="402"/>
      <c r="N135" s="402"/>
      <c r="O135" s="402"/>
      <c r="P135" s="402"/>
      <c r="Q135" s="402"/>
      <c r="R135" s="402"/>
      <c r="S135" s="402"/>
      <c r="T135" s="402"/>
      <c r="U135" s="402"/>
      <c r="V135" s="402"/>
      <c r="W135" s="402"/>
      <c r="X135" s="402"/>
      <c r="Y135" s="402"/>
      <c r="Z135" s="402"/>
      <c r="AA135" s="402"/>
      <c r="AB135" s="402"/>
      <c r="AC135" s="402"/>
      <c r="AD135" s="402"/>
      <c r="AE135" s="402"/>
      <c r="AF135" s="402"/>
      <c r="AG135" s="402"/>
      <c r="AH135" s="402"/>
      <c r="AI135" s="402"/>
      <c r="AJ135" s="402"/>
      <c r="AK135" s="402"/>
      <c r="AL135" s="402"/>
      <c r="AM135" s="402"/>
      <c r="AN135" s="402"/>
      <c r="AO135" s="402"/>
      <c r="AP135" s="402"/>
      <c r="AQ135" s="402"/>
      <c r="AR135" s="402"/>
      <c r="AS135" s="402"/>
      <c r="AT135" s="402"/>
      <c r="AU135" s="402"/>
      <c r="AV135" s="402"/>
      <c r="AW135" s="402"/>
      <c r="AX135" s="402"/>
      <c r="AY135" s="402"/>
      <c r="AZ135" s="402"/>
      <c r="BA135" s="402"/>
      <c r="BB135" s="402"/>
      <c r="BC135" s="402"/>
      <c r="BD135" s="402"/>
      <c r="BE135" s="402"/>
      <c r="BF135" s="402"/>
      <c r="BG135" s="402"/>
      <c r="BH135" s="402">
        <v>60</v>
      </c>
      <c r="BI135" s="402">
        <v>60</v>
      </c>
      <c r="BJ135" s="402">
        <v>70</v>
      </c>
      <c r="BK135" s="402">
        <v>70</v>
      </c>
      <c r="BL135" s="402">
        <v>360</v>
      </c>
      <c r="BM135" s="402">
        <v>787</v>
      </c>
      <c r="BN135" s="402">
        <v>1067</v>
      </c>
      <c r="BO135" s="402">
        <v>1242</v>
      </c>
      <c r="BP135" s="402">
        <v>1358</v>
      </c>
      <c r="BQ135" s="402">
        <v>1402</v>
      </c>
      <c r="BR135" s="402">
        <v>1379</v>
      </c>
      <c r="BS135" s="402">
        <v>1318</v>
      </c>
      <c r="BT135" s="402">
        <v>1243</v>
      </c>
      <c r="BU135" s="402">
        <v>1151</v>
      </c>
      <c r="BV135" s="402">
        <v>992</v>
      </c>
      <c r="BW135" s="402">
        <v>679</v>
      </c>
      <c r="BX135" s="402">
        <v>564</v>
      </c>
      <c r="BY135" s="402">
        <v>491</v>
      </c>
      <c r="BZ135" s="402">
        <v>427</v>
      </c>
      <c r="CA135" s="402">
        <v>380</v>
      </c>
      <c r="CB135" s="402">
        <v>339</v>
      </c>
      <c r="CC135" s="402">
        <v>253</v>
      </c>
      <c r="CD135" s="402">
        <v>228</v>
      </c>
      <c r="CE135" s="403">
        <v>219</v>
      </c>
    </row>
    <row r="136" spans="1:83" s="53" customFormat="1" ht="25.5" customHeight="1" x14ac:dyDescent="0.35">
      <c r="A136" s="67"/>
      <c r="B136" s="469" t="s">
        <v>652</v>
      </c>
      <c r="D136" s="402"/>
      <c r="E136" s="402"/>
      <c r="F136" s="402"/>
      <c r="G136" s="402"/>
      <c r="H136" s="402"/>
      <c r="I136" s="402"/>
      <c r="J136" s="402"/>
      <c r="K136" s="402"/>
      <c r="L136" s="402"/>
      <c r="M136" s="402"/>
      <c r="N136" s="402"/>
      <c r="O136" s="402"/>
      <c r="P136" s="402"/>
      <c r="Q136" s="402"/>
      <c r="R136" s="402"/>
      <c r="S136" s="402"/>
      <c r="T136" s="402"/>
      <c r="U136" s="402"/>
      <c r="V136" s="402"/>
      <c r="W136" s="402"/>
      <c r="X136" s="402"/>
      <c r="Y136" s="402"/>
      <c r="Z136" s="402"/>
      <c r="AA136" s="402"/>
      <c r="AB136" s="402"/>
      <c r="AC136" s="402"/>
      <c r="AD136" s="402"/>
      <c r="AE136" s="402"/>
      <c r="AF136" s="402"/>
      <c r="AG136" s="402"/>
      <c r="AH136" s="402"/>
      <c r="AI136" s="402"/>
      <c r="AJ136" s="402"/>
      <c r="AK136" s="402"/>
      <c r="AL136" s="402"/>
      <c r="AM136" s="402"/>
      <c r="AN136" s="402"/>
      <c r="AO136" s="402"/>
      <c r="AP136" s="402"/>
      <c r="AQ136" s="402"/>
      <c r="AR136" s="402"/>
      <c r="AS136" s="402"/>
      <c r="AT136" s="402"/>
      <c r="AU136" s="402"/>
      <c r="AV136" s="402"/>
      <c r="AW136" s="402"/>
      <c r="AX136" s="402"/>
      <c r="AY136" s="402"/>
      <c r="AZ136" s="402"/>
      <c r="BA136" s="402"/>
      <c r="BB136" s="402"/>
      <c r="BC136" s="402"/>
      <c r="BD136" s="402"/>
      <c r="BE136" s="402"/>
      <c r="BF136" s="402"/>
      <c r="BG136" s="402"/>
      <c r="BH136" s="402"/>
      <c r="BI136" s="402"/>
      <c r="BJ136" s="402"/>
      <c r="BK136" s="402"/>
      <c r="BL136" s="402"/>
      <c r="BM136" s="402"/>
      <c r="BN136" s="402"/>
      <c r="BO136" s="402"/>
      <c r="BP136" s="402"/>
      <c r="BQ136" s="402"/>
      <c r="BR136" s="402"/>
      <c r="BS136" s="402"/>
      <c r="BT136" s="402"/>
      <c r="BU136" s="402"/>
      <c r="BV136" s="402"/>
      <c r="BW136" s="402">
        <v>617</v>
      </c>
      <c r="BX136" s="402">
        <v>1204</v>
      </c>
      <c r="BY136" s="402">
        <v>1249</v>
      </c>
      <c r="BZ136" s="402">
        <v>1261</v>
      </c>
      <c r="CA136" s="402">
        <v>1373</v>
      </c>
      <c r="CB136" s="402">
        <v>1543</v>
      </c>
      <c r="CC136" s="402">
        <v>1749</v>
      </c>
      <c r="CD136" s="402">
        <v>1824</v>
      </c>
      <c r="CE136" s="403">
        <v>1869</v>
      </c>
    </row>
    <row r="137" spans="1:83" s="53" customFormat="1" x14ac:dyDescent="0.35">
      <c r="A137" s="67"/>
      <c r="B137" s="469" t="s">
        <v>653</v>
      </c>
      <c r="D137" s="402"/>
      <c r="E137" s="402"/>
      <c r="F137" s="402"/>
      <c r="G137" s="402"/>
      <c r="H137" s="402"/>
      <c r="I137" s="402"/>
      <c r="J137" s="402"/>
      <c r="K137" s="402"/>
      <c r="L137" s="402"/>
      <c r="M137" s="402"/>
      <c r="N137" s="402"/>
      <c r="O137" s="402"/>
      <c r="P137" s="402"/>
      <c r="Q137" s="402"/>
      <c r="R137" s="402"/>
      <c r="S137" s="402"/>
      <c r="T137" s="402"/>
      <c r="U137" s="402"/>
      <c r="V137" s="402"/>
      <c r="W137" s="402"/>
      <c r="X137" s="402"/>
      <c r="Y137" s="402"/>
      <c r="Z137" s="402"/>
      <c r="AA137" s="402"/>
      <c r="AB137" s="402"/>
      <c r="AC137" s="402"/>
      <c r="AD137" s="402"/>
      <c r="AE137" s="402"/>
      <c r="AF137" s="402"/>
      <c r="AG137" s="402"/>
      <c r="AH137" s="402"/>
      <c r="AI137" s="402"/>
      <c r="AJ137" s="402"/>
      <c r="AK137" s="402"/>
      <c r="AL137" s="402"/>
      <c r="AM137" s="402"/>
      <c r="AN137" s="402"/>
      <c r="AO137" s="402"/>
      <c r="AP137" s="402"/>
      <c r="AQ137" s="402"/>
      <c r="AR137" s="402"/>
      <c r="AS137" s="402"/>
      <c r="AT137" s="402"/>
      <c r="AU137" s="402"/>
      <c r="AV137" s="402"/>
      <c r="AW137" s="402"/>
      <c r="AX137" s="402"/>
      <c r="AY137" s="402"/>
      <c r="AZ137" s="402"/>
      <c r="BA137" s="402"/>
      <c r="BB137" s="402"/>
      <c r="BC137" s="402"/>
      <c r="BD137" s="402"/>
      <c r="BE137" s="402"/>
      <c r="BF137" s="402"/>
      <c r="BG137" s="402"/>
      <c r="BH137" s="402"/>
      <c r="BI137" s="402"/>
      <c r="BJ137" s="402"/>
      <c r="BK137" s="402"/>
      <c r="BL137" s="402"/>
      <c r="BM137" s="402"/>
      <c r="BN137" s="402"/>
      <c r="BO137" s="402"/>
      <c r="BP137" s="402"/>
      <c r="BQ137" s="402"/>
      <c r="BR137" s="402"/>
      <c r="BS137" s="402"/>
      <c r="BT137" s="402"/>
      <c r="BU137" s="402"/>
      <c r="BV137" s="402"/>
      <c r="BW137" s="402">
        <v>719</v>
      </c>
      <c r="BX137" s="402">
        <v>1120</v>
      </c>
      <c r="BY137" s="402">
        <v>1328</v>
      </c>
      <c r="BZ137" s="402">
        <v>1524</v>
      </c>
      <c r="CA137" s="402">
        <v>1737</v>
      </c>
      <c r="CB137" s="402">
        <v>1962</v>
      </c>
      <c r="CC137" s="402">
        <v>2293</v>
      </c>
      <c r="CD137" s="402">
        <v>2402</v>
      </c>
      <c r="CE137" s="403">
        <v>2479</v>
      </c>
    </row>
    <row r="138" spans="1:83" s="53" customFormat="1" x14ac:dyDescent="0.35">
      <c r="A138" s="67"/>
      <c r="B138" s="469" t="s">
        <v>654</v>
      </c>
      <c r="D138" s="402"/>
      <c r="E138" s="402"/>
      <c r="F138" s="402"/>
      <c r="G138" s="402"/>
      <c r="H138" s="402"/>
      <c r="I138" s="402"/>
      <c r="J138" s="402"/>
      <c r="K138" s="402"/>
      <c r="L138" s="402"/>
      <c r="M138" s="402"/>
      <c r="N138" s="402"/>
      <c r="O138" s="402"/>
      <c r="P138" s="402"/>
      <c r="Q138" s="402"/>
      <c r="R138" s="402"/>
      <c r="S138" s="402"/>
      <c r="T138" s="402"/>
      <c r="U138" s="402"/>
      <c r="V138" s="402"/>
      <c r="W138" s="402"/>
      <c r="X138" s="402"/>
      <c r="Y138" s="402"/>
      <c r="Z138" s="402"/>
      <c r="AA138" s="402"/>
      <c r="AB138" s="402"/>
      <c r="AC138" s="402"/>
      <c r="AD138" s="402"/>
      <c r="AE138" s="402"/>
      <c r="AF138" s="402"/>
      <c r="AG138" s="402"/>
      <c r="AH138" s="402"/>
      <c r="AI138" s="402"/>
      <c r="AJ138" s="402"/>
      <c r="AK138" s="402"/>
      <c r="AL138" s="402"/>
      <c r="AM138" s="402"/>
      <c r="AN138" s="402"/>
      <c r="AO138" s="402"/>
      <c r="AP138" s="402"/>
      <c r="AQ138" s="402"/>
      <c r="AR138" s="402"/>
      <c r="AS138" s="402"/>
      <c r="AT138" s="402"/>
      <c r="AU138" s="402"/>
      <c r="AV138" s="402"/>
      <c r="AW138" s="402"/>
      <c r="AX138" s="402"/>
      <c r="AY138" s="402"/>
      <c r="AZ138" s="402"/>
      <c r="BA138" s="402"/>
      <c r="BB138" s="402"/>
      <c r="BC138" s="402"/>
      <c r="BD138" s="402"/>
      <c r="BE138" s="402"/>
      <c r="BF138" s="402"/>
      <c r="BG138" s="402"/>
      <c r="BH138" s="402"/>
      <c r="BI138" s="402"/>
      <c r="BJ138" s="402"/>
      <c r="BK138" s="402"/>
      <c r="BL138" s="402"/>
      <c r="BM138" s="402"/>
      <c r="BN138" s="402"/>
      <c r="BO138" s="402"/>
      <c r="BP138" s="402"/>
      <c r="BQ138" s="402"/>
      <c r="BR138" s="402"/>
      <c r="BS138" s="402"/>
      <c r="BT138" s="402"/>
      <c r="BU138" s="402"/>
      <c r="BV138" s="402"/>
      <c r="BW138" s="402">
        <v>44</v>
      </c>
      <c r="BX138" s="402">
        <v>124</v>
      </c>
      <c r="BY138" s="402">
        <v>147</v>
      </c>
      <c r="BZ138" s="402">
        <v>150</v>
      </c>
      <c r="CA138" s="402">
        <v>107</v>
      </c>
      <c r="CB138" s="402">
        <v>108</v>
      </c>
      <c r="CC138" s="402">
        <v>104</v>
      </c>
      <c r="CD138" s="402">
        <v>95</v>
      </c>
      <c r="CE138" s="403">
        <v>91</v>
      </c>
    </row>
    <row r="139" spans="1:83" s="53" customFormat="1" ht="25.5" customHeight="1" x14ac:dyDescent="0.35">
      <c r="A139" s="67"/>
      <c r="B139" s="467" t="s">
        <v>655</v>
      </c>
      <c r="D139" s="402"/>
      <c r="E139" s="402"/>
      <c r="F139" s="402"/>
      <c r="G139" s="402"/>
      <c r="H139" s="402"/>
      <c r="I139" s="402"/>
      <c r="J139" s="402"/>
      <c r="K139" s="402"/>
      <c r="L139" s="402"/>
      <c r="M139" s="402"/>
      <c r="N139" s="402"/>
      <c r="O139" s="402"/>
      <c r="P139" s="402"/>
      <c r="Q139" s="402"/>
      <c r="R139" s="402"/>
      <c r="S139" s="402"/>
      <c r="T139" s="402"/>
      <c r="U139" s="402"/>
      <c r="V139" s="402"/>
      <c r="W139" s="402"/>
      <c r="X139" s="402"/>
      <c r="Y139" s="402"/>
      <c r="Z139" s="402"/>
      <c r="AA139" s="402"/>
      <c r="AB139" s="402"/>
      <c r="AC139" s="402"/>
      <c r="AD139" s="402"/>
      <c r="AE139" s="402"/>
      <c r="AF139" s="402"/>
      <c r="AG139" s="402"/>
      <c r="AH139" s="402"/>
      <c r="AI139" s="402"/>
      <c r="AJ139" s="402"/>
      <c r="AK139" s="402"/>
      <c r="AL139" s="402"/>
      <c r="AM139" s="402"/>
      <c r="AN139" s="402"/>
      <c r="AO139" s="402"/>
      <c r="AP139" s="402"/>
      <c r="AQ139" s="402"/>
      <c r="AR139" s="402"/>
      <c r="AS139" s="402"/>
      <c r="AT139" s="402"/>
      <c r="AU139" s="402"/>
      <c r="AV139" s="402"/>
      <c r="AW139" s="402"/>
      <c r="AX139" s="402"/>
      <c r="AY139" s="402"/>
      <c r="AZ139" s="402"/>
      <c r="BA139" s="402"/>
      <c r="BB139" s="402"/>
      <c r="BC139" s="402"/>
      <c r="BD139" s="402"/>
      <c r="BE139" s="402"/>
      <c r="BF139" s="402"/>
      <c r="BG139" s="402"/>
      <c r="BH139" s="402"/>
      <c r="BI139" s="402"/>
      <c r="BJ139" s="402"/>
      <c r="BK139" s="402"/>
      <c r="BL139" s="402"/>
      <c r="BM139" s="402"/>
      <c r="BN139" s="402"/>
      <c r="BO139" s="402"/>
      <c r="BP139" s="402"/>
      <c r="BQ139" s="402"/>
      <c r="BR139" s="402"/>
      <c r="BS139" s="402"/>
      <c r="BT139" s="402"/>
      <c r="BU139" s="402"/>
      <c r="BV139" s="402"/>
      <c r="BW139" s="402">
        <v>3225</v>
      </c>
      <c r="BX139" s="402">
        <v>3394</v>
      </c>
      <c r="BY139" s="402">
        <v>3426</v>
      </c>
      <c r="BZ139" s="402">
        <v>3485</v>
      </c>
      <c r="CA139" s="402">
        <v>3587</v>
      </c>
      <c r="CB139" s="402">
        <v>3709</v>
      </c>
      <c r="CC139" s="402">
        <v>3779</v>
      </c>
      <c r="CD139" s="402">
        <v>3809</v>
      </c>
      <c r="CE139" s="403">
        <v>3867</v>
      </c>
    </row>
    <row r="140" spans="1:83" s="53" customFormat="1" x14ac:dyDescent="0.35">
      <c r="A140" s="67"/>
      <c r="B140" s="467" t="s">
        <v>656</v>
      </c>
      <c r="D140" s="402"/>
      <c r="E140" s="402"/>
      <c r="F140" s="402"/>
      <c r="G140" s="402"/>
      <c r="H140" s="402"/>
      <c r="I140" s="402"/>
      <c r="J140" s="402"/>
      <c r="K140" s="402"/>
      <c r="L140" s="402"/>
      <c r="M140" s="402"/>
      <c r="N140" s="402"/>
      <c r="O140" s="402"/>
      <c r="P140" s="402"/>
      <c r="Q140" s="402"/>
      <c r="R140" s="402"/>
      <c r="S140" s="402"/>
      <c r="T140" s="402"/>
      <c r="U140" s="402"/>
      <c r="V140" s="402"/>
      <c r="W140" s="402"/>
      <c r="X140" s="402"/>
      <c r="Y140" s="402"/>
      <c r="Z140" s="402"/>
      <c r="AA140" s="402"/>
      <c r="AB140" s="402"/>
      <c r="AC140" s="402"/>
      <c r="AD140" s="402"/>
      <c r="AE140" s="402"/>
      <c r="AF140" s="402"/>
      <c r="AG140" s="402"/>
      <c r="AH140" s="402"/>
      <c r="AI140" s="402"/>
      <c r="AJ140" s="402"/>
      <c r="AK140" s="402"/>
      <c r="AL140" s="402"/>
      <c r="AM140" s="402"/>
      <c r="AN140" s="402"/>
      <c r="AO140" s="402"/>
      <c r="AP140" s="402"/>
      <c r="AQ140" s="402"/>
      <c r="AR140" s="402"/>
      <c r="AS140" s="402"/>
      <c r="AT140" s="402"/>
      <c r="AU140" s="402"/>
      <c r="AV140" s="402"/>
      <c r="AW140" s="402"/>
      <c r="AX140" s="402"/>
      <c r="AY140" s="402"/>
      <c r="AZ140" s="402"/>
      <c r="BA140" s="402"/>
      <c r="BB140" s="402"/>
      <c r="BC140" s="402"/>
      <c r="BD140" s="402"/>
      <c r="BE140" s="402"/>
      <c r="BF140" s="402"/>
      <c r="BG140" s="402"/>
      <c r="BH140" s="402"/>
      <c r="BI140" s="402"/>
      <c r="BJ140" s="402"/>
      <c r="BK140" s="402"/>
      <c r="BL140" s="402"/>
      <c r="BM140" s="402"/>
      <c r="BN140" s="402"/>
      <c r="BO140" s="402"/>
      <c r="BP140" s="402"/>
      <c r="BQ140" s="402"/>
      <c r="BR140" s="402"/>
      <c r="BS140" s="402"/>
      <c r="BT140" s="402"/>
      <c r="BU140" s="402"/>
      <c r="BV140" s="402"/>
      <c r="BW140" s="402">
        <v>1506</v>
      </c>
      <c r="BX140" s="402">
        <v>1938</v>
      </c>
      <c r="BY140" s="402">
        <v>1884</v>
      </c>
      <c r="BZ140" s="402">
        <v>1810</v>
      </c>
      <c r="CA140" s="402">
        <v>1858</v>
      </c>
      <c r="CB140" s="402">
        <v>1973</v>
      </c>
      <c r="CC140" s="402">
        <v>2068</v>
      </c>
      <c r="CD140" s="402">
        <v>2109</v>
      </c>
      <c r="CE140" s="403">
        <v>2142</v>
      </c>
    </row>
    <row r="141" spans="1:83" ht="26.25" customHeight="1" x14ac:dyDescent="0.35">
      <c r="A141" s="471"/>
      <c r="B141" s="472" t="s">
        <v>657</v>
      </c>
      <c r="D141" s="402"/>
      <c r="E141" s="402"/>
      <c r="F141" s="402"/>
      <c r="G141" s="402"/>
      <c r="H141" s="402"/>
      <c r="I141" s="402"/>
      <c r="J141" s="402"/>
      <c r="K141" s="402"/>
      <c r="L141" s="402"/>
      <c r="M141" s="402"/>
      <c r="N141" s="402"/>
      <c r="O141" s="402"/>
      <c r="P141" s="402"/>
      <c r="Q141" s="402"/>
      <c r="R141" s="402"/>
      <c r="S141" s="402"/>
      <c r="T141" s="402"/>
      <c r="U141" s="402"/>
      <c r="V141" s="402"/>
      <c r="W141" s="402"/>
      <c r="X141" s="402"/>
      <c r="Y141" s="402"/>
      <c r="Z141" s="402"/>
      <c r="AA141" s="402"/>
      <c r="AB141" s="402"/>
      <c r="AC141" s="402"/>
      <c r="AD141" s="402"/>
      <c r="AE141" s="402"/>
      <c r="AF141" s="402"/>
      <c r="AG141" s="402"/>
      <c r="AH141" s="402"/>
      <c r="AI141" s="402"/>
      <c r="AJ141" s="402"/>
      <c r="AK141" s="402"/>
      <c r="AL141" s="402"/>
      <c r="AM141" s="402"/>
      <c r="AN141" s="402"/>
      <c r="AO141" s="402"/>
      <c r="AP141" s="402"/>
      <c r="AQ141" s="402"/>
      <c r="AR141" s="402"/>
      <c r="AS141" s="402"/>
      <c r="AT141" s="402"/>
      <c r="AU141" s="402"/>
      <c r="AV141" s="402"/>
      <c r="AW141" s="402"/>
      <c r="AX141" s="402"/>
      <c r="AY141" s="402"/>
      <c r="AZ141" s="402"/>
      <c r="BA141" s="402"/>
      <c r="BB141" s="402"/>
      <c r="BC141" s="402"/>
      <c r="BD141" s="402"/>
      <c r="BE141" s="402"/>
      <c r="BF141" s="402"/>
      <c r="BG141" s="402"/>
      <c r="BH141" s="402"/>
      <c r="BI141" s="402"/>
      <c r="BJ141" s="402"/>
      <c r="BK141" s="402"/>
      <c r="BL141" s="402"/>
      <c r="BM141" s="402"/>
      <c r="BN141" s="402"/>
      <c r="BO141" s="402"/>
      <c r="BP141" s="402"/>
      <c r="BQ141" s="402"/>
      <c r="BR141" s="402"/>
      <c r="BS141" s="402"/>
      <c r="BT141" s="402"/>
      <c r="BU141" s="402"/>
      <c r="BV141" s="402"/>
      <c r="BW141" s="402"/>
      <c r="BX141" s="402"/>
      <c r="BY141" s="402"/>
      <c r="BZ141" s="402"/>
      <c r="CA141" s="402"/>
      <c r="CB141" s="402"/>
      <c r="CC141" s="402"/>
      <c r="CD141" s="402"/>
      <c r="CE141" s="403"/>
    </row>
    <row r="142" spans="1:83" x14ac:dyDescent="0.35">
      <c r="A142" s="473"/>
      <c r="B142" s="73" t="s">
        <v>611</v>
      </c>
      <c r="D142" s="402"/>
      <c r="E142" s="402"/>
      <c r="F142" s="402"/>
      <c r="G142" s="402"/>
      <c r="H142" s="402"/>
      <c r="I142" s="402"/>
      <c r="J142" s="402"/>
      <c r="K142" s="402"/>
      <c r="L142" s="402"/>
      <c r="M142" s="402"/>
      <c r="N142" s="402"/>
      <c r="O142" s="402"/>
      <c r="P142" s="402"/>
      <c r="Q142" s="402"/>
      <c r="R142" s="402"/>
      <c r="S142" s="402"/>
      <c r="T142" s="402"/>
      <c r="U142" s="402"/>
      <c r="V142" s="402"/>
      <c r="W142" s="402"/>
      <c r="X142" s="402"/>
      <c r="Y142" s="402"/>
      <c r="Z142" s="402"/>
      <c r="AA142" s="402"/>
      <c r="AB142" s="402"/>
      <c r="AC142" s="402"/>
      <c r="AD142" s="402"/>
      <c r="AE142" s="402"/>
      <c r="AF142" s="402"/>
      <c r="AG142" s="402"/>
      <c r="AH142" s="402"/>
      <c r="AI142" s="402"/>
      <c r="AJ142" s="402"/>
      <c r="AK142" s="402"/>
      <c r="AL142" s="402"/>
      <c r="AM142" s="402"/>
      <c r="AN142" s="402"/>
      <c r="AO142" s="402"/>
      <c r="AP142" s="402"/>
      <c r="AQ142" s="402"/>
      <c r="AR142" s="402"/>
      <c r="AS142" s="402"/>
      <c r="AT142" s="402"/>
      <c r="AU142" s="402"/>
      <c r="AV142" s="402"/>
      <c r="AW142" s="402"/>
      <c r="AX142" s="402"/>
      <c r="AY142" s="402"/>
      <c r="AZ142" s="402"/>
      <c r="BA142" s="402"/>
      <c r="BB142" s="402"/>
      <c r="BC142" s="402"/>
      <c r="BD142" s="402"/>
      <c r="BE142" s="402"/>
      <c r="BF142" s="402"/>
      <c r="BG142" s="402"/>
      <c r="BH142" s="402"/>
      <c r="BI142" s="402"/>
      <c r="BJ142" s="402"/>
      <c r="BK142" s="402"/>
      <c r="BL142" s="402">
        <v>370</v>
      </c>
      <c r="BM142" s="402">
        <v>580</v>
      </c>
      <c r="BN142" s="402">
        <v>643</v>
      </c>
      <c r="BO142" s="402">
        <v>696</v>
      </c>
      <c r="BP142" s="402">
        <v>744</v>
      </c>
      <c r="BQ142" s="402">
        <v>661</v>
      </c>
      <c r="BR142" s="402">
        <v>481</v>
      </c>
      <c r="BS142" s="402">
        <v>367</v>
      </c>
      <c r="BT142" s="402">
        <v>307</v>
      </c>
      <c r="BU142" s="402">
        <v>273</v>
      </c>
      <c r="BV142" s="402">
        <v>210</v>
      </c>
      <c r="BW142" s="402">
        <v>103</v>
      </c>
      <c r="BX142" s="402">
        <v>72</v>
      </c>
      <c r="BY142" s="402">
        <v>50</v>
      </c>
      <c r="BZ142" s="402">
        <v>30</v>
      </c>
      <c r="CA142" s="402">
        <v>15</v>
      </c>
      <c r="CB142" s="402">
        <v>0</v>
      </c>
      <c r="CC142" s="402">
        <v>0</v>
      </c>
      <c r="CD142" s="402">
        <v>0</v>
      </c>
      <c r="CE142" s="403">
        <v>0</v>
      </c>
    </row>
    <row r="143" spans="1:83" x14ac:dyDescent="0.35">
      <c r="A143" s="473"/>
      <c r="B143" s="73" t="s">
        <v>28</v>
      </c>
      <c r="D143" s="402"/>
      <c r="E143" s="402"/>
      <c r="F143" s="402"/>
      <c r="G143" s="402"/>
      <c r="H143" s="402"/>
      <c r="I143" s="402"/>
      <c r="J143" s="402"/>
      <c r="K143" s="402"/>
      <c r="L143" s="402"/>
      <c r="M143" s="402"/>
      <c r="N143" s="402"/>
      <c r="O143" s="402"/>
      <c r="P143" s="402"/>
      <c r="Q143" s="402"/>
      <c r="R143" s="402"/>
      <c r="S143" s="402"/>
      <c r="T143" s="402"/>
      <c r="U143" s="402"/>
      <c r="V143" s="402"/>
      <c r="W143" s="402"/>
      <c r="X143" s="402"/>
      <c r="Y143" s="402"/>
      <c r="Z143" s="402"/>
      <c r="AA143" s="402"/>
      <c r="AB143" s="402"/>
      <c r="AC143" s="402"/>
      <c r="AD143" s="402"/>
      <c r="AE143" s="402"/>
      <c r="AF143" s="402"/>
      <c r="AG143" s="402"/>
      <c r="AH143" s="402"/>
      <c r="AI143" s="402"/>
      <c r="AJ143" s="402"/>
      <c r="AK143" s="402"/>
      <c r="AL143" s="402"/>
      <c r="AM143" s="402"/>
      <c r="AN143" s="402"/>
      <c r="AO143" s="402"/>
      <c r="AP143" s="402"/>
      <c r="AQ143" s="402"/>
      <c r="AR143" s="402"/>
      <c r="AS143" s="402"/>
      <c r="AT143" s="402"/>
      <c r="AU143" s="402"/>
      <c r="AV143" s="402"/>
      <c r="AW143" s="402"/>
      <c r="AX143" s="402"/>
      <c r="AY143" s="402"/>
      <c r="AZ143" s="402"/>
      <c r="BA143" s="402"/>
      <c r="BB143" s="402"/>
      <c r="BC143" s="402"/>
      <c r="BD143" s="402"/>
      <c r="BE143" s="402"/>
      <c r="BF143" s="402"/>
      <c r="BG143" s="402"/>
      <c r="BH143" s="402"/>
      <c r="BI143" s="402"/>
      <c r="BJ143" s="402"/>
      <c r="BK143" s="402"/>
      <c r="BL143" s="402">
        <v>1095</v>
      </c>
      <c r="BM143" s="402">
        <v>1161</v>
      </c>
      <c r="BN143" s="402">
        <v>1211</v>
      </c>
      <c r="BO143" s="402">
        <v>1240</v>
      </c>
      <c r="BP143" s="402">
        <v>1257</v>
      </c>
      <c r="BQ143" s="402">
        <v>1274</v>
      </c>
      <c r="BR143" s="402">
        <v>1331</v>
      </c>
      <c r="BS143" s="402">
        <v>1347</v>
      </c>
      <c r="BT143" s="402">
        <v>1325</v>
      </c>
      <c r="BU143" s="402">
        <v>1283</v>
      </c>
      <c r="BV143" s="402">
        <v>1188</v>
      </c>
      <c r="BW143" s="402">
        <v>1049</v>
      </c>
      <c r="BX143" s="402">
        <v>970</v>
      </c>
      <c r="BY143" s="402">
        <v>884</v>
      </c>
      <c r="BZ143" s="402">
        <v>796</v>
      </c>
      <c r="CA143" s="402">
        <v>722</v>
      </c>
      <c r="CB143" s="402">
        <v>658</v>
      </c>
      <c r="CC143" s="402">
        <v>560</v>
      </c>
      <c r="CD143" s="402">
        <v>510</v>
      </c>
      <c r="CE143" s="403">
        <v>463</v>
      </c>
    </row>
    <row r="144" spans="1:83" x14ac:dyDescent="0.35">
      <c r="A144" s="473"/>
      <c r="B144" s="73" t="s">
        <v>612</v>
      </c>
      <c r="D144" s="402"/>
      <c r="E144" s="402"/>
      <c r="F144" s="402"/>
      <c r="G144" s="402"/>
      <c r="H144" s="402"/>
      <c r="I144" s="402"/>
      <c r="J144" s="402"/>
      <c r="K144" s="402"/>
      <c r="L144" s="402"/>
      <c r="M144" s="402"/>
      <c r="N144" s="402"/>
      <c r="O144" s="402"/>
      <c r="P144" s="402"/>
      <c r="Q144" s="402"/>
      <c r="R144" s="402"/>
      <c r="S144" s="402"/>
      <c r="T144" s="402"/>
      <c r="U144" s="402"/>
      <c r="V144" s="402"/>
      <c r="W144" s="402"/>
      <c r="X144" s="402"/>
      <c r="Y144" s="402"/>
      <c r="Z144" s="402"/>
      <c r="AA144" s="402"/>
      <c r="AB144" s="402"/>
      <c r="AC144" s="402"/>
      <c r="AD144" s="402"/>
      <c r="AE144" s="402"/>
      <c r="AF144" s="402"/>
      <c r="AG144" s="402"/>
      <c r="AH144" s="402"/>
      <c r="AI144" s="402"/>
      <c r="AJ144" s="402"/>
      <c r="AK144" s="402"/>
      <c r="AL144" s="402"/>
      <c r="AM144" s="402"/>
      <c r="AN144" s="402"/>
      <c r="AO144" s="402"/>
      <c r="AP144" s="402"/>
      <c r="AQ144" s="402"/>
      <c r="AR144" s="402"/>
      <c r="AS144" s="402"/>
      <c r="AT144" s="402"/>
      <c r="AU144" s="402"/>
      <c r="AV144" s="402"/>
      <c r="AW144" s="402"/>
      <c r="AX144" s="402"/>
      <c r="AY144" s="402"/>
      <c r="AZ144" s="402"/>
      <c r="BA144" s="402"/>
      <c r="BB144" s="402"/>
      <c r="BC144" s="402"/>
      <c r="BD144" s="402"/>
      <c r="BE144" s="402"/>
      <c r="BF144" s="402"/>
      <c r="BG144" s="402"/>
      <c r="BH144" s="402"/>
      <c r="BI144" s="402"/>
      <c r="BJ144" s="402"/>
      <c r="BK144" s="402"/>
      <c r="BL144" s="402">
        <v>628</v>
      </c>
      <c r="BM144" s="402">
        <v>606</v>
      </c>
      <c r="BN144" s="402">
        <v>566</v>
      </c>
      <c r="BO144" s="402">
        <v>506</v>
      </c>
      <c r="BP144" s="402">
        <v>461</v>
      </c>
      <c r="BQ144" s="402">
        <v>422</v>
      </c>
      <c r="BR144" s="402">
        <v>399</v>
      </c>
      <c r="BS144" s="402">
        <v>373</v>
      </c>
      <c r="BT144" s="402">
        <v>350</v>
      </c>
      <c r="BU144" s="402">
        <v>323</v>
      </c>
      <c r="BV144" s="402">
        <v>279</v>
      </c>
      <c r="BW144" s="402">
        <v>196</v>
      </c>
      <c r="BX144" s="402">
        <v>139</v>
      </c>
      <c r="BY144" s="402">
        <v>99</v>
      </c>
      <c r="BZ144" s="402">
        <v>71</v>
      </c>
      <c r="CA144" s="402">
        <v>54</v>
      </c>
      <c r="CB144" s="402">
        <v>39</v>
      </c>
      <c r="CC144" s="402">
        <v>7</v>
      </c>
      <c r="CD144" s="402">
        <v>0</v>
      </c>
      <c r="CE144" s="403">
        <v>0</v>
      </c>
    </row>
    <row r="145" spans="1:83" x14ac:dyDescent="0.35">
      <c r="A145" s="473"/>
      <c r="B145" s="73" t="s">
        <v>472</v>
      </c>
      <c r="D145" s="402"/>
      <c r="E145" s="402"/>
      <c r="F145" s="402"/>
      <c r="G145" s="402"/>
      <c r="H145" s="402"/>
      <c r="I145" s="402"/>
      <c r="J145" s="402"/>
      <c r="K145" s="402"/>
      <c r="L145" s="402"/>
      <c r="M145" s="402"/>
      <c r="N145" s="402"/>
      <c r="O145" s="402"/>
      <c r="P145" s="402"/>
      <c r="Q145" s="402"/>
      <c r="R145" s="402"/>
      <c r="S145" s="402"/>
      <c r="T145" s="402"/>
      <c r="U145" s="402"/>
      <c r="V145" s="402"/>
      <c r="W145" s="402"/>
      <c r="X145" s="402"/>
      <c r="Y145" s="402"/>
      <c r="Z145" s="402"/>
      <c r="AA145" s="402"/>
      <c r="AB145" s="402"/>
      <c r="AC145" s="402"/>
      <c r="AD145" s="402"/>
      <c r="AE145" s="402"/>
      <c r="AF145" s="402"/>
      <c r="AG145" s="402"/>
      <c r="AH145" s="402"/>
      <c r="AI145" s="402"/>
      <c r="AJ145" s="402"/>
      <c r="AK145" s="402"/>
      <c r="AL145" s="402"/>
      <c r="AM145" s="402"/>
      <c r="AN145" s="402"/>
      <c r="AO145" s="402"/>
      <c r="AP145" s="402"/>
      <c r="AQ145" s="402"/>
      <c r="AR145" s="402"/>
      <c r="AS145" s="402"/>
      <c r="AT145" s="402"/>
      <c r="AU145" s="402"/>
      <c r="AV145" s="402"/>
      <c r="AW145" s="402"/>
      <c r="AX145" s="402"/>
      <c r="AY145" s="402"/>
      <c r="AZ145" s="402"/>
      <c r="BA145" s="402"/>
      <c r="BB145" s="402"/>
      <c r="BC145" s="402"/>
      <c r="BD145" s="402"/>
      <c r="BE145" s="402"/>
      <c r="BF145" s="402"/>
      <c r="BG145" s="402"/>
      <c r="BH145" s="402"/>
      <c r="BI145" s="402"/>
      <c r="BJ145" s="402"/>
      <c r="BK145" s="402"/>
      <c r="BL145" s="402">
        <v>77</v>
      </c>
      <c r="BM145" s="402">
        <v>88</v>
      </c>
      <c r="BN145" s="402">
        <v>103</v>
      </c>
      <c r="BO145" s="402">
        <v>115</v>
      </c>
      <c r="BP145" s="402">
        <v>130</v>
      </c>
      <c r="BQ145" s="402">
        <v>144</v>
      </c>
      <c r="BR145" s="402">
        <v>158</v>
      </c>
      <c r="BS145" s="402">
        <v>174</v>
      </c>
      <c r="BT145" s="402">
        <v>183</v>
      </c>
      <c r="BU145" s="402">
        <v>186</v>
      </c>
      <c r="BV145" s="402">
        <v>181</v>
      </c>
      <c r="BW145" s="402">
        <v>156</v>
      </c>
      <c r="BX145" s="402">
        <v>134</v>
      </c>
      <c r="BY145" s="402">
        <v>119</v>
      </c>
      <c r="BZ145" s="402">
        <v>103</v>
      </c>
      <c r="CA145" s="402">
        <v>83</v>
      </c>
      <c r="CB145" s="402">
        <v>65</v>
      </c>
      <c r="CC145" s="402">
        <v>13</v>
      </c>
      <c r="CD145" s="402">
        <v>0</v>
      </c>
      <c r="CE145" s="403">
        <v>0</v>
      </c>
    </row>
    <row r="146" spans="1:83" x14ac:dyDescent="0.35">
      <c r="A146" s="473"/>
      <c r="B146" s="73" t="s">
        <v>613</v>
      </c>
      <c r="D146" s="402"/>
      <c r="E146" s="402"/>
      <c r="F146" s="402"/>
      <c r="G146" s="402"/>
      <c r="H146" s="402"/>
      <c r="I146" s="402"/>
      <c r="J146" s="402"/>
      <c r="K146" s="402"/>
      <c r="L146" s="402"/>
      <c r="M146" s="402"/>
      <c r="N146" s="402"/>
      <c r="O146" s="402"/>
      <c r="P146" s="402"/>
      <c r="Q146" s="402"/>
      <c r="R146" s="402"/>
      <c r="S146" s="402"/>
      <c r="T146" s="402"/>
      <c r="U146" s="402"/>
      <c r="V146" s="402"/>
      <c r="W146" s="402"/>
      <c r="X146" s="402"/>
      <c r="Y146" s="402"/>
      <c r="Z146" s="402"/>
      <c r="AA146" s="402"/>
      <c r="AB146" s="402"/>
      <c r="AC146" s="402"/>
      <c r="AD146" s="402"/>
      <c r="AE146" s="402"/>
      <c r="AF146" s="402"/>
      <c r="AG146" s="402"/>
      <c r="AH146" s="402"/>
      <c r="AI146" s="402"/>
      <c r="AJ146" s="402"/>
      <c r="AK146" s="402"/>
      <c r="AL146" s="402"/>
      <c r="AM146" s="402"/>
      <c r="AN146" s="402"/>
      <c r="AO146" s="402"/>
      <c r="AP146" s="402"/>
      <c r="AQ146" s="402"/>
      <c r="AR146" s="402"/>
      <c r="AS146" s="402"/>
      <c r="AT146" s="402"/>
      <c r="AU146" s="402"/>
      <c r="AV146" s="402"/>
      <c r="AW146" s="402"/>
      <c r="AX146" s="402"/>
      <c r="AY146" s="402"/>
      <c r="AZ146" s="402"/>
      <c r="BA146" s="402"/>
      <c r="BB146" s="402"/>
      <c r="BC146" s="402"/>
      <c r="BD146" s="402"/>
      <c r="BE146" s="402"/>
      <c r="BF146" s="402"/>
      <c r="BG146" s="402"/>
      <c r="BH146" s="402"/>
      <c r="BI146" s="402"/>
      <c r="BJ146" s="402"/>
      <c r="BK146" s="402"/>
      <c r="BL146" s="402">
        <v>146</v>
      </c>
      <c r="BM146" s="402">
        <v>147</v>
      </c>
      <c r="BN146" s="402">
        <v>143</v>
      </c>
      <c r="BO146" s="402">
        <v>131</v>
      </c>
      <c r="BP146" s="402">
        <v>112</v>
      </c>
      <c r="BQ146" s="402">
        <v>98</v>
      </c>
      <c r="BR146" s="402">
        <v>86</v>
      </c>
      <c r="BS146" s="402">
        <v>71</v>
      </c>
      <c r="BT146" s="402">
        <v>57</v>
      </c>
      <c r="BU146" s="402">
        <v>40</v>
      </c>
      <c r="BV146" s="402">
        <v>22</v>
      </c>
      <c r="BW146" s="402">
        <v>13</v>
      </c>
      <c r="BX146" s="402">
        <v>9</v>
      </c>
      <c r="BY146" s="402">
        <v>7</v>
      </c>
      <c r="BZ146" s="402">
        <v>6</v>
      </c>
      <c r="CA146" s="402">
        <v>4</v>
      </c>
      <c r="CB146" s="402">
        <v>3</v>
      </c>
      <c r="CC146" s="402">
        <v>0</v>
      </c>
      <c r="CD146" s="402">
        <v>0</v>
      </c>
      <c r="CE146" s="403">
        <v>0</v>
      </c>
    </row>
    <row r="147" spans="1:83" ht="26.25" customHeight="1" x14ac:dyDescent="0.35">
      <c r="A147" s="473"/>
      <c r="B147" s="73" t="s">
        <v>614</v>
      </c>
      <c r="D147" s="402"/>
      <c r="E147" s="402"/>
      <c r="F147" s="402"/>
      <c r="G147" s="402"/>
      <c r="H147" s="402"/>
      <c r="I147" s="402"/>
      <c r="J147" s="402"/>
      <c r="K147" s="402"/>
      <c r="L147" s="402"/>
      <c r="M147" s="402"/>
      <c r="N147" s="402"/>
      <c r="O147" s="402"/>
      <c r="P147" s="402"/>
      <c r="Q147" s="402"/>
      <c r="R147" s="402"/>
      <c r="S147" s="402"/>
      <c r="T147" s="402"/>
      <c r="U147" s="402"/>
      <c r="V147" s="402"/>
      <c r="W147" s="402"/>
      <c r="X147" s="402"/>
      <c r="Y147" s="402"/>
      <c r="Z147" s="402"/>
      <c r="AA147" s="402"/>
      <c r="AB147" s="402"/>
      <c r="AC147" s="402"/>
      <c r="AD147" s="402"/>
      <c r="AE147" s="402"/>
      <c r="AF147" s="402"/>
      <c r="AG147" s="402"/>
      <c r="AH147" s="402"/>
      <c r="AI147" s="402"/>
      <c r="AJ147" s="402"/>
      <c r="AK147" s="402"/>
      <c r="AL147" s="402"/>
      <c r="AM147" s="402"/>
      <c r="AN147" s="402"/>
      <c r="AO147" s="402"/>
      <c r="AP147" s="402"/>
      <c r="AQ147" s="402"/>
      <c r="AR147" s="402"/>
      <c r="AS147" s="402"/>
      <c r="AT147" s="402"/>
      <c r="AU147" s="402"/>
      <c r="AV147" s="402"/>
      <c r="AW147" s="402"/>
      <c r="AX147" s="402"/>
      <c r="AY147" s="402"/>
      <c r="AZ147" s="402"/>
      <c r="BA147" s="402"/>
      <c r="BB147" s="402"/>
      <c r="BC147" s="402"/>
      <c r="BD147" s="402"/>
      <c r="BE147" s="402"/>
      <c r="BF147" s="402"/>
      <c r="BG147" s="402"/>
      <c r="BH147" s="402"/>
      <c r="BI147" s="402"/>
      <c r="BJ147" s="402"/>
      <c r="BK147" s="402"/>
      <c r="BL147" s="402">
        <v>1150</v>
      </c>
      <c r="BM147" s="402">
        <v>1152</v>
      </c>
      <c r="BN147" s="402">
        <v>1150</v>
      </c>
      <c r="BO147" s="402">
        <v>1135</v>
      </c>
      <c r="BP147" s="402">
        <v>1101</v>
      </c>
      <c r="BQ147" s="402">
        <v>1066</v>
      </c>
      <c r="BR147" s="402">
        <v>1025</v>
      </c>
      <c r="BS147" s="402">
        <v>980</v>
      </c>
      <c r="BT147" s="402">
        <v>936</v>
      </c>
      <c r="BU147" s="402">
        <v>897</v>
      </c>
      <c r="BV147" s="402">
        <v>853</v>
      </c>
      <c r="BW147" s="402">
        <v>813</v>
      </c>
      <c r="BX147" s="402">
        <v>776</v>
      </c>
      <c r="BY147" s="402">
        <v>742</v>
      </c>
      <c r="BZ147" s="402">
        <v>722</v>
      </c>
      <c r="CA147" s="402">
        <v>700</v>
      </c>
      <c r="CB147" s="402">
        <v>662</v>
      </c>
      <c r="CC147" s="402">
        <v>627</v>
      </c>
      <c r="CD147" s="402">
        <v>598</v>
      </c>
      <c r="CE147" s="403">
        <v>598</v>
      </c>
    </row>
    <row r="148" spans="1:83" x14ac:dyDescent="0.35">
      <c r="A148" s="473"/>
      <c r="B148" s="73" t="s">
        <v>474</v>
      </c>
      <c r="D148" s="402"/>
      <c r="E148" s="402"/>
      <c r="F148" s="402"/>
      <c r="G148" s="402"/>
      <c r="H148" s="402"/>
      <c r="I148" s="402"/>
      <c r="J148" s="402"/>
      <c r="K148" s="402"/>
      <c r="L148" s="402"/>
      <c r="M148" s="402"/>
      <c r="N148" s="402"/>
      <c r="O148" s="402"/>
      <c r="P148" s="402"/>
      <c r="Q148" s="402"/>
      <c r="R148" s="402"/>
      <c r="S148" s="402"/>
      <c r="T148" s="402"/>
      <c r="U148" s="402"/>
      <c r="V148" s="402"/>
      <c r="W148" s="402"/>
      <c r="X148" s="402"/>
      <c r="Y148" s="402"/>
      <c r="Z148" s="402"/>
      <c r="AA148" s="402"/>
      <c r="AB148" s="402"/>
      <c r="AC148" s="402"/>
      <c r="AD148" s="402"/>
      <c r="AE148" s="402"/>
      <c r="AF148" s="402"/>
      <c r="AG148" s="402"/>
      <c r="AH148" s="402"/>
      <c r="AI148" s="402"/>
      <c r="AJ148" s="402"/>
      <c r="AK148" s="402"/>
      <c r="AL148" s="402"/>
      <c r="AM148" s="402"/>
      <c r="AN148" s="402"/>
      <c r="AO148" s="402"/>
      <c r="AP148" s="402"/>
      <c r="AQ148" s="402"/>
      <c r="AR148" s="402"/>
      <c r="AS148" s="402"/>
      <c r="AT148" s="402"/>
      <c r="AU148" s="402"/>
      <c r="AV148" s="402"/>
      <c r="AW148" s="402"/>
      <c r="AX148" s="402"/>
      <c r="AY148" s="402"/>
      <c r="AZ148" s="402"/>
      <c r="BA148" s="402"/>
      <c r="BB148" s="402"/>
      <c r="BC148" s="402"/>
      <c r="BD148" s="402"/>
      <c r="BE148" s="402"/>
      <c r="BF148" s="402"/>
      <c r="BG148" s="402"/>
      <c r="BH148" s="402"/>
      <c r="BI148" s="402"/>
      <c r="BJ148" s="402"/>
      <c r="BK148" s="402"/>
      <c r="BL148" s="402">
        <v>26</v>
      </c>
      <c r="BM148" s="402">
        <v>30</v>
      </c>
      <c r="BN148" s="402">
        <v>37</v>
      </c>
      <c r="BO148" s="402">
        <v>42</v>
      </c>
      <c r="BP148" s="402">
        <v>49</v>
      </c>
      <c r="BQ148" s="402">
        <v>56</v>
      </c>
      <c r="BR148" s="402">
        <v>59</v>
      </c>
      <c r="BS148" s="402">
        <v>62</v>
      </c>
      <c r="BT148" s="402">
        <v>61</v>
      </c>
      <c r="BU148" s="402">
        <v>57</v>
      </c>
      <c r="BV148" s="402">
        <v>55</v>
      </c>
      <c r="BW148" s="402">
        <v>51</v>
      </c>
      <c r="BX148" s="402">
        <v>50</v>
      </c>
      <c r="BY148" s="402">
        <v>54</v>
      </c>
      <c r="BZ148" s="402">
        <v>52</v>
      </c>
      <c r="CA148" s="402">
        <v>47</v>
      </c>
      <c r="CB148" s="402">
        <v>47</v>
      </c>
      <c r="CC148" s="402">
        <v>32</v>
      </c>
      <c r="CD148" s="402">
        <v>33</v>
      </c>
      <c r="CE148" s="403">
        <v>33</v>
      </c>
    </row>
    <row r="149" spans="1:83" x14ac:dyDescent="0.35">
      <c r="A149" s="473"/>
      <c r="B149" s="73" t="s">
        <v>615</v>
      </c>
      <c r="D149" s="402"/>
      <c r="E149" s="402"/>
      <c r="F149" s="402"/>
      <c r="G149" s="402"/>
      <c r="H149" s="402"/>
      <c r="I149" s="402"/>
      <c r="J149" s="402"/>
      <c r="K149" s="402"/>
      <c r="L149" s="402"/>
      <c r="M149" s="402"/>
      <c r="N149" s="402"/>
      <c r="O149" s="402"/>
      <c r="P149" s="402"/>
      <c r="Q149" s="402"/>
      <c r="R149" s="402"/>
      <c r="S149" s="402"/>
      <c r="T149" s="402"/>
      <c r="U149" s="402"/>
      <c r="V149" s="402"/>
      <c r="W149" s="402"/>
      <c r="X149" s="402"/>
      <c r="Y149" s="402"/>
      <c r="Z149" s="402"/>
      <c r="AA149" s="402"/>
      <c r="AB149" s="402"/>
      <c r="AC149" s="402"/>
      <c r="AD149" s="402"/>
      <c r="AE149" s="402"/>
      <c r="AF149" s="402"/>
      <c r="AG149" s="402"/>
      <c r="AH149" s="402"/>
      <c r="AI149" s="402"/>
      <c r="AJ149" s="402"/>
      <c r="AK149" s="402"/>
      <c r="AL149" s="402"/>
      <c r="AM149" s="402"/>
      <c r="AN149" s="402"/>
      <c r="AO149" s="402"/>
      <c r="AP149" s="402"/>
      <c r="AQ149" s="402"/>
      <c r="AR149" s="402"/>
      <c r="AS149" s="402"/>
      <c r="AT149" s="402"/>
      <c r="AU149" s="402"/>
      <c r="AV149" s="402"/>
      <c r="AW149" s="402"/>
      <c r="AX149" s="402"/>
      <c r="AY149" s="402"/>
      <c r="AZ149" s="402"/>
      <c r="BA149" s="402"/>
      <c r="BB149" s="402"/>
      <c r="BC149" s="402"/>
      <c r="BD149" s="402"/>
      <c r="BE149" s="402"/>
      <c r="BF149" s="402"/>
      <c r="BG149" s="402"/>
      <c r="BH149" s="402"/>
      <c r="BI149" s="402"/>
      <c r="BJ149" s="402"/>
      <c r="BK149" s="402"/>
      <c r="BL149" s="402">
        <v>6</v>
      </c>
      <c r="BM149" s="402">
        <v>7</v>
      </c>
      <c r="BN149" s="402">
        <v>7</v>
      </c>
      <c r="BO149" s="402">
        <v>7</v>
      </c>
      <c r="BP149" s="402">
        <v>7</v>
      </c>
      <c r="BQ149" s="402">
        <v>7</v>
      </c>
      <c r="BR149" s="402">
        <v>7</v>
      </c>
      <c r="BS149" s="402">
        <v>7</v>
      </c>
      <c r="BT149" s="402">
        <v>7</v>
      </c>
      <c r="BU149" s="402">
        <v>6</v>
      </c>
      <c r="BV149" s="402">
        <v>5</v>
      </c>
      <c r="BW149" s="402">
        <v>4</v>
      </c>
      <c r="BX149" s="402">
        <v>3</v>
      </c>
      <c r="BY149" s="402">
        <v>2</v>
      </c>
      <c r="BZ149" s="402">
        <v>2</v>
      </c>
      <c r="CA149" s="402">
        <v>1</v>
      </c>
      <c r="CB149" s="402">
        <v>1</v>
      </c>
      <c r="CC149" s="402">
        <v>0</v>
      </c>
      <c r="CD149" s="402">
        <v>0</v>
      </c>
      <c r="CE149" s="403">
        <v>0</v>
      </c>
    </row>
    <row r="150" spans="1:83" x14ac:dyDescent="0.35">
      <c r="A150" s="473"/>
      <c r="B150" s="73" t="s">
        <v>35</v>
      </c>
      <c r="D150" s="402"/>
      <c r="E150" s="402"/>
      <c r="F150" s="402"/>
      <c r="G150" s="402"/>
      <c r="H150" s="402"/>
      <c r="I150" s="402"/>
      <c r="J150" s="402"/>
      <c r="K150" s="402"/>
      <c r="L150" s="402"/>
      <c r="M150" s="402"/>
      <c r="N150" s="402"/>
      <c r="O150" s="402"/>
      <c r="P150" s="402"/>
      <c r="Q150" s="402"/>
      <c r="R150" s="402"/>
      <c r="S150" s="402"/>
      <c r="T150" s="402"/>
      <c r="U150" s="402"/>
      <c r="V150" s="402"/>
      <c r="W150" s="402"/>
      <c r="X150" s="402"/>
      <c r="Y150" s="402"/>
      <c r="Z150" s="402"/>
      <c r="AA150" s="402"/>
      <c r="AB150" s="402"/>
      <c r="AC150" s="402"/>
      <c r="AD150" s="402"/>
      <c r="AE150" s="402"/>
      <c r="AF150" s="402"/>
      <c r="AG150" s="402"/>
      <c r="AH150" s="402"/>
      <c r="AI150" s="402"/>
      <c r="AJ150" s="402"/>
      <c r="AK150" s="402"/>
      <c r="AL150" s="402"/>
      <c r="AM150" s="402"/>
      <c r="AN150" s="402"/>
      <c r="AO150" s="402"/>
      <c r="AP150" s="402"/>
      <c r="AQ150" s="402"/>
      <c r="AR150" s="402"/>
      <c r="AS150" s="402"/>
      <c r="AT150" s="402"/>
      <c r="AU150" s="402"/>
      <c r="AV150" s="402"/>
      <c r="AW150" s="402"/>
      <c r="AX150" s="402"/>
      <c r="AY150" s="402"/>
      <c r="AZ150" s="402"/>
      <c r="BA150" s="402"/>
      <c r="BB150" s="402"/>
      <c r="BC150" s="402"/>
      <c r="BD150" s="402"/>
      <c r="BE150" s="402"/>
      <c r="BF150" s="402"/>
      <c r="BG150" s="402"/>
      <c r="BH150" s="402"/>
      <c r="BI150" s="402"/>
      <c r="BJ150" s="402"/>
      <c r="BK150" s="402"/>
      <c r="BL150" s="402">
        <v>239</v>
      </c>
      <c r="BM150" s="402">
        <v>245</v>
      </c>
      <c r="BN150" s="402">
        <v>251</v>
      </c>
      <c r="BO150" s="402">
        <v>259</v>
      </c>
      <c r="BP150" s="402">
        <v>285</v>
      </c>
      <c r="BQ150" s="402">
        <v>300</v>
      </c>
      <c r="BR150" s="402">
        <v>320</v>
      </c>
      <c r="BS150" s="402">
        <v>339</v>
      </c>
      <c r="BT150" s="402">
        <v>355</v>
      </c>
      <c r="BU150" s="402">
        <v>366</v>
      </c>
      <c r="BV150" s="402">
        <v>375</v>
      </c>
      <c r="BW150" s="402">
        <v>378</v>
      </c>
      <c r="BX150" s="402">
        <v>377</v>
      </c>
      <c r="BY150" s="402">
        <v>386</v>
      </c>
      <c r="BZ150" s="402">
        <v>399</v>
      </c>
      <c r="CA150" s="402">
        <v>399</v>
      </c>
      <c r="CB150" s="402">
        <v>416</v>
      </c>
      <c r="CC150" s="402">
        <v>438</v>
      </c>
      <c r="CD150" s="402">
        <v>451</v>
      </c>
      <c r="CE150" s="403">
        <v>461</v>
      </c>
    </row>
    <row r="151" spans="1:83" x14ac:dyDescent="0.35">
      <c r="A151" s="473"/>
      <c r="B151" s="73" t="s">
        <v>659</v>
      </c>
      <c r="D151" s="402"/>
      <c r="E151" s="402"/>
      <c r="F151" s="402"/>
      <c r="G151" s="402"/>
      <c r="H151" s="402"/>
      <c r="I151" s="402"/>
      <c r="J151" s="402"/>
      <c r="K151" s="402"/>
      <c r="L151" s="402"/>
      <c r="M151" s="402"/>
      <c r="N151" s="402"/>
      <c r="O151" s="402"/>
      <c r="P151" s="402"/>
      <c r="Q151" s="402"/>
      <c r="R151" s="402"/>
      <c r="S151" s="402"/>
      <c r="T151" s="402"/>
      <c r="U151" s="402"/>
      <c r="V151" s="402"/>
      <c r="W151" s="402"/>
      <c r="X151" s="402"/>
      <c r="Y151" s="402"/>
      <c r="Z151" s="402"/>
      <c r="AA151" s="402"/>
      <c r="AB151" s="402"/>
      <c r="AC151" s="402"/>
      <c r="AD151" s="402"/>
      <c r="AE151" s="402"/>
      <c r="AF151" s="402"/>
      <c r="AG151" s="402"/>
      <c r="AH151" s="402"/>
      <c r="AI151" s="402"/>
      <c r="AJ151" s="402"/>
      <c r="AK151" s="402"/>
      <c r="AL151" s="402"/>
      <c r="AM151" s="402"/>
      <c r="AN151" s="402"/>
      <c r="AO151" s="402"/>
      <c r="AP151" s="402"/>
      <c r="AQ151" s="402"/>
      <c r="AR151" s="402"/>
      <c r="AS151" s="402"/>
      <c r="AT151" s="402"/>
      <c r="AU151" s="402"/>
      <c r="AV151" s="402"/>
      <c r="AW151" s="402"/>
      <c r="AX151" s="402"/>
      <c r="AY151" s="402"/>
      <c r="AZ151" s="402"/>
      <c r="BA151" s="402"/>
      <c r="BB151" s="402"/>
      <c r="BC151" s="402"/>
      <c r="BD151" s="402"/>
      <c r="BE151" s="402"/>
      <c r="BF151" s="402"/>
      <c r="BG151" s="402"/>
      <c r="BH151" s="402"/>
      <c r="BI151" s="402"/>
      <c r="BJ151" s="402"/>
      <c r="BK151" s="402"/>
      <c r="BL151" s="402">
        <v>429</v>
      </c>
      <c r="BM151" s="402">
        <v>531</v>
      </c>
      <c r="BN151" s="402">
        <v>686</v>
      </c>
      <c r="BO151" s="402">
        <v>802</v>
      </c>
      <c r="BP151" s="402">
        <v>905</v>
      </c>
      <c r="BQ151" s="402">
        <v>998</v>
      </c>
      <c r="BR151" s="402">
        <v>1056</v>
      </c>
      <c r="BS151" s="402">
        <v>1056</v>
      </c>
      <c r="BT151" s="402">
        <v>1012</v>
      </c>
      <c r="BU151" s="402">
        <v>939</v>
      </c>
      <c r="BV151" s="402">
        <v>816</v>
      </c>
      <c r="BW151" s="402">
        <v>632</v>
      </c>
      <c r="BX151" s="402">
        <v>478</v>
      </c>
      <c r="BY151" s="402">
        <v>391</v>
      </c>
      <c r="BZ151" s="402">
        <v>328</v>
      </c>
      <c r="CA151" s="402">
        <v>310</v>
      </c>
      <c r="CB151" s="402">
        <v>285</v>
      </c>
      <c r="CC151" s="402">
        <v>127</v>
      </c>
      <c r="CD151" s="402">
        <v>99</v>
      </c>
      <c r="CE151" s="403">
        <v>105</v>
      </c>
    </row>
    <row r="152" spans="1:83" ht="26.25" customHeight="1" x14ac:dyDescent="0.35">
      <c r="A152" s="473"/>
      <c r="B152" s="469" t="s">
        <v>660</v>
      </c>
      <c r="D152" s="402"/>
      <c r="E152" s="402"/>
      <c r="F152" s="402"/>
      <c r="G152" s="402"/>
      <c r="H152" s="402"/>
      <c r="I152" s="402"/>
      <c r="J152" s="402"/>
      <c r="K152" s="402"/>
      <c r="L152" s="402"/>
      <c r="M152" s="402"/>
      <c r="N152" s="402"/>
      <c r="O152" s="402"/>
      <c r="P152" s="402"/>
      <c r="Q152" s="402"/>
      <c r="R152" s="402"/>
      <c r="S152" s="402"/>
      <c r="T152" s="402"/>
      <c r="U152" s="402"/>
      <c r="V152" s="402"/>
      <c r="W152" s="402"/>
      <c r="X152" s="402"/>
      <c r="Y152" s="402"/>
      <c r="Z152" s="402"/>
      <c r="AA152" s="402"/>
      <c r="AB152" s="402"/>
      <c r="AC152" s="402"/>
      <c r="AD152" s="402"/>
      <c r="AE152" s="402"/>
      <c r="AF152" s="402"/>
      <c r="AG152" s="402"/>
      <c r="AH152" s="402"/>
      <c r="AI152" s="402"/>
      <c r="AJ152" s="402"/>
      <c r="AK152" s="402"/>
      <c r="AL152" s="402"/>
      <c r="AM152" s="402"/>
      <c r="AN152" s="402"/>
      <c r="AO152" s="402"/>
      <c r="AP152" s="402"/>
      <c r="AQ152" s="402"/>
      <c r="AR152" s="402">
        <f t="shared" ref="AR152:BK152" si="26">AR155</f>
        <v>2178</v>
      </c>
      <c r="AS152" s="402">
        <f t="shared" si="26"/>
        <v>2116</v>
      </c>
      <c r="AT152" s="402">
        <f t="shared" si="26"/>
        <v>2076</v>
      </c>
      <c r="AU152" s="402">
        <f t="shared" si="26"/>
        <v>1981</v>
      </c>
      <c r="AV152" s="402">
        <f t="shared" si="26"/>
        <v>1929</v>
      </c>
      <c r="AW152" s="402">
        <f t="shared" si="26"/>
        <v>1955</v>
      </c>
      <c r="AX152" s="402">
        <f t="shared" si="26"/>
        <v>1937</v>
      </c>
      <c r="AY152" s="402">
        <f t="shared" si="26"/>
        <v>1917</v>
      </c>
      <c r="AZ152" s="402">
        <f t="shared" si="26"/>
        <v>1886</v>
      </c>
      <c r="BA152" s="402">
        <f t="shared" si="26"/>
        <v>1844</v>
      </c>
      <c r="BB152" s="402">
        <f t="shared" si="26"/>
        <v>1798</v>
      </c>
      <c r="BC152" s="402">
        <f t="shared" si="26"/>
        <v>1726</v>
      </c>
      <c r="BD152" s="402">
        <f t="shared" si="26"/>
        <v>1664</v>
      </c>
      <c r="BE152" s="402">
        <f t="shared" si="26"/>
        <v>1637</v>
      </c>
      <c r="BF152" s="402">
        <f t="shared" si="26"/>
        <v>1612</v>
      </c>
      <c r="BG152" s="402">
        <f t="shared" si="26"/>
        <v>1546</v>
      </c>
      <c r="BH152" s="402">
        <f t="shared" si="26"/>
        <v>1554</v>
      </c>
      <c r="BI152" s="402">
        <f t="shared" si="26"/>
        <v>1491</v>
      </c>
      <c r="BJ152" s="402">
        <f t="shared" si="26"/>
        <v>1503</v>
      </c>
      <c r="BK152" s="402">
        <f t="shared" si="26"/>
        <v>1509</v>
      </c>
      <c r="BL152" s="402">
        <v>1541</v>
      </c>
      <c r="BM152" s="402">
        <v>1566</v>
      </c>
      <c r="BN152" s="402">
        <v>1574</v>
      </c>
      <c r="BO152" s="402">
        <v>1576</v>
      </c>
      <c r="BP152" s="402">
        <v>1551</v>
      </c>
      <c r="BQ152" s="402">
        <v>1505</v>
      </c>
      <c r="BR152" s="402">
        <v>1464</v>
      </c>
      <c r="BS152" s="402">
        <v>1417</v>
      </c>
      <c r="BT152" s="402">
        <v>1364</v>
      </c>
      <c r="BU152" s="402">
        <v>1308</v>
      </c>
      <c r="BV152" s="402">
        <v>1248</v>
      </c>
      <c r="BW152" s="402">
        <v>1207</v>
      </c>
      <c r="BX152" s="402">
        <v>1165</v>
      </c>
      <c r="BY152" s="402">
        <v>1134</v>
      </c>
      <c r="BZ152" s="402">
        <v>1122</v>
      </c>
      <c r="CA152" s="402">
        <v>1099</v>
      </c>
      <c r="CB152" s="402">
        <v>1078</v>
      </c>
      <c r="CC152" s="402">
        <v>1065</v>
      </c>
      <c r="CD152" s="402">
        <v>1049</v>
      </c>
      <c r="CE152" s="403">
        <v>1059</v>
      </c>
    </row>
    <row r="153" spans="1:83" x14ac:dyDescent="0.35">
      <c r="A153" s="473"/>
      <c r="B153" s="469" t="s">
        <v>661</v>
      </c>
      <c r="D153" s="402"/>
      <c r="E153" s="402"/>
      <c r="F153" s="402"/>
      <c r="G153" s="402"/>
      <c r="H153" s="402"/>
      <c r="I153" s="402"/>
      <c r="J153" s="402"/>
      <c r="K153" s="402"/>
      <c r="L153" s="402"/>
      <c r="M153" s="402"/>
      <c r="N153" s="402"/>
      <c r="O153" s="402"/>
      <c r="P153" s="402"/>
      <c r="Q153" s="402"/>
      <c r="R153" s="402"/>
      <c r="S153" s="402"/>
      <c r="T153" s="402"/>
      <c r="U153" s="402"/>
      <c r="V153" s="402"/>
      <c r="W153" s="402"/>
      <c r="X153" s="402"/>
      <c r="Y153" s="402"/>
      <c r="Z153" s="402"/>
      <c r="AA153" s="402"/>
      <c r="AB153" s="402"/>
      <c r="AC153" s="402"/>
      <c r="AD153" s="402"/>
      <c r="AE153" s="402"/>
      <c r="AF153" s="402"/>
      <c r="AG153" s="402"/>
      <c r="AH153" s="402"/>
      <c r="AI153" s="402"/>
      <c r="AJ153" s="402"/>
      <c r="AK153" s="402"/>
      <c r="AL153" s="402"/>
      <c r="AM153" s="402"/>
      <c r="AN153" s="402"/>
      <c r="AO153" s="402"/>
      <c r="AP153" s="402"/>
      <c r="AQ153" s="402"/>
      <c r="AR153" s="402">
        <v>1818</v>
      </c>
      <c r="AS153" s="402">
        <v>1771</v>
      </c>
      <c r="AT153" s="402">
        <v>1875</v>
      </c>
      <c r="AU153" s="402">
        <v>2138</v>
      </c>
      <c r="AV153" s="402">
        <v>2450</v>
      </c>
      <c r="AW153" s="402">
        <v>2646</v>
      </c>
      <c r="AX153" s="402">
        <v>2755</v>
      </c>
      <c r="AY153" s="402">
        <v>2840</v>
      </c>
      <c r="AZ153" s="402">
        <v>2854</v>
      </c>
      <c r="BA153" s="402">
        <v>2744</v>
      </c>
      <c r="BB153" s="402">
        <v>2625</v>
      </c>
      <c r="BC153" s="402">
        <v>2461</v>
      </c>
      <c r="BD153" s="402">
        <v>2282</v>
      </c>
      <c r="BE153" s="402">
        <v>2209</v>
      </c>
      <c r="BF153" s="402">
        <v>2194</v>
      </c>
      <c r="BG153" s="402">
        <v>2267</v>
      </c>
      <c r="BH153" s="402">
        <v>2387</v>
      </c>
      <c r="BI153" s="402">
        <v>2495</v>
      </c>
      <c r="BJ153" s="402">
        <v>2518</v>
      </c>
      <c r="BK153" s="402">
        <v>2527</v>
      </c>
      <c r="BL153" s="402">
        <v>2625</v>
      </c>
      <c r="BM153" s="402">
        <v>2981</v>
      </c>
      <c r="BN153" s="402">
        <v>3224</v>
      </c>
      <c r="BO153" s="402">
        <v>3356</v>
      </c>
      <c r="BP153" s="402">
        <v>3502</v>
      </c>
      <c r="BQ153" s="402">
        <v>3520</v>
      </c>
      <c r="BR153" s="402">
        <v>3457</v>
      </c>
      <c r="BS153" s="402">
        <v>3360</v>
      </c>
      <c r="BT153" s="402">
        <v>3230</v>
      </c>
      <c r="BU153" s="402">
        <v>3063</v>
      </c>
      <c r="BV153" s="402">
        <v>2736</v>
      </c>
      <c r="BW153" s="402">
        <v>2187</v>
      </c>
      <c r="BX153" s="402">
        <v>1843</v>
      </c>
      <c r="BY153" s="402">
        <v>1599</v>
      </c>
      <c r="BZ153" s="402">
        <v>1387</v>
      </c>
      <c r="CA153" s="402">
        <v>1236</v>
      </c>
      <c r="CB153" s="402">
        <v>1099</v>
      </c>
      <c r="CC153" s="402">
        <v>740</v>
      </c>
      <c r="CD153" s="402">
        <v>642</v>
      </c>
      <c r="CE153" s="403">
        <v>602</v>
      </c>
    </row>
    <row r="154" spans="1:83" ht="26.25" customHeight="1" x14ac:dyDescent="0.35">
      <c r="A154" s="471"/>
      <c r="B154" s="75" t="s">
        <v>619</v>
      </c>
      <c r="D154" s="402"/>
      <c r="E154" s="402"/>
      <c r="F154" s="402"/>
      <c r="G154" s="402"/>
      <c r="H154" s="402"/>
      <c r="I154" s="402"/>
      <c r="J154" s="402"/>
      <c r="K154" s="402"/>
      <c r="L154" s="402"/>
      <c r="M154" s="402"/>
      <c r="N154" s="402"/>
      <c r="O154" s="402"/>
      <c r="P154" s="402"/>
      <c r="Q154" s="402"/>
      <c r="R154" s="402"/>
      <c r="S154" s="402"/>
      <c r="T154" s="402"/>
      <c r="U154" s="402"/>
      <c r="V154" s="402"/>
      <c r="W154" s="402"/>
      <c r="X154" s="402"/>
      <c r="Y154" s="402"/>
      <c r="Z154" s="402"/>
      <c r="AA154" s="402"/>
      <c r="AB154" s="402"/>
      <c r="AC154" s="402"/>
      <c r="AD154" s="402"/>
      <c r="AE154" s="402"/>
      <c r="AF154" s="402"/>
      <c r="AG154" s="402"/>
      <c r="AH154" s="402"/>
      <c r="AI154" s="402"/>
      <c r="AJ154" s="402"/>
      <c r="AK154" s="402"/>
      <c r="AL154" s="402"/>
      <c r="AM154" s="402"/>
      <c r="AN154" s="402"/>
      <c r="AO154" s="402"/>
      <c r="AP154" s="402"/>
      <c r="AQ154" s="402"/>
      <c r="AR154" s="402"/>
      <c r="AS154" s="402"/>
      <c r="AT154" s="402"/>
      <c r="AU154" s="402"/>
      <c r="AV154" s="402"/>
      <c r="AW154" s="402"/>
      <c r="AX154" s="402"/>
      <c r="AY154" s="402"/>
      <c r="AZ154" s="402"/>
      <c r="BA154" s="402"/>
      <c r="BB154" s="402"/>
      <c r="BC154" s="402"/>
      <c r="BD154" s="402"/>
      <c r="BE154" s="402"/>
      <c r="BF154" s="402"/>
      <c r="BG154" s="402"/>
      <c r="BH154" s="402"/>
      <c r="BI154" s="402"/>
      <c r="BJ154" s="402"/>
      <c r="BK154" s="402"/>
      <c r="BL154" s="402"/>
      <c r="BM154" s="402"/>
      <c r="BN154" s="402"/>
      <c r="BO154" s="402"/>
      <c r="BP154" s="402"/>
      <c r="BQ154" s="402"/>
      <c r="BR154" s="402"/>
      <c r="BS154" s="402"/>
      <c r="BT154" s="402"/>
      <c r="BU154" s="402"/>
      <c r="BV154" s="402"/>
      <c r="BW154" s="402"/>
      <c r="BX154" s="402"/>
      <c r="BY154" s="402"/>
      <c r="BZ154" s="402"/>
      <c r="CA154" s="402"/>
      <c r="CB154" s="402"/>
      <c r="CC154" s="402"/>
      <c r="CD154" s="402"/>
      <c r="CE154" s="403"/>
    </row>
    <row r="155" spans="1:83" x14ac:dyDescent="0.35">
      <c r="A155" s="67"/>
      <c r="B155" s="73" t="s">
        <v>662</v>
      </c>
      <c r="D155" s="402"/>
      <c r="E155" s="402"/>
      <c r="F155" s="402"/>
      <c r="G155" s="402"/>
      <c r="H155" s="402"/>
      <c r="I155" s="402"/>
      <c r="J155" s="402"/>
      <c r="K155" s="402"/>
      <c r="L155" s="402"/>
      <c r="M155" s="402"/>
      <c r="N155" s="402"/>
      <c r="O155" s="402"/>
      <c r="P155" s="402"/>
      <c r="Q155" s="402"/>
      <c r="R155" s="402"/>
      <c r="S155" s="402"/>
      <c r="T155" s="402"/>
      <c r="U155" s="402"/>
      <c r="V155" s="402"/>
      <c r="W155" s="402"/>
      <c r="X155" s="402"/>
      <c r="Y155" s="402"/>
      <c r="Z155" s="402"/>
      <c r="AA155" s="402"/>
      <c r="AB155" s="402"/>
      <c r="AC155" s="402"/>
      <c r="AD155" s="402"/>
      <c r="AE155" s="402"/>
      <c r="AF155" s="402"/>
      <c r="AG155" s="402"/>
      <c r="AH155" s="402"/>
      <c r="AI155" s="402"/>
      <c r="AJ155" s="402"/>
      <c r="AK155" s="402"/>
      <c r="AL155" s="402"/>
      <c r="AM155" s="402"/>
      <c r="AN155" s="402"/>
      <c r="AO155" s="402"/>
      <c r="AP155" s="402"/>
      <c r="AQ155" s="402"/>
      <c r="AR155" s="402">
        <v>2178</v>
      </c>
      <c r="AS155" s="402">
        <v>2116</v>
      </c>
      <c r="AT155" s="402">
        <v>2076</v>
      </c>
      <c r="AU155" s="402">
        <v>1981</v>
      </c>
      <c r="AV155" s="402">
        <v>1929</v>
      </c>
      <c r="AW155" s="402">
        <v>1955</v>
      </c>
      <c r="AX155" s="402">
        <v>1937</v>
      </c>
      <c r="AY155" s="402">
        <v>1917</v>
      </c>
      <c r="AZ155" s="402">
        <v>1886</v>
      </c>
      <c r="BA155" s="402">
        <v>1844</v>
      </c>
      <c r="BB155" s="402">
        <v>1798</v>
      </c>
      <c r="BC155" s="402">
        <v>1726</v>
      </c>
      <c r="BD155" s="402">
        <v>1664</v>
      </c>
      <c r="BE155" s="402">
        <v>1637</v>
      </c>
      <c r="BF155" s="402">
        <v>1612</v>
      </c>
      <c r="BG155" s="402">
        <v>1546</v>
      </c>
      <c r="BH155" s="402">
        <v>1554</v>
      </c>
      <c r="BI155" s="402">
        <v>1491</v>
      </c>
      <c r="BJ155" s="402">
        <v>1503</v>
      </c>
      <c r="BK155" s="402">
        <v>1509</v>
      </c>
      <c r="BL155" s="402">
        <v>1541</v>
      </c>
      <c r="BM155" s="402">
        <v>1566</v>
      </c>
      <c r="BN155" s="402">
        <v>1574</v>
      </c>
      <c r="BO155" s="402">
        <v>1576</v>
      </c>
      <c r="BP155" s="402">
        <v>1551</v>
      </c>
      <c r="BQ155" s="402">
        <v>1505</v>
      </c>
      <c r="BR155" s="402">
        <v>1464</v>
      </c>
      <c r="BS155" s="402">
        <v>1417</v>
      </c>
      <c r="BT155" s="402">
        <v>1364</v>
      </c>
      <c r="BU155" s="402">
        <v>1308</v>
      </c>
      <c r="BV155" s="402"/>
      <c r="BW155" s="402"/>
      <c r="BX155" s="402"/>
      <c r="BY155" s="402"/>
      <c r="BZ155" s="402"/>
      <c r="CA155" s="402"/>
      <c r="CB155" s="402"/>
      <c r="CC155" s="402"/>
      <c r="CD155" s="402"/>
      <c r="CE155" s="403"/>
    </row>
    <row r="156" spans="1:83" x14ac:dyDescent="0.35">
      <c r="A156" s="67"/>
      <c r="B156" s="73" t="s">
        <v>477</v>
      </c>
      <c r="D156" s="402"/>
      <c r="E156" s="402"/>
      <c r="F156" s="402"/>
      <c r="G156" s="402"/>
      <c r="H156" s="402"/>
      <c r="I156" s="402"/>
      <c r="J156" s="402"/>
      <c r="K156" s="402"/>
      <c r="L156" s="402"/>
      <c r="M156" s="402"/>
      <c r="N156" s="402"/>
      <c r="O156" s="402"/>
      <c r="P156" s="402"/>
      <c r="Q156" s="402"/>
      <c r="R156" s="402"/>
      <c r="S156" s="402"/>
      <c r="T156" s="402"/>
      <c r="U156" s="402"/>
      <c r="V156" s="402"/>
      <c r="W156" s="402"/>
      <c r="X156" s="402"/>
      <c r="Y156" s="402"/>
      <c r="Z156" s="402"/>
      <c r="AA156" s="402"/>
      <c r="AB156" s="402"/>
      <c r="AC156" s="402"/>
      <c r="AD156" s="402"/>
      <c r="AE156" s="402"/>
      <c r="AF156" s="402"/>
      <c r="AG156" s="402"/>
      <c r="AH156" s="402"/>
      <c r="AI156" s="402"/>
      <c r="AJ156" s="402"/>
      <c r="AK156" s="402"/>
      <c r="AL156" s="402"/>
      <c r="AM156" s="402"/>
      <c r="AN156" s="402"/>
      <c r="AO156" s="402"/>
      <c r="AP156" s="402"/>
      <c r="AQ156" s="402"/>
      <c r="AR156" s="402">
        <v>239</v>
      </c>
      <c r="AS156" s="402">
        <v>267</v>
      </c>
      <c r="AT156" s="402">
        <v>311</v>
      </c>
      <c r="AU156" s="402">
        <v>359</v>
      </c>
      <c r="AV156" s="402">
        <v>416</v>
      </c>
      <c r="AW156" s="402">
        <v>491</v>
      </c>
      <c r="AX156" s="402">
        <v>568</v>
      </c>
      <c r="AY156" s="402">
        <v>626</v>
      </c>
      <c r="AZ156" s="402">
        <v>655</v>
      </c>
      <c r="BA156" s="402">
        <v>693</v>
      </c>
      <c r="BB156" s="402">
        <v>735</v>
      </c>
      <c r="BC156" s="402">
        <v>759</v>
      </c>
      <c r="BD156" s="402">
        <v>771</v>
      </c>
      <c r="BE156" s="402">
        <v>798</v>
      </c>
      <c r="BF156" s="402">
        <v>837</v>
      </c>
      <c r="BG156" s="402">
        <v>899</v>
      </c>
      <c r="BH156" s="402">
        <v>956</v>
      </c>
      <c r="BI156" s="402">
        <v>1007</v>
      </c>
      <c r="BJ156" s="402">
        <v>1014</v>
      </c>
      <c r="BK156" s="402">
        <v>1003</v>
      </c>
      <c r="BL156" s="402">
        <v>1051</v>
      </c>
      <c r="BM156" s="402">
        <v>1092</v>
      </c>
      <c r="BN156" s="402">
        <v>1136</v>
      </c>
      <c r="BO156" s="402">
        <v>1167</v>
      </c>
      <c r="BP156" s="402">
        <v>1177</v>
      </c>
      <c r="BQ156" s="402">
        <v>1202</v>
      </c>
      <c r="BR156" s="402">
        <v>1287</v>
      </c>
      <c r="BS156" s="402">
        <v>1342</v>
      </c>
      <c r="BT156" s="402">
        <v>1345</v>
      </c>
      <c r="BU156" s="402">
        <v>1324</v>
      </c>
      <c r="BV156" s="402"/>
      <c r="BW156" s="402"/>
      <c r="BX156" s="402"/>
      <c r="BY156" s="402"/>
      <c r="BZ156" s="402"/>
      <c r="CA156" s="402"/>
      <c r="CB156" s="402"/>
      <c r="CC156" s="402"/>
      <c r="CD156" s="402"/>
      <c r="CE156" s="403"/>
    </row>
    <row r="157" spans="1:83" x14ac:dyDescent="0.35">
      <c r="A157" s="67"/>
      <c r="B157" s="73" t="s">
        <v>621</v>
      </c>
      <c r="D157" s="402"/>
      <c r="E157" s="402"/>
      <c r="F157" s="402"/>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2"/>
      <c r="AF157" s="402"/>
      <c r="AG157" s="402"/>
      <c r="AH157" s="402"/>
      <c r="AI157" s="402"/>
      <c r="AJ157" s="402"/>
      <c r="AK157" s="402"/>
      <c r="AL157" s="402"/>
      <c r="AM157" s="402"/>
      <c r="AN157" s="402"/>
      <c r="AO157" s="402"/>
      <c r="AP157" s="402"/>
      <c r="AQ157" s="402"/>
      <c r="AR157" s="402">
        <v>551</v>
      </c>
      <c r="AS157" s="402">
        <v>558</v>
      </c>
      <c r="AT157" s="402">
        <v>602</v>
      </c>
      <c r="AU157" s="402">
        <v>692</v>
      </c>
      <c r="AV157" s="402">
        <v>770</v>
      </c>
      <c r="AW157" s="402">
        <v>817</v>
      </c>
      <c r="AX157" s="402">
        <v>858</v>
      </c>
      <c r="AY157" s="402">
        <v>895</v>
      </c>
      <c r="AZ157" s="402">
        <v>911</v>
      </c>
      <c r="BA157" s="402">
        <v>911</v>
      </c>
      <c r="BB157" s="402">
        <v>902</v>
      </c>
      <c r="BC157" s="402">
        <v>875</v>
      </c>
      <c r="BD157" s="402">
        <v>811</v>
      </c>
      <c r="BE157" s="402">
        <v>781</v>
      </c>
      <c r="BF157" s="402">
        <v>763</v>
      </c>
      <c r="BG157" s="402">
        <v>776</v>
      </c>
      <c r="BH157" s="402">
        <v>813</v>
      </c>
      <c r="BI157" s="402">
        <v>845</v>
      </c>
      <c r="BJ157" s="402">
        <v>845</v>
      </c>
      <c r="BK157" s="402">
        <v>851</v>
      </c>
      <c r="BL157" s="402">
        <v>816</v>
      </c>
      <c r="BM157" s="402">
        <v>880</v>
      </c>
      <c r="BN157" s="402">
        <v>968</v>
      </c>
      <c r="BO157" s="402">
        <v>1005</v>
      </c>
      <c r="BP157" s="402">
        <v>1041</v>
      </c>
      <c r="BQ157" s="402">
        <v>1043</v>
      </c>
      <c r="BR157" s="402">
        <v>1016</v>
      </c>
      <c r="BS157" s="402">
        <v>980</v>
      </c>
      <c r="BT157" s="402">
        <v>940</v>
      </c>
      <c r="BU157" s="402">
        <v>879</v>
      </c>
      <c r="BV157" s="402"/>
      <c r="BW157" s="402"/>
      <c r="BX157" s="402"/>
      <c r="BY157" s="402"/>
      <c r="BZ157" s="402"/>
      <c r="CA157" s="402"/>
      <c r="CB157" s="402"/>
      <c r="CC157" s="402"/>
      <c r="CD157" s="402"/>
      <c r="CE157" s="403"/>
    </row>
    <row r="158" spans="1:83" x14ac:dyDescent="0.35">
      <c r="A158" s="67"/>
      <c r="B158" s="73" t="s">
        <v>434</v>
      </c>
      <c r="D158" s="402"/>
      <c r="E158" s="402"/>
      <c r="F158" s="402"/>
      <c r="G158" s="402"/>
      <c r="H158" s="402"/>
      <c r="I158" s="402"/>
      <c r="J158" s="402"/>
      <c r="K158" s="402"/>
      <c r="L158" s="402"/>
      <c r="M158" s="402"/>
      <c r="N158" s="402"/>
      <c r="O158" s="402"/>
      <c r="P158" s="402"/>
      <c r="Q158" s="402"/>
      <c r="R158" s="402"/>
      <c r="S158" s="402"/>
      <c r="T158" s="402"/>
      <c r="U158" s="402"/>
      <c r="V158" s="402"/>
      <c r="W158" s="402"/>
      <c r="X158" s="402"/>
      <c r="Y158" s="402"/>
      <c r="Z158" s="402"/>
      <c r="AA158" s="402"/>
      <c r="AB158" s="402"/>
      <c r="AC158" s="402"/>
      <c r="AD158" s="402"/>
      <c r="AE158" s="402"/>
      <c r="AF158" s="402"/>
      <c r="AG158" s="402"/>
      <c r="AH158" s="402"/>
      <c r="AI158" s="402"/>
      <c r="AJ158" s="402"/>
      <c r="AK158" s="402"/>
      <c r="AL158" s="402"/>
      <c r="AM158" s="402"/>
      <c r="AN158" s="402"/>
      <c r="AO158" s="402"/>
      <c r="AP158" s="402"/>
      <c r="AQ158" s="402"/>
      <c r="AR158" s="402">
        <v>704</v>
      </c>
      <c r="AS158" s="402">
        <v>639</v>
      </c>
      <c r="AT158" s="402">
        <v>626</v>
      </c>
      <c r="AU158" s="402">
        <v>778</v>
      </c>
      <c r="AV158" s="402">
        <v>951</v>
      </c>
      <c r="AW158" s="402">
        <v>979</v>
      </c>
      <c r="AX158" s="402">
        <v>947</v>
      </c>
      <c r="AY158" s="402">
        <v>875</v>
      </c>
      <c r="AZ158" s="402">
        <v>791</v>
      </c>
      <c r="BA158" s="402">
        <v>626</v>
      </c>
      <c r="BB158" s="402">
        <v>514</v>
      </c>
      <c r="BC158" s="402">
        <v>425</v>
      </c>
      <c r="BD158" s="402">
        <v>354</v>
      </c>
      <c r="BE158" s="402">
        <v>308</v>
      </c>
      <c r="BF158" s="402">
        <v>285</v>
      </c>
      <c r="BG158" s="402">
        <v>284</v>
      </c>
      <c r="BH158" s="402">
        <v>290</v>
      </c>
      <c r="BI158" s="402">
        <v>300</v>
      </c>
      <c r="BJ158" s="402">
        <v>314</v>
      </c>
      <c r="BK158" s="402">
        <v>303</v>
      </c>
      <c r="BL158" s="402">
        <v>410</v>
      </c>
      <c r="BM158" s="402">
        <v>545</v>
      </c>
      <c r="BN158" s="402">
        <v>536</v>
      </c>
      <c r="BO158" s="402">
        <v>552</v>
      </c>
      <c r="BP158" s="402">
        <v>572</v>
      </c>
      <c r="BQ158" s="402">
        <v>505</v>
      </c>
      <c r="BR158" s="402">
        <v>367</v>
      </c>
      <c r="BS158" s="402">
        <v>275</v>
      </c>
      <c r="BT158" s="402">
        <v>219</v>
      </c>
      <c r="BU158" s="402">
        <v>192</v>
      </c>
      <c r="BV158" s="402"/>
      <c r="BW158" s="402"/>
      <c r="BX158" s="402"/>
      <c r="BY158" s="402"/>
      <c r="BZ158" s="402"/>
      <c r="CA158" s="402"/>
      <c r="CB158" s="402"/>
      <c r="CC158" s="402"/>
      <c r="CD158" s="402"/>
      <c r="CE158" s="403"/>
    </row>
    <row r="159" spans="1:83" x14ac:dyDescent="0.35">
      <c r="A159" s="67"/>
      <c r="B159" s="73" t="s">
        <v>622</v>
      </c>
      <c r="D159" s="402"/>
      <c r="E159" s="402"/>
      <c r="F159" s="402"/>
      <c r="G159" s="402"/>
      <c r="H159" s="402"/>
      <c r="I159" s="402"/>
      <c r="J159" s="402"/>
      <c r="K159" s="402"/>
      <c r="L159" s="402"/>
      <c r="M159" s="402"/>
      <c r="N159" s="402"/>
      <c r="O159" s="402"/>
      <c r="P159" s="402"/>
      <c r="Q159" s="402"/>
      <c r="R159" s="402"/>
      <c r="S159" s="402"/>
      <c r="T159" s="402"/>
      <c r="U159" s="402"/>
      <c r="V159" s="402"/>
      <c r="W159" s="402"/>
      <c r="X159" s="402"/>
      <c r="Y159" s="402"/>
      <c r="Z159" s="402"/>
      <c r="AA159" s="402"/>
      <c r="AB159" s="402"/>
      <c r="AC159" s="402"/>
      <c r="AD159" s="402"/>
      <c r="AE159" s="402"/>
      <c r="AF159" s="402"/>
      <c r="AG159" s="402"/>
      <c r="AH159" s="402"/>
      <c r="AI159" s="402"/>
      <c r="AJ159" s="402"/>
      <c r="AK159" s="402"/>
      <c r="AL159" s="402"/>
      <c r="AM159" s="402"/>
      <c r="AN159" s="402"/>
      <c r="AO159" s="402"/>
      <c r="AP159" s="402"/>
      <c r="AQ159" s="402"/>
      <c r="AR159" s="402">
        <v>323</v>
      </c>
      <c r="AS159" s="402">
        <v>306</v>
      </c>
      <c r="AT159" s="402">
        <v>335</v>
      </c>
      <c r="AU159" s="402">
        <v>310</v>
      </c>
      <c r="AV159" s="402">
        <v>313</v>
      </c>
      <c r="AW159" s="402">
        <v>358</v>
      </c>
      <c r="AX159" s="402">
        <v>383</v>
      </c>
      <c r="AY159" s="402">
        <v>444</v>
      </c>
      <c r="AZ159" s="402">
        <v>496</v>
      </c>
      <c r="BA159" s="402">
        <v>514</v>
      </c>
      <c r="BB159" s="402">
        <v>474</v>
      </c>
      <c r="BC159" s="402">
        <v>402</v>
      </c>
      <c r="BD159" s="402">
        <v>347</v>
      </c>
      <c r="BE159" s="402">
        <v>323</v>
      </c>
      <c r="BF159" s="402">
        <v>309</v>
      </c>
      <c r="BG159" s="402">
        <v>307</v>
      </c>
      <c r="BH159" s="402">
        <v>327</v>
      </c>
      <c r="BI159" s="402">
        <v>342</v>
      </c>
      <c r="BJ159" s="402">
        <v>345</v>
      </c>
      <c r="BK159" s="402">
        <v>370</v>
      </c>
      <c r="BL159" s="402">
        <v>347</v>
      </c>
      <c r="BM159" s="402">
        <v>464</v>
      </c>
      <c r="BN159" s="402">
        <v>584</v>
      </c>
      <c r="BO159" s="402">
        <v>632</v>
      </c>
      <c r="BP159" s="402">
        <v>711</v>
      </c>
      <c r="BQ159" s="402">
        <v>771</v>
      </c>
      <c r="BR159" s="402">
        <v>788</v>
      </c>
      <c r="BS159" s="402">
        <v>763</v>
      </c>
      <c r="BT159" s="402">
        <v>725</v>
      </c>
      <c r="BU159" s="402">
        <v>668</v>
      </c>
      <c r="BV159" s="402"/>
      <c r="BW159" s="402"/>
      <c r="BX159" s="402"/>
      <c r="BY159" s="402"/>
      <c r="BZ159" s="402"/>
      <c r="CA159" s="402"/>
      <c r="CB159" s="402"/>
      <c r="CC159" s="402"/>
      <c r="CD159" s="402"/>
      <c r="CE159" s="403"/>
    </row>
    <row r="160" spans="1:83" ht="26.25" customHeight="1" x14ac:dyDescent="0.35">
      <c r="A160" s="67"/>
      <c r="B160" s="73" t="s">
        <v>618</v>
      </c>
      <c r="D160" s="402"/>
      <c r="E160" s="402"/>
      <c r="F160" s="402"/>
      <c r="G160" s="402"/>
      <c r="H160" s="402"/>
      <c r="I160" s="402"/>
      <c r="J160" s="402"/>
      <c r="K160" s="402"/>
      <c r="L160" s="402"/>
      <c r="M160" s="402"/>
      <c r="N160" s="402"/>
      <c r="O160" s="402"/>
      <c r="P160" s="402"/>
      <c r="Q160" s="402"/>
      <c r="R160" s="402"/>
      <c r="S160" s="402"/>
      <c r="T160" s="402"/>
      <c r="U160" s="402"/>
      <c r="V160" s="402"/>
      <c r="W160" s="402"/>
      <c r="X160" s="402"/>
      <c r="Y160" s="402"/>
      <c r="Z160" s="402"/>
      <c r="AA160" s="402"/>
      <c r="AB160" s="402"/>
      <c r="AC160" s="402"/>
      <c r="AD160" s="402"/>
      <c r="AE160" s="402"/>
      <c r="AF160" s="402"/>
      <c r="AG160" s="402"/>
      <c r="AH160" s="402"/>
      <c r="AI160" s="402"/>
      <c r="AJ160" s="402"/>
      <c r="AK160" s="402"/>
      <c r="AL160" s="402"/>
      <c r="AM160" s="402"/>
      <c r="AN160" s="402"/>
      <c r="AO160" s="402"/>
      <c r="AP160" s="402"/>
      <c r="AQ160" s="402"/>
      <c r="AR160" s="402">
        <f t="shared" ref="AR160:BU160" si="27">SUM(AR156:AR159)</f>
        <v>1817</v>
      </c>
      <c r="AS160" s="402">
        <f t="shared" si="27"/>
        <v>1770</v>
      </c>
      <c r="AT160" s="402">
        <f t="shared" si="27"/>
        <v>1874</v>
      </c>
      <c r="AU160" s="402">
        <f t="shared" si="27"/>
        <v>2139</v>
      </c>
      <c r="AV160" s="402">
        <f t="shared" si="27"/>
        <v>2450</v>
      </c>
      <c r="AW160" s="402">
        <f t="shared" si="27"/>
        <v>2645</v>
      </c>
      <c r="AX160" s="402">
        <f t="shared" si="27"/>
        <v>2756</v>
      </c>
      <c r="AY160" s="402">
        <f t="shared" si="27"/>
        <v>2840</v>
      </c>
      <c r="AZ160" s="402">
        <f t="shared" si="27"/>
        <v>2853</v>
      </c>
      <c r="BA160" s="402">
        <f t="shared" si="27"/>
        <v>2744</v>
      </c>
      <c r="BB160" s="402">
        <f t="shared" si="27"/>
        <v>2625</v>
      </c>
      <c r="BC160" s="402">
        <f t="shared" si="27"/>
        <v>2461</v>
      </c>
      <c r="BD160" s="402">
        <f t="shared" si="27"/>
        <v>2283</v>
      </c>
      <c r="BE160" s="402">
        <f t="shared" si="27"/>
        <v>2210</v>
      </c>
      <c r="BF160" s="402">
        <f t="shared" si="27"/>
        <v>2194</v>
      </c>
      <c r="BG160" s="402">
        <f t="shared" si="27"/>
        <v>2266</v>
      </c>
      <c r="BH160" s="402">
        <f t="shared" si="27"/>
        <v>2386</v>
      </c>
      <c r="BI160" s="402">
        <f t="shared" si="27"/>
        <v>2494</v>
      </c>
      <c r="BJ160" s="402">
        <f t="shared" si="27"/>
        <v>2518</v>
      </c>
      <c r="BK160" s="402">
        <f t="shared" si="27"/>
        <v>2527</v>
      </c>
      <c r="BL160" s="402">
        <f t="shared" si="27"/>
        <v>2624</v>
      </c>
      <c r="BM160" s="402">
        <f t="shared" si="27"/>
        <v>2981</v>
      </c>
      <c r="BN160" s="402">
        <f t="shared" si="27"/>
        <v>3224</v>
      </c>
      <c r="BO160" s="402">
        <f t="shared" si="27"/>
        <v>3356</v>
      </c>
      <c r="BP160" s="402">
        <f t="shared" si="27"/>
        <v>3501</v>
      </c>
      <c r="BQ160" s="402">
        <f t="shared" si="27"/>
        <v>3521</v>
      </c>
      <c r="BR160" s="402">
        <f t="shared" si="27"/>
        <v>3458</v>
      </c>
      <c r="BS160" s="402">
        <f t="shared" si="27"/>
        <v>3360</v>
      </c>
      <c r="BT160" s="402">
        <f t="shared" si="27"/>
        <v>3229</v>
      </c>
      <c r="BU160" s="402">
        <f t="shared" si="27"/>
        <v>3063</v>
      </c>
      <c r="BV160" s="402"/>
      <c r="BW160" s="402"/>
      <c r="BX160" s="402"/>
      <c r="BY160" s="402"/>
      <c r="BZ160" s="402"/>
      <c r="CA160" s="402"/>
      <c r="CB160" s="402"/>
      <c r="CC160" s="402"/>
      <c r="CD160" s="402"/>
      <c r="CE160" s="403"/>
    </row>
    <row r="161" spans="1:83" ht="26.25" customHeight="1" x14ac:dyDescent="0.35">
      <c r="A161" s="471"/>
      <c r="B161" s="75" t="s">
        <v>623</v>
      </c>
      <c r="D161" s="402"/>
      <c r="E161" s="402"/>
      <c r="F161" s="402"/>
      <c r="G161" s="402"/>
      <c r="H161" s="402"/>
      <c r="I161" s="402"/>
      <c r="J161" s="402"/>
      <c r="K161" s="402"/>
      <c r="L161" s="402"/>
      <c r="M161" s="402"/>
      <c r="N161" s="402"/>
      <c r="O161" s="402"/>
      <c r="P161" s="402"/>
      <c r="Q161" s="402"/>
      <c r="R161" s="402"/>
      <c r="S161" s="402"/>
      <c r="T161" s="402"/>
      <c r="U161" s="402"/>
      <c r="V161" s="402"/>
      <c r="W161" s="402"/>
      <c r="X161" s="402"/>
      <c r="Y161" s="402"/>
      <c r="Z161" s="402"/>
      <c r="AA161" s="402"/>
      <c r="AB161" s="402"/>
      <c r="AC161" s="402"/>
      <c r="AD161" s="402"/>
      <c r="AE161" s="402"/>
      <c r="AF161" s="402"/>
      <c r="AG161" s="402"/>
      <c r="AH161" s="402"/>
      <c r="AI161" s="402"/>
      <c r="AJ161" s="402"/>
      <c r="AK161" s="402"/>
      <c r="AL161" s="402"/>
      <c r="AM161" s="402"/>
      <c r="AN161" s="402"/>
      <c r="AO161" s="402"/>
      <c r="AP161" s="402"/>
      <c r="AQ161" s="402"/>
      <c r="AR161" s="402"/>
      <c r="AS161" s="402"/>
      <c r="AT161" s="402"/>
      <c r="AU161" s="402"/>
      <c r="AV161" s="402"/>
      <c r="AW161" s="402"/>
      <c r="AX161" s="402"/>
      <c r="AY161" s="402"/>
      <c r="AZ161" s="402"/>
      <c r="BA161" s="402"/>
      <c r="BB161" s="402"/>
      <c r="BC161" s="402"/>
      <c r="BD161" s="402"/>
      <c r="BE161" s="402"/>
      <c r="BF161" s="402"/>
      <c r="BG161" s="402"/>
      <c r="BH161" s="402"/>
      <c r="BI161" s="402"/>
      <c r="BJ161" s="402"/>
      <c r="BK161" s="402"/>
      <c r="BL161" s="402"/>
      <c r="BM161" s="402"/>
      <c r="BN161" s="402"/>
      <c r="BO161" s="402"/>
      <c r="BP161" s="402"/>
      <c r="BQ161" s="402"/>
      <c r="BR161" s="402"/>
      <c r="BS161" s="402"/>
      <c r="BT161" s="402"/>
      <c r="BU161" s="402"/>
      <c r="BV161" s="402"/>
      <c r="BW161" s="402"/>
      <c r="BX161" s="402"/>
      <c r="BY161" s="402"/>
      <c r="BZ161" s="402"/>
      <c r="CA161" s="402"/>
      <c r="CB161" s="402"/>
      <c r="CC161" s="402"/>
      <c r="CD161" s="402"/>
      <c r="CE161" s="403"/>
    </row>
    <row r="162" spans="1:83" x14ac:dyDescent="0.35">
      <c r="A162" s="67"/>
      <c r="B162" s="469" t="s">
        <v>663</v>
      </c>
      <c r="D162" s="402"/>
      <c r="E162" s="402"/>
      <c r="F162" s="402"/>
      <c r="G162" s="402"/>
      <c r="H162" s="402"/>
      <c r="I162" s="402"/>
      <c r="J162" s="402"/>
      <c r="K162" s="402"/>
      <c r="L162" s="402"/>
      <c r="M162" s="402"/>
      <c r="N162" s="402"/>
      <c r="O162" s="402"/>
      <c r="P162" s="402"/>
      <c r="Q162" s="402"/>
      <c r="R162" s="402"/>
      <c r="S162" s="402"/>
      <c r="T162" s="402"/>
      <c r="U162" s="402"/>
      <c r="V162" s="402"/>
      <c r="W162" s="402"/>
      <c r="X162" s="402"/>
      <c r="Y162" s="402"/>
      <c r="Z162" s="402"/>
      <c r="AA162" s="402"/>
      <c r="AB162" s="402"/>
      <c r="AC162" s="402"/>
      <c r="AD162" s="402"/>
      <c r="AE162" s="402"/>
      <c r="AF162" s="402"/>
      <c r="AG162" s="402"/>
      <c r="AH162" s="402">
        <v>2667</v>
      </c>
      <c r="AI162" s="402">
        <v>2625</v>
      </c>
      <c r="AJ162" s="402">
        <v>2843</v>
      </c>
      <c r="AK162" s="402">
        <v>3354</v>
      </c>
      <c r="AL162" s="402">
        <v>3580</v>
      </c>
      <c r="AM162" s="402">
        <v>3735</v>
      </c>
      <c r="AN162" s="402">
        <v>3745</v>
      </c>
      <c r="AO162" s="402">
        <v>3710</v>
      </c>
      <c r="AP162" s="402">
        <v>3720</v>
      </c>
      <c r="AQ162" s="402">
        <v>3665</v>
      </c>
      <c r="AR162" s="402">
        <v>3082</v>
      </c>
      <c r="AS162" s="402">
        <v>2938</v>
      </c>
      <c r="AT162" s="402">
        <v>2922</v>
      </c>
      <c r="AU162" s="402">
        <v>2967</v>
      </c>
      <c r="AV162" s="402">
        <v>3034</v>
      </c>
      <c r="AW162" s="402">
        <v>3053</v>
      </c>
      <c r="AX162" s="402">
        <v>3006</v>
      </c>
      <c r="AY162" s="402">
        <v>2939</v>
      </c>
      <c r="AZ162" s="402">
        <v>2868</v>
      </c>
      <c r="BA162" s="402">
        <v>2754</v>
      </c>
      <c r="BB162" s="402">
        <v>2628</v>
      </c>
      <c r="BC162" s="402">
        <v>2438</v>
      </c>
      <c r="BD162" s="402">
        <v>2230</v>
      </c>
      <c r="BE162" s="402">
        <v>2093</v>
      </c>
      <c r="BF162" s="402">
        <v>1993</v>
      </c>
      <c r="BG162" s="402">
        <v>1824</v>
      </c>
      <c r="BH162" s="402">
        <v>1808</v>
      </c>
      <c r="BI162" s="402">
        <v>1753</v>
      </c>
      <c r="BJ162" s="402">
        <v>1674</v>
      </c>
      <c r="BK162" s="402">
        <v>1581</v>
      </c>
      <c r="BL162" s="402">
        <v>1533</v>
      </c>
      <c r="BM162" s="402">
        <v>1512</v>
      </c>
      <c r="BN162" s="402">
        <v>1502</v>
      </c>
      <c r="BO162" s="402">
        <v>1464</v>
      </c>
      <c r="BP162" s="402">
        <v>1455</v>
      </c>
      <c r="BQ162" s="402">
        <v>1428</v>
      </c>
      <c r="BR162" s="402">
        <v>1397</v>
      </c>
      <c r="BS162" s="402">
        <v>1344</v>
      </c>
      <c r="BT162" s="402">
        <v>1300</v>
      </c>
      <c r="BU162" s="402">
        <v>1243</v>
      </c>
      <c r="BV162" s="402">
        <v>1148</v>
      </c>
      <c r="BW162" s="402">
        <v>1012</v>
      </c>
      <c r="BX162" s="402">
        <v>921</v>
      </c>
      <c r="BY162" s="402">
        <v>848</v>
      </c>
      <c r="BZ162" s="402">
        <v>797</v>
      </c>
      <c r="CA162" s="402">
        <v>758</v>
      </c>
      <c r="CB162" s="402">
        <v>721</v>
      </c>
      <c r="CC162" s="402">
        <v>636</v>
      </c>
      <c r="CD162" s="402">
        <v>611</v>
      </c>
      <c r="CE162" s="403">
        <v>608</v>
      </c>
    </row>
    <row r="163" spans="1:83" x14ac:dyDescent="0.35">
      <c r="A163" s="67"/>
      <c r="B163" s="201" t="s">
        <v>624</v>
      </c>
      <c r="D163" s="402"/>
      <c r="E163" s="402"/>
      <c r="F163" s="402"/>
      <c r="G163" s="402"/>
      <c r="H163" s="402"/>
      <c r="I163" s="402"/>
      <c r="J163" s="402"/>
      <c r="K163" s="402"/>
      <c r="L163" s="402"/>
      <c r="M163" s="402"/>
      <c r="N163" s="402"/>
      <c r="O163" s="402"/>
      <c r="P163" s="402"/>
      <c r="Q163" s="402"/>
      <c r="R163" s="402"/>
      <c r="S163" s="402"/>
      <c r="T163" s="402"/>
      <c r="U163" s="402"/>
      <c r="V163" s="402"/>
      <c r="W163" s="402"/>
      <c r="X163" s="402"/>
      <c r="Y163" s="402"/>
      <c r="Z163" s="402"/>
      <c r="AA163" s="402"/>
      <c r="AB163" s="402"/>
      <c r="AC163" s="402"/>
      <c r="AD163" s="402"/>
      <c r="AE163" s="402"/>
      <c r="AF163" s="402"/>
      <c r="AG163" s="402"/>
      <c r="AH163" s="402"/>
      <c r="AI163" s="402"/>
      <c r="AJ163" s="402"/>
      <c r="AK163" s="402"/>
      <c r="AL163" s="402"/>
      <c r="AM163" s="402"/>
      <c r="AN163" s="402"/>
      <c r="AO163" s="402"/>
      <c r="AP163" s="402"/>
      <c r="AQ163" s="402"/>
      <c r="AR163" s="402">
        <v>2430</v>
      </c>
      <c r="AS163" s="402">
        <v>2310</v>
      </c>
      <c r="AT163" s="402">
        <v>2304</v>
      </c>
      <c r="AU163" s="402">
        <v>2350</v>
      </c>
      <c r="AV163" s="402">
        <v>2420</v>
      </c>
      <c r="AW163" s="402">
        <v>2443</v>
      </c>
      <c r="AX163" s="402">
        <v>2409</v>
      </c>
      <c r="AY163" s="402">
        <v>2360</v>
      </c>
      <c r="AZ163" s="402">
        <v>2301</v>
      </c>
      <c r="BA163" s="402">
        <v>2211</v>
      </c>
      <c r="BB163" s="402">
        <v>2105</v>
      </c>
      <c r="BC163" s="402">
        <v>1940</v>
      </c>
      <c r="BD163" s="402">
        <v>1762</v>
      </c>
      <c r="BE163" s="402">
        <v>1649</v>
      </c>
      <c r="BF163" s="402">
        <v>1567</v>
      </c>
      <c r="BG163" s="402">
        <v>1483</v>
      </c>
      <c r="BH163" s="402">
        <v>1468</v>
      </c>
      <c r="BI163" s="402">
        <v>1421</v>
      </c>
      <c r="BJ163" s="402">
        <v>1350</v>
      </c>
      <c r="BK163" s="402">
        <v>1273</v>
      </c>
      <c r="BL163" s="402">
        <v>1244</v>
      </c>
      <c r="BM163" s="402">
        <v>1230</v>
      </c>
      <c r="BN163" s="402">
        <v>1223</v>
      </c>
      <c r="BO163" s="402">
        <v>1194</v>
      </c>
      <c r="BP163" s="402">
        <v>1184</v>
      </c>
      <c r="BQ163" s="402">
        <v>1164</v>
      </c>
      <c r="BR163" s="402">
        <v>1138</v>
      </c>
      <c r="BS163" s="402">
        <v>1091</v>
      </c>
      <c r="BT163" s="402">
        <v>1055</v>
      </c>
      <c r="BU163" s="402">
        <v>1006</v>
      </c>
      <c r="BV163" s="402">
        <v>931</v>
      </c>
      <c r="BW163" s="402">
        <v>822</v>
      </c>
      <c r="BX163" s="402">
        <v>745</v>
      </c>
      <c r="BY163" s="402">
        <v>687</v>
      </c>
      <c r="BZ163" s="402">
        <v>647</v>
      </c>
      <c r="CA163" s="402">
        <v>615</v>
      </c>
      <c r="CB163" s="402">
        <v>585</v>
      </c>
      <c r="CC163" s="402">
        <v>518</v>
      </c>
      <c r="CD163" s="402">
        <v>498</v>
      </c>
      <c r="CE163" s="403">
        <v>496</v>
      </c>
    </row>
    <row r="164" spans="1:83" x14ac:dyDescent="0.35">
      <c r="A164" s="67"/>
      <c r="B164" s="201" t="s">
        <v>625</v>
      </c>
      <c r="D164" s="402"/>
      <c r="E164" s="402"/>
      <c r="F164" s="402"/>
      <c r="G164" s="402"/>
      <c r="H164" s="402"/>
      <c r="I164" s="402"/>
      <c r="J164" s="402"/>
      <c r="K164" s="402"/>
      <c r="L164" s="402"/>
      <c r="M164" s="402"/>
      <c r="N164" s="402"/>
      <c r="O164" s="402"/>
      <c r="P164" s="402"/>
      <c r="Q164" s="402"/>
      <c r="R164" s="402"/>
      <c r="S164" s="402"/>
      <c r="T164" s="402"/>
      <c r="U164" s="402"/>
      <c r="V164" s="402"/>
      <c r="W164" s="402"/>
      <c r="X164" s="402"/>
      <c r="Y164" s="402"/>
      <c r="Z164" s="402"/>
      <c r="AA164" s="402"/>
      <c r="AB164" s="402"/>
      <c r="AC164" s="402"/>
      <c r="AD164" s="402"/>
      <c r="AE164" s="402"/>
      <c r="AF164" s="402"/>
      <c r="AG164" s="402"/>
      <c r="AH164" s="402"/>
      <c r="AI164" s="402"/>
      <c r="AJ164" s="402"/>
      <c r="AK164" s="402"/>
      <c r="AL164" s="402"/>
      <c r="AM164" s="402"/>
      <c r="AN164" s="402"/>
      <c r="AO164" s="402"/>
      <c r="AP164" s="402"/>
      <c r="AQ164" s="402"/>
      <c r="AR164" s="402">
        <v>160</v>
      </c>
      <c r="AS164" s="402">
        <v>151</v>
      </c>
      <c r="AT164" s="402">
        <v>151</v>
      </c>
      <c r="AU164" s="402">
        <v>152</v>
      </c>
      <c r="AV164" s="402">
        <v>153</v>
      </c>
      <c r="AW164" s="402">
        <v>153</v>
      </c>
      <c r="AX164" s="402">
        <v>152</v>
      </c>
      <c r="AY164" s="402">
        <v>151</v>
      </c>
      <c r="AZ164" s="402">
        <v>148</v>
      </c>
      <c r="BA164" s="402">
        <v>143</v>
      </c>
      <c r="BB164" s="402">
        <v>138</v>
      </c>
      <c r="BC164" s="402">
        <v>132</v>
      </c>
      <c r="BD164" s="402">
        <v>126</v>
      </c>
      <c r="BE164" s="402">
        <v>122</v>
      </c>
      <c r="BF164" s="402">
        <v>117</v>
      </c>
      <c r="BG164" s="402">
        <v>112</v>
      </c>
      <c r="BH164" s="402">
        <v>110</v>
      </c>
      <c r="BI164" s="402">
        <v>109</v>
      </c>
      <c r="BJ164" s="402">
        <v>107</v>
      </c>
      <c r="BK164" s="402">
        <v>112</v>
      </c>
      <c r="BL164" s="402">
        <v>90</v>
      </c>
      <c r="BM164" s="402">
        <v>80</v>
      </c>
      <c r="BN164" s="402">
        <v>72</v>
      </c>
      <c r="BO164" s="402">
        <v>65</v>
      </c>
      <c r="BP164" s="402">
        <v>65</v>
      </c>
      <c r="BQ164" s="402">
        <v>64</v>
      </c>
      <c r="BR164" s="402">
        <v>63</v>
      </c>
      <c r="BS164" s="402">
        <v>61</v>
      </c>
      <c r="BT164" s="402">
        <v>60</v>
      </c>
      <c r="BU164" s="402">
        <v>59</v>
      </c>
      <c r="BV164" s="402">
        <v>55</v>
      </c>
      <c r="BW164" s="402">
        <v>49</v>
      </c>
      <c r="BX164" s="402">
        <v>45</v>
      </c>
      <c r="BY164" s="402">
        <v>41</v>
      </c>
      <c r="BZ164" s="402">
        <v>38</v>
      </c>
      <c r="CA164" s="402">
        <v>36</v>
      </c>
      <c r="CB164" s="402">
        <v>34</v>
      </c>
      <c r="CC164" s="402">
        <v>30</v>
      </c>
      <c r="CD164" s="402">
        <v>28</v>
      </c>
      <c r="CE164" s="403">
        <v>28</v>
      </c>
    </row>
    <row r="165" spans="1:83" x14ac:dyDescent="0.35">
      <c r="A165" s="67"/>
      <c r="B165" s="201" t="s">
        <v>626</v>
      </c>
      <c r="D165" s="402"/>
      <c r="E165" s="402"/>
      <c r="F165" s="402"/>
      <c r="G165" s="402"/>
      <c r="H165" s="402"/>
      <c r="I165" s="402"/>
      <c r="J165" s="402"/>
      <c r="K165" s="402"/>
      <c r="L165" s="402"/>
      <c r="M165" s="402"/>
      <c r="N165" s="402"/>
      <c r="O165" s="402"/>
      <c r="P165" s="402"/>
      <c r="Q165" s="402"/>
      <c r="R165" s="402"/>
      <c r="S165" s="402"/>
      <c r="T165" s="402"/>
      <c r="U165" s="402"/>
      <c r="V165" s="402"/>
      <c r="W165" s="402"/>
      <c r="X165" s="402"/>
      <c r="Y165" s="402"/>
      <c r="Z165" s="402"/>
      <c r="AA165" s="402"/>
      <c r="AB165" s="402"/>
      <c r="AC165" s="402"/>
      <c r="AD165" s="402"/>
      <c r="AE165" s="402"/>
      <c r="AF165" s="402"/>
      <c r="AG165" s="402"/>
      <c r="AH165" s="402"/>
      <c r="AI165" s="402"/>
      <c r="AJ165" s="402"/>
      <c r="AK165" s="402"/>
      <c r="AL165" s="402"/>
      <c r="AM165" s="402"/>
      <c r="AN165" s="402"/>
      <c r="AO165" s="402"/>
      <c r="AP165" s="402"/>
      <c r="AQ165" s="402"/>
      <c r="AR165" s="402">
        <v>492</v>
      </c>
      <c r="AS165" s="402">
        <v>478</v>
      </c>
      <c r="AT165" s="402">
        <v>467</v>
      </c>
      <c r="AU165" s="402">
        <v>465</v>
      </c>
      <c r="AV165" s="402">
        <v>460</v>
      </c>
      <c r="AW165" s="402">
        <v>457</v>
      </c>
      <c r="AX165" s="402">
        <v>445</v>
      </c>
      <c r="AY165" s="402">
        <v>428</v>
      </c>
      <c r="AZ165" s="402">
        <v>420</v>
      </c>
      <c r="BA165" s="402">
        <v>400</v>
      </c>
      <c r="BB165" s="402">
        <v>385</v>
      </c>
      <c r="BC165" s="402">
        <v>366</v>
      </c>
      <c r="BD165" s="402">
        <v>342</v>
      </c>
      <c r="BE165" s="402">
        <v>322</v>
      </c>
      <c r="BF165" s="402">
        <v>308</v>
      </c>
      <c r="BG165" s="402">
        <v>229</v>
      </c>
      <c r="BH165" s="402">
        <v>231</v>
      </c>
      <c r="BI165" s="402">
        <v>224</v>
      </c>
      <c r="BJ165" s="402">
        <v>216</v>
      </c>
      <c r="BK165" s="402">
        <v>196</v>
      </c>
      <c r="BL165" s="402">
        <v>199</v>
      </c>
      <c r="BM165" s="402">
        <v>202</v>
      </c>
      <c r="BN165" s="402">
        <v>206</v>
      </c>
      <c r="BO165" s="402">
        <v>205</v>
      </c>
      <c r="BP165" s="402">
        <v>206</v>
      </c>
      <c r="BQ165" s="402">
        <v>201</v>
      </c>
      <c r="BR165" s="402">
        <v>197</v>
      </c>
      <c r="BS165" s="402">
        <v>192</v>
      </c>
      <c r="BT165" s="402">
        <v>185</v>
      </c>
      <c r="BU165" s="402">
        <v>178</v>
      </c>
      <c r="BV165" s="402">
        <v>162</v>
      </c>
      <c r="BW165" s="402">
        <v>142</v>
      </c>
      <c r="BX165" s="402">
        <v>131</v>
      </c>
      <c r="BY165" s="402">
        <v>120</v>
      </c>
      <c r="BZ165" s="402">
        <v>113</v>
      </c>
      <c r="CA165" s="402">
        <v>107</v>
      </c>
      <c r="CB165" s="402">
        <v>101</v>
      </c>
      <c r="CC165" s="402">
        <v>89</v>
      </c>
      <c r="CD165" s="402">
        <v>85</v>
      </c>
      <c r="CE165" s="403">
        <v>84</v>
      </c>
    </row>
    <row r="166" spans="1:83" ht="26.25" customHeight="1" x14ac:dyDescent="0.35">
      <c r="A166" s="67"/>
      <c r="B166" s="469" t="s">
        <v>664</v>
      </c>
      <c r="D166" s="402"/>
      <c r="E166" s="402"/>
      <c r="F166" s="402"/>
      <c r="G166" s="402"/>
      <c r="H166" s="402"/>
      <c r="I166" s="402"/>
      <c r="J166" s="402"/>
      <c r="K166" s="402"/>
      <c r="L166" s="402"/>
      <c r="M166" s="402"/>
      <c r="N166" s="402"/>
      <c r="O166" s="402"/>
      <c r="P166" s="402"/>
      <c r="Q166" s="402"/>
      <c r="R166" s="402"/>
      <c r="S166" s="402"/>
      <c r="T166" s="402"/>
      <c r="U166" s="402"/>
      <c r="V166" s="402"/>
      <c r="W166" s="402"/>
      <c r="X166" s="402"/>
      <c r="Y166" s="402"/>
      <c r="Z166" s="402"/>
      <c r="AA166" s="402"/>
      <c r="AB166" s="402"/>
      <c r="AC166" s="402"/>
      <c r="AD166" s="402"/>
      <c r="AE166" s="402"/>
      <c r="AF166" s="402"/>
      <c r="AG166" s="402"/>
      <c r="AH166" s="402">
        <v>741</v>
      </c>
      <c r="AI166" s="402">
        <v>689</v>
      </c>
      <c r="AJ166" s="402">
        <v>713</v>
      </c>
      <c r="AK166" s="402">
        <v>797</v>
      </c>
      <c r="AL166" s="402">
        <v>851</v>
      </c>
      <c r="AM166" s="402">
        <v>1015</v>
      </c>
      <c r="AN166" s="402">
        <v>1080</v>
      </c>
      <c r="AO166" s="402">
        <v>1150</v>
      </c>
      <c r="AP166" s="402">
        <v>1180</v>
      </c>
      <c r="AQ166" s="402">
        <v>1195</v>
      </c>
      <c r="AR166" s="402">
        <v>914</v>
      </c>
      <c r="AS166" s="402">
        <v>948</v>
      </c>
      <c r="AT166" s="402">
        <v>1028</v>
      </c>
      <c r="AU166" s="402">
        <v>1153</v>
      </c>
      <c r="AV166" s="402">
        <v>1346</v>
      </c>
      <c r="AW166" s="402">
        <v>1549</v>
      </c>
      <c r="AX166" s="402">
        <v>1686</v>
      </c>
      <c r="AY166" s="402">
        <v>1818</v>
      </c>
      <c r="AZ166" s="402">
        <v>1872</v>
      </c>
      <c r="BA166" s="402">
        <v>1834</v>
      </c>
      <c r="BB166" s="402">
        <v>1795</v>
      </c>
      <c r="BC166" s="402">
        <v>1749</v>
      </c>
      <c r="BD166" s="402">
        <v>1717</v>
      </c>
      <c r="BE166" s="402">
        <v>1753</v>
      </c>
      <c r="BF166" s="402">
        <v>1814</v>
      </c>
      <c r="BG166" s="402">
        <v>1988</v>
      </c>
      <c r="BH166" s="402">
        <v>2132</v>
      </c>
      <c r="BI166" s="402">
        <v>2233</v>
      </c>
      <c r="BJ166" s="402">
        <v>2347</v>
      </c>
      <c r="BK166" s="402">
        <v>2455</v>
      </c>
      <c r="BL166" s="402">
        <v>2633</v>
      </c>
      <c r="BM166" s="402">
        <v>3035</v>
      </c>
      <c r="BN166" s="402">
        <v>3296</v>
      </c>
      <c r="BO166" s="402">
        <v>3468</v>
      </c>
      <c r="BP166" s="402">
        <v>3598</v>
      </c>
      <c r="BQ166" s="402">
        <v>3597</v>
      </c>
      <c r="BR166" s="402">
        <v>3524</v>
      </c>
      <c r="BS166" s="402">
        <v>3433</v>
      </c>
      <c r="BT166" s="402">
        <v>3294</v>
      </c>
      <c r="BU166" s="402">
        <v>3128</v>
      </c>
      <c r="BV166" s="402">
        <v>2836</v>
      </c>
      <c r="BW166" s="402">
        <v>2382</v>
      </c>
      <c r="BX166" s="402">
        <v>2087</v>
      </c>
      <c r="BY166" s="402">
        <v>1885</v>
      </c>
      <c r="BZ166" s="402">
        <v>1712</v>
      </c>
      <c r="CA166" s="402">
        <v>1577</v>
      </c>
      <c r="CB166" s="402">
        <v>1456</v>
      </c>
      <c r="CC166" s="402">
        <v>1169</v>
      </c>
      <c r="CD166" s="402">
        <v>1080</v>
      </c>
      <c r="CE166" s="403">
        <v>1053</v>
      </c>
    </row>
    <row r="167" spans="1:83" x14ac:dyDescent="0.35">
      <c r="A167" s="67"/>
      <c r="B167" s="201" t="s">
        <v>624</v>
      </c>
      <c r="D167" s="402"/>
      <c r="E167" s="402"/>
      <c r="F167" s="402"/>
      <c r="G167" s="402"/>
      <c r="H167" s="402"/>
      <c r="I167" s="402"/>
      <c r="J167" s="402"/>
      <c r="K167" s="402"/>
      <c r="L167" s="402"/>
      <c r="M167" s="402"/>
      <c r="N167" s="402"/>
      <c r="O167" s="402"/>
      <c r="P167" s="402"/>
      <c r="Q167" s="402"/>
      <c r="R167" s="402"/>
      <c r="S167" s="402"/>
      <c r="T167" s="402"/>
      <c r="U167" s="402"/>
      <c r="V167" s="402"/>
      <c r="W167" s="402"/>
      <c r="X167" s="402"/>
      <c r="Y167" s="402"/>
      <c r="Z167" s="402"/>
      <c r="AA167" s="402"/>
      <c r="AB167" s="402"/>
      <c r="AC167" s="402"/>
      <c r="AD167" s="402"/>
      <c r="AE167" s="402"/>
      <c r="AF167" s="402"/>
      <c r="AG167" s="402"/>
      <c r="AH167" s="402"/>
      <c r="AI167" s="402"/>
      <c r="AJ167" s="402"/>
      <c r="AK167" s="402"/>
      <c r="AL167" s="402"/>
      <c r="AM167" s="402"/>
      <c r="AN167" s="402"/>
      <c r="AO167" s="402"/>
      <c r="AP167" s="402"/>
      <c r="AQ167" s="402"/>
      <c r="AR167" s="402">
        <v>797</v>
      </c>
      <c r="AS167" s="402">
        <v>819</v>
      </c>
      <c r="AT167" s="402">
        <v>900</v>
      </c>
      <c r="AU167" s="402">
        <v>1020</v>
      </c>
      <c r="AV167" s="402">
        <v>1195</v>
      </c>
      <c r="AW167" s="402">
        <v>1379</v>
      </c>
      <c r="AX167" s="402">
        <v>1498</v>
      </c>
      <c r="AY167" s="402">
        <v>1614</v>
      </c>
      <c r="AZ167" s="402">
        <v>1655</v>
      </c>
      <c r="BA167" s="402">
        <v>1613</v>
      </c>
      <c r="BB167" s="402">
        <v>1574</v>
      </c>
      <c r="BC167" s="402">
        <v>1531</v>
      </c>
      <c r="BD167" s="402">
        <v>1500</v>
      </c>
      <c r="BE167" s="402">
        <v>1534</v>
      </c>
      <c r="BF167" s="402">
        <v>1590</v>
      </c>
      <c r="BG167" s="402">
        <v>1692</v>
      </c>
      <c r="BH167" s="402">
        <v>1823</v>
      </c>
      <c r="BI167" s="402">
        <v>1927</v>
      </c>
      <c r="BJ167" s="402">
        <v>2038</v>
      </c>
      <c r="BK167" s="402">
        <v>2125</v>
      </c>
      <c r="BL167" s="402">
        <v>2292</v>
      </c>
      <c r="BM167" s="402">
        <v>2642</v>
      </c>
      <c r="BN167" s="402">
        <v>2867</v>
      </c>
      <c r="BO167" s="402">
        <v>3016</v>
      </c>
      <c r="BP167" s="402">
        <v>3133</v>
      </c>
      <c r="BQ167" s="402">
        <v>3133</v>
      </c>
      <c r="BR167" s="402">
        <v>3065</v>
      </c>
      <c r="BS167" s="402">
        <v>2986</v>
      </c>
      <c r="BT167" s="402">
        <v>2863</v>
      </c>
      <c r="BU167" s="402">
        <v>2714</v>
      </c>
      <c r="BV167" s="402">
        <v>2458</v>
      </c>
      <c r="BW167" s="402">
        <v>2062</v>
      </c>
      <c r="BX167" s="402">
        <v>1805</v>
      </c>
      <c r="BY167" s="402">
        <v>1629</v>
      </c>
      <c r="BZ167" s="402">
        <v>1479</v>
      </c>
      <c r="CA167" s="402">
        <v>1362</v>
      </c>
      <c r="CB167" s="402">
        <v>1257</v>
      </c>
      <c r="CC167" s="402">
        <v>1008</v>
      </c>
      <c r="CD167" s="402">
        <v>931</v>
      </c>
      <c r="CE167" s="403">
        <v>907</v>
      </c>
    </row>
    <row r="168" spans="1:83" x14ac:dyDescent="0.35">
      <c r="A168" s="67"/>
      <c r="B168" s="201" t="s">
        <v>625</v>
      </c>
      <c r="D168" s="402"/>
      <c r="E168" s="402"/>
      <c r="F168" s="402"/>
      <c r="G168" s="402"/>
      <c r="H168" s="402"/>
      <c r="I168" s="402"/>
      <c r="J168" s="402"/>
      <c r="K168" s="402"/>
      <c r="L168" s="402"/>
      <c r="M168" s="402"/>
      <c r="N168" s="402"/>
      <c r="O168" s="402"/>
      <c r="P168" s="402"/>
      <c r="Q168" s="402"/>
      <c r="R168" s="402"/>
      <c r="S168" s="402"/>
      <c r="T168" s="402"/>
      <c r="U168" s="402"/>
      <c r="V168" s="402"/>
      <c r="W168" s="402"/>
      <c r="X168" s="402"/>
      <c r="Y168" s="402"/>
      <c r="Z168" s="402"/>
      <c r="AA168" s="402"/>
      <c r="AB168" s="402"/>
      <c r="AC168" s="402"/>
      <c r="AD168" s="402"/>
      <c r="AE168" s="402"/>
      <c r="AF168" s="402"/>
      <c r="AG168" s="402"/>
      <c r="AH168" s="402"/>
      <c r="AI168" s="402"/>
      <c r="AJ168" s="402"/>
      <c r="AK168" s="402"/>
      <c r="AL168" s="402"/>
      <c r="AM168" s="402"/>
      <c r="AN168" s="402"/>
      <c r="AO168" s="402"/>
      <c r="AP168" s="402"/>
      <c r="AQ168" s="402"/>
      <c r="AR168" s="402">
        <v>45</v>
      </c>
      <c r="AS168" s="402">
        <v>50</v>
      </c>
      <c r="AT168" s="402">
        <v>52</v>
      </c>
      <c r="AU168" s="402">
        <v>58</v>
      </c>
      <c r="AV168" s="402">
        <v>67</v>
      </c>
      <c r="AW168" s="402">
        <v>76</v>
      </c>
      <c r="AX168" s="402">
        <v>84</v>
      </c>
      <c r="AY168" s="402">
        <v>89</v>
      </c>
      <c r="AZ168" s="402">
        <v>92</v>
      </c>
      <c r="BA168" s="402">
        <v>90</v>
      </c>
      <c r="BB168" s="402">
        <v>89</v>
      </c>
      <c r="BC168" s="402">
        <v>86</v>
      </c>
      <c r="BD168" s="402">
        <v>84</v>
      </c>
      <c r="BE168" s="402">
        <v>84</v>
      </c>
      <c r="BF168" s="402">
        <v>83</v>
      </c>
      <c r="BG168" s="402">
        <v>85</v>
      </c>
      <c r="BH168" s="402">
        <v>91</v>
      </c>
      <c r="BI168" s="402">
        <v>92</v>
      </c>
      <c r="BJ168" s="402">
        <v>94</v>
      </c>
      <c r="BK168" s="402">
        <v>102</v>
      </c>
      <c r="BL168" s="402">
        <v>121</v>
      </c>
      <c r="BM168" s="402">
        <v>148</v>
      </c>
      <c r="BN168" s="402">
        <v>166</v>
      </c>
      <c r="BO168" s="402">
        <v>181</v>
      </c>
      <c r="BP168" s="402">
        <v>187</v>
      </c>
      <c r="BQ168" s="402">
        <v>188</v>
      </c>
      <c r="BR168" s="402">
        <v>186</v>
      </c>
      <c r="BS168" s="402">
        <v>182</v>
      </c>
      <c r="BT168" s="402">
        <v>176</v>
      </c>
      <c r="BU168" s="402">
        <v>170</v>
      </c>
      <c r="BV168" s="402">
        <v>154</v>
      </c>
      <c r="BW168" s="402">
        <v>130</v>
      </c>
      <c r="BX168" s="402">
        <v>114</v>
      </c>
      <c r="BY168" s="402">
        <v>103</v>
      </c>
      <c r="BZ168" s="402">
        <v>94</v>
      </c>
      <c r="CA168" s="402">
        <v>86</v>
      </c>
      <c r="CB168" s="402">
        <v>80</v>
      </c>
      <c r="CC168" s="402">
        <v>64</v>
      </c>
      <c r="CD168" s="402">
        <v>59</v>
      </c>
      <c r="CE168" s="403">
        <v>58</v>
      </c>
    </row>
    <row r="169" spans="1:83" x14ac:dyDescent="0.35">
      <c r="A169" s="67"/>
      <c r="B169" s="201" t="s">
        <v>626</v>
      </c>
      <c r="D169" s="402"/>
      <c r="E169" s="402"/>
      <c r="F169" s="402"/>
      <c r="G169" s="402"/>
      <c r="H169" s="402"/>
      <c r="I169" s="402"/>
      <c r="J169" s="402"/>
      <c r="K169" s="402"/>
      <c r="L169" s="402"/>
      <c r="M169" s="402"/>
      <c r="N169" s="402"/>
      <c r="O169" s="402"/>
      <c r="P169" s="402"/>
      <c r="Q169" s="402"/>
      <c r="R169" s="402"/>
      <c r="S169" s="402"/>
      <c r="T169" s="402"/>
      <c r="U169" s="402"/>
      <c r="V169" s="402"/>
      <c r="W169" s="402"/>
      <c r="X169" s="402"/>
      <c r="Y169" s="402"/>
      <c r="Z169" s="402"/>
      <c r="AA169" s="402"/>
      <c r="AB169" s="402"/>
      <c r="AC169" s="402"/>
      <c r="AD169" s="402"/>
      <c r="AE169" s="402"/>
      <c r="AF169" s="402"/>
      <c r="AG169" s="402"/>
      <c r="AH169" s="402"/>
      <c r="AI169" s="402"/>
      <c r="AJ169" s="402"/>
      <c r="AK169" s="402"/>
      <c r="AL169" s="402"/>
      <c r="AM169" s="402"/>
      <c r="AN169" s="402"/>
      <c r="AO169" s="402"/>
      <c r="AP169" s="402"/>
      <c r="AQ169" s="402"/>
      <c r="AR169" s="402">
        <v>72</v>
      </c>
      <c r="AS169" s="402">
        <v>78</v>
      </c>
      <c r="AT169" s="402">
        <v>75</v>
      </c>
      <c r="AU169" s="402">
        <v>75</v>
      </c>
      <c r="AV169" s="402">
        <v>83</v>
      </c>
      <c r="AW169" s="402">
        <v>93</v>
      </c>
      <c r="AX169" s="402">
        <v>105</v>
      </c>
      <c r="AY169" s="402">
        <v>115</v>
      </c>
      <c r="AZ169" s="402">
        <v>124</v>
      </c>
      <c r="BA169" s="402">
        <v>131</v>
      </c>
      <c r="BB169" s="402">
        <v>132</v>
      </c>
      <c r="BC169" s="402">
        <v>132</v>
      </c>
      <c r="BD169" s="402">
        <v>133</v>
      </c>
      <c r="BE169" s="402">
        <v>135</v>
      </c>
      <c r="BF169" s="402">
        <v>141</v>
      </c>
      <c r="BG169" s="402">
        <v>211</v>
      </c>
      <c r="BH169" s="402">
        <v>218</v>
      </c>
      <c r="BI169" s="402">
        <v>214</v>
      </c>
      <c r="BJ169" s="402">
        <v>215</v>
      </c>
      <c r="BK169" s="402">
        <v>228</v>
      </c>
      <c r="BL169" s="402">
        <v>220</v>
      </c>
      <c r="BM169" s="402">
        <v>245</v>
      </c>
      <c r="BN169" s="402">
        <v>263</v>
      </c>
      <c r="BO169" s="402">
        <v>271</v>
      </c>
      <c r="BP169" s="402">
        <v>278</v>
      </c>
      <c r="BQ169" s="402">
        <v>277</v>
      </c>
      <c r="BR169" s="402">
        <v>272</v>
      </c>
      <c r="BS169" s="402">
        <v>264</v>
      </c>
      <c r="BT169" s="402">
        <v>254</v>
      </c>
      <c r="BU169" s="402">
        <v>243</v>
      </c>
      <c r="BV169" s="402">
        <v>224</v>
      </c>
      <c r="BW169" s="402">
        <v>190</v>
      </c>
      <c r="BX169" s="402">
        <v>168</v>
      </c>
      <c r="BY169" s="402">
        <v>152</v>
      </c>
      <c r="BZ169" s="402">
        <v>139</v>
      </c>
      <c r="CA169" s="402">
        <v>129</v>
      </c>
      <c r="CB169" s="402">
        <v>120</v>
      </c>
      <c r="CC169" s="402">
        <v>97</v>
      </c>
      <c r="CD169" s="402">
        <v>90</v>
      </c>
      <c r="CE169" s="403">
        <v>88</v>
      </c>
    </row>
    <row r="170" spans="1:83" x14ac:dyDescent="0.35">
      <c r="A170" s="67"/>
      <c r="B170" s="467" t="s">
        <v>665</v>
      </c>
      <c r="D170" s="402"/>
      <c r="E170" s="402"/>
      <c r="F170" s="402"/>
      <c r="G170" s="402"/>
      <c r="H170" s="402"/>
      <c r="I170" s="402"/>
      <c r="J170" s="402"/>
      <c r="K170" s="402"/>
      <c r="L170" s="402"/>
      <c r="M170" s="402"/>
      <c r="N170" s="402"/>
      <c r="O170" s="402"/>
      <c r="P170" s="402"/>
      <c r="Q170" s="402"/>
      <c r="R170" s="402"/>
      <c r="S170" s="402"/>
      <c r="T170" s="402"/>
      <c r="U170" s="402"/>
      <c r="V170" s="402"/>
      <c r="W170" s="402"/>
      <c r="X170" s="402"/>
      <c r="Y170" s="402"/>
      <c r="Z170" s="402"/>
      <c r="AA170" s="402"/>
      <c r="AB170" s="402"/>
      <c r="AC170" s="402"/>
      <c r="AD170" s="402"/>
      <c r="AE170" s="402"/>
      <c r="AF170" s="402"/>
      <c r="AG170" s="402"/>
      <c r="AH170" s="402"/>
      <c r="AI170" s="402"/>
      <c r="AJ170" s="402"/>
      <c r="AK170" s="402"/>
      <c r="AL170" s="402"/>
      <c r="AM170" s="402"/>
      <c r="AN170" s="402"/>
      <c r="AO170" s="402"/>
      <c r="AP170" s="402"/>
      <c r="AQ170" s="402"/>
      <c r="AR170" s="402"/>
      <c r="AS170" s="402"/>
      <c r="AT170" s="402"/>
      <c r="AU170" s="402"/>
      <c r="AV170" s="402"/>
      <c r="AW170" s="402"/>
      <c r="AX170" s="402"/>
      <c r="AY170" s="402"/>
      <c r="AZ170" s="402"/>
      <c r="BA170" s="402"/>
      <c r="BB170" s="402"/>
      <c r="BC170" s="402"/>
      <c r="BD170" s="402"/>
      <c r="BE170" s="402"/>
      <c r="BF170" s="402"/>
      <c r="BG170" s="402"/>
      <c r="BH170" s="402"/>
      <c r="BI170" s="402"/>
      <c r="BJ170" s="402"/>
      <c r="BK170" s="402"/>
      <c r="BL170" s="402"/>
      <c r="BM170" s="402"/>
      <c r="BN170" s="402"/>
      <c r="BO170" s="402"/>
      <c r="BP170" s="402"/>
      <c r="BQ170" s="402"/>
      <c r="BR170" s="402"/>
      <c r="BS170" s="402"/>
      <c r="BT170" s="402"/>
      <c r="BU170" s="402"/>
      <c r="BV170" s="402"/>
      <c r="BW170" s="402"/>
      <c r="BX170" s="402"/>
      <c r="BY170" s="402"/>
      <c r="BZ170" s="402"/>
      <c r="CA170" s="402"/>
      <c r="CB170" s="402"/>
      <c r="CC170" s="402"/>
      <c r="CD170" s="402"/>
      <c r="CE170" s="403"/>
    </row>
    <row r="171" spans="1:83" x14ac:dyDescent="0.35">
      <c r="A171" s="67"/>
      <c r="B171" s="476" t="s">
        <v>624</v>
      </c>
      <c r="BO171" s="402"/>
      <c r="BU171" s="402"/>
      <c r="BW171" s="197">
        <v>1186</v>
      </c>
      <c r="BX171" s="197">
        <v>2128</v>
      </c>
      <c r="BY171" s="197">
        <v>2367</v>
      </c>
      <c r="BZ171" s="197">
        <v>2540</v>
      </c>
      <c r="CA171" s="197">
        <v>2766</v>
      </c>
      <c r="CB171" s="197">
        <v>3113</v>
      </c>
      <c r="CC171" s="197">
        <v>3583</v>
      </c>
      <c r="CD171" s="197">
        <v>3728</v>
      </c>
      <c r="CE171" s="220">
        <v>3827</v>
      </c>
    </row>
    <row r="172" spans="1:83" x14ac:dyDescent="0.35">
      <c r="A172" s="67"/>
      <c r="B172" s="476" t="s">
        <v>625</v>
      </c>
      <c r="BU172" s="402"/>
      <c r="BW172" s="197">
        <v>67</v>
      </c>
      <c r="BX172" s="197">
        <v>111</v>
      </c>
      <c r="BY172" s="197">
        <v>125</v>
      </c>
      <c r="BZ172" s="197">
        <v>138</v>
      </c>
      <c r="CA172" s="197">
        <v>157</v>
      </c>
      <c r="CB172" s="197">
        <v>178</v>
      </c>
      <c r="CC172" s="197">
        <v>196</v>
      </c>
      <c r="CD172" s="197">
        <v>206</v>
      </c>
      <c r="CE172" s="220">
        <v>213</v>
      </c>
    </row>
    <row r="173" spans="1:83" x14ac:dyDescent="0.35">
      <c r="B173" s="476" t="s">
        <v>626</v>
      </c>
      <c r="BU173" s="402"/>
      <c r="BW173" s="197">
        <v>127</v>
      </c>
      <c r="BX173" s="197">
        <v>209</v>
      </c>
      <c r="BY173" s="197">
        <v>232</v>
      </c>
      <c r="BZ173" s="197">
        <v>257</v>
      </c>
      <c r="CA173" s="197">
        <v>293</v>
      </c>
      <c r="CB173" s="197">
        <v>322</v>
      </c>
      <c r="CC173" s="197">
        <v>367</v>
      </c>
      <c r="CD173" s="197">
        <v>386</v>
      </c>
      <c r="CE173" s="220">
        <v>399</v>
      </c>
    </row>
    <row r="174" spans="1:83" x14ac:dyDescent="0.35">
      <c r="B174" s="476"/>
      <c r="BU174" s="402"/>
      <c r="BX174" s="198"/>
      <c r="BY174" s="198"/>
      <c r="BZ174" s="198"/>
      <c r="CA174" s="198"/>
      <c r="CB174" s="198"/>
      <c r="CC174" s="198"/>
      <c r="CD174" s="198"/>
      <c r="CE174" s="199"/>
    </row>
    <row r="175" spans="1:83" x14ac:dyDescent="0.35">
      <c r="B175" s="467" t="s">
        <v>666</v>
      </c>
      <c r="BU175" s="402"/>
      <c r="BW175" s="197">
        <v>4069</v>
      </c>
      <c r="BX175" s="197">
        <v>4678</v>
      </c>
      <c r="BY175" s="197">
        <v>4684</v>
      </c>
      <c r="BZ175" s="197">
        <v>4666</v>
      </c>
      <c r="CA175" s="197">
        <v>4743</v>
      </c>
      <c r="CB175" s="197">
        <v>4955</v>
      </c>
      <c r="CC175" s="197">
        <v>5109</v>
      </c>
      <c r="CD175" s="197">
        <v>5157</v>
      </c>
      <c r="CE175" s="220">
        <v>5230</v>
      </c>
    </row>
    <row r="176" spans="1:83" x14ac:dyDescent="0.35">
      <c r="B176" s="467" t="s">
        <v>667</v>
      </c>
      <c r="BU176" s="402"/>
      <c r="BW176" s="197">
        <v>246</v>
      </c>
      <c r="BX176" s="197">
        <v>270</v>
      </c>
      <c r="BY176" s="197">
        <v>270</v>
      </c>
      <c r="BZ176" s="197">
        <v>270</v>
      </c>
      <c r="CA176" s="197">
        <v>280</v>
      </c>
      <c r="CB176" s="197">
        <v>292</v>
      </c>
      <c r="CC176" s="197">
        <v>290</v>
      </c>
      <c r="CD176" s="197">
        <v>294</v>
      </c>
      <c r="CE176" s="220">
        <v>298</v>
      </c>
    </row>
    <row r="177" spans="1:83" x14ac:dyDescent="0.35">
      <c r="B177" s="467" t="s">
        <v>668</v>
      </c>
      <c r="BU177" s="402"/>
      <c r="BW177" s="197">
        <v>459</v>
      </c>
      <c r="BX177" s="197">
        <v>508</v>
      </c>
      <c r="BY177" s="197">
        <v>504</v>
      </c>
      <c r="BZ177" s="197">
        <v>509</v>
      </c>
      <c r="CA177" s="197">
        <v>529</v>
      </c>
      <c r="CB177" s="197">
        <v>543</v>
      </c>
      <c r="CC177" s="197">
        <v>552</v>
      </c>
      <c r="CD177" s="197">
        <v>561</v>
      </c>
      <c r="CE177" s="220">
        <v>571</v>
      </c>
    </row>
    <row r="178" spans="1:83" ht="16" thickBot="1" x14ac:dyDescent="0.4">
      <c r="A178" s="418"/>
      <c r="B178" s="418"/>
      <c r="C178" s="418"/>
      <c r="D178" s="482"/>
      <c r="E178" s="482"/>
      <c r="F178" s="482"/>
      <c r="G178" s="482"/>
      <c r="H178" s="482"/>
      <c r="I178" s="482"/>
      <c r="J178" s="482"/>
      <c r="K178" s="482"/>
      <c r="L178" s="482"/>
      <c r="M178" s="482"/>
      <c r="N178" s="482"/>
      <c r="O178" s="482"/>
      <c r="P178" s="482"/>
      <c r="Q178" s="482"/>
      <c r="R178" s="482"/>
      <c r="S178" s="482"/>
      <c r="T178" s="482"/>
      <c r="U178" s="482"/>
      <c r="V178" s="482"/>
      <c r="W178" s="482"/>
      <c r="X178" s="482"/>
      <c r="Y178" s="482"/>
      <c r="Z178" s="482"/>
      <c r="AA178" s="482"/>
      <c r="AB178" s="482"/>
      <c r="AC178" s="482"/>
      <c r="AD178" s="482"/>
      <c r="AE178" s="482"/>
      <c r="AF178" s="482"/>
      <c r="AG178" s="482"/>
      <c r="AH178" s="482"/>
      <c r="AI178" s="482"/>
      <c r="AJ178" s="482"/>
      <c r="AK178" s="482"/>
      <c r="AL178" s="482"/>
      <c r="AM178" s="482"/>
      <c r="AN178" s="482"/>
      <c r="AO178" s="482"/>
      <c r="AP178" s="482"/>
      <c r="AQ178" s="482"/>
      <c r="AR178" s="482"/>
      <c r="AS178" s="482"/>
      <c r="AT178" s="482"/>
      <c r="AU178" s="482"/>
      <c r="AV178" s="482"/>
      <c r="AW178" s="482"/>
      <c r="AX178" s="482"/>
      <c r="AY178" s="482"/>
      <c r="AZ178" s="482"/>
      <c r="BA178" s="482"/>
      <c r="BB178" s="482"/>
      <c r="BC178" s="482"/>
      <c r="BD178" s="482"/>
      <c r="BE178" s="482"/>
      <c r="BF178" s="482"/>
      <c r="BG178" s="482"/>
      <c r="BH178" s="482"/>
      <c r="BI178" s="482"/>
      <c r="BJ178" s="482"/>
      <c r="BK178" s="482"/>
      <c r="BL178" s="482"/>
      <c r="BM178" s="482"/>
      <c r="BN178" s="482"/>
      <c r="BO178" s="482"/>
      <c r="BP178" s="482"/>
      <c r="BQ178" s="482"/>
      <c r="BR178" s="482"/>
      <c r="BS178" s="482"/>
      <c r="BT178" s="482"/>
      <c r="BU178" s="430"/>
      <c r="BV178" s="482"/>
      <c r="BW178" s="482"/>
      <c r="BX178" s="418"/>
      <c r="BY178" s="418"/>
      <c r="BZ178" s="418"/>
      <c r="CA178" s="418"/>
      <c r="CB178" s="418"/>
      <c r="CC178" s="418"/>
      <c r="CD178" s="418"/>
      <c r="CE178" s="483"/>
    </row>
  </sheetData>
  <hyperlinks>
    <hyperlink ref="A1" location="Contents!A1" display="Contents page" xr:uid="{00000000-0004-0000-1600-000000000000}"/>
    <hyperlink ref="B1" location="Notes!A1" display="Information relating to this table can be found in the 'Notes' tab" xr:uid="{00000000-0004-0000-16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9C9C9"/>
  </sheetPr>
  <dimension ref="A1:CE158"/>
  <sheetViews>
    <sheetView zoomScale="70" zoomScaleNormal="70" workbookViewId="0">
      <pane xSplit="3" ySplit="3" topLeftCell="BY4" activePane="bottomRight" state="frozen"/>
      <selection pane="topRight" activeCell="D1" sqref="D1"/>
      <selection pane="bottomLeft" activeCell="A4" sqref="A4"/>
      <selection pane="bottomRight"/>
    </sheetView>
  </sheetViews>
  <sheetFormatPr defaultColWidth="9" defaultRowHeight="15.5" x14ac:dyDescent="0.35"/>
  <cols>
    <col min="1" max="1" width="23" style="363" bestFit="1" customWidth="1"/>
    <col min="2" max="2" width="75.81640625" style="363" customWidth="1"/>
    <col min="3" max="3" width="25.81640625" style="363" customWidth="1"/>
    <col min="4" max="75" width="12.81640625" style="492" customWidth="1"/>
    <col min="76" max="83" width="12.81640625" style="363" customWidth="1"/>
    <col min="84" max="84" width="9" style="363" customWidth="1"/>
    <col min="85" max="16384" width="9" style="363"/>
  </cols>
  <sheetData>
    <row r="1" spans="1:83" s="361" customFormat="1" ht="25.5" customHeight="1" thickBot="1" x14ac:dyDescent="0.3">
      <c r="A1" s="45" t="s">
        <v>46</v>
      </c>
      <c r="B1" s="46" t="s">
        <v>114</v>
      </c>
      <c r="C1" s="110"/>
      <c r="D1" s="484"/>
      <c r="E1" s="484"/>
      <c r="F1" s="484"/>
      <c r="G1" s="484"/>
      <c r="H1" s="484"/>
      <c r="I1" s="484"/>
      <c r="J1" s="484"/>
      <c r="K1" s="484"/>
      <c r="L1" s="484"/>
      <c r="M1" s="484"/>
      <c r="N1" s="484"/>
      <c r="O1" s="484"/>
      <c r="P1" s="484"/>
      <c r="Q1" s="484"/>
      <c r="R1" s="484"/>
      <c r="S1" s="484"/>
      <c r="T1" s="484"/>
      <c r="U1" s="484"/>
      <c r="V1" s="484"/>
      <c r="W1" s="484"/>
      <c r="X1" s="484"/>
      <c r="Y1" s="484"/>
      <c r="Z1" s="484"/>
      <c r="AA1" s="484"/>
      <c r="AB1" s="484"/>
      <c r="AC1" s="484"/>
      <c r="AD1" s="484"/>
      <c r="AE1" s="484"/>
      <c r="AF1" s="484"/>
      <c r="AG1" s="484"/>
      <c r="AH1" s="484"/>
      <c r="AI1" s="484"/>
      <c r="AJ1" s="484"/>
      <c r="AK1" s="484"/>
      <c r="AL1" s="484"/>
      <c r="AM1" s="484"/>
      <c r="AN1" s="484"/>
      <c r="AO1" s="484"/>
      <c r="AP1" s="484"/>
      <c r="AQ1" s="484"/>
      <c r="AR1" s="484"/>
      <c r="AS1" s="484"/>
      <c r="AT1" s="484"/>
      <c r="AU1" s="484"/>
      <c r="AV1" s="484"/>
      <c r="AW1" s="484"/>
      <c r="AX1" s="484"/>
      <c r="AY1" s="484"/>
      <c r="AZ1" s="484"/>
      <c r="BA1" s="484"/>
      <c r="BB1" s="484"/>
      <c r="BC1" s="484"/>
      <c r="BD1" s="484"/>
      <c r="BE1" s="484"/>
      <c r="BF1" s="484"/>
      <c r="BG1" s="484"/>
      <c r="BH1" s="484"/>
      <c r="BI1" s="484"/>
      <c r="BJ1" s="484"/>
      <c r="BK1" s="484"/>
      <c r="BL1" s="484"/>
      <c r="BM1" s="484"/>
      <c r="BN1" s="484"/>
      <c r="BO1" s="484"/>
      <c r="BP1" s="484"/>
      <c r="BQ1" s="484"/>
      <c r="BR1" s="484"/>
      <c r="BS1" s="484"/>
      <c r="BT1" s="484"/>
      <c r="BU1" s="484"/>
      <c r="BV1" s="484"/>
      <c r="BW1" s="484"/>
      <c r="BX1" s="484"/>
    </row>
    <row r="2" spans="1:83" x14ac:dyDescent="0.35">
      <c r="A2" s="48" t="s">
        <v>47</v>
      </c>
      <c r="B2" s="17" t="s">
        <v>682</v>
      </c>
      <c r="C2" s="443"/>
      <c r="D2" s="51"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83" x14ac:dyDescent="0.35">
      <c r="A3" s="112">
        <v>2023</v>
      </c>
      <c r="B3" s="364" t="s">
        <v>245</v>
      </c>
      <c r="C3" s="408"/>
      <c r="D3" s="56" t="s">
        <v>150</v>
      </c>
      <c r="E3" s="56" t="s">
        <v>150</v>
      </c>
      <c r="F3" s="56" t="s">
        <v>150</v>
      </c>
      <c r="G3" s="56" t="s">
        <v>150</v>
      </c>
      <c r="H3" s="56" t="s">
        <v>150</v>
      </c>
      <c r="I3" s="56" t="s">
        <v>150</v>
      </c>
      <c r="J3" s="56" t="s">
        <v>150</v>
      </c>
      <c r="K3" s="56" t="s">
        <v>150</v>
      </c>
      <c r="L3" s="56" t="s">
        <v>150</v>
      </c>
      <c r="M3" s="56" t="s">
        <v>150</v>
      </c>
      <c r="N3" s="56" t="s">
        <v>150</v>
      </c>
      <c r="O3" s="56" t="s">
        <v>150</v>
      </c>
      <c r="P3" s="56" t="s">
        <v>150</v>
      </c>
      <c r="Q3" s="56" t="s">
        <v>150</v>
      </c>
      <c r="R3" s="56" t="s">
        <v>150</v>
      </c>
      <c r="S3" s="56" t="s">
        <v>150</v>
      </c>
      <c r="T3" s="56" t="s">
        <v>150</v>
      </c>
      <c r="U3" s="56" t="s">
        <v>150</v>
      </c>
      <c r="V3" s="56" t="s">
        <v>150</v>
      </c>
      <c r="W3" s="56" t="s">
        <v>150</v>
      </c>
      <c r="X3" s="56" t="s">
        <v>150</v>
      </c>
      <c r="Y3" s="56" t="s">
        <v>150</v>
      </c>
      <c r="Z3" s="56" t="s">
        <v>150</v>
      </c>
      <c r="AA3" s="56" t="s">
        <v>150</v>
      </c>
      <c r="AB3" s="56" t="s">
        <v>150</v>
      </c>
      <c r="AC3" s="56" t="s">
        <v>150</v>
      </c>
      <c r="AD3" s="56" t="s">
        <v>150</v>
      </c>
      <c r="AE3" s="56" t="s">
        <v>150</v>
      </c>
      <c r="AF3" s="56" t="s">
        <v>150</v>
      </c>
      <c r="AG3" s="56" t="s">
        <v>150</v>
      </c>
      <c r="AH3" s="56" t="s">
        <v>150</v>
      </c>
      <c r="AI3" s="56" t="s">
        <v>150</v>
      </c>
      <c r="AJ3" s="56" t="s">
        <v>150</v>
      </c>
      <c r="AK3" s="56" t="s">
        <v>150</v>
      </c>
      <c r="AL3" s="56" t="s">
        <v>150</v>
      </c>
      <c r="AM3" s="56" t="s">
        <v>150</v>
      </c>
      <c r="AN3" s="56" t="s">
        <v>150</v>
      </c>
      <c r="AO3" s="56" t="s">
        <v>150</v>
      </c>
      <c r="AP3" s="56" t="s">
        <v>150</v>
      </c>
      <c r="AQ3" s="56" t="s">
        <v>150</v>
      </c>
      <c r="AR3" s="56" t="s">
        <v>150</v>
      </c>
      <c r="AS3" s="56" t="s">
        <v>150</v>
      </c>
      <c r="AT3" s="56" t="s">
        <v>150</v>
      </c>
      <c r="AU3" s="56" t="s">
        <v>150</v>
      </c>
      <c r="AV3" s="56" t="s">
        <v>150</v>
      </c>
      <c r="AW3" s="56" t="s">
        <v>150</v>
      </c>
      <c r="AX3" s="56" t="s">
        <v>150</v>
      </c>
      <c r="AY3" s="56" t="s">
        <v>150</v>
      </c>
      <c r="AZ3" s="56" t="s">
        <v>150</v>
      </c>
      <c r="BA3" s="56" t="s">
        <v>150</v>
      </c>
      <c r="BB3" s="56" t="s">
        <v>150</v>
      </c>
      <c r="BC3" s="56" t="s">
        <v>150</v>
      </c>
      <c r="BD3" s="56" t="s">
        <v>150</v>
      </c>
      <c r="BE3" s="56" t="s">
        <v>150</v>
      </c>
      <c r="BF3" s="56" t="s">
        <v>150</v>
      </c>
      <c r="BG3" s="56" t="s">
        <v>150</v>
      </c>
      <c r="BH3" s="56" t="s">
        <v>150</v>
      </c>
      <c r="BI3" s="56" t="s">
        <v>150</v>
      </c>
      <c r="BJ3" s="56" t="s">
        <v>150</v>
      </c>
      <c r="BK3" s="56" t="s">
        <v>150</v>
      </c>
      <c r="BL3" s="56" t="s">
        <v>150</v>
      </c>
      <c r="BM3" s="56" t="s">
        <v>150</v>
      </c>
      <c r="BN3" s="56" t="s">
        <v>150</v>
      </c>
      <c r="BO3" s="56" t="s">
        <v>150</v>
      </c>
      <c r="BP3" s="56" t="s">
        <v>150</v>
      </c>
      <c r="BQ3" s="56" t="s">
        <v>150</v>
      </c>
      <c r="BR3" s="56" t="s">
        <v>150</v>
      </c>
      <c r="BS3" s="56" t="s">
        <v>150</v>
      </c>
      <c r="BT3" s="56" t="s">
        <v>150</v>
      </c>
      <c r="BU3" s="56" t="s">
        <v>150</v>
      </c>
      <c r="BV3" s="56" t="s">
        <v>150</v>
      </c>
      <c r="BW3" s="56" t="s">
        <v>150</v>
      </c>
      <c r="BX3" s="56" t="s">
        <v>150</v>
      </c>
      <c r="BY3" s="56" t="s">
        <v>150</v>
      </c>
      <c r="BZ3" s="56" t="s">
        <v>151</v>
      </c>
      <c r="CA3" s="56" t="s">
        <v>151</v>
      </c>
      <c r="CB3" s="56" t="s">
        <v>151</v>
      </c>
      <c r="CC3" s="56" t="s">
        <v>151</v>
      </c>
      <c r="CD3" s="56" t="s">
        <v>151</v>
      </c>
      <c r="CE3" s="57" t="s">
        <v>151</v>
      </c>
    </row>
    <row r="4" spans="1:83" s="243" customFormat="1" ht="30.75" customHeight="1" x14ac:dyDescent="0.35">
      <c r="A4" s="20"/>
      <c r="B4" s="120" t="s">
        <v>683</v>
      </c>
      <c r="C4" s="108"/>
      <c r="D4" s="485">
        <f t="shared" ref="D4:AG4" si="0">SUM(D8,D17,D27,D34,D37,D40)</f>
        <v>43.5</v>
      </c>
      <c r="E4" s="485">
        <f t="shared" si="0"/>
        <v>65.5</v>
      </c>
      <c r="F4" s="485">
        <f t="shared" si="0"/>
        <v>68.599999999999994</v>
      </c>
      <c r="G4" s="485">
        <f t="shared" si="0"/>
        <v>63.3</v>
      </c>
      <c r="H4" s="485">
        <f t="shared" si="0"/>
        <v>79.2</v>
      </c>
      <c r="I4" s="485">
        <f t="shared" si="0"/>
        <v>84.9</v>
      </c>
      <c r="J4" s="485">
        <f t="shared" si="0"/>
        <v>84.5</v>
      </c>
      <c r="K4" s="485">
        <f t="shared" si="0"/>
        <v>99.6</v>
      </c>
      <c r="L4" s="485">
        <f t="shared" si="0"/>
        <v>96.7</v>
      </c>
      <c r="M4" s="485">
        <f t="shared" si="0"/>
        <v>111.4</v>
      </c>
      <c r="N4" s="485">
        <f t="shared" si="0"/>
        <v>133.5</v>
      </c>
      <c r="O4" s="485">
        <f t="shared" si="0"/>
        <v>130.6</v>
      </c>
      <c r="P4" s="485">
        <f t="shared" si="0"/>
        <v>135</v>
      </c>
      <c r="Q4" s="485">
        <f t="shared" si="0"/>
        <v>154.6</v>
      </c>
      <c r="R4" s="485">
        <f t="shared" si="0"/>
        <v>161.5</v>
      </c>
      <c r="S4" s="485">
        <f t="shared" si="0"/>
        <v>191.4</v>
      </c>
      <c r="T4" s="485">
        <f t="shared" si="0"/>
        <v>200.9</v>
      </c>
      <c r="U4" s="485">
        <f t="shared" si="0"/>
        <v>248.5</v>
      </c>
      <c r="V4" s="485">
        <f t="shared" si="0"/>
        <v>261.8</v>
      </c>
      <c r="W4" s="485">
        <f t="shared" si="0"/>
        <v>322.89999999999998</v>
      </c>
      <c r="X4" s="485">
        <f t="shared" si="0"/>
        <v>348.4</v>
      </c>
      <c r="Y4" s="485">
        <f t="shared" si="0"/>
        <v>382.7</v>
      </c>
      <c r="Z4" s="485">
        <f t="shared" si="0"/>
        <v>373.7</v>
      </c>
      <c r="AA4" s="485">
        <f t="shared" si="0"/>
        <v>413.7</v>
      </c>
      <c r="AB4" s="485">
        <f t="shared" si="0"/>
        <v>486.6</v>
      </c>
      <c r="AC4" s="485">
        <f t="shared" si="0"/>
        <v>547.80899999999997</v>
      </c>
      <c r="AD4" s="485">
        <f t="shared" si="0"/>
        <v>664.90499999999997</v>
      </c>
      <c r="AE4" s="485">
        <f t="shared" si="0"/>
        <v>884.99400000000003</v>
      </c>
      <c r="AF4" s="485">
        <f t="shared" si="0"/>
        <v>1092.8500000000001</v>
      </c>
      <c r="AG4" s="485">
        <f t="shared" si="0"/>
        <v>1331.0940000000001</v>
      </c>
      <c r="AH4" s="485">
        <f t="shared" ref="AH4:BM4" si="1">SUM(AH5:AH6)</f>
        <v>1735</v>
      </c>
      <c r="AI4" s="485">
        <f t="shared" si="1"/>
        <v>1881</v>
      </c>
      <c r="AJ4" s="485">
        <f t="shared" si="1"/>
        <v>2084</v>
      </c>
      <c r="AK4" s="485">
        <f t="shared" si="1"/>
        <v>2378</v>
      </c>
      <c r="AL4" s="485">
        <f t="shared" si="1"/>
        <v>2560.0000000000005</v>
      </c>
      <c r="AM4" s="485">
        <f t="shared" si="1"/>
        <v>2624.0000000000005</v>
      </c>
      <c r="AN4" s="485">
        <f t="shared" si="1"/>
        <v>3010</v>
      </c>
      <c r="AO4" s="485">
        <f t="shared" si="1"/>
        <v>3322.9999999999995</v>
      </c>
      <c r="AP4" s="485">
        <f t="shared" si="1"/>
        <v>3676.8379999999997</v>
      </c>
      <c r="AQ4" s="485">
        <f t="shared" si="1"/>
        <v>4043.5760000000005</v>
      </c>
      <c r="AR4" s="485">
        <f t="shared" si="1"/>
        <v>4639.5419999999995</v>
      </c>
      <c r="AS4" s="485">
        <f t="shared" si="1"/>
        <v>5288.3220000000001</v>
      </c>
      <c r="AT4" s="485">
        <f t="shared" si="1"/>
        <v>6158.0410000000011</v>
      </c>
      <c r="AU4" s="485">
        <f t="shared" si="1"/>
        <v>7754.1389999999992</v>
      </c>
      <c r="AV4" s="485">
        <f t="shared" si="1"/>
        <v>9112.7170000000006</v>
      </c>
      <c r="AW4" s="485">
        <f t="shared" si="1"/>
        <v>10494.066999999999</v>
      </c>
      <c r="AX4" s="485">
        <f t="shared" si="1"/>
        <v>11580.523999999999</v>
      </c>
      <c r="AY4" s="485">
        <f t="shared" si="1"/>
        <v>11948.351999999999</v>
      </c>
      <c r="AZ4" s="485">
        <f t="shared" si="1"/>
        <v>12074.405000000001</v>
      </c>
      <c r="BA4" s="485">
        <f t="shared" si="1"/>
        <v>12090.098000000002</v>
      </c>
      <c r="BB4" s="485">
        <f t="shared" si="1"/>
        <v>12082.812</v>
      </c>
      <c r="BC4" s="485">
        <f t="shared" si="1"/>
        <v>11847.279</v>
      </c>
      <c r="BD4" s="485">
        <f t="shared" si="1"/>
        <v>12180.391000000001</v>
      </c>
      <c r="BE4" s="485">
        <f t="shared" si="1"/>
        <v>12557.704338892205</v>
      </c>
      <c r="BF4" s="485">
        <f t="shared" si="1"/>
        <v>12488.598948891869</v>
      </c>
      <c r="BG4" s="485">
        <f t="shared" si="1"/>
        <v>12665.169673067492</v>
      </c>
      <c r="BH4" s="486">
        <f t="shared" si="1"/>
        <v>12297.070067599379</v>
      </c>
      <c r="BI4" s="485">
        <f t="shared" si="1"/>
        <v>12082.332327895076</v>
      </c>
      <c r="BJ4" s="485">
        <f t="shared" si="1"/>
        <v>12043.921697260022</v>
      </c>
      <c r="BK4" s="485">
        <f t="shared" si="1"/>
        <v>12612.190449657457</v>
      </c>
      <c r="BL4" s="485">
        <f t="shared" si="1"/>
        <v>12629.213878372164</v>
      </c>
      <c r="BM4" s="485">
        <f t="shared" si="1"/>
        <v>13267.210975195316</v>
      </c>
      <c r="BN4" s="485">
        <f t="shared" ref="BN4:CE4" si="2">SUM(BN5:BN6)</f>
        <v>13311.061557779603</v>
      </c>
      <c r="BO4" s="485">
        <f t="shared" si="2"/>
        <v>13412.354468304708</v>
      </c>
      <c r="BP4" s="485">
        <f t="shared" si="2"/>
        <v>13431.776763784655</v>
      </c>
      <c r="BQ4" s="485">
        <f t="shared" si="2"/>
        <v>13474.883556889308</v>
      </c>
      <c r="BR4" s="485">
        <f t="shared" si="2"/>
        <v>14266.9206808656</v>
      </c>
      <c r="BS4" s="485">
        <f t="shared" si="2"/>
        <v>15036.262745254489</v>
      </c>
      <c r="BT4" s="485">
        <f t="shared" si="2"/>
        <v>15179.358808429875</v>
      </c>
      <c r="BU4" s="485">
        <f t="shared" si="2"/>
        <v>15510.367565588818</v>
      </c>
      <c r="BV4" s="485">
        <f t="shared" si="2"/>
        <v>15198.176546277016</v>
      </c>
      <c r="BW4" s="485">
        <f t="shared" si="2"/>
        <v>13946.265318133173</v>
      </c>
      <c r="BX4" s="485">
        <f t="shared" si="2"/>
        <v>13505.424054424508</v>
      </c>
      <c r="BY4" s="485">
        <f t="shared" si="2"/>
        <v>12751.771392326635</v>
      </c>
      <c r="BZ4" s="485">
        <f t="shared" si="2"/>
        <v>12171.361000110606</v>
      </c>
      <c r="CA4" s="485">
        <f t="shared" si="2"/>
        <v>13259.758658645214</v>
      </c>
      <c r="CB4" s="485">
        <f t="shared" si="2"/>
        <v>12625.497102156154</v>
      </c>
      <c r="CC4" s="485">
        <f t="shared" si="2"/>
        <v>11506.387182481112</v>
      </c>
      <c r="CD4" s="485">
        <f t="shared" si="2"/>
        <v>10720.778573403852</v>
      </c>
      <c r="CE4" s="487">
        <f t="shared" si="2"/>
        <v>10326.316046602999</v>
      </c>
    </row>
    <row r="5" spans="1:83" s="243" customFormat="1" x14ac:dyDescent="0.35">
      <c r="A5" s="401"/>
      <c r="B5" s="447" t="s">
        <v>438</v>
      </c>
      <c r="C5" s="108"/>
      <c r="D5" s="448">
        <f t="shared" ref="D5:AI5" si="3">D8+D22+D25+D29+D32+D35+D38+D40</f>
        <v>0</v>
      </c>
      <c r="E5" s="448">
        <f t="shared" si="3"/>
        <v>0</v>
      </c>
      <c r="F5" s="448">
        <f t="shared" si="3"/>
        <v>0</v>
      </c>
      <c r="G5" s="448">
        <f t="shared" si="3"/>
        <v>0</v>
      </c>
      <c r="H5" s="448">
        <f t="shared" si="3"/>
        <v>0</v>
      </c>
      <c r="I5" s="448">
        <f t="shared" si="3"/>
        <v>0</v>
      </c>
      <c r="J5" s="448">
        <f t="shared" si="3"/>
        <v>0</v>
      </c>
      <c r="K5" s="448">
        <f t="shared" si="3"/>
        <v>0</v>
      </c>
      <c r="L5" s="448">
        <f t="shared" si="3"/>
        <v>0</v>
      </c>
      <c r="M5" s="448">
        <f t="shared" si="3"/>
        <v>0</v>
      </c>
      <c r="N5" s="448">
        <f t="shared" si="3"/>
        <v>0</v>
      </c>
      <c r="O5" s="448">
        <f t="shared" si="3"/>
        <v>0</v>
      </c>
      <c r="P5" s="448">
        <f t="shared" si="3"/>
        <v>0</v>
      </c>
      <c r="Q5" s="448">
        <f t="shared" si="3"/>
        <v>0</v>
      </c>
      <c r="R5" s="448">
        <f t="shared" si="3"/>
        <v>0</v>
      </c>
      <c r="S5" s="448">
        <f t="shared" si="3"/>
        <v>0</v>
      </c>
      <c r="T5" s="448">
        <f t="shared" si="3"/>
        <v>0</v>
      </c>
      <c r="U5" s="448">
        <f t="shared" si="3"/>
        <v>0</v>
      </c>
      <c r="V5" s="448">
        <f t="shared" si="3"/>
        <v>0</v>
      </c>
      <c r="W5" s="448">
        <f t="shared" si="3"/>
        <v>0</v>
      </c>
      <c r="X5" s="448">
        <f t="shared" si="3"/>
        <v>0</v>
      </c>
      <c r="Y5" s="448">
        <f t="shared" si="3"/>
        <v>0</v>
      </c>
      <c r="Z5" s="448">
        <f t="shared" si="3"/>
        <v>0</v>
      </c>
      <c r="AA5" s="448">
        <f t="shared" si="3"/>
        <v>0</v>
      </c>
      <c r="AB5" s="448">
        <f t="shared" si="3"/>
        <v>0</v>
      </c>
      <c r="AC5" s="448">
        <f t="shared" si="3"/>
        <v>0</v>
      </c>
      <c r="AD5" s="448">
        <f t="shared" si="3"/>
        <v>0</v>
      </c>
      <c r="AE5" s="448">
        <f t="shared" si="3"/>
        <v>0</v>
      </c>
      <c r="AF5" s="448">
        <f t="shared" si="3"/>
        <v>0</v>
      </c>
      <c r="AG5" s="448">
        <f t="shared" si="3"/>
        <v>0</v>
      </c>
      <c r="AH5" s="448">
        <f t="shared" si="3"/>
        <v>1659.9435153078261</v>
      </c>
      <c r="AI5" s="448">
        <f t="shared" si="3"/>
        <v>1792.1343128758599</v>
      </c>
      <c r="AJ5" s="448">
        <f t="shared" ref="AJ5:BO5" si="4">AJ8+AJ22+AJ25+AJ29+AJ32+AJ35+AJ38+AJ40</f>
        <v>1981.2107295895348</v>
      </c>
      <c r="AK5" s="448">
        <f t="shared" si="4"/>
        <v>2255.9282400413831</v>
      </c>
      <c r="AL5" s="448">
        <f t="shared" si="4"/>
        <v>2417.1250547400077</v>
      </c>
      <c r="AM5" s="448">
        <f t="shared" si="4"/>
        <v>2453.0162562895484</v>
      </c>
      <c r="AN5" s="448">
        <f t="shared" si="4"/>
        <v>2795.4057492428551</v>
      </c>
      <c r="AO5" s="448">
        <f t="shared" si="4"/>
        <v>3056.2766144896923</v>
      </c>
      <c r="AP5" s="448">
        <f t="shared" si="4"/>
        <v>3334.1359305710021</v>
      </c>
      <c r="AQ5" s="448">
        <f t="shared" si="4"/>
        <v>3619.0325436077005</v>
      </c>
      <c r="AR5" s="448">
        <f t="shared" si="4"/>
        <v>4120.4154610469932</v>
      </c>
      <c r="AS5" s="448">
        <f t="shared" si="4"/>
        <v>4649.1906503585542</v>
      </c>
      <c r="AT5" s="448">
        <f t="shared" si="4"/>
        <v>5362.9922575999344</v>
      </c>
      <c r="AU5" s="448">
        <f t="shared" si="4"/>
        <v>6739.9336377056543</v>
      </c>
      <c r="AV5" s="448">
        <f t="shared" si="4"/>
        <v>7963.9994719953866</v>
      </c>
      <c r="AW5" s="448">
        <f t="shared" si="4"/>
        <v>9216.9656368973046</v>
      </c>
      <c r="AX5" s="448">
        <f t="shared" si="4"/>
        <v>10225.021256654652</v>
      </c>
      <c r="AY5" s="448">
        <f t="shared" si="4"/>
        <v>10765.217292034049</v>
      </c>
      <c r="AZ5" s="448">
        <f t="shared" si="4"/>
        <v>11100.797527991303</v>
      </c>
      <c r="BA5" s="448">
        <f t="shared" si="4"/>
        <v>11285.78715130033</v>
      </c>
      <c r="BB5" s="448">
        <f t="shared" si="4"/>
        <v>11507.882074852045</v>
      </c>
      <c r="BC5" s="448">
        <f t="shared" si="4"/>
        <v>11542.301361696584</v>
      </c>
      <c r="BD5" s="448">
        <f t="shared" si="4"/>
        <v>12014.255000000001</v>
      </c>
      <c r="BE5" s="448">
        <f t="shared" si="4"/>
        <v>12392.217338892206</v>
      </c>
      <c r="BF5" s="448">
        <f t="shared" si="4"/>
        <v>12325.947699970275</v>
      </c>
      <c r="BG5" s="448">
        <f t="shared" si="4"/>
        <v>12495.266684366108</v>
      </c>
      <c r="BH5" s="488">
        <f t="shared" si="4"/>
        <v>12172.78706759938</v>
      </c>
      <c r="BI5" s="448">
        <f t="shared" si="4"/>
        <v>11954.071771256264</v>
      </c>
      <c r="BJ5" s="448">
        <f t="shared" si="4"/>
        <v>11908.755623242781</v>
      </c>
      <c r="BK5" s="448">
        <f t="shared" si="4"/>
        <v>12411.436029490982</v>
      </c>
      <c r="BL5" s="448">
        <f t="shared" si="4"/>
        <v>12453.678815330739</v>
      </c>
      <c r="BM5" s="448">
        <f t="shared" si="4"/>
        <v>13083.972559046761</v>
      </c>
      <c r="BN5" s="448">
        <f t="shared" si="4"/>
        <v>13141.076623992645</v>
      </c>
      <c r="BO5" s="448">
        <f t="shared" si="4"/>
        <v>13243.032113571322</v>
      </c>
      <c r="BP5" s="448">
        <f t="shared" ref="BP5:CE5" si="5">BP8+BP22+BP25+BP29+BP32+BP35+BP38+BP40</f>
        <v>13272.310041567645</v>
      </c>
      <c r="BQ5" s="448">
        <f t="shared" si="5"/>
        <v>13330.209035966524</v>
      </c>
      <c r="BR5" s="448">
        <f t="shared" si="5"/>
        <v>14128.611646926445</v>
      </c>
      <c r="BS5" s="448">
        <f t="shared" si="5"/>
        <v>14908.065136758509</v>
      </c>
      <c r="BT5" s="448">
        <f t="shared" si="5"/>
        <v>15059.050955626983</v>
      </c>
      <c r="BU5" s="448">
        <f t="shared" si="5"/>
        <v>15405.385348526768</v>
      </c>
      <c r="BV5" s="448">
        <f t="shared" si="5"/>
        <v>15102.221150263304</v>
      </c>
      <c r="BW5" s="448">
        <f t="shared" si="5"/>
        <v>13857.524308632848</v>
      </c>
      <c r="BX5" s="448">
        <f t="shared" si="5"/>
        <v>13433.530632841039</v>
      </c>
      <c r="BY5" s="448">
        <f t="shared" si="5"/>
        <v>12689.511205040051</v>
      </c>
      <c r="BZ5" s="448">
        <f t="shared" si="5"/>
        <v>12114.339800164438</v>
      </c>
      <c r="CA5" s="448">
        <f t="shared" si="5"/>
        <v>13202.551452687048</v>
      </c>
      <c r="CB5" s="448">
        <f t="shared" si="5"/>
        <v>12572.628840533989</v>
      </c>
      <c r="CC5" s="448">
        <f t="shared" si="5"/>
        <v>11460.640502492155</v>
      </c>
      <c r="CD5" s="448">
        <f t="shared" si="5"/>
        <v>10682.610368470763</v>
      </c>
      <c r="CE5" s="449">
        <f t="shared" si="5"/>
        <v>10295.490496451266</v>
      </c>
    </row>
    <row r="6" spans="1:83" s="243" customFormat="1" x14ac:dyDescent="0.35">
      <c r="A6" s="401"/>
      <c r="B6" s="447" t="s">
        <v>437</v>
      </c>
      <c r="C6" s="108"/>
      <c r="D6" s="448">
        <f t="shared" ref="D6:AI6" si="6">D23+D26+D30+D33+D36+D39</f>
        <v>0</v>
      </c>
      <c r="E6" s="448">
        <f t="shared" si="6"/>
        <v>0</v>
      </c>
      <c r="F6" s="448">
        <f t="shared" si="6"/>
        <v>0</v>
      </c>
      <c r="G6" s="448">
        <f t="shared" si="6"/>
        <v>0</v>
      </c>
      <c r="H6" s="448">
        <f t="shared" si="6"/>
        <v>0</v>
      </c>
      <c r="I6" s="448">
        <f t="shared" si="6"/>
        <v>0</v>
      </c>
      <c r="J6" s="448">
        <f t="shared" si="6"/>
        <v>0</v>
      </c>
      <c r="K6" s="448">
        <f t="shared" si="6"/>
        <v>0</v>
      </c>
      <c r="L6" s="448">
        <f t="shared" si="6"/>
        <v>0</v>
      </c>
      <c r="M6" s="448">
        <f t="shared" si="6"/>
        <v>0</v>
      </c>
      <c r="N6" s="448">
        <f t="shared" si="6"/>
        <v>0</v>
      </c>
      <c r="O6" s="448">
        <f t="shared" si="6"/>
        <v>0</v>
      </c>
      <c r="P6" s="448">
        <f t="shared" si="6"/>
        <v>0</v>
      </c>
      <c r="Q6" s="448">
        <f t="shared" si="6"/>
        <v>0</v>
      </c>
      <c r="R6" s="448">
        <f t="shared" si="6"/>
        <v>0</v>
      </c>
      <c r="S6" s="448">
        <f t="shared" si="6"/>
        <v>0</v>
      </c>
      <c r="T6" s="448">
        <f t="shared" si="6"/>
        <v>0</v>
      </c>
      <c r="U6" s="448">
        <f t="shared" si="6"/>
        <v>0</v>
      </c>
      <c r="V6" s="448">
        <f t="shared" si="6"/>
        <v>0</v>
      </c>
      <c r="W6" s="448">
        <f t="shared" si="6"/>
        <v>0</v>
      </c>
      <c r="X6" s="448">
        <f t="shared" si="6"/>
        <v>0</v>
      </c>
      <c r="Y6" s="448">
        <f t="shared" si="6"/>
        <v>0</v>
      </c>
      <c r="Z6" s="448">
        <f t="shared" si="6"/>
        <v>0</v>
      </c>
      <c r="AA6" s="448">
        <f t="shared" si="6"/>
        <v>0</v>
      </c>
      <c r="AB6" s="448">
        <f t="shared" si="6"/>
        <v>0</v>
      </c>
      <c r="AC6" s="448">
        <f t="shared" si="6"/>
        <v>0</v>
      </c>
      <c r="AD6" s="448">
        <f t="shared" si="6"/>
        <v>0</v>
      </c>
      <c r="AE6" s="448">
        <f t="shared" si="6"/>
        <v>0</v>
      </c>
      <c r="AF6" s="448">
        <f t="shared" si="6"/>
        <v>0</v>
      </c>
      <c r="AG6" s="448">
        <f t="shared" si="6"/>
        <v>0</v>
      </c>
      <c r="AH6" s="448">
        <f t="shared" si="6"/>
        <v>75.056484692173782</v>
      </c>
      <c r="AI6" s="448">
        <f t="shared" si="6"/>
        <v>88.865687124140152</v>
      </c>
      <c r="AJ6" s="448">
        <f t="shared" ref="AJ6:BO6" si="7">AJ23+AJ26+AJ30+AJ33+AJ36+AJ39</f>
        <v>102.78927041046519</v>
      </c>
      <c r="AK6" s="448">
        <f t="shared" si="7"/>
        <v>122.07175995861695</v>
      </c>
      <c r="AL6" s="448">
        <f t="shared" si="7"/>
        <v>142.87494525999253</v>
      </c>
      <c r="AM6" s="448">
        <f t="shared" si="7"/>
        <v>170.98374371045185</v>
      </c>
      <c r="AN6" s="448">
        <f t="shared" si="7"/>
        <v>214.59425075714512</v>
      </c>
      <c r="AO6" s="448">
        <f t="shared" si="7"/>
        <v>266.72338551030731</v>
      </c>
      <c r="AP6" s="448">
        <f t="shared" si="7"/>
        <v>342.7020694289975</v>
      </c>
      <c r="AQ6" s="448">
        <f t="shared" si="7"/>
        <v>424.5434563922999</v>
      </c>
      <c r="AR6" s="448">
        <f t="shared" si="7"/>
        <v>519.12653895300627</v>
      </c>
      <c r="AS6" s="448">
        <f t="shared" si="7"/>
        <v>639.13134964144592</v>
      </c>
      <c r="AT6" s="448">
        <f t="shared" si="7"/>
        <v>795.04874240006654</v>
      </c>
      <c r="AU6" s="448">
        <f t="shared" si="7"/>
        <v>1014.2053622943447</v>
      </c>
      <c r="AV6" s="448">
        <f t="shared" si="7"/>
        <v>1148.7175280046133</v>
      </c>
      <c r="AW6" s="448">
        <f t="shared" si="7"/>
        <v>1277.1013631026954</v>
      </c>
      <c r="AX6" s="448">
        <f t="shared" si="7"/>
        <v>1355.5027433453472</v>
      </c>
      <c r="AY6" s="448">
        <f t="shared" si="7"/>
        <v>1183.1347079659499</v>
      </c>
      <c r="AZ6" s="448">
        <f t="shared" si="7"/>
        <v>973.60747200869753</v>
      </c>
      <c r="BA6" s="448">
        <f t="shared" si="7"/>
        <v>804.31084869967242</v>
      </c>
      <c r="BB6" s="448">
        <f t="shared" si="7"/>
        <v>574.92992514795503</v>
      </c>
      <c r="BC6" s="448">
        <f t="shared" si="7"/>
        <v>304.97763830341717</v>
      </c>
      <c r="BD6" s="448">
        <f t="shared" si="7"/>
        <v>166.136</v>
      </c>
      <c r="BE6" s="448">
        <f t="shared" si="7"/>
        <v>165.48699999999999</v>
      </c>
      <c r="BF6" s="448">
        <f t="shared" si="7"/>
        <v>162.65124892159454</v>
      </c>
      <c r="BG6" s="448">
        <f t="shared" si="7"/>
        <v>169.90298870138361</v>
      </c>
      <c r="BH6" s="448">
        <f t="shared" si="7"/>
        <v>124.283</v>
      </c>
      <c r="BI6" s="448">
        <f t="shared" si="7"/>
        <v>128.26055663881266</v>
      </c>
      <c r="BJ6" s="448">
        <f t="shared" si="7"/>
        <v>135.16607401724025</v>
      </c>
      <c r="BK6" s="448">
        <f t="shared" si="7"/>
        <v>200.75442016647554</v>
      </c>
      <c r="BL6" s="448">
        <f t="shared" si="7"/>
        <v>175.53506304142508</v>
      </c>
      <c r="BM6" s="448">
        <f t="shared" si="7"/>
        <v>183.23841614855513</v>
      </c>
      <c r="BN6" s="448">
        <f t="shared" si="7"/>
        <v>169.98493378695881</v>
      </c>
      <c r="BO6" s="448">
        <f t="shared" si="7"/>
        <v>169.32235473338639</v>
      </c>
      <c r="BP6" s="448">
        <f t="shared" ref="BP6:CE6" si="8">BP23+BP26+BP30+BP33+BP36+BP39</f>
        <v>159.46672221701033</v>
      </c>
      <c r="BQ6" s="448">
        <f t="shared" si="8"/>
        <v>144.67452092278563</v>
      </c>
      <c r="BR6" s="448">
        <f t="shared" si="8"/>
        <v>138.30903393915511</v>
      </c>
      <c r="BS6" s="448">
        <f t="shared" si="8"/>
        <v>128.19760849598063</v>
      </c>
      <c r="BT6" s="448">
        <f t="shared" si="8"/>
        <v>120.30785280289261</v>
      </c>
      <c r="BU6" s="448">
        <f t="shared" si="8"/>
        <v>104.98221706204986</v>
      </c>
      <c r="BV6" s="448">
        <f t="shared" si="8"/>
        <v>95.955396013713354</v>
      </c>
      <c r="BW6" s="448">
        <f t="shared" si="8"/>
        <v>88.741009500324324</v>
      </c>
      <c r="BX6" s="448">
        <f t="shared" si="8"/>
        <v>71.893421583468523</v>
      </c>
      <c r="BY6" s="448">
        <f t="shared" si="8"/>
        <v>62.260187286584028</v>
      </c>
      <c r="BZ6" s="448">
        <f t="shared" si="8"/>
        <v>57.021199946168899</v>
      </c>
      <c r="CA6" s="448">
        <f t="shared" si="8"/>
        <v>57.207205958165559</v>
      </c>
      <c r="CB6" s="448">
        <f t="shared" si="8"/>
        <v>52.868261622164987</v>
      </c>
      <c r="CC6" s="448">
        <f t="shared" si="8"/>
        <v>45.746679988956302</v>
      </c>
      <c r="CD6" s="448">
        <f t="shared" si="8"/>
        <v>38.16820493308866</v>
      </c>
      <c r="CE6" s="449">
        <f t="shared" si="8"/>
        <v>30.825550151732465</v>
      </c>
    </row>
    <row r="7" spans="1:83" s="243" customFormat="1" x14ac:dyDescent="0.35">
      <c r="A7" s="401"/>
      <c r="B7" s="489"/>
      <c r="C7" s="108"/>
      <c r="D7" s="448"/>
      <c r="E7" s="448"/>
      <c r="F7" s="448"/>
      <c r="G7" s="448"/>
      <c r="H7" s="448"/>
      <c r="I7" s="448"/>
      <c r="J7" s="448"/>
      <c r="K7" s="448"/>
      <c r="L7" s="448"/>
      <c r="M7" s="448"/>
      <c r="N7" s="448"/>
      <c r="O7" s="448"/>
      <c r="P7" s="448"/>
      <c r="Q7" s="448"/>
      <c r="R7" s="448"/>
      <c r="S7" s="448"/>
      <c r="T7" s="448"/>
      <c r="U7" s="448"/>
      <c r="V7" s="448"/>
      <c r="W7" s="448"/>
      <c r="X7" s="448"/>
      <c r="Y7" s="448"/>
      <c r="Z7" s="448"/>
      <c r="AA7" s="448"/>
      <c r="AB7" s="448"/>
      <c r="AC7" s="448"/>
      <c r="AD7" s="448"/>
      <c r="AE7" s="448"/>
      <c r="AF7" s="448"/>
      <c r="AG7" s="448"/>
      <c r="AH7" s="448"/>
      <c r="AI7" s="448"/>
      <c r="AJ7" s="448"/>
      <c r="AK7" s="448"/>
      <c r="AL7" s="448"/>
      <c r="AM7" s="448"/>
      <c r="AN7" s="448"/>
      <c r="AO7" s="448"/>
      <c r="AP7" s="448"/>
      <c r="AQ7" s="448"/>
      <c r="AR7" s="448"/>
      <c r="AS7" s="448"/>
      <c r="AT7" s="448"/>
      <c r="AU7" s="448"/>
      <c r="AV7" s="448"/>
      <c r="AW7" s="448"/>
      <c r="AX7" s="448"/>
      <c r="AY7" s="448"/>
      <c r="AZ7" s="448"/>
      <c r="BA7" s="448"/>
      <c r="BB7" s="448"/>
      <c r="BC7" s="448"/>
      <c r="BD7" s="448"/>
      <c r="BE7" s="448"/>
      <c r="BF7" s="448"/>
      <c r="BG7" s="448"/>
      <c r="BH7" s="448"/>
      <c r="BI7" s="448"/>
      <c r="BJ7" s="448"/>
      <c r="BK7" s="448"/>
      <c r="BL7" s="448"/>
      <c r="BM7" s="448"/>
      <c r="BN7" s="448"/>
      <c r="BO7" s="448"/>
      <c r="BP7" s="448"/>
      <c r="BQ7" s="448"/>
      <c r="BR7" s="448"/>
      <c r="BS7" s="448"/>
      <c r="BT7" s="448"/>
      <c r="BU7" s="448"/>
      <c r="BV7" s="448"/>
      <c r="BW7" s="448"/>
      <c r="BX7" s="448"/>
      <c r="BY7" s="448"/>
      <c r="BZ7" s="448"/>
      <c r="CA7" s="448"/>
      <c r="CB7" s="448"/>
      <c r="CC7" s="448"/>
      <c r="CD7" s="448"/>
      <c r="CE7" s="449"/>
    </row>
    <row r="8" spans="1:83" s="243" customFormat="1" x14ac:dyDescent="0.35">
      <c r="B8" s="108" t="s">
        <v>263</v>
      </c>
      <c r="C8" s="108"/>
      <c r="D8" s="445">
        <f t="shared" ref="D8:AI8" si="9">SUM(D9,D13)</f>
        <v>0</v>
      </c>
      <c r="E8" s="445">
        <f t="shared" si="9"/>
        <v>0</v>
      </c>
      <c r="F8" s="445">
        <f t="shared" si="9"/>
        <v>0</v>
      </c>
      <c r="G8" s="445">
        <f t="shared" si="9"/>
        <v>0</v>
      </c>
      <c r="H8" s="445">
        <f t="shared" si="9"/>
        <v>0</v>
      </c>
      <c r="I8" s="445">
        <f t="shared" si="9"/>
        <v>0</v>
      </c>
      <c r="J8" s="445">
        <f t="shared" si="9"/>
        <v>0</v>
      </c>
      <c r="K8" s="445">
        <f t="shared" si="9"/>
        <v>0</v>
      </c>
      <c r="L8" s="445">
        <f t="shared" si="9"/>
        <v>0</v>
      </c>
      <c r="M8" s="445">
        <f t="shared" si="9"/>
        <v>0</v>
      </c>
      <c r="N8" s="445">
        <f t="shared" si="9"/>
        <v>0</v>
      </c>
      <c r="O8" s="445">
        <f t="shared" si="9"/>
        <v>0</v>
      </c>
      <c r="P8" s="445">
        <f t="shared" si="9"/>
        <v>0</v>
      </c>
      <c r="Q8" s="445">
        <f t="shared" si="9"/>
        <v>0</v>
      </c>
      <c r="R8" s="445">
        <f t="shared" si="9"/>
        <v>0</v>
      </c>
      <c r="S8" s="445">
        <f t="shared" si="9"/>
        <v>0</v>
      </c>
      <c r="T8" s="445">
        <f t="shared" si="9"/>
        <v>0</v>
      </c>
      <c r="U8" s="445">
        <f t="shared" si="9"/>
        <v>0</v>
      </c>
      <c r="V8" s="445">
        <f t="shared" si="9"/>
        <v>0</v>
      </c>
      <c r="W8" s="445">
        <f t="shared" si="9"/>
        <v>0</v>
      </c>
      <c r="X8" s="445">
        <f t="shared" si="9"/>
        <v>0</v>
      </c>
      <c r="Y8" s="445">
        <f t="shared" si="9"/>
        <v>0</v>
      </c>
      <c r="Z8" s="445">
        <f t="shared" si="9"/>
        <v>0</v>
      </c>
      <c r="AA8" s="445">
        <f t="shared" si="9"/>
        <v>0</v>
      </c>
      <c r="AB8" s="445">
        <f t="shared" si="9"/>
        <v>0</v>
      </c>
      <c r="AC8" s="445">
        <f t="shared" si="9"/>
        <v>0</v>
      </c>
      <c r="AD8" s="445">
        <f t="shared" si="9"/>
        <v>0</v>
      </c>
      <c r="AE8" s="445">
        <f t="shared" si="9"/>
        <v>0</v>
      </c>
      <c r="AF8" s="445">
        <f t="shared" si="9"/>
        <v>0</v>
      </c>
      <c r="AG8" s="445">
        <f t="shared" si="9"/>
        <v>0</v>
      </c>
      <c r="AH8" s="445">
        <f t="shared" si="9"/>
        <v>0</v>
      </c>
      <c r="AI8" s="445">
        <f t="shared" si="9"/>
        <v>0</v>
      </c>
      <c r="AJ8" s="445">
        <f t="shared" ref="AJ8:BO8" si="10">SUM(AJ9,AJ13)</f>
        <v>0</v>
      </c>
      <c r="AK8" s="445">
        <f t="shared" si="10"/>
        <v>0</v>
      </c>
      <c r="AL8" s="445">
        <f t="shared" si="10"/>
        <v>0</v>
      </c>
      <c r="AM8" s="445">
        <f t="shared" si="10"/>
        <v>0</v>
      </c>
      <c r="AN8" s="445">
        <f t="shared" si="10"/>
        <v>0</v>
      </c>
      <c r="AO8" s="445">
        <f t="shared" si="10"/>
        <v>0</v>
      </c>
      <c r="AP8" s="445">
        <f t="shared" si="10"/>
        <v>0</v>
      </c>
      <c r="AQ8" s="445">
        <f t="shared" si="10"/>
        <v>0</v>
      </c>
      <c r="AR8" s="445">
        <f t="shared" si="10"/>
        <v>0</v>
      </c>
      <c r="AS8" s="445">
        <f t="shared" si="10"/>
        <v>0</v>
      </c>
      <c r="AT8" s="445">
        <f t="shared" si="10"/>
        <v>0</v>
      </c>
      <c r="AU8" s="445">
        <f t="shared" si="10"/>
        <v>0</v>
      </c>
      <c r="AV8" s="445">
        <f t="shared" si="10"/>
        <v>0</v>
      </c>
      <c r="AW8" s="445">
        <f t="shared" si="10"/>
        <v>0</v>
      </c>
      <c r="AX8" s="445">
        <f t="shared" si="10"/>
        <v>0</v>
      </c>
      <c r="AY8" s="445">
        <f t="shared" si="10"/>
        <v>0</v>
      </c>
      <c r="AZ8" s="445">
        <f t="shared" si="10"/>
        <v>0</v>
      </c>
      <c r="BA8" s="445">
        <f t="shared" si="10"/>
        <v>0</v>
      </c>
      <c r="BB8" s="445">
        <f t="shared" si="10"/>
        <v>0</v>
      </c>
      <c r="BC8" s="445">
        <f t="shared" si="10"/>
        <v>0</v>
      </c>
      <c r="BD8" s="445">
        <f t="shared" si="10"/>
        <v>0</v>
      </c>
      <c r="BE8" s="445">
        <f t="shared" si="10"/>
        <v>0</v>
      </c>
      <c r="BF8" s="445">
        <f t="shared" si="10"/>
        <v>0</v>
      </c>
      <c r="BG8" s="445">
        <f t="shared" si="10"/>
        <v>0</v>
      </c>
      <c r="BH8" s="445">
        <f t="shared" si="10"/>
        <v>0</v>
      </c>
      <c r="BI8" s="445">
        <f t="shared" si="10"/>
        <v>0</v>
      </c>
      <c r="BJ8" s="445">
        <f t="shared" si="10"/>
        <v>0</v>
      </c>
      <c r="BK8" s="445">
        <f t="shared" si="10"/>
        <v>0</v>
      </c>
      <c r="BL8" s="445">
        <f t="shared" si="10"/>
        <v>127.18792894999999</v>
      </c>
      <c r="BM8" s="445">
        <f t="shared" si="10"/>
        <v>1267.3993002300001</v>
      </c>
      <c r="BN8" s="445">
        <f t="shared" si="10"/>
        <v>2231.7483618999995</v>
      </c>
      <c r="BO8" s="445">
        <f t="shared" si="10"/>
        <v>3554.1022156099998</v>
      </c>
      <c r="BP8" s="445">
        <f t="shared" ref="BP8:CE8" si="11">SUM(BP9,BP13)</f>
        <v>6779.6544881600003</v>
      </c>
      <c r="BQ8" s="445">
        <f t="shared" si="11"/>
        <v>10436.707839979998</v>
      </c>
      <c r="BR8" s="445">
        <f t="shared" si="11"/>
        <v>12827.382151169997</v>
      </c>
      <c r="BS8" s="445">
        <f t="shared" si="11"/>
        <v>14271.548569180002</v>
      </c>
      <c r="BT8" s="445">
        <f t="shared" si="11"/>
        <v>14830.444816650004</v>
      </c>
      <c r="BU8" s="445">
        <f t="shared" si="11"/>
        <v>15352.892355200001</v>
      </c>
      <c r="BV8" s="445">
        <f t="shared" si="11"/>
        <v>15097.869323739997</v>
      </c>
      <c r="BW8" s="445">
        <f t="shared" si="11"/>
        <v>13850.988828140005</v>
      </c>
      <c r="BX8" s="445">
        <f t="shared" si="11"/>
        <v>13427.61508335</v>
      </c>
      <c r="BY8" s="445">
        <f t="shared" si="11"/>
        <v>12688.531819610009</v>
      </c>
      <c r="BZ8" s="445">
        <f t="shared" si="11"/>
        <v>12113.60287542412</v>
      </c>
      <c r="CA8" s="445">
        <f t="shared" si="11"/>
        <v>13199.480392776313</v>
      </c>
      <c r="CB8" s="445">
        <f t="shared" si="11"/>
        <v>12569.532549703879</v>
      </c>
      <c r="CC8" s="445">
        <f t="shared" si="11"/>
        <v>11457.920715884366</v>
      </c>
      <c r="CD8" s="445">
        <f t="shared" si="11"/>
        <v>10679.978955734623</v>
      </c>
      <c r="CE8" s="446">
        <f t="shared" si="11"/>
        <v>10292.835615265616</v>
      </c>
    </row>
    <row r="9" spans="1:83" x14ac:dyDescent="0.35">
      <c r="B9" s="73" t="s">
        <v>684</v>
      </c>
      <c r="C9" s="53"/>
      <c r="D9" s="448">
        <v>0</v>
      </c>
      <c r="E9" s="448">
        <v>0</v>
      </c>
      <c r="F9" s="448">
        <v>0</v>
      </c>
      <c r="G9" s="448">
        <v>0</v>
      </c>
      <c r="H9" s="448">
        <v>0</v>
      </c>
      <c r="I9" s="448">
        <v>0</v>
      </c>
      <c r="J9" s="448">
        <v>0</v>
      </c>
      <c r="K9" s="448">
        <v>0</v>
      </c>
      <c r="L9" s="448">
        <v>0</v>
      </c>
      <c r="M9" s="448">
        <v>0</v>
      </c>
      <c r="N9" s="448">
        <v>0</v>
      </c>
      <c r="O9" s="448">
        <v>0</v>
      </c>
      <c r="P9" s="448">
        <v>0</v>
      </c>
      <c r="Q9" s="448">
        <v>0</v>
      </c>
      <c r="R9" s="448">
        <v>0</v>
      </c>
      <c r="S9" s="448">
        <v>0</v>
      </c>
      <c r="T9" s="448">
        <v>0</v>
      </c>
      <c r="U9" s="448">
        <v>0</v>
      </c>
      <c r="V9" s="448">
        <v>0</v>
      </c>
      <c r="W9" s="448">
        <v>0</v>
      </c>
      <c r="X9" s="448">
        <v>0</v>
      </c>
      <c r="Y9" s="448">
        <v>0</v>
      </c>
      <c r="Z9" s="448">
        <v>0</v>
      </c>
      <c r="AA9" s="448">
        <v>0</v>
      </c>
      <c r="AB9" s="448">
        <v>0</v>
      </c>
      <c r="AC9" s="448">
        <v>0</v>
      </c>
      <c r="AD9" s="448">
        <v>0</v>
      </c>
      <c r="AE9" s="448">
        <v>0</v>
      </c>
      <c r="AF9" s="448">
        <v>0</v>
      </c>
      <c r="AG9" s="448">
        <v>0</v>
      </c>
      <c r="AH9" s="448">
        <v>0</v>
      </c>
      <c r="AI9" s="448">
        <v>0</v>
      </c>
      <c r="AJ9" s="448">
        <v>0</v>
      </c>
      <c r="AK9" s="448">
        <v>0</v>
      </c>
      <c r="AL9" s="448">
        <v>0</v>
      </c>
      <c r="AM9" s="448">
        <v>0</v>
      </c>
      <c r="AN9" s="448">
        <v>0</v>
      </c>
      <c r="AO9" s="448">
        <v>0</v>
      </c>
      <c r="AP9" s="448">
        <v>0</v>
      </c>
      <c r="AQ9" s="448">
        <v>0</v>
      </c>
      <c r="AR9" s="448">
        <v>0</v>
      </c>
      <c r="AS9" s="448">
        <v>0</v>
      </c>
      <c r="AT9" s="448">
        <v>0</v>
      </c>
      <c r="AU9" s="448">
        <v>0</v>
      </c>
      <c r="AV9" s="448">
        <v>0</v>
      </c>
      <c r="AW9" s="448">
        <v>0</v>
      </c>
      <c r="AX9" s="448">
        <v>0</v>
      </c>
      <c r="AY9" s="448">
        <v>0</v>
      </c>
      <c r="AZ9" s="448">
        <v>0</v>
      </c>
      <c r="BA9" s="448">
        <v>0</v>
      </c>
      <c r="BB9" s="448">
        <v>0</v>
      </c>
      <c r="BC9" s="448">
        <v>0</v>
      </c>
      <c r="BD9" s="448">
        <v>0</v>
      </c>
      <c r="BE9" s="448">
        <v>0</v>
      </c>
      <c r="BF9" s="448">
        <v>0</v>
      </c>
      <c r="BG9" s="448">
        <v>0</v>
      </c>
      <c r="BH9" s="448">
        <v>0</v>
      </c>
      <c r="BI9" s="448">
        <v>0</v>
      </c>
      <c r="BJ9" s="448">
        <v>0</v>
      </c>
      <c r="BK9" s="448">
        <v>0</v>
      </c>
      <c r="BL9" s="448">
        <f t="shared" ref="BL9:CE9" si="12">SUM(BL10:BL12)</f>
        <v>64.379764080000001</v>
      </c>
      <c r="BM9" s="448">
        <f t="shared" si="12"/>
        <v>580.96194385999991</v>
      </c>
      <c r="BN9" s="448">
        <f t="shared" si="12"/>
        <v>954.84283311999991</v>
      </c>
      <c r="BO9" s="448">
        <f t="shared" si="12"/>
        <v>1398.5169151799998</v>
      </c>
      <c r="BP9" s="448">
        <f t="shared" si="12"/>
        <v>2304.75857546</v>
      </c>
      <c r="BQ9" s="448">
        <f t="shared" si="12"/>
        <v>3538.8798924699986</v>
      </c>
      <c r="BR9" s="448">
        <f t="shared" si="12"/>
        <v>4100.9191948399985</v>
      </c>
      <c r="BS9" s="448">
        <f t="shared" si="12"/>
        <v>4456.6648349100014</v>
      </c>
      <c r="BT9" s="448">
        <f t="shared" si="12"/>
        <v>4687.0089817599983</v>
      </c>
      <c r="BU9" s="448">
        <f t="shared" si="12"/>
        <v>4711.3251268400008</v>
      </c>
      <c r="BV9" s="448">
        <f t="shared" si="12"/>
        <v>4562.8610960799988</v>
      </c>
      <c r="BW9" s="448">
        <f t="shared" si="12"/>
        <v>4511.989815750002</v>
      </c>
      <c r="BX9" s="448">
        <f t="shared" si="12"/>
        <v>4567.422318465</v>
      </c>
      <c r="BY9" s="448">
        <f t="shared" si="12"/>
        <v>4506.7600548400014</v>
      </c>
      <c r="BZ9" s="448">
        <f t="shared" si="12"/>
        <v>4538.0394331882662</v>
      </c>
      <c r="CA9" s="448">
        <f t="shared" si="12"/>
        <v>4955.1955715589602</v>
      </c>
      <c r="CB9" s="448">
        <f t="shared" si="12"/>
        <v>5026.9464942603099</v>
      </c>
      <c r="CC9" s="448">
        <f t="shared" si="12"/>
        <v>4907.0615198696105</v>
      </c>
      <c r="CD9" s="448">
        <f t="shared" si="12"/>
        <v>4842.9895107837665</v>
      </c>
      <c r="CE9" s="449">
        <f t="shared" si="12"/>
        <v>4888.6975676361062</v>
      </c>
    </row>
    <row r="10" spans="1:83" x14ac:dyDescent="0.35">
      <c r="B10" s="279" t="s">
        <v>416</v>
      </c>
      <c r="C10" s="447"/>
      <c r="D10" s="448">
        <v>0</v>
      </c>
      <c r="E10" s="448">
        <v>0</v>
      </c>
      <c r="F10" s="448">
        <v>0</v>
      </c>
      <c r="G10" s="448">
        <v>0</v>
      </c>
      <c r="H10" s="448">
        <v>0</v>
      </c>
      <c r="I10" s="448">
        <v>0</v>
      </c>
      <c r="J10" s="448">
        <v>0</v>
      </c>
      <c r="K10" s="448">
        <v>0</v>
      </c>
      <c r="L10" s="448">
        <v>0</v>
      </c>
      <c r="M10" s="448">
        <v>0</v>
      </c>
      <c r="N10" s="448">
        <v>0</v>
      </c>
      <c r="O10" s="448">
        <v>0</v>
      </c>
      <c r="P10" s="448">
        <v>0</v>
      </c>
      <c r="Q10" s="448">
        <v>0</v>
      </c>
      <c r="R10" s="448">
        <v>0</v>
      </c>
      <c r="S10" s="448">
        <v>0</v>
      </c>
      <c r="T10" s="448">
        <v>0</v>
      </c>
      <c r="U10" s="448">
        <v>0</v>
      </c>
      <c r="V10" s="448">
        <v>0</v>
      </c>
      <c r="W10" s="448">
        <v>0</v>
      </c>
      <c r="X10" s="448">
        <v>0</v>
      </c>
      <c r="Y10" s="448">
        <v>0</v>
      </c>
      <c r="Z10" s="448">
        <v>0</v>
      </c>
      <c r="AA10" s="448">
        <v>0</v>
      </c>
      <c r="AB10" s="448">
        <v>0</v>
      </c>
      <c r="AC10" s="448">
        <v>0</v>
      </c>
      <c r="AD10" s="448">
        <v>0</v>
      </c>
      <c r="AE10" s="448">
        <v>0</v>
      </c>
      <c r="AF10" s="448">
        <v>0</v>
      </c>
      <c r="AG10" s="448">
        <v>0</v>
      </c>
      <c r="AH10" s="448">
        <v>0</v>
      </c>
      <c r="AI10" s="448">
        <v>0</v>
      </c>
      <c r="AJ10" s="448">
        <v>0</v>
      </c>
      <c r="AK10" s="448">
        <v>0</v>
      </c>
      <c r="AL10" s="448">
        <v>0</v>
      </c>
      <c r="AM10" s="448">
        <v>0</v>
      </c>
      <c r="AN10" s="448">
        <v>0</v>
      </c>
      <c r="AO10" s="448">
        <v>0</v>
      </c>
      <c r="AP10" s="448">
        <v>0</v>
      </c>
      <c r="AQ10" s="448">
        <v>0</v>
      </c>
      <c r="AR10" s="448">
        <v>0</v>
      </c>
      <c r="AS10" s="448">
        <v>0</v>
      </c>
      <c r="AT10" s="448">
        <v>0</v>
      </c>
      <c r="AU10" s="448">
        <v>0</v>
      </c>
      <c r="AV10" s="448">
        <v>0</v>
      </c>
      <c r="AW10" s="448">
        <v>0</v>
      </c>
      <c r="AX10" s="448">
        <v>0</v>
      </c>
      <c r="AY10" s="448">
        <v>0</v>
      </c>
      <c r="AZ10" s="448">
        <v>0</v>
      </c>
      <c r="BA10" s="448">
        <v>0</v>
      </c>
      <c r="BB10" s="448">
        <v>0</v>
      </c>
      <c r="BC10" s="448">
        <v>0</v>
      </c>
      <c r="BD10" s="448">
        <v>0</v>
      </c>
      <c r="BE10" s="448">
        <v>0</v>
      </c>
      <c r="BF10" s="448">
        <v>0</v>
      </c>
      <c r="BG10" s="448">
        <v>0</v>
      </c>
      <c r="BH10" s="448">
        <v>0</v>
      </c>
      <c r="BI10" s="448">
        <v>0</v>
      </c>
      <c r="BJ10" s="448">
        <v>0</v>
      </c>
      <c r="BK10" s="448">
        <v>0</v>
      </c>
      <c r="BL10" s="448">
        <v>59.439229722159169</v>
      </c>
      <c r="BM10" s="448">
        <v>398.34870338712346</v>
      </c>
      <c r="BN10" s="448">
        <v>468.20475344214412</v>
      </c>
      <c r="BO10" s="448">
        <v>471.00414737742267</v>
      </c>
      <c r="BP10" s="448">
        <v>555.63097238618491</v>
      </c>
      <c r="BQ10" s="448">
        <v>481.86507341433418</v>
      </c>
      <c r="BR10" s="448">
        <v>431.11865560276999</v>
      </c>
      <c r="BS10" s="448">
        <v>338.04319223048395</v>
      </c>
      <c r="BT10" s="448">
        <v>309.82324418737073</v>
      </c>
      <c r="BU10" s="448">
        <v>282.50107422928357</v>
      </c>
      <c r="BV10" s="448">
        <v>158.58573909275663</v>
      </c>
      <c r="BW10" s="448">
        <v>115.23896004314145</v>
      </c>
      <c r="BX10" s="448">
        <v>200.72925766448799</v>
      </c>
      <c r="BY10" s="448">
        <v>213.88105921563997</v>
      </c>
      <c r="BZ10" s="448">
        <v>197.11595844347701</v>
      </c>
      <c r="CA10" s="448">
        <v>191.04130896497901</v>
      </c>
      <c r="CB10" s="448">
        <v>198.26547022328899</v>
      </c>
      <c r="CC10" s="448">
        <v>198.534600659565</v>
      </c>
      <c r="CD10" s="448">
        <v>201.72209879639701</v>
      </c>
      <c r="CE10" s="449">
        <v>209.31848311088299</v>
      </c>
    </row>
    <row r="11" spans="1:83" x14ac:dyDescent="0.35">
      <c r="B11" s="279" t="s">
        <v>685</v>
      </c>
      <c r="C11" s="447"/>
      <c r="D11" s="448">
        <v>0</v>
      </c>
      <c r="E11" s="448">
        <v>0</v>
      </c>
      <c r="F11" s="448">
        <v>0</v>
      </c>
      <c r="G11" s="448">
        <v>0</v>
      </c>
      <c r="H11" s="448">
        <v>0</v>
      </c>
      <c r="I11" s="448">
        <v>0</v>
      </c>
      <c r="J11" s="448">
        <v>0</v>
      </c>
      <c r="K11" s="448">
        <v>0</v>
      </c>
      <c r="L11" s="448">
        <v>0</v>
      </c>
      <c r="M11" s="448">
        <v>0</v>
      </c>
      <c r="N11" s="448">
        <v>0</v>
      </c>
      <c r="O11" s="448">
        <v>0</v>
      </c>
      <c r="P11" s="448">
        <v>0</v>
      </c>
      <c r="Q11" s="448">
        <v>0</v>
      </c>
      <c r="R11" s="448">
        <v>0</v>
      </c>
      <c r="S11" s="448">
        <v>0</v>
      </c>
      <c r="T11" s="448">
        <v>0</v>
      </c>
      <c r="U11" s="448">
        <v>0</v>
      </c>
      <c r="V11" s="448">
        <v>0</v>
      </c>
      <c r="W11" s="448">
        <v>0</v>
      </c>
      <c r="X11" s="448">
        <v>0</v>
      </c>
      <c r="Y11" s="448">
        <v>0</v>
      </c>
      <c r="Z11" s="448">
        <v>0</v>
      </c>
      <c r="AA11" s="448">
        <v>0</v>
      </c>
      <c r="AB11" s="448">
        <v>0</v>
      </c>
      <c r="AC11" s="448">
        <v>0</v>
      </c>
      <c r="AD11" s="448">
        <v>0</v>
      </c>
      <c r="AE11" s="448">
        <v>0</v>
      </c>
      <c r="AF11" s="448">
        <v>0</v>
      </c>
      <c r="AG11" s="448">
        <v>0</v>
      </c>
      <c r="AH11" s="448">
        <v>0</v>
      </c>
      <c r="AI11" s="448">
        <v>0</v>
      </c>
      <c r="AJ11" s="448">
        <v>0</v>
      </c>
      <c r="AK11" s="448">
        <v>0</v>
      </c>
      <c r="AL11" s="448">
        <v>0</v>
      </c>
      <c r="AM11" s="448">
        <v>0</v>
      </c>
      <c r="AN11" s="448">
        <v>0</v>
      </c>
      <c r="AO11" s="448">
        <v>0</v>
      </c>
      <c r="AP11" s="448">
        <v>0</v>
      </c>
      <c r="AQ11" s="448">
        <v>0</v>
      </c>
      <c r="AR11" s="448">
        <v>0</v>
      </c>
      <c r="AS11" s="448">
        <v>0</v>
      </c>
      <c r="AT11" s="448">
        <v>0</v>
      </c>
      <c r="AU11" s="448">
        <v>0</v>
      </c>
      <c r="AV11" s="448">
        <v>0</v>
      </c>
      <c r="AW11" s="448">
        <v>0</v>
      </c>
      <c r="AX11" s="448">
        <v>0</v>
      </c>
      <c r="AY11" s="448">
        <v>0</v>
      </c>
      <c r="AZ11" s="448">
        <v>0</v>
      </c>
      <c r="BA11" s="448">
        <v>0</v>
      </c>
      <c r="BB11" s="448">
        <v>0</v>
      </c>
      <c r="BC11" s="448">
        <v>0</v>
      </c>
      <c r="BD11" s="448">
        <v>0</v>
      </c>
      <c r="BE11" s="448">
        <v>0</v>
      </c>
      <c r="BF11" s="448">
        <v>0</v>
      </c>
      <c r="BG11" s="448">
        <v>0</v>
      </c>
      <c r="BH11" s="448">
        <v>0</v>
      </c>
      <c r="BI11" s="448">
        <v>0</v>
      </c>
      <c r="BJ11" s="448">
        <v>0</v>
      </c>
      <c r="BK11" s="448">
        <v>0</v>
      </c>
      <c r="BL11" s="448">
        <v>2.7215671600525173</v>
      </c>
      <c r="BM11" s="448">
        <v>124.95805821650838</v>
      </c>
      <c r="BN11" s="448">
        <v>353.35394914685565</v>
      </c>
      <c r="BO11" s="448">
        <v>595.95602065950209</v>
      </c>
      <c r="BP11" s="448">
        <v>677.67918756495885</v>
      </c>
      <c r="BQ11" s="448">
        <v>649.03122862517091</v>
      </c>
      <c r="BR11" s="448">
        <v>207.402013027555</v>
      </c>
      <c r="BS11" s="448">
        <v>86.777513749166062</v>
      </c>
      <c r="BT11" s="448">
        <v>100.20175081132075</v>
      </c>
      <c r="BU11" s="448">
        <v>122.06407750032587</v>
      </c>
      <c r="BV11" s="448">
        <v>81.542383029979874</v>
      </c>
      <c r="BW11" s="448">
        <v>51.3100452073</v>
      </c>
      <c r="BX11" s="448">
        <v>18.668902814700459</v>
      </c>
      <c r="BY11" s="448">
        <v>15.4904995826933</v>
      </c>
      <c r="BZ11" s="448">
        <v>17.976346282189599</v>
      </c>
      <c r="CA11" s="448">
        <v>23.1700291283517</v>
      </c>
      <c r="CB11" s="448">
        <v>25.2086603962215</v>
      </c>
      <c r="CC11" s="448">
        <v>25.8080439176351</v>
      </c>
      <c r="CD11" s="448">
        <v>26.830231492169801</v>
      </c>
      <c r="CE11" s="449">
        <v>28.135605855163899</v>
      </c>
    </row>
    <row r="12" spans="1:83" x14ac:dyDescent="0.35">
      <c r="B12" s="279" t="s">
        <v>418</v>
      </c>
      <c r="C12" s="447"/>
      <c r="D12" s="448">
        <v>0</v>
      </c>
      <c r="E12" s="448">
        <v>0</v>
      </c>
      <c r="F12" s="448">
        <v>0</v>
      </c>
      <c r="G12" s="448">
        <v>0</v>
      </c>
      <c r="H12" s="448">
        <v>0</v>
      </c>
      <c r="I12" s="448">
        <v>0</v>
      </c>
      <c r="J12" s="448">
        <v>0</v>
      </c>
      <c r="K12" s="448">
        <v>0</v>
      </c>
      <c r="L12" s="448">
        <v>0</v>
      </c>
      <c r="M12" s="448">
        <v>0</v>
      </c>
      <c r="N12" s="448">
        <v>0</v>
      </c>
      <c r="O12" s="448">
        <v>0</v>
      </c>
      <c r="P12" s="448">
        <v>0</v>
      </c>
      <c r="Q12" s="448">
        <v>0</v>
      </c>
      <c r="R12" s="448">
        <v>0</v>
      </c>
      <c r="S12" s="448">
        <v>0</v>
      </c>
      <c r="T12" s="448">
        <v>0</v>
      </c>
      <c r="U12" s="448">
        <v>0</v>
      </c>
      <c r="V12" s="448">
        <v>0</v>
      </c>
      <c r="W12" s="448">
        <v>0</v>
      </c>
      <c r="X12" s="448">
        <v>0</v>
      </c>
      <c r="Y12" s="448">
        <v>0</v>
      </c>
      <c r="Z12" s="448">
        <v>0</v>
      </c>
      <c r="AA12" s="448">
        <v>0</v>
      </c>
      <c r="AB12" s="448">
        <v>0</v>
      </c>
      <c r="AC12" s="448">
        <v>0</v>
      </c>
      <c r="AD12" s="448">
        <v>0</v>
      </c>
      <c r="AE12" s="448">
        <v>0</v>
      </c>
      <c r="AF12" s="448">
        <v>0</v>
      </c>
      <c r="AG12" s="448">
        <v>0</v>
      </c>
      <c r="AH12" s="448">
        <v>0</v>
      </c>
      <c r="AI12" s="448">
        <v>0</v>
      </c>
      <c r="AJ12" s="448">
        <v>0</v>
      </c>
      <c r="AK12" s="448">
        <v>0</v>
      </c>
      <c r="AL12" s="448">
        <v>0</v>
      </c>
      <c r="AM12" s="448">
        <v>0</v>
      </c>
      <c r="AN12" s="448">
        <v>0</v>
      </c>
      <c r="AO12" s="448">
        <v>0</v>
      </c>
      <c r="AP12" s="448">
        <v>0</v>
      </c>
      <c r="AQ12" s="448">
        <v>0</v>
      </c>
      <c r="AR12" s="448">
        <v>0</v>
      </c>
      <c r="AS12" s="448">
        <v>0</v>
      </c>
      <c r="AT12" s="448">
        <v>0</v>
      </c>
      <c r="AU12" s="448">
        <v>0</v>
      </c>
      <c r="AV12" s="448">
        <v>0</v>
      </c>
      <c r="AW12" s="448">
        <v>0</v>
      </c>
      <c r="AX12" s="448">
        <v>0</v>
      </c>
      <c r="AY12" s="448">
        <v>0</v>
      </c>
      <c r="AZ12" s="448">
        <v>0</v>
      </c>
      <c r="BA12" s="448">
        <v>0</v>
      </c>
      <c r="BB12" s="448">
        <v>0</v>
      </c>
      <c r="BC12" s="448">
        <v>0</v>
      </c>
      <c r="BD12" s="448">
        <v>0</v>
      </c>
      <c r="BE12" s="448">
        <v>0</v>
      </c>
      <c r="BF12" s="448">
        <v>0</v>
      </c>
      <c r="BG12" s="448">
        <v>0</v>
      </c>
      <c r="BH12" s="448">
        <v>0</v>
      </c>
      <c r="BI12" s="448">
        <v>0</v>
      </c>
      <c r="BJ12" s="448">
        <v>0</v>
      </c>
      <c r="BK12" s="448">
        <v>0</v>
      </c>
      <c r="BL12" s="448">
        <v>2.2189671977883112</v>
      </c>
      <c r="BM12" s="448">
        <v>57.655182256368107</v>
      </c>
      <c r="BN12" s="448">
        <v>133.28413053100019</v>
      </c>
      <c r="BO12" s="448">
        <v>331.55674714307514</v>
      </c>
      <c r="BP12" s="448">
        <v>1071.4484155088562</v>
      </c>
      <c r="BQ12" s="448">
        <v>2407.9835904304932</v>
      </c>
      <c r="BR12" s="448">
        <v>3462.3985262096739</v>
      </c>
      <c r="BS12" s="448">
        <v>4031.8441289303519</v>
      </c>
      <c r="BT12" s="448">
        <v>4276.9839867613073</v>
      </c>
      <c r="BU12" s="448">
        <v>4306.7599751103917</v>
      </c>
      <c r="BV12" s="448">
        <v>4322.7329739572624</v>
      </c>
      <c r="BW12" s="448">
        <v>4345.4408104995609</v>
      </c>
      <c r="BX12" s="448">
        <v>4348.0241579858111</v>
      </c>
      <c r="BY12" s="448">
        <v>4277.3884960416681</v>
      </c>
      <c r="BZ12" s="448">
        <v>4322.9471284625997</v>
      </c>
      <c r="CA12" s="448">
        <v>4740.9842334656296</v>
      </c>
      <c r="CB12" s="448">
        <v>4803.4723636407998</v>
      </c>
      <c r="CC12" s="448">
        <v>4682.7188752924103</v>
      </c>
      <c r="CD12" s="448">
        <v>4614.4371804951998</v>
      </c>
      <c r="CE12" s="449">
        <v>4651.2434786700596</v>
      </c>
    </row>
    <row r="13" spans="1:83" ht="26.25" customHeight="1" x14ac:dyDescent="0.35">
      <c r="B13" s="73" t="s">
        <v>686</v>
      </c>
      <c r="C13" s="53"/>
      <c r="D13" s="448">
        <v>0</v>
      </c>
      <c r="E13" s="448">
        <v>0</v>
      </c>
      <c r="F13" s="448">
        <v>0</v>
      </c>
      <c r="G13" s="448">
        <v>0</v>
      </c>
      <c r="H13" s="448">
        <v>0</v>
      </c>
      <c r="I13" s="448">
        <v>0</v>
      </c>
      <c r="J13" s="448">
        <v>0</v>
      </c>
      <c r="K13" s="448">
        <v>0</v>
      </c>
      <c r="L13" s="448">
        <v>0</v>
      </c>
      <c r="M13" s="448">
        <v>0</v>
      </c>
      <c r="N13" s="448">
        <v>0</v>
      </c>
      <c r="O13" s="448">
        <v>0</v>
      </c>
      <c r="P13" s="448">
        <v>0</v>
      </c>
      <c r="Q13" s="448">
        <v>0</v>
      </c>
      <c r="R13" s="448">
        <v>0</v>
      </c>
      <c r="S13" s="448">
        <v>0</v>
      </c>
      <c r="T13" s="448">
        <v>0</v>
      </c>
      <c r="U13" s="448">
        <v>0</v>
      </c>
      <c r="V13" s="448">
        <v>0</v>
      </c>
      <c r="W13" s="448">
        <v>0</v>
      </c>
      <c r="X13" s="448">
        <v>0</v>
      </c>
      <c r="Y13" s="448">
        <v>0</v>
      </c>
      <c r="Z13" s="448">
        <v>0</v>
      </c>
      <c r="AA13" s="448">
        <v>0</v>
      </c>
      <c r="AB13" s="448">
        <v>0</v>
      </c>
      <c r="AC13" s="448">
        <v>0</v>
      </c>
      <c r="AD13" s="448">
        <v>0</v>
      </c>
      <c r="AE13" s="448">
        <v>0</v>
      </c>
      <c r="AF13" s="448">
        <v>0</v>
      </c>
      <c r="AG13" s="448">
        <v>0</v>
      </c>
      <c r="AH13" s="448">
        <v>0</v>
      </c>
      <c r="AI13" s="448">
        <v>0</v>
      </c>
      <c r="AJ13" s="448">
        <v>0</v>
      </c>
      <c r="AK13" s="448">
        <v>0</v>
      </c>
      <c r="AL13" s="448">
        <v>0</v>
      </c>
      <c r="AM13" s="448">
        <v>0</v>
      </c>
      <c r="AN13" s="448">
        <v>0</v>
      </c>
      <c r="AO13" s="448">
        <v>0</v>
      </c>
      <c r="AP13" s="448">
        <v>0</v>
      </c>
      <c r="AQ13" s="448">
        <v>0</v>
      </c>
      <c r="AR13" s="448">
        <v>0</v>
      </c>
      <c r="AS13" s="448">
        <v>0</v>
      </c>
      <c r="AT13" s="448">
        <v>0</v>
      </c>
      <c r="AU13" s="448">
        <v>0</v>
      </c>
      <c r="AV13" s="448">
        <v>0</v>
      </c>
      <c r="AW13" s="448">
        <v>0</v>
      </c>
      <c r="AX13" s="448">
        <v>0</v>
      </c>
      <c r="AY13" s="448">
        <v>0</v>
      </c>
      <c r="AZ13" s="448">
        <v>0</v>
      </c>
      <c r="BA13" s="448">
        <v>0</v>
      </c>
      <c r="BB13" s="448">
        <v>0</v>
      </c>
      <c r="BC13" s="448">
        <v>0</v>
      </c>
      <c r="BD13" s="448">
        <v>0</v>
      </c>
      <c r="BE13" s="448">
        <v>0</v>
      </c>
      <c r="BF13" s="448">
        <v>0</v>
      </c>
      <c r="BG13" s="448">
        <v>0</v>
      </c>
      <c r="BH13" s="448">
        <v>0</v>
      </c>
      <c r="BI13" s="448">
        <v>0</v>
      </c>
      <c r="BJ13" s="448">
        <v>0</v>
      </c>
      <c r="BK13" s="448">
        <v>0</v>
      </c>
      <c r="BL13" s="448">
        <f t="shared" ref="BL13:CE13" si="13">SUM(BL14:BL16)</f>
        <v>62.808164869999992</v>
      </c>
      <c r="BM13" s="448">
        <f t="shared" si="13"/>
        <v>686.4373563700002</v>
      </c>
      <c r="BN13" s="448">
        <f t="shared" si="13"/>
        <v>1276.9055287799997</v>
      </c>
      <c r="BO13" s="448">
        <f t="shared" si="13"/>
        <v>2155.5853004299997</v>
      </c>
      <c r="BP13" s="448">
        <f t="shared" si="13"/>
        <v>4474.8959126999998</v>
      </c>
      <c r="BQ13" s="448">
        <f t="shared" si="13"/>
        <v>6897.8279475099998</v>
      </c>
      <c r="BR13" s="448">
        <f t="shared" si="13"/>
        <v>8726.4629563299986</v>
      </c>
      <c r="BS13" s="448">
        <f t="shared" si="13"/>
        <v>9814.8837342700008</v>
      </c>
      <c r="BT13" s="448">
        <f t="shared" si="13"/>
        <v>10143.435834890006</v>
      </c>
      <c r="BU13" s="448">
        <f t="shared" si="13"/>
        <v>10641.56722836</v>
      </c>
      <c r="BV13" s="448">
        <f t="shared" si="13"/>
        <v>10535.008227659999</v>
      </c>
      <c r="BW13" s="448">
        <f t="shared" si="13"/>
        <v>9338.9990123900025</v>
      </c>
      <c r="BX13" s="448">
        <f t="shared" si="13"/>
        <v>8860.1927648849996</v>
      </c>
      <c r="BY13" s="448">
        <f t="shared" si="13"/>
        <v>8181.7717647700065</v>
      </c>
      <c r="BZ13" s="448">
        <f t="shared" si="13"/>
        <v>7575.5634422358535</v>
      </c>
      <c r="CA13" s="448">
        <f t="shared" si="13"/>
        <v>8244.284821217354</v>
      </c>
      <c r="CB13" s="448">
        <f t="shared" si="13"/>
        <v>7542.5860554435694</v>
      </c>
      <c r="CC13" s="448">
        <f t="shared" si="13"/>
        <v>6550.8591960147551</v>
      </c>
      <c r="CD13" s="448">
        <f t="shared" si="13"/>
        <v>5836.9894449508574</v>
      </c>
      <c r="CE13" s="449">
        <f t="shared" si="13"/>
        <v>5404.1380476295099</v>
      </c>
    </row>
    <row r="14" spans="1:83" x14ac:dyDescent="0.35">
      <c r="B14" s="279" t="s">
        <v>416</v>
      </c>
      <c r="C14" s="447"/>
      <c r="D14" s="448">
        <v>0</v>
      </c>
      <c r="E14" s="448">
        <v>0</v>
      </c>
      <c r="F14" s="448">
        <v>0</v>
      </c>
      <c r="G14" s="448">
        <v>0</v>
      </c>
      <c r="H14" s="448">
        <v>0</v>
      </c>
      <c r="I14" s="448">
        <v>0</v>
      </c>
      <c r="J14" s="448">
        <v>0</v>
      </c>
      <c r="K14" s="448">
        <v>0</v>
      </c>
      <c r="L14" s="448">
        <v>0</v>
      </c>
      <c r="M14" s="448">
        <v>0</v>
      </c>
      <c r="N14" s="448">
        <v>0</v>
      </c>
      <c r="O14" s="448">
        <v>0</v>
      </c>
      <c r="P14" s="448">
        <v>0</v>
      </c>
      <c r="Q14" s="448">
        <v>0</v>
      </c>
      <c r="R14" s="448">
        <v>0</v>
      </c>
      <c r="S14" s="448">
        <v>0</v>
      </c>
      <c r="T14" s="448">
        <v>0</v>
      </c>
      <c r="U14" s="448">
        <v>0</v>
      </c>
      <c r="V14" s="448">
        <v>0</v>
      </c>
      <c r="W14" s="448">
        <v>0</v>
      </c>
      <c r="X14" s="448">
        <v>0</v>
      </c>
      <c r="Y14" s="448">
        <v>0</v>
      </c>
      <c r="Z14" s="448">
        <v>0</v>
      </c>
      <c r="AA14" s="448">
        <v>0</v>
      </c>
      <c r="AB14" s="448">
        <v>0</v>
      </c>
      <c r="AC14" s="448">
        <v>0</v>
      </c>
      <c r="AD14" s="448">
        <v>0</v>
      </c>
      <c r="AE14" s="448">
        <v>0</v>
      </c>
      <c r="AF14" s="448">
        <v>0</v>
      </c>
      <c r="AG14" s="448">
        <v>0</v>
      </c>
      <c r="AH14" s="448">
        <v>0</v>
      </c>
      <c r="AI14" s="448">
        <v>0</v>
      </c>
      <c r="AJ14" s="448">
        <v>0</v>
      </c>
      <c r="AK14" s="448">
        <v>0</v>
      </c>
      <c r="AL14" s="448">
        <v>0</v>
      </c>
      <c r="AM14" s="448">
        <v>0</v>
      </c>
      <c r="AN14" s="448">
        <v>0</v>
      </c>
      <c r="AO14" s="448">
        <v>0</v>
      </c>
      <c r="AP14" s="448">
        <v>0</v>
      </c>
      <c r="AQ14" s="448">
        <v>0</v>
      </c>
      <c r="AR14" s="448">
        <v>0</v>
      </c>
      <c r="AS14" s="448">
        <v>0</v>
      </c>
      <c r="AT14" s="448">
        <v>0</v>
      </c>
      <c r="AU14" s="448">
        <v>0</v>
      </c>
      <c r="AV14" s="448">
        <v>0</v>
      </c>
      <c r="AW14" s="448">
        <v>0</v>
      </c>
      <c r="AX14" s="448">
        <v>0</v>
      </c>
      <c r="AY14" s="448">
        <v>0</v>
      </c>
      <c r="AZ14" s="448">
        <v>0</v>
      </c>
      <c r="BA14" s="448">
        <v>0</v>
      </c>
      <c r="BB14" s="448">
        <v>0</v>
      </c>
      <c r="BC14" s="448">
        <v>0</v>
      </c>
      <c r="BD14" s="448">
        <v>0</v>
      </c>
      <c r="BE14" s="448">
        <v>0</v>
      </c>
      <c r="BF14" s="448">
        <v>0</v>
      </c>
      <c r="BG14" s="448">
        <v>0</v>
      </c>
      <c r="BH14" s="448">
        <v>0</v>
      </c>
      <c r="BI14" s="448">
        <v>0</v>
      </c>
      <c r="BJ14" s="448">
        <v>0</v>
      </c>
      <c r="BK14" s="448">
        <v>0</v>
      </c>
      <c r="BL14" s="448">
        <v>56.760396859939483</v>
      </c>
      <c r="BM14" s="448">
        <v>485.65064439592379</v>
      </c>
      <c r="BN14" s="448">
        <v>706.84818816706706</v>
      </c>
      <c r="BO14" s="448">
        <v>863.27839205061048</v>
      </c>
      <c r="BP14" s="448">
        <v>1247.2615802462533</v>
      </c>
      <c r="BQ14" s="448">
        <v>1409.208543423181</v>
      </c>
      <c r="BR14" s="448">
        <v>1560.1474336531285</v>
      </c>
      <c r="BS14" s="448">
        <v>1209.9354977134094</v>
      </c>
      <c r="BT14" s="448">
        <v>886.98877892368671</v>
      </c>
      <c r="BU14" s="448">
        <v>833.65461441317314</v>
      </c>
      <c r="BV14" s="448">
        <v>401.60075936869799</v>
      </c>
      <c r="BW14" s="448">
        <v>100.11753022402326</v>
      </c>
      <c r="BX14" s="448">
        <v>51.386258843209951</v>
      </c>
      <c r="BY14" s="448">
        <v>24.142261731326499</v>
      </c>
      <c r="BZ14" s="448">
        <v>9.8537151488101706</v>
      </c>
      <c r="CA14" s="448">
        <v>3.9023262717074001</v>
      </c>
      <c r="CB14" s="448">
        <v>0.32026534465726703</v>
      </c>
      <c r="CC14" s="448">
        <v>6.0376897513938295E-4</v>
      </c>
      <c r="CD14" s="448">
        <v>8.1796323617643399E-5</v>
      </c>
      <c r="CE14" s="449">
        <v>0</v>
      </c>
    </row>
    <row r="15" spans="1:83" x14ac:dyDescent="0.35">
      <c r="B15" s="279" t="s">
        <v>685</v>
      </c>
      <c r="C15" s="447"/>
      <c r="D15" s="448">
        <v>0</v>
      </c>
      <c r="E15" s="448">
        <v>0</v>
      </c>
      <c r="F15" s="448">
        <v>0</v>
      </c>
      <c r="G15" s="448">
        <v>0</v>
      </c>
      <c r="H15" s="448">
        <v>0</v>
      </c>
      <c r="I15" s="448">
        <v>0</v>
      </c>
      <c r="J15" s="448">
        <v>0</v>
      </c>
      <c r="K15" s="448">
        <v>0</v>
      </c>
      <c r="L15" s="448">
        <v>0</v>
      </c>
      <c r="M15" s="448">
        <v>0</v>
      </c>
      <c r="N15" s="448">
        <v>0</v>
      </c>
      <c r="O15" s="448">
        <v>0</v>
      </c>
      <c r="P15" s="448">
        <v>0</v>
      </c>
      <c r="Q15" s="448">
        <v>0</v>
      </c>
      <c r="R15" s="448">
        <v>0</v>
      </c>
      <c r="S15" s="448">
        <v>0</v>
      </c>
      <c r="T15" s="448">
        <v>0</v>
      </c>
      <c r="U15" s="448">
        <v>0</v>
      </c>
      <c r="V15" s="448">
        <v>0</v>
      </c>
      <c r="W15" s="448">
        <v>0</v>
      </c>
      <c r="X15" s="448">
        <v>0</v>
      </c>
      <c r="Y15" s="448">
        <v>0</v>
      </c>
      <c r="Z15" s="448">
        <v>0</v>
      </c>
      <c r="AA15" s="448">
        <v>0</v>
      </c>
      <c r="AB15" s="448">
        <v>0</v>
      </c>
      <c r="AC15" s="448">
        <v>0</v>
      </c>
      <c r="AD15" s="448">
        <v>0</v>
      </c>
      <c r="AE15" s="448">
        <v>0</v>
      </c>
      <c r="AF15" s="448">
        <v>0</v>
      </c>
      <c r="AG15" s="448">
        <v>0</v>
      </c>
      <c r="AH15" s="448">
        <v>0</v>
      </c>
      <c r="AI15" s="448">
        <v>0</v>
      </c>
      <c r="AJ15" s="448">
        <v>0</v>
      </c>
      <c r="AK15" s="448">
        <v>0</v>
      </c>
      <c r="AL15" s="448">
        <v>0</v>
      </c>
      <c r="AM15" s="448">
        <v>0</v>
      </c>
      <c r="AN15" s="448">
        <v>0</v>
      </c>
      <c r="AO15" s="448">
        <v>0</v>
      </c>
      <c r="AP15" s="448">
        <v>0</v>
      </c>
      <c r="AQ15" s="448">
        <v>0</v>
      </c>
      <c r="AR15" s="448">
        <v>0</v>
      </c>
      <c r="AS15" s="448">
        <v>0</v>
      </c>
      <c r="AT15" s="448">
        <v>0</v>
      </c>
      <c r="AU15" s="448">
        <v>0</v>
      </c>
      <c r="AV15" s="448">
        <v>0</v>
      </c>
      <c r="AW15" s="448">
        <v>0</v>
      </c>
      <c r="AX15" s="448">
        <v>0</v>
      </c>
      <c r="AY15" s="448">
        <v>0</v>
      </c>
      <c r="AZ15" s="448">
        <v>0</v>
      </c>
      <c r="BA15" s="448">
        <v>0</v>
      </c>
      <c r="BB15" s="448">
        <v>0</v>
      </c>
      <c r="BC15" s="448">
        <v>0</v>
      </c>
      <c r="BD15" s="448">
        <v>0</v>
      </c>
      <c r="BE15" s="448">
        <v>0</v>
      </c>
      <c r="BF15" s="448">
        <v>0</v>
      </c>
      <c r="BG15" s="448">
        <v>0</v>
      </c>
      <c r="BH15" s="448">
        <v>0</v>
      </c>
      <c r="BI15" s="448">
        <v>0</v>
      </c>
      <c r="BJ15" s="448">
        <v>0</v>
      </c>
      <c r="BK15" s="448">
        <v>0</v>
      </c>
      <c r="BL15" s="448">
        <v>0.87047432142392211</v>
      </c>
      <c r="BM15" s="448">
        <v>141.54873738557404</v>
      </c>
      <c r="BN15" s="448">
        <v>402.72970317666335</v>
      </c>
      <c r="BO15" s="448">
        <v>804.03284371611733</v>
      </c>
      <c r="BP15" s="448">
        <v>1746.6088386345339</v>
      </c>
      <c r="BQ15" s="448">
        <v>2450.2182244415649</v>
      </c>
      <c r="BR15" s="448">
        <v>2597.5443602920268</v>
      </c>
      <c r="BS15" s="448">
        <v>2506.7348625321101</v>
      </c>
      <c r="BT15" s="448">
        <v>2306.6235867474848</v>
      </c>
      <c r="BU15" s="448">
        <v>2286.1026620836897</v>
      </c>
      <c r="BV15" s="448">
        <v>2112.0283974449017</v>
      </c>
      <c r="BW15" s="448">
        <v>1497.592069636215</v>
      </c>
      <c r="BX15" s="448">
        <v>1189.2140315123293</v>
      </c>
      <c r="BY15" s="448">
        <v>1020.18186338865</v>
      </c>
      <c r="BZ15" s="448">
        <v>910.10480299639403</v>
      </c>
      <c r="CA15" s="448">
        <v>956.82890335424702</v>
      </c>
      <c r="CB15" s="448">
        <v>837.57489025361201</v>
      </c>
      <c r="CC15" s="448">
        <v>679.22676336884001</v>
      </c>
      <c r="CD15" s="448">
        <v>575.78334116625399</v>
      </c>
      <c r="CE15" s="449">
        <v>513.08041883036003</v>
      </c>
    </row>
    <row r="16" spans="1:83" x14ac:dyDescent="0.35">
      <c r="B16" s="279" t="s">
        <v>418</v>
      </c>
      <c r="C16" s="447"/>
      <c r="D16" s="448">
        <v>0</v>
      </c>
      <c r="E16" s="448">
        <v>0</v>
      </c>
      <c r="F16" s="448">
        <v>0</v>
      </c>
      <c r="G16" s="448">
        <v>0</v>
      </c>
      <c r="H16" s="448">
        <v>0</v>
      </c>
      <c r="I16" s="448">
        <v>0</v>
      </c>
      <c r="J16" s="448">
        <v>0</v>
      </c>
      <c r="K16" s="448">
        <v>0</v>
      </c>
      <c r="L16" s="448">
        <v>0</v>
      </c>
      <c r="M16" s="448">
        <v>0</v>
      </c>
      <c r="N16" s="448">
        <v>0</v>
      </c>
      <c r="O16" s="448">
        <v>0</v>
      </c>
      <c r="P16" s="448">
        <v>0</v>
      </c>
      <c r="Q16" s="448">
        <v>0</v>
      </c>
      <c r="R16" s="448">
        <v>0</v>
      </c>
      <c r="S16" s="448">
        <v>0</v>
      </c>
      <c r="T16" s="448">
        <v>0</v>
      </c>
      <c r="U16" s="448">
        <v>0</v>
      </c>
      <c r="V16" s="448">
        <v>0</v>
      </c>
      <c r="W16" s="448">
        <v>0</v>
      </c>
      <c r="X16" s="448">
        <v>0</v>
      </c>
      <c r="Y16" s="448">
        <v>0</v>
      </c>
      <c r="Z16" s="448">
        <v>0</v>
      </c>
      <c r="AA16" s="448">
        <v>0</v>
      </c>
      <c r="AB16" s="448">
        <v>0</v>
      </c>
      <c r="AC16" s="448">
        <v>0</v>
      </c>
      <c r="AD16" s="448">
        <v>0</v>
      </c>
      <c r="AE16" s="448">
        <v>0</v>
      </c>
      <c r="AF16" s="448">
        <v>0</v>
      </c>
      <c r="AG16" s="448">
        <v>0</v>
      </c>
      <c r="AH16" s="448">
        <v>0</v>
      </c>
      <c r="AI16" s="448">
        <v>0</v>
      </c>
      <c r="AJ16" s="448">
        <v>0</v>
      </c>
      <c r="AK16" s="448">
        <v>0</v>
      </c>
      <c r="AL16" s="448">
        <v>0</v>
      </c>
      <c r="AM16" s="448">
        <v>0</v>
      </c>
      <c r="AN16" s="448">
        <v>0</v>
      </c>
      <c r="AO16" s="448">
        <v>0</v>
      </c>
      <c r="AP16" s="448">
        <v>0</v>
      </c>
      <c r="AQ16" s="448">
        <v>0</v>
      </c>
      <c r="AR16" s="448">
        <v>0</v>
      </c>
      <c r="AS16" s="448">
        <v>0</v>
      </c>
      <c r="AT16" s="448">
        <v>0</v>
      </c>
      <c r="AU16" s="448">
        <v>0</v>
      </c>
      <c r="AV16" s="448">
        <v>0</v>
      </c>
      <c r="AW16" s="448">
        <v>0</v>
      </c>
      <c r="AX16" s="448">
        <v>0</v>
      </c>
      <c r="AY16" s="448">
        <v>0</v>
      </c>
      <c r="AZ16" s="448">
        <v>0</v>
      </c>
      <c r="BA16" s="448">
        <v>0</v>
      </c>
      <c r="BB16" s="448">
        <v>0</v>
      </c>
      <c r="BC16" s="448">
        <v>0</v>
      </c>
      <c r="BD16" s="448">
        <v>0</v>
      </c>
      <c r="BE16" s="448">
        <v>0</v>
      </c>
      <c r="BF16" s="448">
        <v>0</v>
      </c>
      <c r="BG16" s="448">
        <v>0</v>
      </c>
      <c r="BH16" s="448">
        <v>0</v>
      </c>
      <c r="BI16" s="448">
        <v>0</v>
      </c>
      <c r="BJ16" s="448">
        <v>0</v>
      </c>
      <c r="BK16" s="448">
        <v>0</v>
      </c>
      <c r="BL16" s="448">
        <v>5.1772936886365866</v>
      </c>
      <c r="BM16" s="448">
        <v>59.237974588502404</v>
      </c>
      <c r="BN16" s="448">
        <v>167.3276374362693</v>
      </c>
      <c r="BO16" s="448">
        <v>488.27406466327216</v>
      </c>
      <c r="BP16" s="448">
        <v>1481.0254938192129</v>
      </c>
      <c r="BQ16" s="448">
        <v>3038.4011796452542</v>
      </c>
      <c r="BR16" s="448">
        <v>4568.7711623848436</v>
      </c>
      <c r="BS16" s="448">
        <v>6098.2133740244808</v>
      </c>
      <c r="BT16" s="448">
        <v>6949.8234692188335</v>
      </c>
      <c r="BU16" s="448">
        <v>7521.8099518631361</v>
      </c>
      <c r="BV16" s="448">
        <v>8021.3790708463985</v>
      </c>
      <c r="BW16" s="448">
        <v>7741.2894125297644</v>
      </c>
      <c r="BX16" s="448">
        <v>7619.5924745294606</v>
      </c>
      <c r="BY16" s="448">
        <v>7137.4476396500304</v>
      </c>
      <c r="BZ16" s="448">
        <v>6655.6049240906495</v>
      </c>
      <c r="CA16" s="448">
        <v>7283.5535915913997</v>
      </c>
      <c r="CB16" s="448">
        <v>6704.6908998453</v>
      </c>
      <c r="CC16" s="448">
        <v>5871.6318288769398</v>
      </c>
      <c r="CD16" s="448">
        <v>5261.2060219882796</v>
      </c>
      <c r="CE16" s="449">
        <v>4891.0576287991498</v>
      </c>
    </row>
    <row r="17" spans="1:83" s="243" customFormat="1" ht="25.5" customHeight="1" x14ac:dyDescent="0.35">
      <c r="B17" s="82" t="s">
        <v>273</v>
      </c>
      <c r="C17" s="233"/>
      <c r="D17" s="445">
        <f t="shared" ref="D17:AI17" si="14">SUM(D21,D24)</f>
        <v>0</v>
      </c>
      <c r="E17" s="445">
        <f t="shared" si="14"/>
        <v>0</v>
      </c>
      <c r="F17" s="445">
        <f t="shared" si="14"/>
        <v>0</v>
      </c>
      <c r="G17" s="445">
        <f t="shared" si="14"/>
        <v>0</v>
      </c>
      <c r="H17" s="445">
        <f t="shared" si="14"/>
        <v>0</v>
      </c>
      <c r="I17" s="445">
        <f t="shared" si="14"/>
        <v>0</v>
      </c>
      <c r="J17" s="445">
        <f t="shared" si="14"/>
        <v>0</v>
      </c>
      <c r="K17" s="445">
        <f t="shared" si="14"/>
        <v>0</v>
      </c>
      <c r="L17" s="445">
        <f t="shared" si="14"/>
        <v>0</v>
      </c>
      <c r="M17" s="445">
        <f t="shared" si="14"/>
        <v>0</v>
      </c>
      <c r="N17" s="445">
        <f t="shared" si="14"/>
        <v>0</v>
      </c>
      <c r="O17" s="445">
        <f t="shared" si="14"/>
        <v>0</v>
      </c>
      <c r="P17" s="445">
        <f t="shared" si="14"/>
        <v>0</v>
      </c>
      <c r="Q17" s="445">
        <f t="shared" si="14"/>
        <v>0</v>
      </c>
      <c r="R17" s="445">
        <f t="shared" si="14"/>
        <v>0</v>
      </c>
      <c r="S17" s="445">
        <f t="shared" si="14"/>
        <v>0</v>
      </c>
      <c r="T17" s="445">
        <f t="shared" si="14"/>
        <v>0</v>
      </c>
      <c r="U17" s="445">
        <f t="shared" si="14"/>
        <v>0</v>
      </c>
      <c r="V17" s="445">
        <f t="shared" si="14"/>
        <v>0</v>
      </c>
      <c r="W17" s="445">
        <f t="shared" si="14"/>
        <v>0</v>
      </c>
      <c r="X17" s="445">
        <f t="shared" si="14"/>
        <v>0</v>
      </c>
      <c r="Y17" s="445">
        <f t="shared" si="14"/>
        <v>0</v>
      </c>
      <c r="Z17" s="445">
        <f t="shared" si="14"/>
        <v>0</v>
      </c>
      <c r="AA17" s="445">
        <f t="shared" si="14"/>
        <v>0</v>
      </c>
      <c r="AB17" s="445">
        <f t="shared" si="14"/>
        <v>0</v>
      </c>
      <c r="AC17" s="445">
        <f t="shared" si="14"/>
        <v>0</v>
      </c>
      <c r="AD17" s="445">
        <f t="shared" si="14"/>
        <v>0</v>
      </c>
      <c r="AE17" s="445">
        <f t="shared" si="14"/>
        <v>0</v>
      </c>
      <c r="AF17" s="445">
        <f t="shared" si="14"/>
        <v>0</v>
      </c>
      <c r="AG17" s="445">
        <f t="shared" si="14"/>
        <v>0</v>
      </c>
      <c r="AH17" s="445">
        <f t="shared" si="14"/>
        <v>0</v>
      </c>
      <c r="AI17" s="445">
        <f t="shared" si="14"/>
        <v>0</v>
      </c>
      <c r="AJ17" s="445">
        <f t="shared" ref="AJ17:BO17" si="15">SUM(AJ21,AJ24)</f>
        <v>0</v>
      </c>
      <c r="AK17" s="445">
        <f t="shared" si="15"/>
        <v>0</v>
      </c>
      <c r="AL17" s="445">
        <f t="shared" si="15"/>
        <v>0</v>
      </c>
      <c r="AM17" s="445">
        <f t="shared" si="15"/>
        <v>0</v>
      </c>
      <c r="AN17" s="445">
        <f t="shared" si="15"/>
        <v>0</v>
      </c>
      <c r="AO17" s="445">
        <f t="shared" si="15"/>
        <v>0</v>
      </c>
      <c r="AP17" s="445">
        <f t="shared" si="15"/>
        <v>0</v>
      </c>
      <c r="AQ17" s="445">
        <f t="shared" si="15"/>
        <v>0</v>
      </c>
      <c r="AR17" s="445">
        <f t="shared" si="15"/>
        <v>0</v>
      </c>
      <c r="AS17" s="445">
        <f t="shared" si="15"/>
        <v>0</v>
      </c>
      <c r="AT17" s="445">
        <f t="shared" si="15"/>
        <v>0</v>
      </c>
      <c r="AU17" s="445">
        <f t="shared" si="15"/>
        <v>0</v>
      </c>
      <c r="AV17" s="445">
        <f t="shared" si="15"/>
        <v>0</v>
      </c>
      <c r="AW17" s="445">
        <f t="shared" si="15"/>
        <v>0</v>
      </c>
      <c r="AX17" s="445">
        <f t="shared" si="15"/>
        <v>0</v>
      </c>
      <c r="AY17" s="445">
        <f t="shared" si="15"/>
        <v>7622.94</v>
      </c>
      <c r="AZ17" s="445">
        <f t="shared" si="15"/>
        <v>7661.6239999999998</v>
      </c>
      <c r="BA17" s="445">
        <f t="shared" si="15"/>
        <v>7412.2720000000008</v>
      </c>
      <c r="BB17" s="445">
        <f t="shared" si="15"/>
        <v>7250.5899999999992</v>
      </c>
      <c r="BC17" s="445">
        <f t="shared" si="15"/>
        <v>6790.04</v>
      </c>
      <c r="BD17" s="445">
        <f t="shared" si="15"/>
        <v>6766.183</v>
      </c>
      <c r="BE17" s="445">
        <f t="shared" si="15"/>
        <v>6749.0433528570848</v>
      </c>
      <c r="BF17" s="445">
        <f t="shared" si="15"/>
        <v>6757.9545089520052</v>
      </c>
      <c r="BG17" s="445">
        <f t="shared" si="15"/>
        <v>6724.1235550023994</v>
      </c>
      <c r="BH17" s="445">
        <f t="shared" si="15"/>
        <v>6662.027000000001</v>
      </c>
      <c r="BI17" s="445">
        <f t="shared" si="15"/>
        <v>6649.9306075200002</v>
      </c>
      <c r="BJ17" s="445">
        <f t="shared" si="15"/>
        <v>6566.1693209299992</v>
      </c>
      <c r="BK17" s="445">
        <f t="shared" si="15"/>
        <v>6657.0001817393668</v>
      </c>
      <c r="BL17" s="445">
        <f t="shared" si="15"/>
        <v>6515.843602259999</v>
      </c>
      <c r="BM17" s="445">
        <f t="shared" si="15"/>
        <v>6108.3423565899984</v>
      </c>
      <c r="BN17" s="445">
        <f t="shared" si="15"/>
        <v>5556.0370140352552</v>
      </c>
      <c r="BO17" s="445">
        <f t="shared" si="15"/>
        <v>4935.2797263499997</v>
      </c>
      <c r="BP17" s="445">
        <f t="shared" ref="BP17:CE17" si="16">SUM(BP21,BP24)</f>
        <v>3275.8454461099991</v>
      </c>
      <c r="BQ17" s="445">
        <f t="shared" si="16"/>
        <v>1186.7982191800002</v>
      </c>
      <c r="BR17" s="445">
        <f t="shared" si="16"/>
        <v>244.52811802000031</v>
      </c>
      <c r="BS17" s="445">
        <f t="shared" si="16"/>
        <v>62.986505620193512</v>
      </c>
      <c r="BT17" s="445">
        <f t="shared" si="16"/>
        <v>15.069286518175856</v>
      </c>
      <c r="BU17" s="445">
        <f t="shared" si="16"/>
        <v>9.0194682002369593</v>
      </c>
      <c r="BV17" s="445">
        <f t="shared" si="16"/>
        <v>0</v>
      </c>
      <c r="BW17" s="445">
        <f t="shared" si="16"/>
        <v>4.8985961261127366</v>
      </c>
      <c r="BX17" s="445">
        <f t="shared" si="16"/>
        <v>4.6984256310168773</v>
      </c>
      <c r="BY17" s="445">
        <f t="shared" si="16"/>
        <v>0</v>
      </c>
      <c r="BZ17" s="445">
        <f t="shared" si="16"/>
        <v>0</v>
      </c>
      <c r="CA17" s="445">
        <f t="shared" si="16"/>
        <v>2.46698197465716</v>
      </c>
      <c r="CB17" s="445">
        <f t="shared" si="16"/>
        <v>2.6230894319800133</v>
      </c>
      <c r="CC17" s="445">
        <f t="shared" si="16"/>
        <v>2.6305319615763114</v>
      </c>
      <c r="CD17" s="445">
        <f t="shared" si="16"/>
        <v>2.6314127361408328</v>
      </c>
      <c r="CE17" s="446">
        <f t="shared" si="16"/>
        <v>2.6548811856504502</v>
      </c>
    </row>
    <row r="18" spans="1:83" x14ac:dyDescent="0.35">
      <c r="B18" s="73" t="s">
        <v>687</v>
      </c>
      <c r="C18" s="53"/>
      <c r="D18" s="448">
        <v>0</v>
      </c>
      <c r="E18" s="448">
        <v>0</v>
      </c>
      <c r="F18" s="448">
        <v>0</v>
      </c>
      <c r="G18" s="448">
        <v>0</v>
      </c>
      <c r="H18" s="448">
        <v>0</v>
      </c>
      <c r="I18" s="448">
        <v>0</v>
      </c>
      <c r="J18" s="448">
        <v>0</v>
      </c>
      <c r="K18" s="448">
        <v>0</v>
      </c>
      <c r="L18" s="448">
        <v>0</v>
      </c>
      <c r="M18" s="448">
        <v>0</v>
      </c>
      <c r="N18" s="448">
        <v>0</v>
      </c>
      <c r="O18" s="448">
        <v>0</v>
      </c>
      <c r="P18" s="448">
        <v>0</v>
      </c>
      <c r="Q18" s="448">
        <v>0</v>
      </c>
      <c r="R18" s="448">
        <v>0</v>
      </c>
      <c r="S18" s="448">
        <v>0</v>
      </c>
      <c r="T18" s="448">
        <v>0</v>
      </c>
      <c r="U18" s="448">
        <v>0</v>
      </c>
      <c r="V18" s="448">
        <v>0</v>
      </c>
      <c r="W18" s="448">
        <v>0</v>
      </c>
      <c r="X18" s="448">
        <v>0</v>
      </c>
      <c r="Y18" s="448">
        <v>0</v>
      </c>
      <c r="Z18" s="448">
        <v>0</v>
      </c>
      <c r="AA18" s="448">
        <v>0</v>
      </c>
      <c r="AB18" s="448">
        <v>0</v>
      </c>
      <c r="AC18" s="448">
        <v>0</v>
      </c>
      <c r="AD18" s="448">
        <v>0</v>
      </c>
      <c r="AE18" s="448">
        <v>0</v>
      </c>
      <c r="AF18" s="448">
        <v>0</v>
      </c>
      <c r="AG18" s="448">
        <v>0</v>
      </c>
      <c r="AH18" s="448">
        <v>0</v>
      </c>
      <c r="AI18" s="448">
        <v>0</v>
      </c>
      <c r="AJ18" s="448">
        <v>0</v>
      </c>
      <c r="AK18" s="448">
        <v>0</v>
      </c>
      <c r="AL18" s="448">
        <v>0</v>
      </c>
      <c r="AM18" s="448">
        <v>0</v>
      </c>
      <c r="AN18" s="448">
        <v>0</v>
      </c>
      <c r="AO18" s="448">
        <v>0</v>
      </c>
      <c r="AP18" s="448">
        <v>0</v>
      </c>
      <c r="AQ18" s="448">
        <v>0</v>
      </c>
      <c r="AR18" s="448">
        <v>0</v>
      </c>
      <c r="AS18" s="448">
        <v>0</v>
      </c>
      <c r="AT18" s="448">
        <v>0</v>
      </c>
      <c r="AU18" s="448">
        <v>0</v>
      </c>
      <c r="AV18" s="448">
        <v>0</v>
      </c>
      <c r="AW18" s="448">
        <v>0</v>
      </c>
      <c r="AX18" s="448">
        <v>0</v>
      </c>
      <c r="AY18" s="448">
        <v>278.33999999999997</v>
      </c>
      <c r="AZ18" s="448">
        <v>312.73</v>
      </c>
      <c r="BA18" s="448">
        <v>317.79700000000003</v>
      </c>
      <c r="BB18" s="448">
        <v>282.72800000000001</v>
      </c>
      <c r="BC18" s="448">
        <v>330.15090755271024</v>
      </c>
      <c r="BD18" s="448">
        <v>333.25174293093409</v>
      </c>
      <c r="BE18" s="448">
        <v>333.04137154438575</v>
      </c>
      <c r="BF18" s="448">
        <v>382.88721096740397</v>
      </c>
      <c r="BG18" s="448">
        <v>327.37031524653656</v>
      </c>
      <c r="BH18" s="448">
        <v>304.44139058878591</v>
      </c>
      <c r="BI18" s="448">
        <v>278.06156262040605</v>
      </c>
      <c r="BJ18" s="448">
        <v>289.99861489743967</v>
      </c>
      <c r="BK18" s="448">
        <v>275.18506486688074</v>
      </c>
      <c r="BL18" s="448">
        <v>233.47537700891493</v>
      </c>
      <c r="BM18" s="448">
        <v>25.701808144413643</v>
      </c>
      <c r="BN18" s="448">
        <v>25.203064663515647</v>
      </c>
      <c r="BO18" s="448">
        <v>12.429903442670245</v>
      </c>
      <c r="BP18" s="448">
        <v>4.7759055965311905</v>
      </c>
      <c r="BQ18" s="448">
        <v>3.1683124134191218</v>
      </c>
      <c r="BR18" s="448">
        <v>0.57839741453015014</v>
      </c>
      <c r="BS18" s="448">
        <v>7.8663114070179882E-2</v>
      </c>
      <c r="BT18" s="448">
        <v>1.6086072841076982E-2</v>
      </c>
      <c r="BU18" s="448">
        <v>7.756634753931453E-3</v>
      </c>
      <c r="BV18" s="448">
        <v>0</v>
      </c>
      <c r="BW18" s="448">
        <v>5.7666737826618276E-3</v>
      </c>
      <c r="BX18" s="448">
        <v>5.5310311788598007E-3</v>
      </c>
      <c r="BY18" s="448">
        <v>0</v>
      </c>
      <c r="BZ18" s="448">
        <v>0</v>
      </c>
      <c r="CA18" s="448">
        <v>0</v>
      </c>
      <c r="CB18" s="448">
        <v>0</v>
      </c>
      <c r="CC18" s="448">
        <v>0</v>
      </c>
      <c r="CD18" s="448">
        <v>0</v>
      </c>
      <c r="CE18" s="449">
        <v>0</v>
      </c>
    </row>
    <row r="19" spans="1:83" x14ac:dyDescent="0.35">
      <c r="B19" s="73" t="s">
        <v>688</v>
      </c>
      <c r="C19" s="53"/>
      <c r="D19" s="448">
        <v>0</v>
      </c>
      <c r="E19" s="448">
        <v>0</v>
      </c>
      <c r="F19" s="448">
        <v>0</v>
      </c>
      <c r="G19" s="448">
        <v>0</v>
      </c>
      <c r="H19" s="448">
        <v>0</v>
      </c>
      <c r="I19" s="448">
        <v>0</v>
      </c>
      <c r="J19" s="448">
        <v>0</v>
      </c>
      <c r="K19" s="448">
        <v>0</v>
      </c>
      <c r="L19" s="448">
        <v>0</v>
      </c>
      <c r="M19" s="448">
        <v>0</v>
      </c>
      <c r="N19" s="448">
        <v>0</v>
      </c>
      <c r="O19" s="448">
        <v>0</v>
      </c>
      <c r="P19" s="448">
        <v>0</v>
      </c>
      <c r="Q19" s="448">
        <v>0</v>
      </c>
      <c r="R19" s="448">
        <v>0</v>
      </c>
      <c r="S19" s="448">
        <v>0</v>
      </c>
      <c r="T19" s="448">
        <v>0</v>
      </c>
      <c r="U19" s="448">
        <v>0</v>
      </c>
      <c r="V19" s="448">
        <v>0</v>
      </c>
      <c r="W19" s="448">
        <v>0</v>
      </c>
      <c r="X19" s="448">
        <v>0</v>
      </c>
      <c r="Y19" s="448">
        <v>0</v>
      </c>
      <c r="Z19" s="448">
        <v>0</v>
      </c>
      <c r="AA19" s="448">
        <v>0</v>
      </c>
      <c r="AB19" s="448">
        <v>0</v>
      </c>
      <c r="AC19" s="448">
        <v>0</v>
      </c>
      <c r="AD19" s="448">
        <v>0</v>
      </c>
      <c r="AE19" s="448">
        <v>0</v>
      </c>
      <c r="AF19" s="448">
        <v>0</v>
      </c>
      <c r="AG19" s="448">
        <v>0</v>
      </c>
      <c r="AH19" s="448">
        <v>0</v>
      </c>
      <c r="AI19" s="448">
        <v>0</v>
      </c>
      <c r="AJ19" s="448">
        <v>0</v>
      </c>
      <c r="AK19" s="448">
        <v>0</v>
      </c>
      <c r="AL19" s="448">
        <v>0</v>
      </c>
      <c r="AM19" s="448">
        <v>0</v>
      </c>
      <c r="AN19" s="448">
        <v>0</v>
      </c>
      <c r="AO19" s="448">
        <v>0</v>
      </c>
      <c r="AP19" s="448">
        <v>0</v>
      </c>
      <c r="AQ19" s="448">
        <v>0</v>
      </c>
      <c r="AR19" s="448">
        <v>0</v>
      </c>
      <c r="AS19" s="448">
        <v>0</v>
      </c>
      <c r="AT19" s="448">
        <v>0</v>
      </c>
      <c r="AU19" s="448">
        <v>0</v>
      </c>
      <c r="AV19" s="448">
        <v>0</v>
      </c>
      <c r="AW19" s="448">
        <v>0</v>
      </c>
      <c r="AX19" s="448">
        <v>0</v>
      </c>
      <c r="AY19" s="448">
        <v>255.893</v>
      </c>
      <c r="AZ19" s="448">
        <v>296.48399999999998</v>
      </c>
      <c r="BA19" s="448">
        <v>316.82499999999999</v>
      </c>
      <c r="BB19" s="448">
        <v>304.512</v>
      </c>
      <c r="BC19" s="448">
        <v>389.09290450278598</v>
      </c>
      <c r="BD19" s="448">
        <v>388.42224478490493</v>
      </c>
      <c r="BE19" s="448">
        <v>403.02054330646723</v>
      </c>
      <c r="BF19" s="448">
        <v>434.43669273899275</v>
      </c>
      <c r="BG19" s="448">
        <v>395.20975548624494</v>
      </c>
      <c r="BH19" s="448">
        <v>385.52086790840985</v>
      </c>
      <c r="BI19" s="448">
        <v>338.42995165229138</v>
      </c>
      <c r="BJ19" s="448">
        <v>343.23821262673005</v>
      </c>
      <c r="BK19" s="448">
        <v>333.42902642687261</v>
      </c>
      <c r="BL19" s="448">
        <v>303.88524745009164</v>
      </c>
      <c r="BM19" s="448">
        <v>89.11510244239652</v>
      </c>
      <c r="BN19" s="448">
        <v>23.972191081960425</v>
      </c>
      <c r="BO19" s="448">
        <v>14.68613337390328</v>
      </c>
      <c r="BP19" s="448">
        <v>6.2138376610834092</v>
      </c>
      <c r="BQ19" s="448">
        <v>1.5341430366137312</v>
      </c>
      <c r="BR19" s="448">
        <v>0.92562324341331403</v>
      </c>
      <c r="BS19" s="448">
        <v>0.11088457245345321</v>
      </c>
      <c r="BT19" s="448">
        <v>2.4473953737035307E-2</v>
      </c>
      <c r="BU19" s="448">
        <v>1.6556657835364592E-2</v>
      </c>
      <c r="BV19" s="448">
        <v>0</v>
      </c>
      <c r="BW19" s="448">
        <v>8.5462980997463196E-3</v>
      </c>
      <c r="BX19" s="448">
        <v>8.1970721832140755E-3</v>
      </c>
      <c r="BY19" s="448">
        <v>0</v>
      </c>
      <c r="BZ19" s="448">
        <v>0</v>
      </c>
      <c r="CA19" s="448">
        <v>0</v>
      </c>
      <c r="CB19" s="448">
        <v>0</v>
      </c>
      <c r="CC19" s="448">
        <v>0</v>
      </c>
      <c r="CD19" s="448">
        <v>0</v>
      </c>
      <c r="CE19" s="449">
        <v>0</v>
      </c>
    </row>
    <row r="20" spans="1:83" x14ac:dyDescent="0.35">
      <c r="B20" s="73" t="s">
        <v>689</v>
      </c>
      <c r="C20" s="53"/>
      <c r="D20" s="448">
        <v>0</v>
      </c>
      <c r="E20" s="448">
        <v>0</v>
      </c>
      <c r="F20" s="448">
        <v>0</v>
      </c>
      <c r="G20" s="448">
        <v>0</v>
      </c>
      <c r="H20" s="448">
        <v>0</v>
      </c>
      <c r="I20" s="448">
        <v>0</v>
      </c>
      <c r="J20" s="448">
        <v>0</v>
      </c>
      <c r="K20" s="448">
        <v>0</v>
      </c>
      <c r="L20" s="448">
        <v>0</v>
      </c>
      <c r="M20" s="448">
        <v>0</v>
      </c>
      <c r="N20" s="448">
        <v>0</v>
      </c>
      <c r="O20" s="448">
        <v>0</v>
      </c>
      <c r="P20" s="448">
        <v>0</v>
      </c>
      <c r="Q20" s="448">
        <v>0</v>
      </c>
      <c r="R20" s="448">
        <v>0</v>
      </c>
      <c r="S20" s="448">
        <v>0</v>
      </c>
      <c r="T20" s="448">
        <v>0</v>
      </c>
      <c r="U20" s="448">
        <v>0</v>
      </c>
      <c r="V20" s="448">
        <v>0</v>
      </c>
      <c r="W20" s="448">
        <v>0</v>
      </c>
      <c r="X20" s="448">
        <v>0</v>
      </c>
      <c r="Y20" s="448">
        <v>0</v>
      </c>
      <c r="Z20" s="448">
        <v>0</v>
      </c>
      <c r="AA20" s="448">
        <v>0</v>
      </c>
      <c r="AB20" s="448">
        <v>0</v>
      </c>
      <c r="AC20" s="448">
        <v>0</v>
      </c>
      <c r="AD20" s="448">
        <v>0</v>
      </c>
      <c r="AE20" s="448">
        <v>0</v>
      </c>
      <c r="AF20" s="448">
        <v>0</v>
      </c>
      <c r="AG20" s="448">
        <v>0</v>
      </c>
      <c r="AH20" s="448">
        <v>0</v>
      </c>
      <c r="AI20" s="448">
        <v>0</v>
      </c>
      <c r="AJ20" s="448">
        <v>0</v>
      </c>
      <c r="AK20" s="448">
        <v>0</v>
      </c>
      <c r="AL20" s="448">
        <v>0</v>
      </c>
      <c r="AM20" s="448">
        <v>0</v>
      </c>
      <c r="AN20" s="448">
        <v>0</v>
      </c>
      <c r="AO20" s="448">
        <v>0</v>
      </c>
      <c r="AP20" s="448">
        <v>0</v>
      </c>
      <c r="AQ20" s="448">
        <v>0</v>
      </c>
      <c r="AR20" s="448">
        <v>0</v>
      </c>
      <c r="AS20" s="448">
        <v>0</v>
      </c>
      <c r="AT20" s="448">
        <v>0</v>
      </c>
      <c r="AU20" s="448">
        <v>0</v>
      </c>
      <c r="AV20" s="448">
        <v>0</v>
      </c>
      <c r="AW20" s="448">
        <v>0</v>
      </c>
      <c r="AX20" s="448">
        <v>0</v>
      </c>
      <c r="AY20" s="448">
        <v>5708.9949999999999</v>
      </c>
      <c r="AZ20" s="448">
        <v>5792.4780000000001</v>
      </c>
      <c r="BA20" s="448">
        <v>5715.9560000000001</v>
      </c>
      <c r="BB20" s="448">
        <v>5743.7889999999998</v>
      </c>
      <c r="BC20" s="448">
        <v>5318.2371879445036</v>
      </c>
      <c r="BD20" s="448">
        <v>5349.2100122841612</v>
      </c>
      <c r="BE20" s="448">
        <v>5496.5920851491464</v>
      </c>
      <c r="BF20" s="448">
        <v>5467.9550307962018</v>
      </c>
      <c r="BG20" s="448">
        <v>5553.812341810718</v>
      </c>
      <c r="BH20" s="448">
        <v>5590.5197415028051</v>
      </c>
      <c r="BI20" s="448">
        <v>5720.7396083745025</v>
      </c>
      <c r="BJ20" s="448">
        <v>5649.4461624454298</v>
      </c>
      <c r="BK20" s="448">
        <v>5800.6336650356134</v>
      </c>
      <c r="BL20" s="448">
        <v>5763.5421717209929</v>
      </c>
      <c r="BM20" s="448">
        <v>5815.048541423188</v>
      </c>
      <c r="BN20" s="448">
        <v>5349.4641971087312</v>
      </c>
      <c r="BO20" s="448">
        <v>4781.9556614559224</v>
      </c>
      <c r="BP20" s="448">
        <v>3181.2062019864088</v>
      </c>
      <c r="BQ20" s="448">
        <v>1153.9482224260289</v>
      </c>
      <c r="BR20" s="448">
        <v>237.86477993205682</v>
      </c>
      <c r="BS20" s="448">
        <v>61.737674063476376</v>
      </c>
      <c r="BT20" s="448">
        <v>14.854808293421895</v>
      </c>
      <c r="BU20" s="448">
        <v>8.9041502574107003</v>
      </c>
      <c r="BV20" s="448">
        <v>0</v>
      </c>
      <c r="BW20" s="448">
        <v>4.8097872081175916</v>
      </c>
      <c r="BX20" s="448">
        <v>4.6132456966379261</v>
      </c>
      <c r="BY20" s="448">
        <v>0</v>
      </c>
      <c r="BZ20" s="448">
        <v>0</v>
      </c>
      <c r="CA20" s="448">
        <v>2.46698197465716</v>
      </c>
      <c r="CB20" s="448">
        <v>2.6230894319800133</v>
      </c>
      <c r="CC20" s="448">
        <v>2.6305319615763114</v>
      </c>
      <c r="CD20" s="448">
        <v>2.6314127361408328</v>
      </c>
      <c r="CE20" s="449">
        <v>2.6548811856504502</v>
      </c>
    </row>
    <row r="21" spans="1:83" x14ac:dyDescent="0.35">
      <c r="B21" s="73" t="s">
        <v>690</v>
      </c>
      <c r="C21" s="53"/>
      <c r="D21" s="448">
        <v>0</v>
      </c>
      <c r="E21" s="448">
        <v>0</v>
      </c>
      <c r="F21" s="448">
        <v>0</v>
      </c>
      <c r="G21" s="448">
        <v>0</v>
      </c>
      <c r="H21" s="448">
        <v>0</v>
      </c>
      <c r="I21" s="448">
        <v>0</v>
      </c>
      <c r="J21" s="448">
        <v>0</v>
      </c>
      <c r="K21" s="448">
        <v>0</v>
      </c>
      <c r="L21" s="448">
        <v>0</v>
      </c>
      <c r="M21" s="448">
        <v>0</v>
      </c>
      <c r="N21" s="448">
        <v>0</v>
      </c>
      <c r="O21" s="448">
        <v>0</v>
      </c>
      <c r="P21" s="448">
        <v>0</v>
      </c>
      <c r="Q21" s="448">
        <v>0</v>
      </c>
      <c r="R21" s="448">
        <v>0</v>
      </c>
      <c r="S21" s="448">
        <v>0</v>
      </c>
      <c r="T21" s="448">
        <v>0</v>
      </c>
      <c r="U21" s="448">
        <v>0</v>
      </c>
      <c r="V21" s="448">
        <v>0</v>
      </c>
      <c r="W21" s="448">
        <v>0</v>
      </c>
      <c r="X21" s="448">
        <v>0</v>
      </c>
      <c r="Y21" s="448">
        <v>0</v>
      </c>
      <c r="Z21" s="448">
        <v>0</v>
      </c>
      <c r="AA21" s="448">
        <v>0</v>
      </c>
      <c r="AB21" s="448">
        <v>0</v>
      </c>
      <c r="AC21" s="448">
        <v>0</v>
      </c>
      <c r="AD21" s="448">
        <v>0</v>
      </c>
      <c r="AE21" s="448">
        <v>0</v>
      </c>
      <c r="AF21" s="448">
        <v>0</v>
      </c>
      <c r="AG21" s="448">
        <v>0</v>
      </c>
      <c r="AH21" s="448">
        <v>0</v>
      </c>
      <c r="AI21" s="448">
        <v>0</v>
      </c>
      <c r="AJ21" s="448">
        <v>0</v>
      </c>
      <c r="AK21" s="448">
        <v>0</v>
      </c>
      <c r="AL21" s="448">
        <v>0</v>
      </c>
      <c r="AM21" s="448">
        <v>0</v>
      </c>
      <c r="AN21" s="448">
        <v>0</v>
      </c>
      <c r="AO21" s="448">
        <v>0</v>
      </c>
      <c r="AP21" s="448">
        <v>0</v>
      </c>
      <c r="AQ21" s="448">
        <v>0</v>
      </c>
      <c r="AR21" s="448">
        <v>0</v>
      </c>
      <c r="AS21" s="448">
        <v>0</v>
      </c>
      <c r="AT21" s="448">
        <v>0</v>
      </c>
      <c r="AU21" s="448">
        <v>0</v>
      </c>
      <c r="AV21" s="448">
        <v>0</v>
      </c>
      <c r="AW21" s="448">
        <v>0</v>
      </c>
      <c r="AX21" s="448">
        <v>0</v>
      </c>
      <c r="AY21" s="448">
        <f t="shared" ref="AY21:CE21" si="17">SUM(AY18:AY20)</f>
        <v>6243.2280000000001</v>
      </c>
      <c r="AZ21" s="448">
        <f t="shared" si="17"/>
        <v>6401.692</v>
      </c>
      <c r="BA21" s="448">
        <f t="shared" si="17"/>
        <v>6350.5780000000004</v>
      </c>
      <c r="BB21" s="448">
        <f t="shared" si="17"/>
        <v>6331.0289999999995</v>
      </c>
      <c r="BC21" s="448">
        <f t="shared" si="17"/>
        <v>6037.4809999999998</v>
      </c>
      <c r="BD21" s="448">
        <f t="shared" si="17"/>
        <v>6070.884</v>
      </c>
      <c r="BE21" s="448">
        <f t="shared" si="17"/>
        <v>6232.6539999999995</v>
      </c>
      <c r="BF21" s="448">
        <f t="shared" si="17"/>
        <v>6285.2789345025985</v>
      </c>
      <c r="BG21" s="448">
        <f t="shared" si="17"/>
        <v>6276.3924125434996</v>
      </c>
      <c r="BH21" s="448">
        <f t="shared" si="17"/>
        <v>6280.4820000000009</v>
      </c>
      <c r="BI21" s="448">
        <f t="shared" si="17"/>
        <v>6337.2311226472002</v>
      </c>
      <c r="BJ21" s="448">
        <f t="shared" si="17"/>
        <v>6282.6829899695995</v>
      </c>
      <c r="BK21" s="448">
        <f t="shared" si="17"/>
        <v>6409.2477563293669</v>
      </c>
      <c r="BL21" s="448">
        <f t="shared" si="17"/>
        <v>6300.9027961799993</v>
      </c>
      <c r="BM21" s="448">
        <f t="shared" si="17"/>
        <v>5929.8654520099981</v>
      </c>
      <c r="BN21" s="448">
        <f t="shared" si="17"/>
        <v>5398.6394528542069</v>
      </c>
      <c r="BO21" s="448">
        <f t="shared" si="17"/>
        <v>4809.0716982724962</v>
      </c>
      <c r="BP21" s="448">
        <f t="shared" si="17"/>
        <v>3192.1959452440233</v>
      </c>
      <c r="BQ21" s="448">
        <f t="shared" si="17"/>
        <v>1158.6506778760618</v>
      </c>
      <c r="BR21" s="448">
        <f t="shared" si="17"/>
        <v>239.36880059000029</v>
      </c>
      <c r="BS21" s="448">
        <f t="shared" si="17"/>
        <v>61.927221750000008</v>
      </c>
      <c r="BT21" s="448">
        <f t="shared" si="17"/>
        <v>14.895368320000006</v>
      </c>
      <c r="BU21" s="448">
        <f t="shared" si="17"/>
        <v>8.9284635499999965</v>
      </c>
      <c r="BV21" s="448">
        <f t="shared" si="17"/>
        <v>0</v>
      </c>
      <c r="BW21" s="448">
        <f t="shared" si="17"/>
        <v>4.8241001799999994</v>
      </c>
      <c r="BX21" s="448">
        <f t="shared" si="17"/>
        <v>4.6269738</v>
      </c>
      <c r="BY21" s="448">
        <f t="shared" si="17"/>
        <v>0</v>
      </c>
      <c r="BZ21" s="448">
        <f t="shared" si="17"/>
        <v>0</v>
      </c>
      <c r="CA21" s="448">
        <f t="shared" si="17"/>
        <v>2.46698197465716</v>
      </c>
      <c r="CB21" s="448">
        <f t="shared" si="17"/>
        <v>2.6230894319800133</v>
      </c>
      <c r="CC21" s="448">
        <f t="shared" si="17"/>
        <v>2.6305319615763114</v>
      </c>
      <c r="CD21" s="448">
        <f t="shared" si="17"/>
        <v>2.6314127361408328</v>
      </c>
      <c r="CE21" s="449">
        <f t="shared" si="17"/>
        <v>2.6548811856504502</v>
      </c>
    </row>
    <row r="22" spans="1:83" x14ac:dyDescent="0.35">
      <c r="B22" s="279" t="s">
        <v>438</v>
      </c>
      <c r="C22" s="447"/>
      <c r="D22" s="448">
        <v>0</v>
      </c>
      <c r="E22" s="448">
        <v>0</v>
      </c>
      <c r="F22" s="448">
        <v>0</v>
      </c>
      <c r="G22" s="448">
        <v>0</v>
      </c>
      <c r="H22" s="448">
        <v>0</v>
      </c>
      <c r="I22" s="448">
        <v>0</v>
      </c>
      <c r="J22" s="448">
        <v>0</v>
      </c>
      <c r="K22" s="448">
        <v>0</v>
      </c>
      <c r="L22" s="448">
        <v>0</v>
      </c>
      <c r="M22" s="448">
        <v>0</v>
      </c>
      <c r="N22" s="448">
        <v>0</v>
      </c>
      <c r="O22" s="448">
        <v>0</v>
      </c>
      <c r="P22" s="448">
        <v>0</v>
      </c>
      <c r="Q22" s="448">
        <v>0</v>
      </c>
      <c r="R22" s="448">
        <v>0</v>
      </c>
      <c r="S22" s="448">
        <v>0</v>
      </c>
      <c r="T22" s="448">
        <v>0</v>
      </c>
      <c r="U22" s="448">
        <v>0</v>
      </c>
      <c r="V22" s="448">
        <v>0</v>
      </c>
      <c r="W22" s="448">
        <v>0</v>
      </c>
      <c r="X22" s="448">
        <v>0</v>
      </c>
      <c r="Y22" s="448">
        <v>0</v>
      </c>
      <c r="Z22" s="448">
        <v>0</v>
      </c>
      <c r="AA22" s="448">
        <v>0</v>
      </c>
      <c r="AB22" s="448">
        <v>0</v>
      </c>
      <c r="AC22" s="448">
        <v>0</v>
      </c>
      <c r="AD22" s="448">
        <v>0</v>
      </c>
      <c r="AE22" s="448">
        <v>0</v>
      </c>
      <c r="AF22" s="448">
        <v>0</v>
      </c>
      <c r="AG22" s="448">
        <v>0</v>
      </c>
      <c r="AH22" s="448">
        <v>0</v>
      </c>
      <c r="AI22" s="448">
        <v>0</v>
      </c>
      <c r="AJ22" s="448">
        <v>0</v>
      </c>
      <c r="AK22" s="448">
        <v>0</v>
      </c>
      <c r="AL22" s="448">
        <v>0</v>
      </c>
      <c r="AM22" s="448">
        <v>0</v>
      </c>
      <c r="AN22" s="448">
        <v>0</v>
      </c>
      <c r="AO22" s="448">
        <v>0</v>
      </c>
      <c r="AP22" s="448">
        <v>0</v>
      </c>
      <c r="AQ22" s="448">
        <v>0</v>
      </c>
      <c r="AR22" s="448">
        <v>0</v>
      </c>
      <c r="AS22" s="448">
        <v>0</v>
      </c>
      <c r="AT22" s="448">
        <v>0</v>
      </c>
      <c r="AU22" s="448">
        <v>0</v>
      </c>
      <c r="AV22" s="448">
        <v>0</v>
      </c>
      <c r="AW22" s="448">
        <v>0</v>
      </c>
      <c r="AX22" s="448">
        <v>0</v>
      </c>
      <c r="AY22" s="448">
        <v>5326.5479309760121</v>
      </c>
      <c r="AZ22" s="448">
        <v>5634.0700627548977</v>
      </c>
      <c r="BA22" s="448">
        <v>5761.3166007132186</v>
      </c>
      <c r="BB22" s="448">
        <v>5954.2356985493152</v>
      </c>
      <c r="BC22" s="448">
        <v>5897.0027550317054</v>
      </c>
      <c r="BD22" s="448">
        <v>6067.8</v>
      </c>
      <c r="BE22" s="448">
        <v>6232.6540000000005</v>
      </c>
      <c r="BF22" s="448">
        <v>6285.2789345025994</v>
      </c>
      <c r="BG22" s="448">
        <v>6276.3924125434996</v>
      </c>
      <c r="BH22" s="448">
        <v>6280.482</v>
      </c>
      <c r="BI22" s="448">
        <v>6337.2311226471993</v>
      </c>
      <c r="BJ22" s="448">
        <v>6282.6829899695995</v>
      </c>
      <c r="BK22" s="448">
        <v>6409.2477563293669</v>
      </c>
      <c r="BL22" s="448">
        <v>6300.9027961799993</v>
      </c>
      <c r="BM22" s="448">
        <v>5929.8654520099981</v>
      </c>
      <c r="BN22" s="448">
        <v>5398.6394528542078</v>
      </c>
      <c r="BO22" s="448">
        <v>4809.0716982724962</v>
      </c>
      <c r="BP22" s="448">
        <v>3192.1959452440233</v>
      </c>
      <c r="BQ22" s="448">
        <v>1158.650677876062</v>
      </c>
      <c r="BR22" s="448">
        <v>239.36880059000026</v>
      </c>
      <c r="BS22" s="448">
        <v>60.867937879806497</v>
      </c>
      <c r="BT22" s="448">
        <v>14.721450121824157</v>
      </c>
      <c r="BU22" s="448">
        <v>8.8374588997630372</v>
      </c>
      <c r="BV22" s="448">
        <v>0</v>
      </c>
      <c r="BW22" s="448">
        <v>4.7506543911517545</v>
      </c>
      <c r="BX22" s="448">
        <v>4.5565721262476151</v>
      </c>
      <c r="BY22" s="448">
        <v>0</v>
      </c>
      <c r="BZ22" s="448">
        <v>0</v>
      </c>
      <c r="CA22" s="448">
        <v>2.46698197465716</v>
      </c>
      <c r="CB22" s="448">
        <v>2.6230894319800133</v>
      </c>
      <c r="CC22" s="448">
        <v>2.6305319615763114</v>
      </c>
      <c r="CD22" s="448">
        <v>2.6314127361408328</v>
      </c>
      <c r="CE22" s="449">
        <v>2.6548811856504502</v>
      </c>
    </row>
    <row r="23" spans="1:83" x14ac:dyDescent="0.35">
      <c r="B23" s="279" t="s">
        <v>437</v>
      </c>
      <c r="C23" s="447"/>
      <c r="D23" s="448">
        <v>0</v>
      </c>
      <c r="E23" s="448">
        <v>0</v>
      </c>
      <c r="F23" s="448">
        <v>0</v>
      </c>
      <c r="G23" s="448">
        <v>0</v>
      </c>
      <c r="H23" s="448">
        <v>0</v>
      </c>
      <c r="I23" s="448">
        <v>0</v>
      </c>
      <c r="J23" s="448">
        <v>0</v>
      </c>
      <c r="K23" s="448">
        <v>0</v>
      </c>
      <c r="L23" s="448">
        <v>0</v>
      </c>
      <c r="M23" s="448">
        <v>0</v>
      </c>
      <c r="N23" s="448">
        <v>0</v>
      </c>
      <c r="O23" s="448">
        <v>0</v>
      </c>
      <c r="P23" s="448">
        <v>0</v>
      </c>
      <c r="Q23" s="448">
        <v>0</v>
      </c>
      <c r="R23" s="448">
        <v>0</v>
      </c>
      <c r="S23" s="448">
        <v>0</v>
      </c>
      <c r="T23" s="448">
        <v>0</v>
      </c>
      <c r="U23" s="448">
        <v>0</v>
      </c>
      <c r="V23" s="448">
        <v>0</v>
      </c>
      <c r="W23" s="448">
        <v>0</v>
      </c>
      <c r="X23" s="448">
        <v>0</v>
      </c>
      <c r="Y23" s="448">
        <v>0</v>
      </c>
      <c r="Z23" s="448">
        <v>0</v>
      </c>
      <c r="AA23" s="448">
        <v>0</v>
      </c>
      <c r="AB23" s="448">
        <v>0</v>
      </c>
      <c r="AC23" s="448">
        <v>0</v>
      </c>
      <c r="AD23" s="448">
        <v>0</v>
      </c>
      <c r="AE23" s="448">
        <v>0</v>
      </c>
      <c r="AF23" s="448">
        <v>0</v>
      </c>
      <c r="AG23" s="448">
        <v>0</v>
      </c>
      <c r="AH23" s="448">
        <v>0</v>
      </c>
      <c r="AI23" s="448">
        <v>0</v>
      </c>
      <c r="AJ23" s="448">
        <v>0</v>
      </c>
      <c r="AK23" s="448">
        <v>0</v>
      </c>
      <c r="AL23" s="448">
        <v>0</v>
      </c>
      <c r="AM23" s="448">
        <v>0</v>
      </c>
      <c r="AN23" s="448">
        <v>0</v>
      </c>
      <c r="AO23" s="448">
        <v>0</v>
      </c>
      <c r="AP23" s="448">
        <v>0</v>
      </c>
      <c r="AQ23" s="448">
        <v>0</v>
      </c>
      <c r="AR23" s="448">
        <v>0</v>
      </c>
      <c r="AS23" s="448">
        <v>0</v>
      </c>
      <c r="AT23" s="448">
        <v>0</v>
      </c>
      <c r="AU23" s="448">
        <v>0</v>
      </c>
      <c r="AV23" s="448">
        <v>0</v>
      </c>
      <c r="AW23" s="448">
        <v>0</v>
      </c>
      <c r="AX23" s="448">
        <v>0</v>
      </c>
      <c r="AY23" s="448">
        <v>916.68006902398884</v>
      </c>
      <c r="AZ23" s="448">
        <v>767.62193724510246</v>
      </c>
      <c r="BA23" s="448">
        <v>589.26139928678288</v>
      </c>
      <c r="BB23" s="448">
        <v>376.793301450684</v>
      </c>
      <c r="BC23" s="448">
        <v>140.4782449682954</v>
      </c>
      <c r="BD23" s="448">
        <v>3.0840000000000001</v>
      </c>
      <c r="BE23" s="448">
        <v>0</v>
      </c>
      <c r="BF23" s="448">
        <v>0</v>
      </c>
      <c r="BG23" s="448">
        <v>0</v>
      </c>
      <c r="BH23" s="448">
        <v>0</v>
      </c>
      <c r="BI23" s="448">
        <v>0</v>
      </c>
      <c r="BJ23" s="448">
        <v>0</v>
      </c>
      <c r="BK23" s="448">
        <v>0</v>
      </c>
      <c r="BL23" s="448">
        <v>0</v>
      </c>
      <c r="BM23" s="448">
        <v>0</v>
      </c>
      <c r="BN23" s="448">
        <v>0</v>
      </c>
      <c r="BO23" s="448">
        <v>0</v>
      </c>
      <c r="BP23" s="448">
        <v>0</v>
      </c>
      <c r="BQ23" s="448">
        <v>0</v>
      </c>
      <c r="BR23" s="448">
        <v>0</v>
      </c>
      <c r="BS23" s="448">
        <v>0</v>
      </c>
      <c r="BT23" s="448">
        <v>0</v>
      </c>
      <c r="BU23" s="448">
        <v>0</v>
      </c>
      <c r="BV23" s="448">
        <v>0</v>
      </c>
      <c r="BW23" s="448">
        <v>0</v>
      </c>
      <c r="BX23" s="448">
        <v>0</v>
      </c>
      <c r="BY23" s="448">
        <v>0</v>
      </c>
      <c r="BZ23" s="448">
        <v>0</v>
      </c>
      <c r="CA23" s="448">
        <v>0</v>
      </c>
      <c r="CB23" s="448">
        <v>0</v>
      </c>
      <c r="CC23" s="448">
        <v>0</v>
      </c>
      <c r="CD23" s="448">
        <v>0</v>
      </c>
      <c r="CE23" s="449">
        <v>0</v>
      </c>
    </row>
    <row r="24" spans="1:83" ht="24" customHeight="1" x14ac:dyDescent="0.35">
      <c r="B24" s="73" t="s">
        <v>691</v>
      </c>
      <c r="C24" s="53"/>
      <c r="D24" s="448">
        <v>0</v>
      </c>
      <c r="E24" s="448">
        <v>0</v>
      </c>
      <c r="F24" s="448">
        <v>0</v>
      </c>
      <c r="G24" s="448">
        <v>0</v>
      </c>
      <c r="H24" s="448">
        <v>0</v>
      </c>
      <c r="I24" s="448">
        <v>0</v>
      </c>
      <c r="J24" s="448">
        <v>0</v>
      </c>
      <c r="K24" s="448">
        <v>0</v>
      </c>
      <c r="L24" s="448">
        <v>0</v>
      </c>
      <c r="M24" s="448">
        <v>0</v>
      </c>
      <c r="N24" s="448">
        <v>0</v>
      </c>
      <c r="O24" s="448">
        <v>0</v>
      </c>
      <c r="P24" s="448">
        <v>0</v>
      </c>
      <c r="Q24" s="448">
        <v>0</v>
      </c>
      <c r="R24" s="448">
        <v>0</v>
      </c>
      <c r="S24" s="448">
        <v>0</v>
      </c>
      <c r="T24" s="448">
        <v>0</v>
      </c>
      <c r="U24" s="448">
        <v>0</v>
      </c>
      <c r="V24" s="448">
        <v>0</v>
      </c>
      <c r="W24" s="448">
        <v>0</v>
      </c>
      <c r="X24" s="448">
        <v>0</v>
      </c>
      <c r="Y24" s="448">
        <v>0</v>
      </c>
      <c r="Z24" s="448">
        <v>0</v>
      </c>
      <c r="AA24" s="448">
        <v>0</v>
      </c>
      <c r="AB24" s="448">
        <v>0</v>
      </c>
      <c r="AC24" s="448">
        <v>0</v>
      </c>
      <c r="AD24" s="448">
        <v>0</v>
      </c>
      <c r="AE24" s="448">
        <v>0</v>
      </c>
      <c r="AF24" s="448">
        <v>0</v>
      </c>
      <c r="AG24" s="448">
        <v>0</v>
      </c>
      <c r="AH24" s="448">
        <v>0</v>
      </c>
      <c r="AI24" s="448">
        <v>0</v>
      </c>
      <c r="AJ24" s="448">
        <v>0</v>
      </c>
      <c r="AK24" s="448">
        <v>0</v>
      </c>
      <c r="AL24" s="448">
        <v>0</v>
      </c>
      <c r="AM24" s="448">
        <v>0</v>
      </c>
      <c r="AN24" s="448">
        <v>0</v>
      </c>
      <c r="AO24" s="448">
        <v>0</v>
      </c>
      <c r="AP24" s="448">
        <v>0</v>
      </c>
      <c r="AQ24" s="448">
        <v>0</v>
      </c>
      <c r="AR24" s="448">
        <v>0</v>
      </c>
      <c r="AS24" s="448">
        <v>0</v>
      </c>
      <c r="AT24" s="448">
        <v>0</v>
      </c>
      <c r="AU24" s="448">
        <v>0</v>
      </c>
      <c r="AV24" s="448">
        <v>0</v>
      </c>
      <c r="AW24" s="448">
        <v>0</v>
      </c>
      <c r="AX24" s="448">
        <v>0</v>
      </c>
      <c r="AY24" s="448">
        <f t="shared" ref="AY24:CE24" si="18">SUM(AY25:AY26)</f>
        <v>1379.7119999999998</v>
      </c>
      <c r="AZ24" s="448">
        <f t="shared" si="18"/>
        <v>1259.932</v>
      </c>
      <c r="BA24" s="448">
        <f t="shared" si="18"/>
        <v>1061.694</v>
      </c>
      <c r="BB24" s="448">
        <f t="shared" si="18"/>
        <v>919.56100000000004</v>
      </c>
      <c r="BC24" s="448">
        <f t="shared" si="18"/>
        <v>752.55899999999997</v>
      </c>
      <c r="BD24" s="448">
        <f t="shared" si="18"/>
        <v>695.29899999999998</v>
      </c>
      <c r="BE24" s="448">
        <f t="shared" si="18"/>
        <v>516.38935285708476</v>
      </c>
      <c r="BF24" s="448">
        <f t="shared" si="18"/>
        <v>472.67557444940707</v>
      </c>
      <c r="BG24" s="448">
        <f t="shared" si="18"/>
        <v>447.73114245890002</v>
      </c>
      <c r="BH24" s="448">
        <f t="shared" si="18"/>
        <v>381.54500000000002</v>
      </c>
      <c r="BI24" s="448">
        <f t="shared" si="18"/>
        <v>312.69948487280004</v>
      </c>
      <c r="BJ24" s="448">
        <f t="shared" si="18"/>
        <v>283.48633096040004</v>
      </c>
      <c r="BK24" s="448">
        <f t="shared" si="18"/>
        <v>247.75242540999994</v>
      </c>
      <c r="BL24" s="448">
        <f t="shared" si="18"/>
        <v>214.94080607999948</v>
      </c>
      <c r="BM24" s="448">
        <f t="shared" si="18"/>
        <v>178.47690458000002</v>
      </c>
      <c r="BN24" s="448">
        <f t="shared" si="18"/>
        <v>157.3975611810487</v>
      </c>
      <c r="BO24" s="448">
        <f t="shared" si="18"/>
        <v>126.20802807750385</v>
      </c>
      <c r="BP24" s="448">
        <f t="shared" si="18"/>
        <v>83.64950086597598</v>
      </c>
      <c r="BQ24" s="448">
        <f t="shared" si="18"/>
        <v>28.147541303938436</v>
      </c>
      <c r="BR24" s="448">
        <f t="shared" si="18"/>
        <v>5.1593174300000015</v>
      </c>
      <c r="BS24" s="448">
        <f t="shared" si="18"/>
        <v>1.0592838701935048</v>
      </c>
      <c r="BT24" s="448">
        <f t="shared" si="18"/>
        <v>0.17391819817584997</v>
      </c>
      <c r="BU24" s="448">
        <f t="shared" si="18"/>
        <v>9.1004650236962456E-2</v>
      </c>
      <c r="BV24" s="448">
        <f t="shared" si="18"/>
        <v>0</v>
      </c>
      <c r="BW24" s="448">
        <f t="shared" si="18"/>
        <v>7.4495946112737008E-2</v>
      </c>
      <c r="BX24" s="448">
        <f t="shared" si="18"/>
        <v>7.1451831016877021E-2</v>
      </c>
      <c r="BY24" s="448">
        <f t="shared" si="18"/>
        <v>0</v>
      </c>
      <c r="BZ24" s="448">
        <f t="shared" si="18"/>
        <v>0</v>
      </c>
      <c r="CA24" s="448">
        <f t="shared" si="18"/>
        <v>0</v>
      </c>
      <c r="CB24" s="448">
        <f t="shared" si="18"/>
        <v>0</v>
      </c>
      <c r="CC24" s="448">
        <f t="shared" si="18"/>
        <v>0</v>
      </c>
      <c r="CD24" s="448">
        <f t="shared" si="18"/>
        <v>0</v>
      </c>
      <c r="CE24" s="449">
        <f t="shared" si="18"/>
        <v>0</v>
      </c>
    </row>
    <row r="25" spans="1:83" x14ac:dyDescent="0.35">
      <c r="B25" s="279" t="s">
        <v>438</v>
      </c>
      <c r="C25" s="53"/>
      <c r="D25" s="448">
        <v>0</v>
      </c>
      <c r="E25" s="448">
        <v>0</v>
      </c>
      <c r="F25" s="448">
        <v>0</v>
      </c>
      <c r="G25" s="448">
        <v>0</v>
      </c>
      <c r="H25" s="448">
        <v>0</v>
      </c>
      <c r="I25" s="448">
        <v>0</v>
      </c>
      <c r="J25" s="448">
        <v>0</v>
      </c>
      <c r="K25" s="448">
        <v>0</v>
      </c>
      <c r="L25" s="448">
        <v>0</v>
      </c>
      <c r="M25" s="448">
        <v>0</v>
      </c>
      <c r="N25" s="448">
        <v>0</v>
      </c>
      <c r="O25" s="448">
        <v>0</v>
      </c>
      <c r="P25" s="448">
        <v>0</v>
      </c>
      <c r="Q25" s="448">
        <v>0</v>
      </c>
      <c r="R25" s="448">
        <v>0</v>
      </c>
      <c r="S25" s="448">
        <v>0</v>
      </c>
      <c r="T25" s="448">
        <v>0</v>
      </c>
      <c r="U25" s="448">
        <v>0</v>
      </c>
      <c r="V25" s="448">
        <v>0</v>
      </c>
      <c r="W25" s="448">
        <v>0</v>
      </c>
      <c r="X25" s="448">
        <v>0</v>
      </c>
      <c r="Y25" s="448">
        <v>0</v>
      </c>
      <c r="Z25" s="448">
        <v>0</v>
      </c>
      <c r="AA25" s="448">
        <v>0</v>
      </c>
      <c r="AB25" s="448">
        <v>0</v>
      </c>
      <c r="AC25" s="448">
        <v>0</v>
      </c>
      <c r="AD25" s="448">
        <v>0</v>
      </c>
      <c r="AE25" s="448">
        <v>0</v>
      </c>
      <c r="AF25" s="448">
        <v>0</v>
      </c>
      <c r="AG25" s="448">
        <v>0</v>
      </c>
      <c r="AH25" s="448">
        <v>0</v>
      </c>
      <c r="AI25" s="448">
        <v>0</v>
      </c>
      <c r="AJ25" s="448">
        <v>0</v>
      </c>
      <c r="AK25" s="448">
        <v>0</v>
      </c>
      <c r="AL25" s="448">
        <v>0</v>
      </c>
      <c r="AM25" s="448">
        <v>0</v>
      </c>
      <c r="AN25" s="448">
        <v>0</v>
      </c>
      <c r="AO25" s="448">
        <v>0</v>
      </c>
      <c r="AP25" s="448">
        <v>0</v>
      </c>
      <c r="AQ25" s="448">
        <v>0</v>
      </c>
      <c r="AR25" s="448">
        <v>0</v>
      </c>
      <c r="AS25" s="448">
        <v>0</v>
      </c>
      <c r="AT25" s="448">
        <v>0</v>
      </c>
      <c r="AU25" s="448">
        <v>0</v>
      </c>
      <c r="AV25" s="448">
        <v>0</v>
      </c>
      <c r="AW25" s="448">
        <v>0</v>
      </c>
      <c r="AX25" s="448">
        <v>0</v>
      </c>
      <c r="AY25" s="448">
        <v>1268.1704446426761</v>
      </c>
      <c r="AZ25" s="448">
        <v>1158.6590688085946</v>
      </c>
      <c r="BA25" s="448">
        <v>983.02751623229062</v>
      </c>
      <c r="BB25" s="448">
        <v>865.6060445406921</v>
      </c>
      <c r="BC25" s="448">
        <v>732.30471410880648</v>
      </c>
      <c r="BD25" s="448">
        <v>695.29899999999998</v>
      </c>
      <c r="BE25" s="448">
        <v>516.38935285708476</v>
      </c>
      <c r="BF25" s="448">
        <v>472.67557444940707</v>
      </c>
      <c r="BG25" s="448">
        <v>447.73114245890002</v>
      </c>
      <c r="BH25" s="448">
        <v>381.54500000000002</v>
      </c>
      <c r="BI25" s="448">
        <v>312.69948487280004</v>
      </c>
      <c r="BJ25" s="448">
        <v>283.48633096040004</v>
      </c>
      <c r="BK25" s="448">
        <v>247.75242540999994</v>
      </c>
      <c r="BL25" s="448">
        <v>214.94080607999948</v>
      </c>
      <c r="BM25" s="448">
        <v>178.47690458000002</v>
      </c>
      <c r="BN25" s="448">
        <v>157.3975611810487</v>
      </c>
      <c r="BO25" s="448">
        <v>126.20802807750385</v>
      </c>
      <c r="BP25" s="448">
        <v>83.64950086597598</v>
      </c>
      <c r="BQ25" s="448">
        <v>28.147541303938436</v>
      </c>
      <c r="BR25" s="448">
        <v>5.1593174300000015</v>
      </c>
      <c r="BS25" s="448">
        <v>1.0592838701935048</v>
      </c>
      <c r="BT25" s="448">
        <v>0.17391819817584997</v>
      </c>
      <c r="BU25" s="448">
        <v>9.1004650236962456E-2</v>
      </c>
      <c r="BV25" s="448">
        <v>0</v>
      </c>
      <c r="BW25" s="448">
        <v>7.4495946112737008E-2</v>
      </c>
      <c r="BX25" s="448">
        <v>7.1451831016877021E-2</v>
      </c>
      <c r="BY25" s="448">
        <v>0</v>
      </c>
      <c r="BZ25" s="448">
        <v>0</v>
      </c>
      <c r="CA25" s="448">
        <v>0</v>
      </c>
      <c r="CB25" s="448">
        <v>0</v>
      </c>
      <c r="CC25" s="448">
        <v>0</v>
      </c>
      <c r="CD25" s="448">
        <v>0</v>
      </c>
      <c r="CE25" s="449">
        <v>0</v>
      </c>
    </row>
    <row r="26" spans="1:83" x14ac:dyDescent="0.35">
      <c r="B26" s="279" t="s">
        <v>437</v>
      </c>
      <c r="C26" s="53"/>
      <c r="D26" s="448">
        <v>0</v>
      </c>
      <c r="E26" s="448">
        <v>0</v>
      </c>
      <c r="F26" s="448">
        <v>0</v>
      </c>
      <c r="G26" s="448">
        <v>0</v>
      </c>
      <c r="H26" s="448">
        <v>0</v>
      </c>
      <c r="I26" s="448">
        <v>0</v>
      </c>
      <c r="J26" s="448">
        <v>0</v>
      </c>
      <c r="K26" s="448">
        <v>0</v>
      </c>
      <c r="L26" s="448">
        <v>0</v>
      </c>
      <c r="M26" s="448">
        <v>0</v>
      </c>
      <c r="N26" s="448">
        <v>0</v>
      </c>
      <c r="O26" s="448">
        <v>0</v>
      </c>
      <c r="P26" s="448">
        <v>0</v>
      </c>
      <c r="Q26" s="448">
        <v>0</v>
      </c>
      <c r="R26" s="448">
        <v>0</v>
      </c>
      <c r="S26" s="448">
        <v>0</v>
      </c>
      <c r="T26" s="448">
        <v>0</v>
      </c>
      <c r="U26" s="448">
        <v>0</v>
      </c>
      <c r="V26" s="448">
        <v>0</v>
      </c>
      <c r="W26" s="448">
        <v>0</v>
      </c>
      <c r="X26" s="448">
        <v>0</v>
      </c>
      <c r="Y26" s="448">
        <v>0</v>
      </c>
      <c r="Z26" s="448">
        <v>0</v>
      </c>
      <c r="AA26" s="448">
        <v>0</v>
      </c>
      <c r="AB26" s="448">
        <v>0</v>
      </c>
      <c r="AC26" s="448">
        <v>0</v>
      </c>
      <c r="AD26" s="448">
        <v>0</v>
      </c>
      <c r="AE26" s="448">
        <v>0</v>
      </c>
      <c r="AF26" s="448">
        <v>0</v>
      </c>
      <c r="AG26" s="448">
        <v>0</v>
      </c>
      <c r="AH26" s="448">
        <v>0</v>
      </c>
      <c r="AI26" s="448">
        <v>0</v>
      </c>
      <c r="AJ26" s="448">
        <v>0</v>
      </c>
      <c r="AK26" s="448">
        <v>0</v>
      </c>
      <c r="AL26" s="448">
        <v>0</v>
      </c>
      <c r="AM26" s="448">
        <v>0</v>
      </c>
      <c r="AN26" s="448">
        <v>0</v>
      </c>
      <c r="AO26" s="448">
        <v>0</v>
      </c>
      <c r="AP26" s="448">
        <v>0</v>
      </c>
      <c r="AQ26" s="448">
        <v>0</v>
      </c>
      <c r="AR26" s="448">
        <v>0</v>
      </c>
      <c r="AS26" s="448">
        <v>0</v>
      </c>
      <c r="AT26" s="448">
        <v>0</v>
      </c>
      <c r="AU26" s="448">
        <v>0</v>
      </c>
      <c r="AV26" s="448">
        <v>0</v>
      </c>
      <c r="AW26" s="448">
        <v>0</v>
      </c>
      <c r="AX26" s="448">
        <v>0</v>
      </c>
      <c r="AY26" s="448">
        <v>111.54155535732374</v>
      </c>
      <c r="AZ26" s="448">
        <v>101.27293119140541</v>
      </c>
      <c r="BA26" s="448">
        <v>78.666483767709352</v>
      </c>
      <c r="BB26" s="448">
        <v>53.954955459307946</v>
      </c>
      <c r="BC26" s="448">
        <v>20.254285891193518</v>
      </c>
      <c r="BD26" s="448">
        <v>0</v>
      </c>
      <c r="BE26" s="448">
        <v>0</v>
      </c>
      <c r="BF26" s="448">
        <v>0</v>
      </c>
      <c r="BG26" s="448">
        <v>0</v>
      </c>
      <c r="BH26" s="448">
        <v>0</v>
      </c>
      <c r="BI26" s="448">
        <v>0</v>
      </c>
      <c r="BJ26" s="448">
        <v>0</v>
      </c>
      <c r="BK26" s="448">
        <v>0</v>
      </c>
      <c r="BL26" s="448">
        <v>0</v>
      </c>
      <c r="BM26" s="448">
        <v>0</v>
      </c>
      <c r="BN26" s="448">
        <v>0</v>
      </c>
      <c r="BO26" s="448">
        <v>0</v>
      </c>
      <c r="BP26" s="448">
        <v>0</v>
      </c>
      <c r="BQ26" s="448">
        <v>0</v>
      </c>
      <c r="BR26" s="448">
        <v>0</v>
      </c>
      <c r="BS26" s="448">
        <v>0</v>
      </c>
      <c r="BT26" s="448">
        <v>0</v>
      </c>
      <c r="BU26" s="448">
        <v>0</v>
      </c>
      <c r="BV26" s="448">
        <v>0</v>
      </c>
      <c r="BW26" s="448">
        <v>0</v>
      </c>
      <c r="BX26" s="448">
        <v>0</v>
      </c>
      <c r="BY26" s="448">
        <v>0</v>
      </c>
      <c r="BZ26" s="448">
        <v>0</v>
      </c>
      <c r="CA26" s="448">
        <v>0</v>
      </c>
      <c r="CB26" s="448">
        <v>0</v>
      </c>
      <c r="CC26" s="448">
        <v>0</v>
      </c>
      <c r="CD26" s="448">
        <v>0</v>
      </c>
      <c r="CE26" s="449">
        <v>0</v>
      </c>
    </row>
    <row r="27" spans="1:83" s="243" customFormat="1" ht="26.25" customHeight="1" x14ac:dyDescent="0.35">
      <c r="A27" s="401"/>
      <c r="B27" s="108" t="s">
        <v>276</v>
      </c>
      <c r="C27" s="108"/>
      <c r="D27" s="445">
        <f t="shared" ref="D27:AI27" si="19">SUM(D28,D31)</f>
        <v>0</v>
      </c>
      <c r="E27" s="445">
        <f t="shared" si="19"/>
        <v>0</v>
      </c>
      <c r="F27" s="445">
        <f t="shared" si="19"/>
        <v>0</v>
      </c>
      <c r="G27" s="445">
        <f t="shared" si="19"/>
        <v>0</v>
      </c>
      <c r="H27" s="445">
        <f t="shared" si="19"/>
        <v>0</v>
      </c>
      <c r="I27" s="445">
        <f t="shared" si="19"/>
        <v>0</v>
      </c>
      <c r="J27" s="445">
        <f t="shared" si="19"/>
        <v>0</v>
      </c>
      <c r="K27" s="445">
        <f t="shared" si="19"/>
        <v>0</v>
      </c>
      <c r="L27" s="445">
        <f t="shared" si="19"/>
        <v>0</v>
      </c>
      <c r="M27" s="445">
        <f t="shared" si="19"/>
        <v>0</v>
      </c>
      <c r="N27" s="445">
        <f t="shared" si="19"/>
        <v>0</v>
      </c>
      <c r="O27" s="445">
        <f t="shared" si="19"/>
        <v>0</v>
      </c>
      <c r="P27" s="445">
        <f t="shared" si="19"/>
        <v>0</v>
      </c>
      <c r="Q27" s="445">
        <f t="shared" si="19"/>
        <v>0</v>
      </c>
      <c r="R27" s="445">
        <f t="shared" si="19"/>
        <v>0</v>
      </c>
      <c r="S27" s="445">
        <f t="shared" si="19"/>
        <v>0</v>
      </c>
      <c r="T27" s="445">
        <f t="shared" si="19"/>
        <v>0</v>
      </c>
      <c r="U27" s="445">
        <f t="shared" si="19"/>
        <v>0</v>
      </c>
      <c r="V27" s="445">
        <f t="shared" si="19"/>
        <v>0</v>
      </c>
      <c r="W27" s="445">
        <f t="shared" si="19"/>
        <v>0</v>
      </c>
      <c r="X27" s="445">
        <f t="shared" si="19"/>
        <v>0</v>
      </c>
      <c r="Y27" s="445">
        <f t="shared" si="19"/>
        <v>0</v>
      </c>
      <c r="Z27" s="445">
        <f t="shared" si="19"/>
        <v>0</v>
      </c>
      <c r="AA27" s="445">
        <f t="shared" si="19"/>
        <v>91</v>
      </c>
      <c r="AB27" s="445">
        <f t="shared" si="19"/>
        <v>196</v>
      </c>
      <c r="AC27" s="445">
        <f t="shared" si="19"/>
        <v>241.541</v>
      </c>
      <c r="AD27" s="445">
        <f t="shared" si="19"/>
        <v>319.58499999999998</v>
      </c>
      <c r="AE27" s="445">
        <f t="shared" si="19"/>
        <v>448.238</v>
      </c>
      <c r="AF27" s="445">
        <f t="shared" si="19"/>
        <v>562.80799999999999</v>
      </c>
      <c r="AG27" s="445">
        <f t="shared" si="19"/>
        <v>701.21900000000005</v>
      </c>
      <c r="AH27" s="445">
        <f t="shared" si="19"/>
        <v>840</v>
      </c>
      <c r="AI27" s="445">
        <f t="shared" si="19"/>
        <v>995</v>
      </c>
      <c r="AJ27" s="445">
        <f t="shared" ref="AJ27:BO27" si="20">SUM(AJ28,AJ31)</f>
        <v>1150</v>
      </c>
      <c r="AK27" s="445">
        <f t="shared" si="20"/>
        <v>1370</v>
      </c>
      <c r="AL27" s="445">
        <f t="shared" si="20"/>
        <v>1593</v>
      </c>
      <c r="AM27" s="445">
        <f t="shared" si="20"/>
        <v>1872</v>
      </c>
      <c r="AN27" s="445">
        <f t="shared" si="20"/>
        <v>2142</v>
      </c>
      <c r="AO27" s="445">
        <f t="shared" si="20"/>
        <v>2349</v>
      </c>
      <c r="AP27" s="445">
        <f t="shared" si="20"/>
        <v>2673.8379999999997</v>
      </c>
      <c r="AQ27" s="445">
        <f t="shared" si="20"/>
        <v>2968.4050000000002</v>
      </c>
      <c r="AR27" s="445">
        <f t="shared" si="20"/>
        <v>3359.3579999999997</v>
      </c>
      <c r="AS27" s="445">
        <f t="shared" si="20"/>
        <v>3836.6360000000004</v>
      </c>
      <c r="AT27" s="445">
        <f t="shared" si="20"/>
        <v>4431.0190000000002</v>
      </c>
      <c r="AU27" s="445">
        <f t="shared" si="20"/>
        <v>5485.4179999999997</v>
      </c>
      <c r="AV27" s="445">
        <f t="shared" si="20"/>
        <v>6209.601999999999</v>
      </c>
      <c r="AW27" s="445">
        <f t="shared" si="20"/>
        <v>7067.8279999999995</v>
      </c>
      <c r="AX27" s="445">
        <f t="shared" si="20"/>
        <v>7705.1339999999991</v>
      </c>
      <c r="AY27" s="445">
        <f t="shared" si="20"/>
        <v>271</v>
      </c>
      <c r="AZ27" s="445">
        <f t="shared" si="20"/>
        <v>0</v>
      </c>
      <c r="BA27" s="445">
        <f t="shared" si="20"/>
        <v>0</v>
      </c>
      <c r="BB27" s="445">
        <f t="shared" si="20"/>
        <v>0</v>
      </c>
      <c r="BC27" s="445">
        <f t="shared" si="20"/>
        <v>0</v>
      </c>
      <c r="BD27" s="445">
        <f t="shared" si="20"/>
        <v>0</v>
      </c>
      <c r="BE27" s="445">
        <f t="shared" si="20"/>
        <v>0</v>
      </c>
      <c r="BF27" s="445">
        <f t="shared" si="20"/>
        <v>0</v>
      </c>
      <c r="BG27" s="445">
        <f t="shared" si="20"/>
        <v>0</v>
      </c>
      <c r="BH27" s="445">
        <f t="shared" si="20"/>
        <v>0</v>
      </c>
      <c r="BI27" s="445">
        <f t="shared" si="20"/>
        <v>0</v>
      </c>
      <c r="BJ27" s="445">
        <f t="shared" si="20"/>
        <v>0</v>
      </c>
      <c r="BK27" s="445">
        <f t="shared" si="20"/>
        <v>0</v>
      </c>
      <c r="BL27" s="445">
        <f t="shared" si="20"/>
        <v>0</v>
      </c>
      <c r="BM27" s="445">
        <f t="shared" si="20"/>
        <v>0</v>
      </c>
      <c r="BN27" s="445">
        <f t="shared" si="20"/>
        <v>0</v>
      </c>
      <c r="BO27" s="445">
        <f t="shared" si="20"/>
        <v>0</v>
      </c>
      <c r="BP27" s="445">
        <f t="shared" ref="BP27:CE27" si="21">SUM(BP28,BP31)</f>
        <v>0</v>
      </c>
      <c r="BQ27" s="445">
        <f t="shared" si="21"/>
        <v>0</v>
      </c>
      <c r="BR27" s="445">
        <f t="shared" si="21"/>
        <v>0</v>
      </c>
      <c r="BS27" s="445">
        <f t="shared" si="21"/>
        <v>0</v>
      </c>
      <c r="BT27" s="445">
        <f t="shared" si="21"/>
        <v>0</v>
      </c>
      <c r="BU27" s="445">
        <f t="shared" si="21"/>
        <v>0</v>
      </c>
      <c r="BV27" s="445">
        <f t="shared" si="21"/>
        <v>0</v>
      </c>
      <c r="BW27" s="445">
        <f t="shared" si="21"/>
        <v>0</v>
      </c>
      <c r="BX27" s="445">
        <f t="shared" si="21"/>
        <v>0</v>
      </c>
      <c r="BY27" s="445">
        <f t="shared" si="21"/>
        <v>0</v>
      </c>
      <c r="BZ27" s="445">
        <f t="shared" si="21"/>
        <v>0</v>
      </c>
      <c r="CA27" s="445">
        <f t="shared" si="21"/>
        <v>0</v>
      </c>
      <c r="CB27" s="445">
        <f t="shared" si="21"/>
        <v>0</v>
      </c>
      <c r="CC27" s="445">
        <f t="shared" si="21"/>
        <v>0</v>
      </c>
      <c r="CD27" s="445">
        <f t="shared" si="21"/>
        <v>0</v>
      </c>
      <c r="CE27" s="446">
        <f t="shared" si="21"/>
        <v>0</v>
      </c>
    </row>
    <row r="28" spans="1:83" x14ac:dyDescent="0.35">
      <c r="B28" s="73" t="s">
        <v>692</v>
      </c>
      <c r="C28" s="73"/>
      <c r="D28" s="448">
        <v>0</v>
      </c>
      <c r="E28" s="448">
        <v>0</v>
      </c>
      <c r="F28" s="448">
        <v>0</v>
      </c>
      <c r="G28" s="448">
        <v>0</v>
      </c>
      <c r="H28" s="448">
        <v>0</v>
      </c>
      <c r="I28" s="448">
        <v>0</v>
      </c>
      <c r="J28" s="448">
        <v>0</v>
      </c>
      <c r="K28" s="448">
        <v>0</v>
      </c>
      <c r="L28" s="448">
        <v>0</v>
      </c>
      <c r="M28" s="448">
        <v>0</v>
      </c>
      <c r="N28" s="448">
        <v>0</v>
      </c>
      <c r="O28" s="448">
        <v>0</v>
      </c>
      <c r="P28" s="448">
        <v>0</v>
      </c>
      <c r="Q28" s="448">
        <v>0</v>
      </c>
      <c r="R28" s="448">
        <v>0</v>
      </c>
      <c r="S28" s="448">
        <v>0</v>
      </c>
      <c r="T28" s="448">
        <v>0</v>
      </c>
      <c r="U28" s="448">
        <v>0</v>
      </c>
      <c r="V28" s="448">
        <v>0</v>
      </c>
      <c r="W28" s="448">
        <v>0</v>
      </c>
      <c r="X28" s="448">
        <v>0</v>
      </c>
      <c r="Y28" s="448">
        <v>0</v>
      </c>
      <c r="Z28" s="448">
        <v>0</v>
      </c>
      <c r="AA28" s="448">
        <v>91</v>
      </c>
      <c r="AB28" s="448">
        <v>196</v>
      </c>
      <c r="AC28" s="448">
        <v>241.541</v>
      </c>
      <c r="AD28" s="448">
        <v>319.58499999999998</v>
      </c>
      <c r="AE28" s="448">
        <v>448.238</v>
      </c>
      <c r="AF28" s="448">
        <v>562.80799999999999</v>
      </c>
      <c r="AG28" s="448">
        <v>701.21900000000005</v>
      </c>
      <c r="AH28" s="448">
        <f t="shared" ref="AH28:AY28" si="22">SUM(AH29:AH30)</f>
        <v>840</v>
      </c>
      <c r="AI28" s="448">
        <f t="shared" si="22"/>
        <v>992</v>
      </c>
      <c r="AJ28" s="448">
        <f t="shared" si="22"/>
        <v>1140</v>
      </c>
      <c r="AK28" s="448">
        <f t="shared" si="22"/>
        <v>1344</v>
      </c>
      <c r="AL28" s="448">
        <f t="shared" si="22"/>
        <v>1540</v>
      </c>
      <c r="AM28" s="448">
        <f t="shared" si="22"/>
        <v>1805</v>
      </c>
      <c r="AN28" s="448">
        <f t="shared" si="22"/>
        <v>2042</v>
      </c>
      <c r="AO28" s="448">
        <f t="shared" si="22"/>
        <v>2222</v>
      </c>
      <c r="AP28" s="448">
        <f t="shared" si="22"/>
        <v>2480.3919999999998</v>
      </c>
      <c r="AQ28" s="448">
        <f t="shared" si="22"/>
        <v>2707.1950000000002</v>
      </c>
      <c r="AR28" s="448">
        <f t="shared" si="22"/>
        <v>3026.1489999999999</v>
      </c>
      <c r="AS28" s="448">
        <f t="shared" si="22"/>
        <v>3400.9540000000006</v>
      </c>
      <c r="AT28" s="448">
        <f t="shared" si="22"/>
        <v>3859.9520000000002</v>
      </c>
      <c r="AU28" s="448">
        <f t="shared" si="22"/>
        <v>4694.4589999999998</v>
      </c>
      <c r="AV28" s="448">
        <f t="shared" si="22"/>
        <v>5219.8249999999989</v>
      </c>
      <c r="AW28" s="448">
        <f t="shared" si="22"/>
        <v>5832.9319999999998</v>
      </c>
      <c r="AX28" s="448">
        <f t="shared" si="22"/>
        <v>6262.347999999999</v>
      </c>
      <c r="AY28" s="448">
        <f t="shared" si="22"/>
        <v>219.97</v>
      </c>
      <c r="AZ28" s="448">
        <v>0</v>
      </c>
      <c r="BA28" s="448">
        <v>0</v>
      </c>
      <c r="BB28" s="448">
        <v>0</v>
      </c>
      <c r="BC28" s="448">
        <v>0</v>
      </c>
      <c r="BD28" s="448">
        <v>0</v>
      </c>
      <c r="BE28" s="448">
        <v>0</v>
      </c>
      <c r="BF28" s="448">
        <v>0</v>
      </c>
      <c r="BG28" s="448">
        <v>0</v>
      </c>
      <c r="BH28" s="448">
        <v>0</v>
      </c>
      <c r="BI28" s="448">
        <v>0</v>
      </c>
      <c r="BJ28" s="448">
        <v>0</v>
      </c>
      <c r="BK28" s="448">
        <v>0</v>
      </c>
      <c r="BL28" s="448">
        <v>0</v>
      </c>
      <c r="BM28" s="448">
        <v>0</v>
      </c>
      <c r="BN28" s="448">
        <v>0</v>
      </c>
      <c r="BO28" s="448">
        <v>0</v>
      </c>
      <c r="BP28" s="448">
        <v>0</v>
      </c>
      <c r="BQ28" s="448">
        <v>0</v>
      </c>
      <c r="BR28" s="448">
        <v>0</v>
      </c>
      <c r="BS28" s="448">
        <v>0</v>
      </c>
      <c r="BT28" s="448">
        <v>0</v>
      </c>
      <c r="BU28" s="448">
        <v>0</v>
      </c>
      <c r="BV28" s="448">
        <v>0</v>
      </c>
      <c r="BW28" s="448">
        <v>0</v>
      </c>
      <c r="BX28" s="448">
        <v>0</v>
      </c>
      <c r="BY28" s="448">
        <v>0</v>
      </c>
      <c r="BZ28" s="448">
        <v>0</v>
      </c>
      <c r="CA28" s="448">
        <v>0</v>
      </c>
      <c r="CB28" s="448">
        <v>0</v>
      </c>
      <c r="CC28" s="448">
        <v>0</v>
      </c>
      <c r="CD28" s="448">
        <v>0</v>
      </c>
      <c r="CE28" s="449">
        <v>0</v>
      </c>
    </row>
    <row r="29" spans="1:83" x14ac:dyDescent="0.35">
      <c r="B29" s="279" t="s">
        <v>438</v>
      </c>
      <c r="C29" s="73"/>
      <c r="D29" s="448">
        <v>0</v>
      </c>
      <c r="E29" s="448">
        <v>0</v>
      </c>
      <c r="F29" s="448">
        <v>0</v>
      </c>
      <c r="G29" s="448">
        <v>0</v>
      </c>
      <c r="H29" s="448">
        <v>0</v>
      </c>
      <c r="I29" s="448">
        <v>0</v>
      </c>
      <c r="J29" s="448">
        <v>0</v>
      </c>
      <c r="K29" s="448">
        <v>0</v>
      </c>
      <c r="L29" s="448">
        <v>0</v>
      </c>
      <c r="M29" s="448">
        <v>0</v>
      </c>
      <c r="N29" s="448">
        <v>0</v>
      </c>
      <c r="O29" s="448">
        <v>0</v>
      </c>
      <c r="P29" s="448">
        <v>0</v>
      </c>
      <c r="Q29" s="448">
        <v>0</v>
      </c>
      <c r="R29" s="448">
        <v>0</v>
      </c>
      <c r="S29" s="448">
        <v>0</v>
      </c>
      <c r="T29" s="448">
        <v>0</v>
      </c>
      <c r="U29" s="448">
        <v>0</v>
      </c>
      <c r="V29" s="448">
        <v>0</v>
      </c>
      <c r="W29" s="448">
        <v>0</v>
      </c>
      <c r="X29" s="448">
        <v>0</v>
      </c>
      <c r="Y29" s="448">
        <v>0</v>
      </c>
      <c r="Z29" s="448">
        <v>0</v>
      </c>
      <c r="AA29" s="448">
        <v>0</v>
      </c>
      <c r="AB29" s="448">
        <v>0</v>
      </c>
      <c r="AC29" s="448">
        <v>0</v>
      </c>
      <c r="AD29" s="448">
        <v>0</v>
      </c>
      <c r="AE29" s="448">
        <v>0</v>
      </c>
      <c r="AF29" s="448">
        <v>0</v>
      </c>
      <c r="AG29" s="448">
        <v>0</v>
      </c>
      <c r="AH29" s="448">
        <v>772.81210362020079</v>
      </c>
      <c r="AI29" s="448">
        <v>912.65429379909426</v>
      </c>
      <c r="AJ29" s="448">
        <v>1049.5810005581873</v>
      </c>
      <c r="AK29" s="448">
        <v>1237.2938535808794</v>
      </c>
      <c r="AL29" s="448">
        <v>1415.0885796393793</v>
      </c>
      <c r="AM29" s="448">
        <v>1655.2739886496092</v>
      </c>
      <c r="AN29" s="448">
        <v>1856.8768123129773</v>
      </c>
      <c r="AO29" s="448">
        <v>1989.2295129625934</v>
      </c>
      <c r="AP29" s="448">
        <v>2178.8480527078132</v>
      </c>
      <c r="AQ29" s="448">
        <v>2332.7579787363456</v>
      </c>
      <c r="AR29" s="448">
        <v>2568.7201034171771</v>
      </c>
      <c r="AS29" s="448">
        <v>2839.3256443284918</v>
      </c>
      <c r="AT29" s="448">
        <v>3168.1453738208279</v>
      </c>
      <c r="AU29" s="448">
        <v>3823.4211065045206</v>
      </c>
      <c r="AV29" s="448">
        <v>4244.0094411830742</v>
      </c>
      <c r="AW29" s="448">
        <v>4760.0621334919697</v>
      </c>
      <c r="AX29" s="448">
        <v>5131.4675237746787</v>
      </c>
      <c r="AY29" s="448">
        <v>180.24691556660795</v>
      </c>
      <c r="AZ29" s="448">
        <v>0</v>
      </c>
      <c r="BA29" s="448">
        <v>0</v>
      </c>
      <c r="BB29" s="448">
        <v>0</v>
      </c>
      <c r="BC29" s="448">
        <v>0</v>
      </c>
      <c r="BD29" s="448">
        <v>0</v>
      </c>
      <c r="BE29" s="448">
        <v>0</v>
      </c>
      <c r="BF29" s="448">
        <v>0</v>
      </c>
      <c r="BG29" s="448">
        <v>0</v>
      </c>
      <c r="BH29" s="448">
        <v>0</v>
      </c>
      <c r="BI29" s="448">
        <v>0</v>
      </c>
      <c r="BJ29" s="448">
        <v>0</v>
      </c>
      <c r="BK29" s="448">
        <v>0</v>
      </c>
      <c r="BL29" s="448">
        <v>0</v>
      </c>
      <c r="BM29" s="448">
        <v>0</v>
      </c>
      <c r="BN29" s="448">
        <v>0</v>
      </c>
      <c r="BO29" s="448">
        <v>0</v>
      </c>
      <c r="BP29" s="448">
        <v>0</v>
      </c>
      <c r="BQ29" s="448">
        <v>0</v>
      </c>
      <c r="BR29" s="448">
        <v>0</v>
      </c>
      <c r="BS29" s="448">
        <v>0</v>
      </c>
      <c r="BT29" s="448">
        <v>0</v>
      </c>
      <c r="BU29" s="448">
        <v>0</v>
      </c>
      <c r="BV29" s="448">
        <v>0</v>
      </c>
      <c r="BW29" s="448">
        <v>0</v>
      </c>
      <c r="BX29" s="448">
        <v>0</v>
      </c>
      <c r="BY29" s="448">
        <v>0</v>
      </c>
      <c r="BZ29" s="448">
        <v>0</v>
      </c>
      <c r="CA29" s="448">
        <v>0</v>
      </c>
      <c r="CB29" s="448">
        <v>0</v>
      </c>
      <c r="CC29" s="448">
        <v>0</v>
      </c>
      <c r="CD29" s="448">
        <v>0</v>
      </c>
      <c r="CE29" s="449">
        <v>0</v>
      </c>
    </row>
    <row r="30" spans="1:83" x14ac:dyDescent="0.35">
      <c r="B30" s="279" t="s">
        <v>437</v>
      </c>
      <c r="C30" s="73"/>
      <c r="D30" s="448">
        <v>0</v>
      </c>
      <c r="E30" s="448">
        <v>0</v>
      </c>
      <c r="F30" s="448">
        <v>0</v>
      </c>
      <c r="G30" s="448">
        <v>0</v>
      </c>
      <c r="H30" s="448">
        <v>0</v>
      </c>
      <c r="I30" s="448">
        <v>0</v>
      </c>
      <c r="J30" s="448">
        <v>0</v>
      </c>
      <c r="K30" s="448">
        <v>0</v>
      </c>
      <c r="L30" s="448">
        <v>0</v>
      </c>
      <c r="M30" s="448">
        <v>0</v>
      </c>
      <c r="N30" s="448">
        <v>0</v>
      </c>
      <c r="O30" s="448">
        <v>0</v>
      </c>
      <c r="P30" s="448">
        <v>0</v>
      </c>
      <c r="Q30" s="448">
        <v>0</v>
      </c>
      <c r="R30" s="448">
        <v>0</v>
      </c>
      <c r="S30" s="448">
        <v>0</v>
      </c>
      <c r="T30" s="448">
        <v>0</v>
      </c>
      <c r="U30" s="448">
        <v>0</v>
      </c>
      <c r="V30" s="448">
        <v>0</v>
      </c>
      <c r="W30" s="448">
        <v>0</v>
      </c>
      <c r="X30" s="448">
        <v>0</v>
      </c>
      <c r="Y30" s="448">
        <v>0</v>
      </c>
      <c r="Z30" s="448">
        <v>0</v>
      </c>
      <c r="AA30" s="448">
        <v>0</v>
      </c>
      <c r="AB30" s="448">
        <v>0</v>
      </c>
      <c r="AC30" s="448">
        <v>0</v>
      </c>
      <c r="AD30" s="448">
        <v>0</v>
      </c>
      <c r="AE30" s="448">
        <v>0</v>
      </c>
      <c r="AF30" s="448">
        <v>0</v>
      </c>
      <c r="AG30" s="448">
        <v>0</v>
      </c>
      <c r="AH30" s="448">
        <v>67.18789637979917</v>
      </c>
      <c r="AI30" s="448">
        <v>79.345706200905695</v>
      </c>
      <c r="AJ30" s="448">
        <v>90.418999441812772</v>
      </c>
      <c r="AK30" s="448">
        <v>106.7061464191205</v>
      </c>
      <c r="AL30" s="448">
        <v>124.91142036062074</v>
      </c>
      <c r="AM30" s="448">
        <v>149.72601135039079</v>
      </c>
      <c r="AN30" s="448">
        <v>185.12318768702264</v>
      </c>
      <c r="AO30" s="448">
        <v>232.77048703740655</v>
      </c>
      <c r="AP30" s="448">
        <v>301.54394729218672</v>
      </c>
      <c r="AQ30" s="448">
        <v>374.43702126365451</v>
      </c>
      <c r="AR30" s="448">
        <v>457.42889658282257</v>
      </c>
      <c r="AS30" s="448">
        <v>561.62835567150864</v>
      </c>
      <c r="AT30" s="448">
        <v>691.80662617917244</v>
      </c>
      <c r="AU30" s="448">
        <v>871.03789349547901</v>
      </c>
      <c r="AV30" s="448">
        <v>975.8155588169252</v>
      </c>
      <c r="AW30" s="448">
        <v>1072.8698665080299</v>
      </c>
      <c r="AX30" s="448">
        <v>1130.8804762253205</v>
      </c>
      <c r="AY30" s="448">
        <v>39.723084433392039</v>
      </c>
      <c r="AZ30" s="448">
        <v>0</v>
      </c>
      <c r="BA30" s="448">
        <v>0</v>
      </c>
      <c r="BB30" s="448">
        <v>0</v>
      </c>
      <c r="BC30" s="448">
        <v>0</v>
      </c>
      <c r="BD30" s="448">
        <v>0</v>
      </c>
      <c r="BE30" s="448">
        <v>0</v>
      </c>
      <c r="BF30" s="448">
        <v>0</v>
      </c>
      <c r="BG30" s="448">
        <v>0</v>
      </c>
      <c r="BH30" s="448">
        <v>0</v>
      </c>
      <c r="BI30" s="448">
        <v>0</v>
      </c>
      <c r="BJ30" s="448">
        <v>0</v>
      </c>
      <c r="BK30" s="448">
        <v>0</v>
      </c>
      <c r="BL30" s="448">
        <v>0</v>
      </c>
      <c r="BM30" s="448">
        <v>0</v>
      </c>
      <c r="BN30" s="448">
        <v>0</v>
      </c>
      <c r="BO30" s="448">
        <v>0</v>
      </c>
      <c r="BP30" s="448">
        <v>0</v>
      </c>
      <c r="BQ30" s="448">
        <v>0</v>
      </c>
      <c r="BR30" s="448">
        <v>0</v>
      </c>
      <c r="BS30" s="448">
        <v>0</v>
      </c>
      <c r="BT30" s="448">
        <v>0</v>
      </c>
      <c r="BU30" s="448">
        <v>0</v>
      </c>
      <c r="BV30" s="448">
        <v>0</v>
      </c>
      <c r="BW30" s="448">
        <v>0</v>
      </c>
      <c r="BX30" s="448">
        <v>0</v>
      </c>
      <c r="BY30" s="448">
        <v>0</v>
      </c>
      <c r="BZ30" s="448">
        <v>0</v>
      </c>
      <c r="CA30" s="448">
        <v>0</v>
      </c>
      <c r="CB30" s="448">
        <v>0</v>
      </c>
      <c r="CC30" s="448">
        <v>0</v>
      </c>
      <c r="CD30" s="448">
        <v>0</v>
      </c>
      <c r="CE30" s="449">
        <v>0</v>
      </c>
    </row>
    <row r="31" spans="1:83" ht="24" customHeight="1" x14ac:dyDescent="0.35">
      <c r="B31" s="73" t="s">
        <v>693</v>
      </c>
      <c r="C31" s="73"/>
      <c r="D31" s="448">
        <v>0</v>
      </c>
      <c r="E31" s="448">
        <v>0</v>
      </c>
      <c r="F31" s="448">
        <v>0</v>
      </c>
      <c r="G31" s="448">
        <v>0</v>
      </c>
      <c r="H31" s="448">
        <v>0</v>
      </c>
      <c r="I31" s="448">
        <v>0</v>
      </c>
      <c r="J31" s="448">
        <v>0</v>
      </c>
      <c r="K31" s="448">
        <v>0</v>
      </c>
      <c r="L31" s="448">
        <v>0</v>
      </c>
      <c r="M31" s="448">
        <v>0</v>
      </c>
      <c r="N31" s="448">
        <v>0</v>
      </c>
      <c r="O31" s="448">
        <v>0</v>
      </c>
      <c r="P31" s="448">
        <v>0</v>
      </c>
      <c r="Q31" s="448">
        <v>0</v>
      </c>
      <c r="R31" s="448">
        <v>0</v>
      </c>
      <c r="S31" s="448">
        <v>0</v>
      </c>
      <c r="T31" s="448">
        <v>0</v>
      </c>
      <c r="U31" s="448">
        <v>0</v>
      </c>
      <c r="V31" s="448">
        <v>0</v>
      </c>
      <c r="W31" s="448">
        <v>0</v>
      </c>
      <c r="X31" s="448">
        <v>0</v>
      </c>
      <c r="Y31" s="448">
        <v>0</v>
      </c>
      <c r="Z31" s="448">
        <v>0</v>
      </c>
      <c r="AA31" s="448">
        <v>0</v>
      </c>
      <c r="AB31" s="448">
        <v>0</v>
      </c>
      <c r="AC31" s="448">
        <v>0</v>
      </c>
      <c r="AD31" s="448">
        <v>0</v>
      </c>
      <c r="AE31" s="448">
        <v>0</v>
      </c>
      <c r="AF31" s="448">
        <v>0</v>
      </c>
      <c r="AG31" s="448">
        <v>0</v>
      </c>
      <c r="AH31" s="448">
        <f t="shared" ref="AH31:AY31" si="23">SUM(AH32:AH33)</f>
        <v>0</v>
      </c>
      <c r="AI31" s="448">
        <f t="shared" si="23"/>
        <v>3</v>
      </c>
      <c r="AJ31" s="448">
        <f t="shared" si="23"/>
        <v>10</v>
      </c>
      <c r="AK31" s="448">
        <f t="shared" si="23"/>
        <v>26</v>
      </c>
      <c r="AL31" s="448">
        <f t="shared" si="23"/>
        <v>53</v>
      </c>
      <c r="AM31" s="448">
        <f t="shared" si="23"/>
        <v>67</v>
      </c>
      <c r="AN31" s="448">
        <f t="shared" si="23"/>
        <v>100</v>
      </c>
      <c r="AO31" s="448">
        <f t="shared" si="23"/>
        <v>127</v>
      </c>
      <c r="AP31" s="448">
        <f t="shared" si="23"/>
        <v>193.446</v>
      </c>
      <c r="AQ31" s="448">
        <f t="shared" si="23"/>
        <v>261.20999999999998</v>
      </c>
      <c r="AR31" s="448">
        <f t="shared" si="23"/>
        <v>333.20899999999995</v>
      </c>
      <c r="AS31" s="448">
        <f t="shared" si="23"/>
        <v>435.68200000000002</v>
      </c>
      <c r="AT31" s="448">
        <f t="shared" si="23"/>
        <v>571.06700000000001</v>
      </c>
      <c r="AU31" s="448">
        <f t="shared" si="23"/>
        <v>790.95899999999995</v>
      </c>
      <c r="AV31" s="448">
        <f t="shared" si="23"/>
        <v>989.77700000000004</v>
      </c>
      <c r="AW31" s="448">
        <f t="shared" si="23"/>
        <v>1234.896</v>
      </c>
      <c r="AX31" s="448">
        <f t="shared" si="23"/>
        <v>1442.7860000000001</v>
      </c>
      <c r="AY31" s="448">
        <f t="shared" si="23"/>
        <v>51.029999999999994</v>
      </c>
      <c r="AZ31" s="448">
        <v>0</v>
      </c>
      <c r="BA31" s="448">
        <v>0</v>
      </c>
      <c r="BB31" s="448">
        <v>0</v>
      </c>
      <c r="BC31" s="448">
        <v>0</v>
      </c>
      <c r="BD31" s="448">
        <v>0</v>
      </c>
      <c r="BE31" s="448">
        <v>0</v>
      </c>
      <c r="BF31" s="448">
        <v>0</v>
      </c>
      <c r="BG31" s="448">
        <v>0</v>
      </c>
      <c r="BH31" s="448">
        <v>0</v>
      </c>
      <c r="BI31" s="448">
        <v>0</v>
      </c>
      <c r="BJ31" s="448">
        <v>0</v>
      </c>
      <c r="BK31" s="448">
        <v>0</v>
      </c>
      <c r="BL31" s="448">
        <v>0</v>
      </c>
      <c r="BM31" s="448">
        <v>0</v>
      </c>
      <c r="BN31" s="448">
        <v>0</v>
      </c>
      <c r="BO31" s="448">
        <v>0</v>
      </c>
      <c r="BP31" s="448">
        <v>0</v>
      </c>
      <c r="BQ31" s="448">
        <v>0</v>
      </c>
      <c r="BR31" s="448">
        <v>0</v>
      </c>
      <c r="BS31" s="448">
        <v>0</v>
      </c>
      <c r="BT31" s="448">
        <v>0</v>
      </c>
      <c r="BU31" s="448">
        <v>0</v>
      </c>
      <c r="BV31" s="448">
        <v>0</v>
      </c>
      <c r="BW31" s="448">
        <v>0</v>
      </c>
      <c r="BX31" s="448">
        <v>0</v>
      </c>
      <c r="BY31" s="448">
        <v>0</v>
      </c>
      <c r="BZ31" s="448">
        <v>0</v>
      </c>
      <c r="CA31" s="448">
        <v>0</v>
      </c>
      <c r="CB31" s="448">
        <v>0</v>
      </c>
      <c r="CC31" s="448">
        <v>0</v>
      </c>
      <c r="CD31" s="448">
        <v>0</v>
      </c>
      <c r="CE31" s="449">
        <v>0</v>
      </c>
    </row>
    <row r="32" spans="1:83" x14ac:dyDescent="0.35">
      <c r="B32" s="279" t="s">
        <v>438</v>
      </c>
      <c r="C32" s="73"/>
      <c r="D32" s="448">
        <v>0</v>
      </c>
      <c r="E32" s="448">
        <v>0</v>
      </c>
      <c r="F32" s="448">
        <v>0</v>
      </c>
      <c r="G32" s="448">
        <v>0</v>
      </c>
      <c r="H32" s="448">
        <v>0</v>
      </c>
      <c r="I32" s="448">
        <v>0</v>
      </c>
      <c r="J32" s="448">
        <v>0</v>
      </c>
      <c r="K32" s="448">
        <v>0</v>
      </c>
      <c r="L32" s="448">
        <v>0</v>
      </c>
      <c r="M32" s="448">
        <v>0</v>
      </c>
      <c r="N32" s="448">
        <v>0</v>
      </c>
      <c r="O32" s="448">
        <v>0</v>
      </c>
      <c r="P32" s="448">
        <v>0</v>
      </c>
      <c r="Q32" s="448">
        <v>0</v>
      </c>
      <c r="R32" s="448">
        <v>0</v>
      </c>
      <c r="S32" s="448">
        <v>0</v>
      </c>
      <c r="T32" s="448">
        <v>0</v>
      </c>
      <c r="U32" s="448">
        <v>0</v>
      </c>
      <c r="V32" s="448">
        <v>0</v>
      </c>
      <c r="W32" s="448">
        <v>0</v>
      </c>
      <c r="X32" s="448">
        <v>0</v>
      </c>
      <c r="Y32" s="448">
        <v>0</v>
      </c>
      <c r="Z32" s="448">
        <v>0</v>
      </c>
      <c r="AA32" s="448">
        <v>0</v>
      </c>
      <c r="AB32" s="448">
        <v>0</v>
      </c>
      <c r="AC32" s="448">
        <v>0</v>
      </c>
      <c r="AD32" s="448">
        <v>0</v>
      </c>
      <c r="AE32" s="448">
        <v>0</v>
      </c>
      <c r="AF32" s="448">
        <v>0</v>
      </c>
      <c r="AG32" s="448">
        <v>0</v>
      </c>
      <c r="AH32" s="448">
        <v>0</v>
      </c>
      <c r="AI32" s="448">
        <v>2.8974368625987705</v>
      </c>
      <c r="AJ32" s="448">
        <v>9.6609895148372367</v>
      </c>
      <c r="AK32" s="448">
        <v>25.117688783350097</v>
      </c>
      <c r="AL32" s="448">
        <v>51.162549786587917</v>
      </c>
      <c r="AM32" s="448">
        <v>64.624510381642168</v>
      </c>
      <c r="AN32" s="448">
        <v>96.125074410163435</v>
      </c>
      <c r="AO32" s="448">
        <v>121.31348922174391</v>
      </c>
      <c r="AP32" s="448">
        <v>183.4891118201582</v>
      </c>
      <c r="AQ32" s="448">
        <v>245.98525168976292</v>
      </c>
      <c r="AR32" s="448">
        <v>311.65002502751975</v>
      </c>
      <c r="AS32" s="448">
        <v>404.55730617143536</v>
      </c>
      <c r="AT32" s="448">
        <v>526.74289399371503</v>
      </c>
      <c r="AU32" s="448">
        <v>727.27916232282041</v>
      </c>
      <c r="AV32" s="448">
        <v>911.30117816056713</v>
      </c>
      <c r="AW32" s="448">
        <v>1137.0936137204967</v>
      </c>
      <c r="AX32" s="448">
        <v>1326.7305100097926</v>
      </c>
      <c r="AY32" s="448">
        <v>46.925225172547911</v>
      </c>
      <c r="AZ32" s="448">
        <v>0</v>
      </c>
      <c r="BA32" s="448">
        <v>0</v>
      </c>
      <c r="BB32" s="448">
        <v>0</v>
      </c>
      <c r="BC32" s="448">
        <v>0</v>
      </c>
      <c r="BD32" s="448">
        <v>0</v>
      </c>
      <c r="BE32" s="448">
        <v>0</v>
      </c>
      <c r="BF32" s="448">
        <v>0</v>
      </c>
      <c r="BG32" s="448">
        <v>0</v>
      </c>
      <c r="BH32" s="448">
        <v>0</v>
      </c>
      <c r="BI32" s="448">
        <v>0</v>
      </c>
      <c r="BJ32" s="448">
        <v>0</v>
      </c>
      <c r="BK32" s="448">
        <v>0</v>
      </c>
      <c r="BL32" s="448">
        <v>0</v>
      </c>
      <c r="BM32" s="448">
        <v>0</v>
      </c>
      <c r="BN32" s="448">
        <v>0</v>
      </c>
      <c r="BO32" s="448">
        <v>0</v>
      </c>
      <c r="BP32" s="448">
        <v>0</v>
      </c>
      <c r="BQ32" s="448">
        <v>0</v>
      </c>
      <c r="BR32" s="448">
        <v>0</v>
      </c>
      <c r="BS32" s="448">
        <v>0</v>
      </c>
      <c r="BT32" s="448">
        <v>0</v>
      </c>
      <c r="BU32" s="448">
        <v>0</v>
      </c>
      <c r="BV32" s="448">
        <v>0</v>
      </c>
      <c r="BW32" s="448">
        <v>0</v>
      </c>
      <c r="BX32" s="448">
        <v>0</v>
      </c>
      <c r="BY32" s="448">
        <v>0</v>
      </c>
      <c r="BZ32" s="448">
        <v>0</v>
      </c>
      <c r="CA32" s="448">
        <v>0</v>
      </c>
      <c r="CB32" s="448">
        <v>0</v>
      </c>
      <c r="CC32" s="448">
        <v>0</v>
      </c>
      <c r="CD32" s="448">
        <v>0</v>
      </c>
      <c r="CE32" s="449">
        <v>0</v>
      </c>
    </row>
    <row r="33" spans="2:83" x14ac:dyDescent="0.35">
      <c r="B33" s="279" t="s">
        <v>437</v>
      </c>
      <c r="C33" s="73"/>
      <c r="D33" s="448">
        <v>0</v>
      </c>
      <c r="E33" s="448">
        <v>0</v>
      </c>
      <c r="F33" s="448">
        <v>0</v>
      </c>
      <c r="G33" s="448">
        <v>0</v>
      </c>
      <c r="H33" s="448">
        <v>0</v>
      </c>
      <c r="I33" s="448">
        <v>0</v>
      </c>
      <c r="J33" s="448">
        <v>0</v>
      </c>
      <c r="K33" s="448">
        <v>0</v>
      </c>
      <c r="L33" s="448">
        <v>0</v>
      </c>
      <c r="M33" s="448">
        <v>0</v>
      </c>
      <c r="N33" s="448">
        <v>0</v>
      </c>
      <c r="O33" s="448">
        <v>0</v>
      </c>
      <c r="P33" s="448">
        <v>0</v>
      </c>
      <c r="Q33" s="448">
        <v>0</v>
      </c>
      <c r="R33" s="448">
        <v>0</v>
      </c>
      <c r="S33" s="448">
        <v>0</v>
      </c>
      <c r="T33" s="448">
        <v>0</v>
      </c>
      <c r="U33" s="448">
        <v>0</v>
      </c>
      <c r="V33" s="448">
        <v>0</v>
      </c>
      <c r="W33" s="448">
        <v>0</v>
      </c>
      <c r="X33" s="448">
        <v>0</v>
      </c>
      <c r="Y33" s="448">
        <v>0</v>
      </c>
      <c r="Z33" s="448">
        <v>0</v>
      </c>
      <c r="AA33" s="448">
        <v>0</v>
      </c>
      <c r="AB33" s="448">
        <v>0</v>
      </c>
      <c r="AC33" s="448">
        <v>0</v>
      </c>
      <c r="AD33" s="448">
        <v>0</v>
      </c>
      <c r="AE33" s="448">
        <v>0</v>
      </c>
      <c r="AF33" s="448">
        <v>0</v>
      </c>
      <c r="AG33" s="448">
        <v>0</v>
      </c>
      <c r="AH33" s="448">
        <v>0</v>
      </c>
      <c r="AI33" s="448">
        <v>0.10256313740122944</v>
      </c>
      <c r="AJ33" s="448">
        <v>0.339010485162763</v>
      </c>
      <c r="AK33" s="448">
        <v>0.88231121664990164</v>
      </c>
      <c r="AL33" s="448">
        <v>1.8374502134120854</v>
      </c>
      <c r="AM33" s="448">
        <v>2.3754896183578387</v>
      </c>
      <c r="AN33" s="448">
        <v>3.874925589836558</v>
      </c>
      <c r="AO33" s="448">
        <v>5.6865107782560864</v>
      </c>
      <c r="AP33" s="448">
        <v>9.9568881798417888</v>
      </c>
      <c r="AQ33" s="448">
        <v>15.224748310237054</v>
      </c>
      <c r="AR33" s="448">
        <v>21.558974972480229</v>
      </c>
      <c r="AS33" s="448">
        <v>31.124693828564666</v>
      </c>
      <c r="AT33" s="448">
        <v>44.324106006285028</v>
      </c>
      <c r="AU33" s="448">
        <v>63.679837677179577</v>
      </c>
      <c r="AV33" s="448">
        <v>78.475821839432896</v>
      </c>
      <c r="AW33" s="448">
        <v>97.802386279503267</v>
      </c>
      <c r="AX33" s="448">
        <v>116.05548999020743</v>
      </c>
      <c r="AY33" s="448">
        <v>4.1047748274520854</v>
      </c>
      <c r="AZ33" s="448">
        <v>0</v>
      </c>
      <c r="BA33" s="448">
        <v>0</v>
      </c>
      <c r="BB33" s="448">
        <v>0</v>
      </c>
      <c r="BC33" s="448">
        <v>0</v>
      </c>
      <c r="BD33" s="448">
        <v>0</v>
      </c>
      <c r="BE33" s="448">
        <v>0</v>
      </c>
      <c r="BF33" s="448">
        <v>0</v>
      </c>
      <c r="BG33" s="448">
        <v>0</v>
      </c>
      <c r="BH33" s="448">
        <v>0</v>
      </c>
      <c r="BI33" s="448">
        <v>0</v>
      </c>
      <c r="BJ33" s="448">
        <v>0</v>
      </c>
      <c r="BK33" s="448">
        <v>0</v>
      </c>
      <c r="BL33" s="448">
        <v>0</v>
      </c>
      <c r="BM33" s="448">
        <v>0</v>
      </c>
      <c r="BN33" s="448">
        <v>0</v>
      </c>
      <c r="BO33" s="448">
        <v>0</v>
      </c>
      <c r="BP33" s="448">
        <v>0</v>
      </c>
      <c r="BQ33" s="448">
        <v>0</v>
      </c>
      <c r="BR33" s="448">
        <v>0</v>
      </c>
      <c r="BS33" s="448">
        <v>0</v>
      </c>
      <c r="BT33" s="448">
        <v>0</v>
      </c>
      <c r="BU33" s="448">
        <v>0</v>
      </c>
      <c r="BV33" s="448">
        <v>0</v>
      </c>
      <c r="BW33" s="448">
        <v>0</v>
      </c>
      <c r="BX33" s="448">
        <v>0</v>
      </c>
      <c r="BY33" s="448">
        <v>0</v>
      </c>
      <c r="BZ33" s="448">
        <v>0</v>
      </c>
      <c r="CA33" s="448">
        <v>0</v>
      </c>
      <c r="CB33" s="448">
        <v>0</v>
      </c>
      <c r="CC33" s="448">
        <v>0</v>
      </c>
      <c r="CD33" s="448">
        <v>0</v>
      </c>
      <c r="CE33" s="449">
        <v>0</v>
      </c>
    </row>
    <row r="34" spans="2:83" s="243" customFormat="1" ht="26.25" customHeight="1" x14ac:dyDescent="0.35">
      <c r="B34" s="82" t="s">
        <v>294</v>
      </c>
      <c r="C34" s="233"/>
      <c r="D34" s="445">
        <v>43.5</v>
      </c>
      <c r="E34" s="445">
        <v>65.5</v>
      </c>
      <c r="F34" s="445">
        <v>68.599999999999994</v>
      </c>
      <c r="G34" s="445">
        <v>63.3</v>
      </c>
      <c r="H34" s="445">
        <v>79.2</v>
      </c>
      <c r="I34" s="445">
        <v>84.9</v>
      </c>
      <c r="J34" s="445">
        <v>84.5</v>
      </c>
      <c r="K34" s="445">
        <v>99.6</v>
      </c>
      <c r="L34" s="445">
        <v>96.7</v>
      </c>
      <c r="M34" s="445">
        <v>111.4</v>
      </c>
      <c r="N34" s="445">
        <v>133.5</v>
      </c>
      <c r="O34" s="445">
        <v>130.6</v>
      </c>
      <c r="P34" s="445">
        <v>135</v>
      </c>
      <c r="Q34" s="445">
        <v>154.6</v>
      </c>
      <c r="R34" s="445">
        <v>161.5</v>
      </c>
      <c r="S34" s="445">
        <v>191.4</v>
      </c>
      <c r="T34" s="445">
        <v>200.9</v>
      </c>
      <c r="U34" s="445">
        <v>248.5</v>
      </c>
      <c r="V34" s="445">
        <v>261.8</v>
      </c>
      <c r="W34" s="445">
        <v>322.89999999999998</v>
      </c>
      <c r="X34" s="445">
        <v>348.4</v>
      </c>
      <c r="Y34" s="445">
        <v>382.7</v>
      </c>
      <c r="Z34" s="445">
        <v>373.7</v>
      </c>
      <c r="AA34" s="445">
        <v>322.7</v>
      </c>
      <c r="AB34" s="445">
        <v>290.60000000000002</v>
      </c>
      <c r="AC34" s="445">
        <v>306.26799999999997</v>
      </c>
      <c r="AD34" s="445">
        <v>345.32</v>
      </c>
      <c r="AE34" s="445">
        <v>425.15600000000001</v>
      </c>
      <c r="AF34" s="445">
        <v>496.142</v>
      </c>
      <c r="AG34" s="445">
        <v>585.375</v>
      </c>
      <c r="AH34" s="445">
        <f t="shared" ref="AH34:BM34" si="24">SUM(AH35:AH36)</f>
        <v>696</v>
      </c>
      <c r="AI34" s="445">
        <f t="shared" si="24"/>
        <v>655</v>
      </c>
      <c r="AJ34" s="445">
        <f t="shared" si="24"/>
        <v>654</v>
      </c>
      <c r="AK34" s="445">
        <f t="shared" si="24"/>
        <v>680</v>
      </c>
      <c r="AL34" s="445">
        <f t="shared" si="24"/>
        <v>554</v>
      </c>
      <c r="AM34" s="445">
        <f t="shared" si="24"/>
        <v>265</v>
      </c>
      <c r="AN34" s="445">
        <f t="shared" si="24"/>
        <v>279</v>
      </c>
      <c r="AO34" s="445">
        <f t="shared" si="24"/>
        <v>276</v>
      </c>
      <c r="AP34" s="445">
        <f t="shared" si="24"/>
        <v>179</v>
      </c>
      <c r="AQ34" s="445">
        <f t="shared" si="24"/>
        <v>193.001</v>
      </c>
      <c r="AR34" s="445">
        <f t="shared" si="24"/>
        <v>191.96</v>
      </c>
      <c r="AS34" s="445">
        <f t="shared" si="24"/>
        <v>203.69200000000001</v>
      </c>
      <c r="AT34" s="445">
        <f t="shared" si="24"/>
        <v>216.292</v>
      </c>
      <c r="AU34" s="445">
        <f t="shared" si="24"/>
        <v>273.512</v>
      </c>
      <c r="AV34" s="445">
        <f t="shared" si="24"/>
        <v>364</v>
      </c>
      <c r="AW34" s="445">
        <f t="shared" si="24"/>
        <v>365</v>
      </c>
      <c r="AX34" s="445">
        <f t="shared" si="24"/>
        <v>341.84</v>
      </c>
      <c r="AY34" s="445">
        <f t="shared" si="24"/>
        <v>12</v>
      </c>
      <c r="AZ34" s="445">
        <f t="shared" si="24"/>
        <v>0</v>
      </c>
      <c r="BA34" s="445">
        <f t="shared" si="24"/>
        <v>0</v>
      </c>
      <c r="BB34" s="445">
        <f t="shared" si="24"/>
        <v>0</v>
      </c>
      <c r="BC34" s="445">
        <f t="shared" si="24"/>
        <v>0</v>
      </c>
      <c r="BD34" s="445">
        <f t="shared" si="24"/>
        <v>0</v>
      </c>
      <c r="BE34" s="445">
        <f t="shared" si="24"/>
        <v>0</v>
      </c>
      <c r="BF34" s="445">
        <f t="shared" si="24"/>
        <v>0</v>
      </c>
      <c r="BG34" s="445">
        <f t="shared" si="24"/>
        <v>0</v>
      </c>
      <c r="BH34" s="445">
        <f t="shared" si="24"/>
        <v>0</v>
      </c>
      <c r="BI34" s="445">
        <f t="shared" si="24"/>
        <v>0</v>
      </c>
      <c r="BJ34" s="445">
        <f t="shared" si="24"/>
        <v>0</v>
      </c>
      <c r="BK34" s="445">
        <f t="shared" si="24"/>
        <v>0</v>
      </c>
      <c r="BL34" s="445">
        <f t="shared" si="24"/>
        <v>0</v>
      </c>
      <c r="BM34" s="445">
        <f t="shared" si="24"/>
        <v>0</v>
      </c>
      <c r="BN34" s="445">
        <f t="shared" ref="BN34:CE34" si="25">SUM(BN35:BN36)</f>
        <v>0</v>
      </c>
      <c r="BO34" s="445">
        <f t="shared" si="25"/>
        <v>0</v>
      </c>
      <c r="BP34" s="445">
        <f t="shared" si="25"/>
        <v>0</v>
      </c>
      <c r="BQ34" s="445">
        <f t="shared" si="25"/>
        <v>0</v>
      </c>
      <c r="BR34" s="445">
        <f t="shared" si="25"/>
        <v>0</v>
      </c>
      <c r="BS34" s="445">
        <f t="shared" si="25"/>
        <v>0</v>
      </c>
      <c r="BT34" s="445">
        <f t="shared" si="25"/>
        <v>0</v>
      </c>
      <c r="BU34" s="445">
        <f t="shared" si="25"/>
        <v>0</v>
      </c>
      <c r="BV34" s="445">
        <f t="shared" si="25"/>
        <v>0</v>
      </c>
      <c r="BW34" s="445">
        <f t="shared" si="25"/>
        <v>0</v>
      </c>
      <c r="BX34" s="445">
        <f t="shared" si="25"/>
        <v>0</v>
      </c>
      <c r="BY34" s="445">
        <f t="shared" si="25"/>
        <v>0</v>
      </c>
      <c r="BZ34" s="445">
        <f t="shared" si="25"/>
        <v>0</v>
      </c>
      <c r="CA34" s="445">
        <f t="shared" si="25"/>
        <v>0</v>
      </c>
      <c r="CB34" s="445">
        <f t="shared" si="25"/>
        <v>0</v>
      </c>
      <c r="CC34" s="445">
        <f t="shared" si="25"/>
        <v>0</v>
      </c>
      <c r="CD34" s="445">
        <f t="shared" si="25"/>
        <v>0</v>
      </c>
      <c r="CE34" s="446">
        <f t="shared" si="25"/>
        <v>0</v>
      </c>
    </row>
    <row r="35" spans="2:83" x14ac:dyDescent="0.35">
      <c r="B35" s="447" t="s">
        <v>438</v>
      </c>
      <c r="C35" s="73"/>
      <c r="D35" s="448">
        <v>0</v>
      </c>
      <c r="E35" s="448">
        <v>0</v>
      </c>
      <c r="F35" s="448">
        <v>0</v>
      </c>
      <c r="G35" s="448">
        <v>0</v>
      </c>
      <c r="H35" s="448">
        <v>0</v>
      </c>
      <c r="I35" s="448">
        <v>0</v>
      </c>
      <c r="J35" s="448">
        <v>0</v>
      </c>
      <c r="K35" s="448">
        <v>0</v>
      </c>
      <c r="L35" s="448">
        <v>0</v>
      </c>
      <c r="M35" s="448">
        <v>0</v>
      </c>
      <c r="N35" s="448">
        <v>0</v>
      </c>
      <c r="O35" s="448">
        <v>0</v>
      </c>
      <c r="P35" s="448">
        <v>0</v>
      </c>
      <c r="Q35" s="448">
        <v>0</v>
      </c>
      <c r="R35" s="448">
        <v>0</v>
      </c>
      <c r="S35" s="448">
        <v>0</v>
      </c>
      <c r="T35" s="448">
        <v>0</v>
      </c>
      <c r="U35" s="448">
        <v>0</v>
      </c>
      <c r="V35" s="448">
        <v>0</v>
      </c>
      <c r="W35" s="448">
        <v>0</v>
      </c>
      <c r="X35" s="448">
        <v>0</v>
      </c>
      <c r="Y35" s="448">
        <v>0</v>
      </c>
      <c r="Z35" s="448">
        <v>0</v>
      </c>
      <c r="AA35" s="448">
        <v>0</v>
      </c>
      <c r="AB35" s="448">
        <v>0</v>
      </c>
      <c r="AC35" s="448">
        <v>0</v>
      </c>
      <c r="AD35" s="448">
        <v>0</v>
      </c>
      <c r="AE35" s="448">
        <v>0</v>
      </c>
      <c r="AF35" s="448">
        <v>0</v>
      </c>
      <c r="AG35" s="448">
        <v>0</v>
      </c>
      <c r="AH35" s="448">
        <v>692.06779661016947</v>
      </c>
      <c r="AI35" s="448">
        <v>651.10284251412429</v>
      </c>
      <c r="AJ35" s="448">
        <v>650.38790467625904</v>
      </c>
      <c r="AK35" s="448">
        <v>676.92556782599399</v>
      </c>
      <c r="AL35" s="448">
        <v>552.13472446683784</v>
      </c>
      <c r="AM35" s="448">
        <v>263.61462111751996</v>
      </c>
      <c r="AN35" s="448">
        <v>276.69102132243557</v>
      </c>
      <c r="AO35" s="448">
        <v>274.81545064377684</v>
      </c>
      <c r="AP35" s="448">
        <v>178.54797979797979</v>
      </c>
      <c r="AQ35" s="448">
        <v>192.06056974676341</v>
      </c>
      <c r="AR35" s="448">
        <v>190.63684421681606</v>
      </c>
      <c r="AS35" s="448">
        <v>201.85271023236854</v>
      </c>
      <c r="AT35" s="448">
        <v>214.42086405082213</v>
      </c>
      <c r="AU35" s="448">
        <v>271.85824636591479</v>
      </c>
      <c r="AV35" s="448">
        <v>362.03859649122808</v>
      </c>
      <c r="AW35" s="448">
        <v>362.42036586127239</v>
      </c>
      <c r="AX35" s="448">
        <v>340.62348754448396</v>
      </c>
      <c r="AY35" s="448">
        <v>11.957295373665481</v>
      </c>
      <c r="AZ35" s="448">
        <v>0</v>
      </c>
      <c r="BA35" s="448">
        <v>0</v>
      </c>
      <c r="BB35" s="448">
        <v>0</v>
      </c>
      <c r="BC35" s="448">
        <v>0</v>
      </c>
      <c r="BD35" s="448">
        <v>0</v>
      </c>
      <c r="BE35" s="448">
        <v>0</v>
      </c>
      <c r="BF35" s="448">
        <v>0</v>
      </c>
      <c r="BG35" s="448">
        <v>0</v>
      </c>
      <c r="BH35" s="448">
        <v>0</v>
      </c>
      <c r="BI35" s="448">
        <v>0</v>
      </c>
      <c r="BJ35" s="448">
        <v>0</v>
      </c>
      <c r="BK35" s="448">
        <v>0</v>
      </c>
      <c r="BL35" s="448">
        <v>0</v>
      </c>
      <c r="BM35" s="448">
        <v>0</v>
      </c>
      <c r="BN35" s="448">
        <v>0</v>
      </c>
      <c r="BO35" s="448">
        <v>0</v>
      </c>
      <c r="BP35" s="448">
        <v>0</v>
      </c>
      <c r="BQ35" s="448">
        <v>0</v>
      </c>
      <c r="BR35" s="448">
        <v>0</v>
      </c>
      <c r="BS35" s="448">
        <v>0</v>
      </c>
      <c r="BT35" s="448">
        <v>0</v>
      </c>
      <c r="BU35" s="448">
        <v>0</v>
      </c>
      <c r="BV35" s="448">
        <v>0</v>
      </c>
      <c r="BW35" s="448">
        <v>0</v>
      </c>
      <c r="BX35" s="448">
        <v>0</v>
      </c>
      <c r="BY35" s="448">
        <v>0</v>
      </c>
      <c r="BZ35" s="448">
        <v>0</v>
      </c>
      <c r="CA35" s="448">
        <v>0</v>
      </c>
      <c r="CB35" s="448">
        <v>0</v>
      </c>
      <c r="CC35" s="448">
        <v>0</v>
      </c>
      <c r="CD35" s="448">
        <v>0</v>
      </c>
      <c r="CE35" s="449">
        <v>0</v>
      </c>
    </row>
    <row r="36" spans="2:83" x14ac:dyDescent="0.35">
      <c r="B36" s="447" t="s">
        <v>437</v>
      </c>
      <c r="C36" s="73"/>
      <c r="D36" s="448">
        <v>0</v>
      </c>
      <c r="E36" s="448">
        <v>0</v>
      </c>
      <c r="F36" s="448">
        <v>0</v>
      </c>
      <c r="G36" s="448">
        <v>0</v>
      </c>
      <c r="H36" s="448">
        <v>0</v>
      </c>
      <c r="I36" s="448">
        <v>0</v>
      </c>
      <c r="J36" s="448">
        <v>0</v>
      </c>
      <c r="K36" s="448">
        <v>0</v>
      </c>
      <c r="L36" s="448">
        <v>0</v>
      </c>
      <c r="M36" s="448">
        <v>0</v>
      </c>
      <c r="N36" s="448">
        <v>0</v>
      </c>
      <c r="O36" s="448">
        <v>0</v>
      </c>
      <c r="P36" s="448">
        <v>0</v>
      </c>
      <c r="Q36" s="448">
        <v>0</v>
      </c>
      <c r="R36" s="448">
        <v>0</v>
      </c>
      <c r="S36" s="448">
        <v>0</v>
      </c>
      <c r="T36" s="448">
        <v>0</v>
      </c>
      <c r="U36" s="448">
        <v>0</v>
      </c>
      <c r="V36" s="448">
        <v>0</v>
      </c>
      <c r="W36" s="448">
        <v>0</v>
      </c>
      <c r="X36" s="448">
        <v>0</v>
      </c>
      <c r="Y36" s="448">
        <v>0</v>
      </c>
      <c r="Z36" s="448">
        <v>0</v>
      </c>
      <c r="AA36" s="448">
        <v>0</v>
      </c>
      <c r="AB36" s="448">
        <v>0</v>
      </c>
      <c r="AC36" s="448">
        <v>0</v>
      </c>
      <c r="AD36" s="448">
        <v>0</v>
      </c>
      <c r="AE36" s="448">
        <v>0</v>
      </c>
      <c r="AF36" s="448">
        <v>0</v>
      </c>
      <c r="AG36" s="448">
        <v>0</v>
      </c>
      <c r="AH36" s="448">
        <v>3.9322033898305087</v>
      </c>
      <c r="AI36" s="448">
        <v>3.8971574858757063</v>
      </c>
      <c r="AJ36" s="448">
        <v>3.6120953237410074</v>
      </c>
      <c r="AK36" s="448">
        <v>3.0744321740060183</v>
      </c>
      <c r="AL36" s="448">
        <v>1.8652755331622144</v>
      </c>
      <c r="AM36" s="448">
        <v>1.3853788824800299</v>
      </c>
      <c r="AN36" s="448">
        <v>2.3089786775644203</v>
      </c>
      <c r="AO36" s="448">
        <v>1.1845493562231759</v>
      </c>
      <c r="AP36" s="448">
        <v>0.45202020202020204</v>
      </c>
      <c r="AQ36" s="448">
        <v>0.94043025323659124</v>
      </c>
      <c r="AR36" s="448">
        <v>1.3231557831839522</v>
      </c>
      <c r="AS36" s="448">
        <v>1.8392897676314719</v>
      </c>
      <c r="AT36" s="448">
        <v>1.8711359491778774</v>
      </c>
      <c r="AU36" s="448">
        <v>1.653753634085213</v>
      </c>
      <c r="AV36" s="448">
        <v>1.9614035087719299</v>
      </c>
      <c r="AW36" s="448">
        <v>2.5796341387276018</v>
      </c>
      <c r="AX36" s="448">
        <v>1.2165124555160141</v>
      </c>
      <c r="AY36" s="448">
        <v>4.2704626334519574E-2</v>
      </c>
      <c r="AZ36" s="448">
        <v>0</v>
      </c>
      <c r="BA36" s="448">
        <v>0</v>
      </c>
      <c r="BB36" s="448">
        <v>0</v>
      </c>
      <c r="BC36" s="448">
        <v>0</v>
      </c>
      <c r="BD36" s="448">
        <v>0</v>
      </c>
      <c r="BE36" s="448">
        <v>0</v>
      </c>
      <c r="BF36" s="448">
        <v>0</v>
      </c>
      <c r="BG36" s="448">
        <v>0</v>
      </c>
      <c r="BH36" s="448">
        <v>0</v>
      </c>
      <c r="BI36" s="448">
        <v>0</v>
      </c>
      <c r="BJ36" s="448">
        <v>0</v>
      </c>
      <c r="BK36" s="448">
        <v>0</v>
      </c>
      <c r="BL36" s="448">
        <v>0</v>
      </c>
      <c r="BM36" s="448">
        <v>0</v>
      </c>
      <c r="BN36" s="448">
        <v>0</v>
      </c>
      <c r="BO36" s="448">
        <v>0</v>
      </c>
      <c r="BP36" s="448">
        <v>0</v>
      </c>
      <c r="BQ36" s="448">
        <v>0</v>
      </c>
      <c r="BR36" s="448">
        <v>0</v>
      </c>
      <c r="BS36" s="448">
        <v>0</v>
      </c>
      <c r="BT36" s="448">
        <v>0</v>
      </c>
      <c r="BU36" s="448">
        <v>0</v>
      </c>
      <c r="BV36" s="448">
        <v>0</v>
      </c>
      <c r="BW36" s="448">
        <v>0</v>
      </c>
      <c r="BX36" s="448">
        <v>0</v>
      </c>
      <c r="BY36" s="448">
        <v>0</v>
      </c>
      <c r="BZ36" s="448">
        <v>0</v>
      </c>
      <c r="CA36" s="448">
        <v>0</v>
      </c>
      <c r="CB36" s="448">
        <v>0</v>
      </c>
      <c r="CC36" s="448">
        <v>0</v>
      </c>
      <c r="CD36" s="448">
        <v>0</v>
      </c>
      <c r="CE36" s="449">
        <v>0</v>
      </c>
    </row>
    <row r="37" spans="2:83" s="243" customFormat="1" ht="25.5" customHeight="1" x14ac:dyDescent="0.35">
      <c r="B37" s="108" t="s">
        <v>694</v>
      </c>
      <c r="C37" s="108"/>
      <c r="D37" s="445">
        <v>0</v>
      </c>
      <c r="E37" s="445">
        <v>0</v>
      </c>
      <c r="F37" s="445">
        <v>0</v>
      </c>
      <c r="G37" s="445">
        <v>0</v>
      </c>
      <c r="H37" s="445">
        <v>0</v>
      </c>
      <c r="I37" s="445">
        <v>0</v>
      </c>
      <c r="J37" s="445">
        <v>0</v>
      </c>
      <c r="K37" s="445">
        <v>0</v>
      </c>
      <c r="L37" s="445">
        <v>0</v>
      </c>
      <c r="M37" s="445">
        <v>0</v>
      </c>
      <c r="N37" s="445">
        <v>0</v>
      </c>
      <c r="O37" s="445">
        <v>0</v>
      </c>
      <c r="P37" s="445">
        <v>0</v>
      </c>
      <c r="Q37" s="445">
        <v>0</v>
      </c>
      <c r="R37" s="445">
        <v>0</v>
      </c>
      <c r="S37" s="445">
        <v>0</v>
      </c>
      <c r="T37" s="445">
        <v>0</v>
      </c>
      <c r="U37" s="445">
        <v>0</v>
      </c>
      <c r="V37" s="445">
        <v>0</v>
      </c>
      <c r="W37" s="445">
        <v>0</v>
      </c>
      <c r="X37" s="445">
        <v>0</v>
      </c>
      <c r="Y37" s="445">
        <v>0</v>
      </c>
      <c r="Z37" s="445">
        <v>0</v>
      </c>
      <c r="AA37" s="445">
        <v>0</v>
      </c>
      <c r="AB37" s="445">
        <v>0</v>
      </c>
      <c r="AC37" s="445">
        <v>0</v>
      </c>
      <c r="AD37" s="445">
        <v>0</v>
      </c>
      <c r="AE37" s="445">
        <v>11.6</v>
      </c>
      <c r="AF37" s="445">
        <v>33.9</v>
      </c>
      <c r="AG37" s="445">
        <v>44.5</v>
      </c>
      <c r="AH37" s="445">
        <f t="shared" ref="AH37:BM37" si="26">SUM(AH38:AH39)</f>
        <v>69</v>
      </c>
      <c r="AI37" s="445">
        <f t="shared" si="26"/>
        <v>85</v>
      </c>
      <c r="AJ37" s="445">
        <f t="shared" si="26"/>
        <v>108</v>
      </c>
      <c r="AK37" s="445">
        <f t="shared" si="26"/>
        <v>130</v>
      </c>
      <c r="AL37" s="445">
        <f t="shared" si="26"/>
        <v>154</v>
      </c>
      <c r="AM37" s="445">
        <f t="shared" si="26"/>
        <v>182</v>
      </c>
      <c r="AN37" s="445">
        <f t="shared" si="26"/>
        <v>236</v>
      </c>
      <c r="AO37" s="445">
        <f t="shared" si="26"/>
        <v>266</v>
      </c>
      <c r="AP37" s="445">
        <f t="shared" si="26"/>
        <v>285</v>
      </c>
      <c r="AQ37" s="445">
        <f t="shared" si="26"/>
        <v>295.17</v>
      </c>
      <c r="AR37" s="445">
        <f t="shared" si="26"/>
        <v>316.22399999999999</v>
      </c>
      <c r="AS37" s="445">
        <f t="shared" si="26"/>
        <v>345.99400000000003</v>
      </c>
      <c r="AT37" s="445">
        <f t="shared" si="26"/>
        <v>428.738</v>
      </c>
      <c r="AU37" s="445">
        <f t="shared" si="26"/>
        <v>596.20899999999983</v>
      </c>
      <c r="AV37" s="445">
        <f t="shared" si="26"/>
        <v>640.11500000000001</v>
      </c>
      <c r="AW37" s="445">
        <f t="shared" si="26"/>
        <v>703.23900000000003</v>
      </c>
      <c r="AX37" s="445">
        <f t="shared" si="26"/>
        <v>775.55</v>
      </c>
      <c r="AY37" s="445">
        <f t="shared" si="26"/>
        <v>820.41200000000003</v>
      </c>
      <c r="AZ37" s="445">
        <f t="shared" si="26"/>
        <v>905.78099999999995</v>
      </c>
      <c r="BA37" s="445">
        <f t="shared" si="26"/>
        <v>998.82600000000002</v>
      </c>
      <c r="BB37" s="445">
        <f t="shared" si="26"/>
        <v>984.22199999999998</v>
      </c>
      <c r="BC37" s="445">
        <f t="shared" si="26"/>
        <v>1006.239</v>
      </c>
      <c r="BD37" s="445">
        <f t="shared" si="26"/>
        <v>1014.208</v>
      </c>
      <c r="BE37" s="445">
        <f t="shared" si="26"/>
        <v>1039.6609860351221</v>
      </c>
      <c r="BF37" s="445">
        <f t="shared" si="26"/>
        <v>957.64443993986208</v>
      </c>
      <c r="BG37" s="445">
        <f t="shared" si="26"/>
        <v>936.04611806509195</v>
      </c>
      <c r="BH37" s="445">
        <f t="shared" si="26"/>
        <v>918.404</v>
      </c>
      <c r="BI37" s="445">
        <f t="shared" si="26"/>
        <v>900.21167600999991</v>
      </c>
      <c r="BJ37" s="445">
        <f t="shared" si="26"/>
        <v>903.50131326000019</v>
      </c>
      <c r="BK37" s="445">
        <f t="shared" si="26"/>
        <v>898.33186294287157</v>
      </c>
      <c r="BL37" s="445">
        <f t="shared" si="26"/>
        <v>887.43066767999994</v>
      </c>
      <c r="BM37" s="445">
        <f t="shared" si="26"/>
        <v>906.54925574000004</v>
      </c>
      <c r="BN37" s="445">
        <f t="shared" ref="BN37:CE37" si="27">SUM(BN38:BN39)</f>
        <v>888.26432449502204</v>
      </c>
      <c r="BO37" s="445">
        <f t="shared" si="27"/>
        <v>880.68628874000012</v>
      </c>
      <c r="BP37" s="445">
        <f t="shared" si="27"/>
        <v>886.86491193999996</v>
      </c>
      <c r="BQ37" s="445">
        <f t="shared" si="27"/>
        <v>859.72773397999993</v>
      </c>
      <c r="BR37" s="445">
        <f t="shared" si="27"/>
        <v>735.16706013999999</v>
      </c>
      <c r="BS37" s="445">
        <f t="shared" si="27"/>
        <v>469.59270565999998</v>
      </c>
      <c r="BT37" s="445">
        <f t="shared" si="27"/>
        <v>234.28937809000001</v>
      </c>
      <c r="BU37" s="445">
        <f t="shared" si="27"/>
        <v>119.58597664999999</v>
      </c>
      <c r="BV37" s="445">
        <f t="shared" si="27"/>
        <v>97.159200739999974</v>
      </c>
      <c r="BW37" s="445">
        <f t="shared" si="27"/>
        <v>89.01216091000002</v>
      </c>
      <c r="BX37" s="445">
        <f t="shared" si="27"/>
        <v>72.050411350000033</v>
      </c>
      <c r="BY37" s="445">
        <f t="shared" si="27"/>
        <v>62.393181790000014</v>
      </c>
      <c r="BZ37" s="445">
        <f t="shared" si="27"/>
        <v>57.093918377484542</v>
      </c>
      <c r="CA37" s="445">
        <f t="shared" si="27"/>
        <v>57.208732037586863</v>
      </c>
      <c r="CB37" s="445">
        <f t="shared" si="27"/>
        <v>52.868261622164987</v>
      </c>
      <c r="CC37" s="445">
        <f t="shared" si="27"/>
        <v>45.746679988956302</v>
      </c>
      <c r="CD37" s="445">
        <f t="shared" si="27"/>
        <v>38.16820493308866</v>
      </c>
      <c r="CE37" s="446">
        <f t="shared" si="27"/>
        <v>30.825550151732465</v>
      </c>
    </row>
    <row r="38" spans="2:83" x14ac:dyDescent="0.35">
      <c r="B38" s="447" t="s">
        <v>438</v>
      </c>
      <c r="C38" s="447"/>
      <c r="D38" s="448">
        <v>0</v>
      </c>
      <c r="E38" s="448">
        <v>0</v>
      </c>
      <c r="F38" s="448">
        <v>0</v>
      </c>
      <c r="G38" s="448">
        <v>0</v>
      </c>
      <c r="H38" s="448">
        <v>0</v>
      </c>
      <c r="I38" s="448">
        <v>0</v>
      </c>
      <c r="J38" s="448">
        <v>0</v>
      </c>
      <c r="K38" s="448">
        <v>0</v>
      </c>
      <c r="L38" s="448">
        <v>0</v>
      </c>
      <c r="M38" s="448">
        <v>0</v>
      </c>
      <c r="N38" s="448">
        <v>0</v>
      </c>
      <c r="O38" s="448">
        <v>0</v>
      </c>
      <c r="P38" s="448">
        <v>0</v>
      </c>
      <c r="Q38" s="448">
        <v>0</v>
      </c>
      <c r="R38" s="448">
        <v>0</v>
      </c>
      <c r="S38" s="448">
        <v>0</v>
      </c>
      <c r="T38" s="448">
        <v>0</v>
      </c>
      <c r="U38" s="448">
        <v>0</v>
      </c>
      <c r="V38" s="448">
        <v>0</v>
      </c>
      <c r="W38" s="448">
        <v>0</v>
      </c>
      <c r="X38" s="448">
        <v>0</v>
      </c>
      <c r="Y38" s="448">
        <v>0</v>
      </c>
      <c r="Z38" s="448">
        <v>0</v>
      </c>
      <c r="AA38" s="448">
        <v>0</v>
      </c>
      <c r="AB38" s="448">
        <v>0</v>
      </c>
      <c r="AC38" s="448">
        <v>0</v>
      </c>
      <c r="AD38" s="448">
        <v>0</v>
      </c>
      <c r="AE38" s="448">
        <v>0</v>
      </c>
      <c r="AF38" s="448">
        <v>0</v>
      </c>
      <c r="AG38" s="448">
        <v>0</v>
      </c>
      <c r="AH38" s="448">
        <v>65.063615077455893</v>
      </c>
      <c r="AI38" s="448">
        <v>79.479739700042487</v>
      </c>
      <c r="AJ38" s="448">
        <v>99.580834840251342</v>
      </c>
      <c r="AK38" s="448">
        <v>118.59112985115947</v>
      </c>
      <c r="AL38" s="448">
        <v>139.73920084720251</v>
      </c>
      <c r="AM38" s="448">
        <v>164.50313614077683</v>
      </c>
      <c r="AN38" s="448">
        <v>212.71284119727849</v>
      </c>
      <c r="AO38" s="448">
        <v>238.91816166157855</v>
      </c>
      <c r="AP38" s="448">
        <v>254.25078624505122</v>
      </c>
      <c r="AQ38" s="448">
        <v>261.22874343482823</v>
      </c>
      <c r="AR38" s="448">
        <v>277.40848838548044</v>
      </c>
      <c r="AS38" s="448">
        <v>301.45498962625896</v>
      </c>
      <c r="AT38" s="448">
        <v>371.69112573456874</v>
      </c>
      <c r="AU38" s="448">
        <v>518.375122512399</v>
      </c>
      <c r="AV38" s="448">
        <v>547.65025616051685</v>
      </c>
      <c r="AW38" s="448">
        <v>599.38952382356536</v>
      </c>
      <c r="AX38" s="448">
        <v>668.19973532569691</v>
      </c>
      <c r="AY38" s="448">
        <v>709.36948030254121</v>
      </c>
      <c r="AZ38" s="448">
        <v>801.06839642781028</v>
      </c>
      <c r="BA38" s="448">
        <v>862.44303435481982</v>
      </c>
      <c r="BB38" s="448">
        <v>840.04033176203689</v>
      </c>
      <c r="BC38" s="448">
        <v>861.99389255607184</v>
      </c>
      <c r="BD38" s="448">
        <v>851.15599999999995</v>
      </c>
      <c r="BE38" s="448">
        <v>874.17398603512197</v>
      </c>
      <c r="BF38" s="448">
        <v>794.99319101826757</v>
      </c>
      <c r="BG38" s="448">
        <v>766.14312936370834</v>
      </c>
      <c r="BH38" s="448">
        <v>794.12099999999998</v>
      </c>
      <c r="BI38" s="448">
        <v>771.95111937118725</v>
      </c>
      <c r="BJ38" s="448">
        <v>768.33523924275994</v>
      </c>
      <c r="BK38" s="448">
        <v>697.57744277639608</v>
      </c>
      <c r="BL38" s="448">
        <v>711.89560463857492</v>
      </c>
      <c r="BM38" s="448">
        <v>723.31083959144485</v>
      </c>
      <c r="BN38" s="448">
        <v>718.27939070806326</v>
      </c>
      <c r="BO38" s="448">
        <v>711.3639340066137</v>
      </c>
      <c r="BP38" s="448">
        <v>727.39818972298963</v>
      </c>
      <c r="BQ38" s="448">
        <v>715.05321305721429</v>
      </c>
      <c r="BR38" s="448">
        <v>596.85802620084485</v>
      </c>
      <c r="BS38" s="448">
        <v>341.39509716401932</v>
      </c>
      <c r="BT38" s="448">
        <v>113.98152528710739</v>
      </c>
      <c r="BU38" s="448">
        <v>14.603759587950137</v>
      </c>
      <c r="BV38" s="448">
        <v>1.2038047262866163</v>
      </c>
      <c r="BW38" s="448">
        <v>0.27115140967569445</v>
      </c>
      <c r="BX38" s="448">
        <v>0.15698976653150842</v>
      </c>
      <c r="BY38" s="448">
        <v>0.13299450341598953</v>
      </c>
      <c r="BZ38" s="448">
        <v>7.2718431315640389E-2</v>
      </c>
      <c r="CA38" s="448">
        <v>1.5260794213034213E-3</v>
      </c>
      <c r="CB38" s="448">
        <v>0</v>
      </c>
      <c r="CC38" s="448">
        <v>0</v>
      </c>
      <c r="CD38" s="448">
        <v>0</v>
      </c>
      <c r="CE38" s="449">
        <v>0</v>
      </c>
    </row>
    <row r="39" spans="2:83" x14ac:dyDescent="0.35">
      <c r="B39" s="447" t="s">
        <v>437</v>
      </c>
      <c r="C39" s="447"/>
      <c r="D39" s="448">
        <v>0</v>
      </c>
      <c r="E39" s="448">
        <v>0</v>
      </c>
      <c r="F39" s="448">
        <v>0</v>
      </c>
      <c r="G39" s="448">
        <v>0</v>
      </c>
      <c r="H39" s="448">
        <v>0</v>
      </c>
      <c r="I39" s="448">
        <v>0</v>
      </c>
      <c r="J39" s="448">
        <v>0</v>
      </c>
      <c r="K39" s="448">
        <v>0</v>
      </c>
      <c r="L39" s="448">
        <v>0</v>
      </c>
      <c r="M39" s="448">
        <v>0</v>
      </c>
      <c r="N39" s="448">
        <v>0</v>
      </c>
      <c r="O39" s="448">
        <v>0</v>
      </c>
      <c r="P39" s="448">
        <v>0</v>
      </c>
      <c r="Q39" s="448">
        <v>0</v>
      </c>
      <c r="R39" s="448">
        <v>0</v>
      </c>
      <c r="S39" s="448">
        <v>0</v>
      </c>
      <c r="T39" s="448">
        <v>0</v>
      </c>
      <c r="U39" s="448">
        <v>0</v>
      </c>
      <c r="V39" s="448">
        <v>0</v>
      </c>
      <c r="W39" s="448">
        <v>0</v>
      </c>
      <c r="X39" s="448">
        <v>0</v>
      </c>
      <c r="Y39" s="448">
        <v>0</v>
      </c>
      <c r="Z39" s="448">
        <v>0</v>
      </c>
      <c r="AA39" s="448">
        <v>0</v>
      </c>
      <c r="AB39" s="448">
        <v>0</v>
      </c>
      <c r="AC39" s="448">
        <v>0</v>
      </c>
      <c r="AD39" s="448">
        <v>0</v>
      </c>
      <c r="AE39" s="448">
        <v>0</v>
      </c>
      <c r="AF39" s="448">
        <v>0</v>
      </c>
      <c r="AG39" s="448">
        <v>0</v>
      </c>
      <c r="AH39" s="448">
        <v>3.9363849225441023</v>
      </c>
      <c r="AI39" s="448">
        <v>5.5202602999575197</v>
      </c>
      <c r="AJ39" s="448">
        <v>8.4191651597486601</v>
      </c>
      <c r="AK39" s="448">
        <v>11.40887014884054</v>
      </c>
      <c r="AL39" s="448">
        <v>14.260799152797492</v>
      </c>
      <c r="AM39" s="448">
        <v>17.496863859223165</v>
      </c>
      <c r="AN39" s="448">
        <v>23.287158802721503</v>
      </c>
      <c r="AO39" s="448">
        <v>27.081838338421456</v>
      </c>
      <c r="AP39" s="448">
        <v>30.749213754948787</v>
      </c>
      <c r="AQ39" s="448">
        <v>33.941256565171791</v>
      </c>
      <c r="AR39" s="448">
        <v>38.815511614519529</v>
      </c>
      <c r="AS39" s="448">
        <v>44.539010373741071</v>
      </c>
      <c r="AT39" s="448">
        <v>57.046874265431249</v>
      </c>
      <c r="AU39" s="448">
        <v>77.833877487600887</v>
      </c>
      <c r="AV39" s="448">
        <v>92.464743839483148</v>
      </c>
      <c r="AW39" s="448">
        <v>103.84947617643465</v>
      </c>
      <c r="AX39" s="448">
        <v>107.35026467430309</v>
      </c>
      <c r="AY39" s="448">
        <v>111.04251969745886</v>
      </c>
      <c r="AZ39" s="448">
        <v>104.71260357218971</v>
      </c>
      <c r="BA39" s="448">
        <v>136.38296564518024</v>
      </c>
      <c r="BB39" s="448">
        <v>144.18166823796307</v>
      </c>
      <c r="BC39" s="448">
        <v>144.24510744392822</v>
      </c>
      <c r="BD39" s="448">
        <v>163.05199999999999</v>
      </c>
      <c r="BE39" s="448">
        <v>165.48699999999999</v>
      </c>
      <c r="BF39" s="448">
        <v>162.65124892159454</v>
      </c>
      <c r="BG39" s="448">
        <v>169.90298870138361</v>
      </c>
      <c r="BH39" s="448">
        <v>124.283</v>
      </c>
      <c r="BI39" s="448">
        <v>128.26055663881266</v>
      </c>
      <c r="BJ39" s="448">
        <v>135.16607401724025</v>
      </c>
      <c r="BK39" s="448">
        <v>200.75442016647554</v>
      </c>
      <c r="BL39" s="448">
        <v>175.53506304142508</v>
      </c>
      <c r="BM39" s="448">
        <v>183.23841614855513</v>
      </c>
      <c r="BN39" s="448">
        <v>169.98493378695881</v>
      </c>
      <c r="BO39" s="448">
        <v>169.32235473338639</v>
      </c>
      <c r="BP39" s="448">
        <v>159.46672221701033</v>
      </c>
      <c r="BQ39" s="448">
        <v>144.67452092278563</v>
      </c>
      <c r="BR39" s="448">
        <v>138.30903393915511</v>
      </c>
      <c r="BS39" s="448">
        <v>128.19760849598063</v>
      </c>
      <c r="BT39" s="448">
        <v>120.30785280289261</v>
      </c>
      <c r="BU39" s="448">
        <v>104.98221706204986</v>
      </c>
      <c r="BV39" s="448">
        <v>95.955396013713354</v>
      </c>
      <c r="BW39" s="448">
        <v>88.741009500324324</v>
      </c>
      <c r="BX39" s="448">
        <v>71.893421583468523</v>
      </c>
      <c r="BY39" s="448">
        <v>62.260187286584028</v>
      </c>
      <c r="BZ39" s="448">
        <v>57.021199946168899</v>
      </c>
      <c r="CA39" s="448">
        <v>57.207205958165559</v>
      </c>
      <c r="CB39" s="448">
        <v>52.868261622164987</v>
      </c>
      <c r="CC39" s="448">
        <v>45.746679988956302</v>
      </c>
      <c r="CD39" s="448">
        <v>38.16820493308866</v>
      </c>
      <c r="CE39" s="449">
        <v>30.825550151732465</v>
      </c>
    </row>
    <row r="40" spans="2:83" ht="26.25" customHeight="1" x14ac:dyDescent="0.35">
      <c r="B40" s="394" t="s">
        <v>695</v>
      </c>
      <c r="C40" s="450"/>
      <c r="D40" s="445">
        <f t="shared" ref="D40:AI40" si="28">SUM(D42:D43)</f>
        <v>0</v>
      </c>
      <c r="E40" s="445">
        <f t="shared" si="28"/>
        <v>0</v>
      </c>
      <c r="F40" s="445">
        <f t="shared" si="28"/>
        <v>0</v>
      </c>
      <c r="G40" s="445">
        <f t="shared" si="28"/>
        <v>0</v>
      </c>
      <c r="H40" s="445">
        <f t="shared" si="28"/>
        <v>0</v>
      </c>
      <c r="I40" s="445">
        <f t="shared" si="28"/>
        <v>0</v>
      </c>
      <c r="J40" s="445">
        <f t="shared" si="28"/>
        <v>0</v>
      </c>
      <c r="K40" s="445">
        <f t="shared" si="28"/>
        <v>0</v>
      </c>
      <c r="L40" s="445">
        <f t="shared" si="28"/>
        <v>0</v>
      </c>
      <c r="M40" s="445">
        <f t="shared" si="28"/>
        <v>0</v>
      </c>
      <c r="N40" s="445">
        <f t="shared" si="28"/>
        <v>0</v>
      </c>
      <c r="O40" s="445">
        <f t="shared" si="28"/>
        <v>0</v>
      </c>
      <c r="P40" s="445">
        <f t="shared" si="28"/>
        <v>0</v>
      </c>
      <c r="Q40" s="445">
        <f t="shared" si="28"/>
        <v>0</v>
      </c>
      <c r="R40" s="445">
        <f t="shared" si="28"/>
        <v>0</v>
      </c>
      <c r="S40" s="445">
        <f t="shared" si="28"/>
        <v>0</v>
      </c>
      <c r="T40" s="445">
        <f t="shared" si="28"/>
        <v>0</v>
      </c>
      <c r="U40" s="445">
        <f t="shared" si="28"/>
        <v>0</v>
      </c>
      <c r="V40" s="445">
        <f t="shared" si="28"/>
        <v>0</v>
      </c>
      <c r="W40" s="445">
        <f t="shared" si="28"/>
        <v>0</v>
      </c>
      <c r="X40" s="445">
        <f t="shared" si="28"/>
        <v>0</v>
      </c>
      <c r="Y40" s="445">
        <f t="shared" si="28"/>
        <v>0</v>
      </c>
      <c r="Z40" s="445">
        <f t="shared" si="28"/>
        <v>0</v>
      </c>
      <c r="AA40" s="445">
        <f t="shared" si="28"/>
        <v>0</v>
      </c>
      <c r="AB40" s="445">
        <f t="shared" si="28"/>
        <v>0</v>
      </c>
      <c r="AC40" s="445">
        <f t="shared" si="28"/>
        <v>0</v>
      </c>
      <c r="AD40" s="445">
        <f t="shared" si="28"/>
        <v>0</v>
      </c>
      <c r="AE40" s="445">
        <f t="shared" si="28"/>
        <v>0</v>
      </c>
      <c r="AF40" s="445">
        <f t="shared" si="28"/>
        <v>0</v>
      </c>
      <c r="AG40" s="445">
        <f t="shared" si="28"/>
        <v>0</v>
      </c>
      <c r="AH40" s="445">
        <f t="shared" si="28"/>
        <v>130</v>
      </c>
      <c r="AI40" s="445">
        <f t="shared" si="28"/>
        <v>146</v>
      </c>
      <c r="AJ40" s="445">
        <f t="shared" ref="AJ40:BG40" si="29">SUM(AJ42:AJ43)</f>
        <v>172</v>
      </c>
      <c r="AK40" s="445">
        <f t="shared" si="29"/>
        <v>198</v>
      </c>
      <c r="AL40" s="445">
        <f t="shared" si="29"/>
        <v>259</v>
      </c>
      <c r="AM40" s="445">
        <f t="shared" si="29"/>
        <v>305</v>
      </c>
      <c r="AN40" s="445">
        <f t="shared" si="29"/>
        <v>353</v>
      </c>
      <c r="AO40" s="445">
        <f t="shared" si="29"/>
        <v>432</v>
      </c>
      <c r="AP40" s="445">
        <f t="shared" si="29"/>
        <v>539</v>
      </c>
      <c r="AQ40" s="445">
        <f t="shared" si="29"/>
        <v>587</v>
      </c>
      <c r="AR40" s="445">
        <f t="shared" si="29"/>
        <v>772</v>
      </c>
      <c r="AS40" s="445">
        <f t="shared" si="29"/>
        <v>902</v>
      </c>
      <c r="AT40" s="445">
        <f t="shared" si="29"/>
        <v>1081.992</v>
      </c>
      <c r="AU40" s="445">
        <f t="shared" si="29"/>
        <v>1399</v>
      </c>
      <c r="AV40" s="445">
        <f t="shared" si="29"/>
        <v>1899</v>
      </c>
      <c r="AW40" s="445">
        <f t="shared" si="29"/>
        <v>2358</v>
      </c>
      <c r="AX40" s="445">
        <f t="shared" si="29"/>
        <v>2758</v>
      </c>
      <c r="AY40" s="445">
        <f t="shared" si="29"/>
        <v>3222</v>
      </c>
      <c r="AZ40" s="445">
        <f t="shared" si="29"/>
        <v>3507</v>
      </c>
      <c r="BA40" s="445">
        <f t="shared" si="29"/>
        <v>3679</v>
      </c>
      <c r="BB40" s="445">
        <f t="shared" si="29"/>
        <v>3848</v>
      </c>
      <c r="BC40" s="445">
        <f t="shared" si="29"/>
        <v>4051</v>
      </c>
      <c r="BD40" s="445">
        <f t="shared" si="29"/>
        <v>4400</v>
      </c>
      <c r="BE40" s="445">
        <f t="shared" si="29"/>
        <v>4769</v>
      </c>
      <c r="BF40" s="445">
        <f t="shared" si="29"/>
        <v>4773</v>
      </c>
      <c r="BG40" s="445">
        <f t="shared" si="29"/>
        <v>5005</v>
      </c>
      <c r="BH40" s="490">
        <f t="shared" ref="BH40:CE40" si="30">+BH44</f>
        <v>4716.6390675993789</v>
      </c>
      <c r="BI40" s="445">
        <f t="shared" si="30"/>
        <v>4532.1900443650775</v>
      </c>
      <c r="BJ40" s="445">
        <f t="shared" si="30"/>
        <v>4574.2510630700235</v>
      </c>
      <c r="BK40" s="445">
        <f t="shared" si="30"/>
        <v>5056.8584049752199</v>
      </c>
      <c r="BL40" s="445">
        <f t="shared" si="30"/>
        <v>5098.7516794821649</v>
      </c>
      <c r="BM40" s="445">
        <f t="shared" si="30"/>
        <v>4984.9200626353177</v>
      </c>
      <c r="BN40" s="445">
        <f t="shared" si="30"/>
        <v>4635.0118573493246</v>
      </c>
      <c r="BO40" s="445">
        <f t="shared" si="30"/>
        <v>4042.2862376047092</v>
      </c>
      <c r="BP40" s="445">
        <f t="shared" si="30"/>
        <v>2489.4119175746559</v>
      </c>
      <c r="BQ40" s="445">
        <f t="shared" si="30"/>
        <v>991.64976374931302</v>
      </c>
      <c r="BR40" s="445">
        <f t="shared" si="30"/>
        <v>459.84335153560301</v>
      </c>
      <c r="BS40" s="445">
        <f t="shared" si="30"/>
        <v>233.19424866448765</v>
      </c>
      <c r="BT40" s="445">
        <f t="shared" si="30"/>
        <v>99.729245369872473</v>
      </c>
      <c r="BU40" s="445">
        <f t="shared" si="30"/>
        <v>28.960770188816397</v>
      </c>
      <c r="BV40" s="445">
        <f t="shared" si="30"/>
        <v>3.1480217970206676</v>
      </c>
      <c r="BW40" s="445">
        <f t="shared" si="30"/>
        <v>1.4391787459022238</v>
      </c>
      <c r="BX40" s="445">
        <f t="shared" si="30"/>
        <v>1.1305357672420582</v>
      </c>
      <c r="BY40" s="445">
        <f t="shared" si="30"/>
        <v>0.84639092662627746</v>
      </c>
      <c r="BZ40" s="445">
        <f t="shared" si="30"/>
        <v>0.66420630900168853</v>
      </c>
      <c r="CA40" s="445">
        <f t="shared" si="30"/>
        <v>0.60255185665735755</v>
      </c>
      <c r="CB40" s="445">
        <f t="shared" si="30"/>
        <v>0.47320139813001039</v>
      </c>
      <c r="CC40" s="445">
        <f t="shared" si="30"/>
        <v>8.9254646212237304E-2</v>
      </c>
      <c r="CD40" s="445">
        <f t="shared" si="30"/>
        <v>0</v>
      </c>
      <c r="CE40" s="446">
        <f t="shared" si="30"/>
        <v>0</v>
      </c>
    </row>
    <row r="41" spans="2:83" ht="24" customHeight="1" x14ac:dyDescent="0.35">
      <c r="B41" s="447" t="s">
        <v>696</v>
      </c>
      <c r="C41" s="450"/>
      <c r="D41" s="448">
        <f t="shared" ref="D41:AI41" si="31">+D42+D43</f>
        <v>0</v>
      </c>
      <c r="E41" s="448">
        <f t="shared" si="31"/>
        <v>0</v>
      </c>
      <c r="F41" s="448">
        <f t="shared" si="31"/>
        <v>0</v>
      </c>
      <c r="G41" s="448">
        <f t="shared" si="31"/>
        <v>0</v>
      </c>
      <c r="H41" s="448">
        <f t="shared" si="31"/>
        <v>0</v>
      </c>
      <c r="I41" s="448">
        <f t="shared" si="31"/>
        <v>0</v>
      </c>
      <c r="J41" s="448">
        <f t="shared" si="31"/>
        <v>0</v>
      </c>
      <c r="K41" s="448">
        <f t="shared" si="31"/>
        <v>0</v>
      </c>
      <c r="L41" s="448">
        <f t="shared" si="31"/>
        <v>0</v>
      </c>
      <c r="M41" s="448">
        <f t="shared" si="31"/>
        <v>0</v>
      </c>
      <c r="N41" s="448">
        <f t="shared" si="31"/>
        <v>0</v>
      </c>
      <c r="O41" s="448">
        <f t="shared" si="31"/>
        <v>0</v>
      </c>
      <c r="P41" s="448">
        <f t="shared" si="31"/>
        <v>0</v>
      </c>
      <c r="Q41" s="448">
        <f t="shared" si="31"/>
        <v>0</v>
      </c>
      <c r="R41" s="448">
        <f t="shared" si="31"/>
        <v>0</v>
      </c>
      <c r="S41" s="448">
        <f t="shared" si="31"/>
        <v>0</v>
      </c>
      <c r="T41" s="448">
        <f t="shared" si="31"/>
        <v>0</v>
      </c>
      <c r="U41" s="448">
        <f t="shared" si="31"/>
        <v>0</v>
      </c>
      <c r="V41" s="448">
        <f t="shared" si="31"/>
        <v>0</v>
      </c>
      <c r="W41" s="448">
        <f t="shared" si="31"/>
        <v>0</v>
      </c>
      <c r="X41" s="448">
        <f t="shared" si="31"/>
        <v>0</v>
      </c>
      <c r="Y41" s="448">
        <f t="shared" si="31"/>
        <v>0</v>
      </c>
      <c r="Z41" s="448">
        <f t="shared" si="31"/>
        <v>0</v>
      </c>
      <c r="AA41" s="448">
        <f t="shared" si="31"/>
        <v>0</v>
      </c>
      <c r="AB41" s="448">
        <f t="shared" si="31"/>
        <v>0</v>
      </c>
      <c r="AC41" s="448">
        <f t="shared" si="31"/>
        <v>0</v>
      </c>
      <c r="AD41" s="448">
        <f t="shared" si="31"/>
        <v>0</v>
      </c>
      <c r="AE41" s="448">
        <f t="shared" si="31"/>
        <v>0</v>
      </c>
      <c r="AF41" s="448">
        <f t="shared" si="31"/>
        <v>0</v>
      </c>
      <c r="AG41" s="448">
        <f t="shared" si="31"/>
        <v>0</v>
      </c>
      <c r="AH41" s="448">
        <f t="shared" si="31"/>
        <v>130</v>
      </c>
      <c r="AI41" s="448">
        <f t="shared" si="31"/>
        <v>146</v>
      </c>
      <c r="AJ41" s="448">
        <f t="shared" ref="AJ41:BO41" si="32">+AJ42+AJ43</f>
        <v>172</v>
      </c>
      <c r="AK41" s="448">
        <f t="shared" si="32"/>
        <v>198</v>
      </c>
      <c r="AL41" s="448">
        <f t="shared" si="32"/>
        <v>259</v>
      </c>
      <c r="AM41" s="448">
        <f t="shared" si="32"/>
        <v>305</v>
      </c>
      <c r="AN41" s="448">
        <f t="shared" si="32"/>
        <v>353</v>
      </c>
      <c r="AO41" s="448">
        <f t="shared" si="32"/>
        <v>432</v>
      </c>
      <c r="AP41" s="448">
        <f t="shared" si="32"/>
        <v>539</v>
      </c>
      <c r="AQ41" s="448">
        <f t="shared" si="32"/>
        <v>587</v>
      </c>
      <c r="AR41" s="448">
        <f t="shared" si="32"/>
        <v>772</v>
      </c>
      <c r="AS41" s="448">
        <f t="shared" si="32"/>
        <v>902</v>
      </c>
      <c r="AT41" s="448">
        <f t="shared" si="32"/>
        <v>1081.992</v>
      </c>
      <c r="AU41" s="448">
        <f t="shared" si="32"/>
        <v>1399</v>
      </c>
      <c r="AV41" s="448">
        <f t="shared" si="32"/>
        <v>1899</v>
      </c>
      <c r="AW41" s="448">
        <f t="shared" si="32"/>
        <v>2358</v>
      </c>
      <c r="AX41" s="448">
        <f t="shared" si="32"/>
        <v>2758</v>
      </c>
      <c r="AY41" s="448">
        <f t="shared" si="32"/>
        <v>3222</v>
      </c>
      <c r="AZ41" s="448">
        <f t="shared" si="32"/>
        <v>3507</v>
      </c>
      <c r="BA41" s="448">
        <f t="shared" si="32"/>
        <v>3679</v>
      </c>
      <c r="BB41" s="448">
        <f t="shared" si="32"/>
        <v>3848</v>
      </c>
      <c r="BC41" s="448">
        <f t="shared" si="32"/>
        <v>4051</v>
      </c>
      <c r="BD41" s="448">
        <f t="shared" si="32"/>
        <v>4400</v>
      </c>
      <c r="BE41" s="448">
        <f t="shared" si="32"/>
        <v>4769</v>
      </c>
      <c r="BF41" s="448">
        <f t="shared" si="32"/>
        <v>4773</v>
      </c>
      <c r="BG41" s="448">
        <f t="shared" si="32"/>
        <v>5005</v>
      </c>
      <c r="BH41" s="448">
        <f t="shared" si="32"/>
        <v>5066</v>
      </c>
      <c r="BI41" s="448">
        <f t="shared" si="32"/>
        <v>5028</v>
      </c>
      <c r="BJ41" s="448">
        <f t="shared" si="32"/>
        <v>5094</v>
      </c>
      <c r="BK41" s="448">
        <f t="shared" si="32"/>
        <v>5397</v>
      </c>
      <c r="BL41" s="448">
        <f t="shared" si="32"/>
        <v>5322</v>
      </c>
      <c r="BM41" s="448">
        <f t="shared" si="32"/>
        <v>5211</v>
      </c>
      <c r="BN41" s="448">
        <f t="shared" si="32"/>
        <v>0</v>
      </c>
      <c r="BO41" s="448">
        <f t="shared" si="32"/>
        <v>0</v>
      </c>
      <c r="BP41" s="448">
        <f t="shared" ref="BP41:CE41" si="33">+BP42+BP43</f>
        <v>0</v>
      </c>
      <c r="BQ41" s="448">
        <f t="shared" si="33"/>
        <v>0</v>
      </c>
      <c r="BR41" s="448">
        <f t="shared" si="33"/>
        <v>0</v>
      </c>
      <c r="BS41" s="448">
        <f t="shared" si="33"/>
        <v>0</v>
      </c>
      <c r="BT41" s="448">
        <f t="shared" si="33"/>
        <v>0</v>
      </c>
      <c r="BU41" s="448">
        <f t="shared" si="33"/>
        <v>0</v>
      </c>
      <c r="BV41" s="448">
        <f t="shared" si="33"/>
        <v>0</v>
      </c>
      <c r="BW41" s="448">
        <f t="shared" si="33"/>
        <v>0</v>
      </c>
      <c r="BX41" s="448">
        <f t="shared" si="33"/>
        <v>0</v>
      </c>
      <c r="BY41" s="448">
        <f t="shared" si="33"/>
        <v>0</v>
      </c>
      <c r="BZ41" s="448">
        <f t="shared" si="33"/>
        <v>0</v>
      </c>
      <c r="CA41" s="448">
        <f t="shared" si="33"/>
        <v>0</v>
      </c>
      <c r="CB41" s="448">
        <f t="shared" si="33"/>
        <v>0</v>
      </c>
      <c r="CC41" s="448">
        <f t="shared" si="33"/>
        <v>0</v>
      </c>
      <c r="CD41" s="448">
        <f t="shared" si="33"/>
        <v>0</v>
      </c>
      <c r="CE41" s="449">
        <f t="shared" si="33"/>
        <v>0</v>
      </c>
    </row>
    <row r="42" spans="2:83" x14ac:dyDescent="0.35">
      <c r="B42" s="279" t="s">
        <v>697</v>
      </c>
      <c r="C42" s="447"/>
      <c r="D42" s="448">
        <f>Income_Support!D25</f>
        <v>0</v>
      </c>
      <c r="E42" s="448">
        <f>Income_Support!E25</f>
        <v>0</v>
      </c>
      <c r="F42" s="448">
        <f>Income_Support!F25</f>
        <v>0</v>
      </c>
      <c r="G42" s="448">
        <f>Income_Support!G25</f>
        <v>0</v>
      </c>
      <c r="H42" s="448">
        <f>Income_Support!H25</f>
        <v>0</v>
      </c>
      <c r="I42" s="448">
        <f>Income_Support!I25</f>
        <v>0</v>
      </c>
      <c r="J42" s="448">
        <f>Income_Support!J25</f>
        <v>0</v>
      </c>
      <c r="K42" s="448">
        <f>Income_Support!K25</f>
        <v>0</v>
      </c>
      <c r="L42" s="448">
        <f>Income_Support!L25</f>
        <v>0</v>
      </c>
      <c r="M42" s="448">
        <f>Income_Support!M25</f>
        <v>0</v>
      </c>
      <c r="N42" s="448">
        <f>Income_Support!N25</f>
        <v>0</v>
      </c>
      <c r="O42" s="448">
        <f>Income_Support!O25</f>
        <v>0</v>
      </c>
      <c r="P42" s="448">
        <f>Income_Support!P25</f>
        <v>0</v>
      </c>
      <c r="Q42" s="448">
        <f>Income_Support!Q25</f>
        <v>0</v>
      </c>
      <c r="R42" s="448">
        <f>Income_Support!R25</f>
        <v>0</v>
      </c>
      <c r="S42" s="448">
        <f>Income_Support!S25</f>
        <v>0</v>
      </c>
      <c r="T42" s="448">
        <f>Income_Support!T25</f>
        <v>0</v>
      </c>
      <c r="U42" s="448">
        <f>Income_Support!U25</f>
        <v>0</v>
      </c>
      <c r="V42" s="448">
        <f>Income_Support!V25</f>
        <v>0</v>
      </c>
      <c r="W42" s="448">
        <f>Income_Support!W25</f>
        <v>0</v>
      </c>
      <c r="X42" s="448">
        <f>Income_Support!X25</f>
        <v>0</v>
      </c>
      <c r="Y42" s="448">
        <f>Income_Support!Y25</f>
        <v>0</v>
      </c>
      <c r="Z42" s="448">
        <f>Income_Support!Z25</f>
        <v>0</v>
      </c>
      <c r="AA42" s="448">
        <f>Income_Support!AA25</f>
        <v>0</v>
      </c>
      <c r="AB42" s="448">
        <f>Income_Support!AB25</f>
        <v>0</v>
      </c>
      <c r="AC42" s="448">
        <f>Income_Support!AC25</f>
        <v>0</v>
      </c>
      <c r="AD42" s="448">
        <f>Income_Support!AD25</f>
        <v>0</v>
      </c>
      <c r="AE42" s="448">
        <f>Income_Support!AE25</f>
        <v>0</v>
      </c>
      <c r="AF42" s="448">
        <f>Income_Support!AF25</f>
        <v>0</v>
      </c>
      <c r="AG42" s="448">
        <f>Income_Support!AG25</f>
        <v>0</v>
      </c>
      <c r="AH42" s="448">
        <f>Income_Support!AH25</f>
        <v>99</v>
      </c>
      <c r="AI42" s="448">
        <f>Income_Support!AI25</f>
        <v>112</v>
      </c>
      <c r="AJ42" s="448">
        <f>Income_Support!AJ25</f>
        <v>131</v>
      </c>
      <c r="AK42" s="448">
        <f>Income_Support!AK25</f>
        <v>151</v>
      </c>
      <c r="AL42" s="448">
        <f>Income_Support!AL25</f>
        <v>198</v>
      </c>
      <c r="AM42" s="448">
        <f>Income_Support!AM25</f>
        <v>233</v>
      </c>
      <c r="AN42" s="448">
        <f>Income_Support!AN25</f>
        <v>270</v>
      </c>
      <c r="AO42" s="448">
        <f>Income_Support!AO25</f>
        <v>331</v>
      </c>
      <c r="AP42" s="448">
        <f>Income_Support!AP25</f>
        <v>412</v>
      </c>
      <c r="AQ42" s="448">
        <f>Income_Support!AQ25</f>
        <v>449</v>
      </c>
      <c r="AR42" s="448">
        <f>Income_Support!AR25</f>
        <v>590</v>
      </c>
      <c r="AS42" s="448">
        <f>Income_Support!AS25</f>
        <v>704</v>
      </c>
      <c r="AT42" s="448">
        <f>Income_Support!AT25</f>
        <v>918.399</v>
      </c>
      <c r="AU42" s="448">
        <f>Income_Support!AU25</f>
        <v>1130</v>
      </c>
      <c r="AV42" s="448">
        <f>Income_Support!AV25</f>
        <v>1632</v>
      </c>
      <c r="AW42" s="448">
        <f>Income_Support!AW25</f>
        <v>2094</v>
      </c>
      <c r="AX42" s="448">
        <f>Income_Support!AX25</f>
        <v>2473</v>
      </c>
      <c r="AY42" s="448">
        <f>Income_Support!AY25</f>
        <v>2858</v>
      </c>
      <c r="AZ42" s="448">
        <f>Income_Support!AZ25</f>
        <v>3010</v>
      </c>
      <c r="BA42" s="448">
        <f>Income_Support!BA25</f>
        <v>3163</v>
      </c>
      <c r="BB42" s="448">
        <f>Income_Support!BB25</f>
        <v>3396</v>
      </c>
      <c r="BC42" s="448">
        <f>Income_Support!BC25</f>
        <v>3604</v>
      </c>
      <c r="BD42" s="448">
        <f>Income_Support!BD25</f>
        <v>3952</v>
      </c>
      <c r="BE42" s="448">
        <f>Income_Support!BE25</f>
        <v>4332</v>
      </c>
      <c r="BF42" s="448">
        <f>Income_Support!BF25</f>
        <v>4346</v>
      </c>
      <c r="BG42" s="448">
        <f>Income_Support!BG25</f>
        <v>4567</v>
      </c>
      <c r="BH42" s="448">
        <f>Income_Support!BH25</f>
        <v>4659</v>
      </c>
      <c r="BI42" s="448">
        <f>Income_Support!BI25</f>
        <v>4720</v>
      </c>
      <c r="BJ42" s="448">
        <f>Income_Support!BJ25</f>
        <v>4790</v>
      </c>
      <c r="BK42" s="448">
        <f>Income_Support!BK25</f>
        <v>5049</v>
      </c>
      <c r="BL42" s="448">
        <f>Income_Support!BL25</f>
        <v>5055</v>
      </c>
      <c r="BM42" s="448">
        <f>Income_Support!BM25</f>
        <v>5136</v>
      </c>
      <c r="BN42" s="448">
        <f>Income_Support!BN25</f>
        <v>0</v>
      </c>
      <c r="BO42" s="448">
        <f>Income_Support!BO25</f>
        <v>0</v>
      </c>
      <c r="BP42" s="448">
        <f>Income_Support!BP25</f>
        <v>0</v>
      </c>
      <c r="BQ42" s="448">
        <f>Income_Support!BQ25</f>
        <v>0</v>
      </c>
      <c r="BR42" s="448">
        <f>Income_Support!BR25</f>
        <v>0</v>
      </c>
      <c r="BS42" s="448">
        <f>Income_Support!BS25</f>
        <v>0</v>
      </c>
      <c r="BT42" s="448">
        <f>Income_Support!BT25</f>
        <v>0</v>
      </c>
      <c r="BU42" s="448">
        <f>Income_Support!BU25</f>
        <v>0</v>
      </c>
      <c r="BV42" s="448">
        <f>Income_Support!BV25</f>
        <v>0</v>
      </c>
      <c r="BW42" s="448">
        <f>Income_Support!BW25</f>
        <v>0</v>
      </c>
      <c r="BX42" s="448">
        <f>Income_Support!BX25</f>
        <v>0</v>
      </c>
      <c r="BY42" s="448">
        <f>Income_Support!BY25</f>
        <v>0</v>
      </c>
      <c r="BZ42" s="448">
        <f>Income_Support!BZ25</f>
        <v>0</v>
      </c>
      <c r="CA42" s="448">
        <f>Income_Support!CA25</f>
        <v>0</v>
      </c>
      <c r="CB42" s="448">
        <f>Income_Support!CB25</f>
        <v>0</v>
      </c>
      <c r="CC42" s="448">
        <f>Income_Support!CC25</f>
        <v>0</v>
      </c>
      <c r="CD42" s="448">
        <f>Income_Support!CD25</f>
        <v>0</v>
      </c>
      <c r="CE42" s="449">
        <f>Income_Support!CE25</f>
        <v>0</v>
      </c>
    </row>
    <row r="43" spans="2:83" x14ac:dyDescent="0.35">
      <c r="B43" s="279" t="s">
        <v>698</v>
      </c>
      <c r="C43" s="447"/>
      <c r="D43" s="448">
        <f>Income_Support!D27</f>
        <v>0</v>
      </c>
      <c r="E43" s="448">
        <f>Income_Support!E27</f>
        <v>0</v>
      </c>
      <c r="F43" s="448">
        <f>Income_Support!F27</f>
        <v>0</v>
      </c>
      <c r="G43" s="448">
        <f>Income_Support!G27</f>
        <v>0</v>
      </c>
      <c r="H43" s="448">
        <f>Income_Support!H27</f>
        <v>0</v>
      </c>
      <c r="I43" s="448">
        <f>Income_Support!I27</f>
        <v>0</v>
      </c>
      <c r="J43" s="448">
        <f>Income_Support!J27</f>
        <v>0</v>
      </c>
      <c r="K43" s="448">
        <f>Income_Support!K27</f>
        <v>0</v>
      </c>
      <c r="L43" s="448">
        <f>Income_Support!L27</f>
        <v>0</v>
      </c>
      <c r="M43" s="448">
        <f>Income_Support!M27</f>
        <v>0</v>
      </c>
      <c r="N43" s="448">
        <f>Income_Support!N27</f>
        <v>0</v>
      </c>
      <c r="O43" s="448">
        <f>Income_Support!O27</f>
        <v>0</v>
      </c>
      <c r="P43" s="448">
        <f>Income_Support!P27</f>
        <v>0</v>
      </c>
      <c r="Q43" s="448">
        <f>Income_Support!Q27</f>
        <v>0</v>
      </c>
      <c r="R43" s="448">
        <f>Income_Support!R27</f>
        <v>0</v>
      </c>
      <c r="S43" s="448">
        <f>Income_Support!S27</f>
        <v>0</v>
      </c>
      <c r="T43" s="448">
        <f>Income_Support!T27</f>
        <v>0</v>
      </c>
      <c r="U43" s="448">
        <f>Income_Support!U27</f>
        <v>0</v>
      </c>
      <c r="V43" s="448">
        <f>Income_Support!V27</f>
        <v>0</v>
      </c>
      <c r="W43" s="448">
        <f>Income_Support!W27</f>
        <v>0</v>
      </c>
      <c r="X43" s="448">
        <f>Income_Support!X27</f>
        <v>0</v>
      </c>
      <c r="Y43" s="448">
        <f>Income_Support!Y27</f>
        <v>0</v>
      </c>
      <c r="Z43" s="448">
        <f>Income_Support!Z27</f>
        <v>0</v>
      </c>
      <c r="AA43" s="448">
        <f>Income_Support!AA27</f>
        <v>0</v>
      </c>
      <c r="AB43" s="448">
        <f>Income_Support!AB27</f>
        <v>0</v>
      </c>
      <c r="AC43" s="448">
        <f>Income_Support!AC27</f>
        <v>0</v>
      </c>
      <c r="AD43" s="448">
        <f>Income_Support!AD27</f>
        <v>0</v>
      </c>
      <c r="AE43" s="448">
        <f>Income_Support!AE27</f>
        <v>0</v>
      </c>
      <c r="AF43" s="448">
        <f>Income_Support!AF27</f>
        <v>0</v>
      </c>
      <c r="AG43" s="448">
        <f>Income_Support!AG27</f>
        <v>0</v>
      </c>
      <c r="AH43" s="448">
        <f>Income_Support!AH27</f>
        <v>31</v>
      </c>
      <c r="AI43" s="448">
        <f>Income_Support!AI27</f>
        <v>34</v>
      </c>
      <c r="AJ43" s="448">
        <f>Income_Support!AJ27</f>
        <v>41</v>
      </c>
      <c r="AK43" s="448">
        <f>Income_Support!AK27</f>
        <v>47</v>
      </c>
      <c r="AL43" s="448">
        <f>Income_Support!AL27</f>
        <v>61</v>
      </c>
      <c r="AM43" s="448">
        <f>Income_Support!AM27</f>
        <v>72</v>
      </c>
      <c r="AN43" s="448">
        <f>Income_Support!AN27</f>
        <v>83</v>
      </c>
      <c r="AO43" s="448">
        <f>Income_Support!AO27</f>
        <v>101</v>
      </c>
      <c r="AP43" s="448">
        <f>Income_Support!AP27</f>
        <v>127</v>
      </c>
      <c r="AQ43" s="448">
        <f>Income_Support!AQ27</f>
        <v>138</v>
      </c>
      <c r="AR43" s="448">
        <f>Income_Support!AR27</f>
        <v>182</v>
      </c>
      <c r="AS43" s="448">
        <f>Income_Support!AS27</f>
        <v>198</v>
      </c>
      <c r="AT43" s="448">
        <f>Income_Support!AT27</f>
        <v>163.59299999999999</v>
      </c>
      <c r="AU43" s="448">
        <f>Income_Support!AU27</f>
        <v>269</v>
      </c>
      <c r="AV43" s="448">
        <f>Income_Support!AV27</f>
        <v>267</v>
      </c>
      <c r="AW43" s="448">
        <f>Income_Support!AW27</f>
        <v>264</v>
      </c>
      <c r="AX43" s="448">
        <f>Income_Support!AX27</f>
        <v>285</v>
      </c>
      <c r="AY43" s="448">
        <f>Income_Support!AY27</f>
        <v>364</v>
      </c>
      <c r="AZ43" s="448">
        <f>Income_Support!AZ27</f>
        <v>497</v>
      </c>
      <c r="BA43" s="448">
        <f>Income_Support!BA27</f>
        <v>516</v>
      </c>
      <c r="BB43" s="448">
        <f>Income_Support!BB27</f>
        <v>452</v>
      </c>
      <c r="BC43" s="448">
        <f>Income_Support!BC27</f>
        <v>447</v>
      </c>
      <c r="BD43" s="448">
        <f>Income_Support!BD27</f>
        <v>448</v>
      </c>
      <c r="BE43" s="448">
        <f>Income_Support!BE27</f>
        <v>437</v>
      </c>
      <c r="BF43" s="448">
        <f>Income_Support!BF27</f>
        <v>427</v>
      </c>
      <c r="BG43" s="448">
        <f>Income_Support!BG27</f>
        <v>438</v>
      </c>
      <c r="BH43" s="448">
        <f>Income_Support!BH27</f>
        <v>407</v>
      </c>
      <c r="BI43" s="448">
        <f>Income_Support!BI27</f>
        <v>308</v>
      </c>
      <c r="BJ43" s="448">
        <f>Income_Support!BJ27</f>
        <v>304</v>
      </c>
      <c r="BK43" s="448">
        <f>Income_Support!BK27</f>
        <v>348</v>
      </c>
      <c r="BL43" s="448">
        <f>Income_Support!BL27</f>
        <v>267</v>
      </c>
      <c r="BM43" s="448">
        <f>Income_Support!BM27</f>
        <v>75</v>
      </c>
      <c r="BN43" s="448">
        <f>Income_Support!BN27</f>
        <v>0</v>
      </c>
      <c r="BO43" s="448">
        <f>Income_Support!BO27</f>
        <v>0</v>
      </c>
      <c r="BP43" s="448">
        <f>Income_Support!BP27</f>
        <v>0</v>
      </c>
      <c r="BQ43" s="448">
        <f>Income_Support!BQ27</f>
        <v>0</v>
      </c>
      <c r="BR43" s="448">
        <f>Income_Support!BR27</f>
        <v>0</v>
      </c>
      <c r="BS43" s="448">
        <f>Income_Support!BS27</f>
        <v>0</v>
      </c>
      <c r="BT43" s="448">
        <f>Income_Support!BT27</f>
        <v>0</v>
      </c>
      <c r="BU43" s="448">
        <f>Income_Support!BU27</f>
        <v>0</v>
      </c>
      <c r="BV43" s="448">
        <f>Income_Support!BV27</f>
        <v>0</v>
      </c>
      <c r="BW43" s="448">
        <f>Income_Support!BW27</f>
        <v>0</v>
      </c>
      <c r="BX43" s="448">
        <f>Income_Support!BX27</f>
        <v>0</v>
      </c>
      <c r="BY43" s="448">
        <f>Income_Support!BY27</f>
        <v>0</v>
      </c>
      <c r="BZ43" s="448">
        <f>Income_Support!BZ27</f>
        <v>0</v>
      </c>
      <c r="CA43" s="448">
        <f>Income_Support!CA27</f>
        <v>0</v>
      </c>
      <c r="CB43" s="448">
        <f>Income_Support!CB27</f>
        <v>0</v>
      </c>
      <c r="CC43" s="448">
        <f>Income_Support!CC27</f>
        <v>0</v>
      </c>
      <c r="CD43" s="448">
        <f>Income_Support!CD27</f>
        <v>0</v>
      </c>
      <c r="CE43" s="449">
        <f>Income_Support!CE27</f>
        <v>0</v>
      </c>
    </row>
    <row r="44" spans="2:83" ht="27" customHeight="1" x14ac:dyDescent="0.35">
      <c r="B44" s="447" t="s">
        <v>699</v>
      </c>
      <c r="C44" s="447"/>
      <c r="D44" s="448">
        <f>Income_Support!D6</f>
        <v>0</v>
      </c>
      <c r="E44" s="448">
        <f>Income_Support!E6</f>
        <v>0</v>
      </c>
      <c r="F44" s="448">
        <f>Income_Support!F6</f>
        <v>0</v>
      </c>
      <c r="G44" s="448">
        <f>Income_Support!G6</f>
        <v>0</v>
      </c>
      <c r="H44" s="448">
        <f>Income_Support!H6</f>
        <v>0</v>
      </c>
      <c r="I44" s="448">
        <f>Income_Support!I6</f>
        <v>0</v>
      </c>
      <c r="J44" s="448">
        <f>Income_Support!J6</f>
        <v>0</v>
      </c>
      <c r="K44" s="448">
        <f>Income_Support!K6</f>
        <v>0</v>
      </c>
      <c r="L44" s="448">
        <f>Income_Support!L6</f>
        <v>0</v>
      </c>
      <c r="M44" s="448">
        <f>Income_Support!M6</f>
        <v>0</v>
      </c>
      <c r="N44" s="448">
        <f>Income_Support!N6</f>
        <v>0</v>
      </c>
      <c r="O44" s="448">
        <f>Income_Support!O6</f>
        <v>0</v>
      </c>
      <c r="P44" s="448">
        <f>Income_Support!P6</f>
        <v>0</v>
      </c>
      <c r="Q44" s="448">
        <f>Income_Support!Q6</f>
        <v>0</v>
      </c>
      <c r="R44" s="448">
        <f>Income_Support!R6</f>
        <v>0</v>
      </c>
      <c r="S44" s="448">
        <f>Income_Support!S6</f>
        <v>0</v>
      </c>
      <c r="T44" s="448">
        <f>Income_Support!T6</f>
        <v>0</v>
      </c>
      <c r="U44" s="448">
        <f>Income_Support!U6</f>
        <v>0</v>
      </c>
      <c r="V44" s="448">
        <f>Income_Support!V6</f>
        <v>0</v>
      </c>
      <c r="W44" s="448">
        <f>Income_Support!W6</f>
        <v>0</v>
      </c>
      <c r="X44" s="448">
        <f>Income_Support!X6</f>
        <v>0</v>
      </c>
      <c r="Y44" s="448">
        <f>Income_Support!Y6</f>
        <v>0</v>
      </c>
      <c r="Z44" s="448">
        <f>Income_Support!Z6</f>
        <v>0</v>
      </c>
      <c r="AA44" s="448">
        <f>Income_Support!AA6</f>
        <v>0</v>
      </c>
      <c r="AB44" s="448">
        <f>Income_Support!AB6</f>
        <v>0</v>
      </c>
      <c r="AC44" s="448">
        <f>Income_Support!AC6</f>
        <v>0</v>
      </c>
      <c r="AD44" s="448">
        <f>Income_Support!AD6</f>
        <v>0</v>
      </c>
      <c r="AE44" s="448">
        <f>Income_Support!AE6</f>
        <v>0</v>
      </c>
      <c r="AF44" s="448">
        <f>Income_Support!AF6</f>
        <v>0</v>
      </c>
      <c r="AG44" s="448">
        <f>Income_Support!AG6</f>
        <v>0</v>
      </c>
      <c r="AH44" s="448">
        <f>Income_Support!AH6</f>
        <v>0</v>
      </c>
      <c r="AI44" s="448">
        <f>Income_Support!AI6</f>
        <v>0</v>
      </c>
      <c r="AJ44" s="448">
        <f>Income_Support!AJ6</f>
        <v>0</v>
      </c>
      <c r="AK44" s="448">
        <f>Income_Support!AK6</f>
        <v>0</v>
      </c>
      <c r="AL44" s="448">
        <f>Income_Support!AL6</f>
        <v>0</v>
      </c>
      <c r="AM44" s="448">
        <f>Income_Support!AM6</f>
        <v>0</v>
      </c>
      <c r="AN44" s="448">
        <f>Income_Support!AN6</f>
        <v>0</v>
      </c>
      <c r="AO44" s="448">
        <f>Income_Support!AO6</f>
        <v>0</v>
      </c>
      <c r="AP44" s="448">
        <f>Income_Support!AP6</f>
        <v>0</v>
      </c>
      <c r="AQ44" s="448">
        <f>Income_Support!AQ6</f>
        <v>0</v>
      </c>
      <c r="AR44" s="448">
        <f>Income_Support!AR6</f>
        <v>0</v>
      </c>
      <c r="AS44" s="448">
        <f>Income_Support!AS6</f>
        <v>0</v>
      </c>
      <c r="AT44" s="448">
        <f>Income_Support!AT6</f>
        <v>0</v>
      </c>
      <c r="AU44" s="448">
        <f>Income_Support!AU6</f>
        <v>0</v>
      </c>
      <c r="AV44" s="448">
        <f>Income_Support!AV6</f>
        <v>0</v>
      </c>
      <c r="AW44" s="448">
        <f>Income_Support!AW6</f>
        <v>0</v>
      </c>
      <c r="AX44" s="448">
        <f>Income_Support!AX6</f>
        <v>0</v>
      </c>
      <c r="AY44" s="448">
        <f>Income_Support!AY6</f>
        <v>0</v>
      </c>
      <c r="AZ44" s="448">
        <f>Income_Support!AZ6</f>
        <v>0</v>
      </c>
      <c r="BA44" s="448">
        <f>Income_Support!BA6</f>
        <v>0</v>
      </c>
      <c r="BB44" s="448">
        <f>Income_Support!BB6</f>
        <v>0</v>
      </c>
      <c r="BC44" s="448">
        <f>Income_Support!BC6</f>
        <v>0</v>
      </c>
      <c r="BD44" s="448">
        <f>Income_Support!BD6</f>
        <v>4621.4050478363251</v>
      </c>
      <c r="BE44" s="448">
        <f>Income_Support!BE6</f>
        <v>5052.9140045040276</v>
      </c>
      <c r="BF44" s="448">
        <f>Income_Support!BF6</f>
        <v>5038.3999390028666</v>
      </c>
      <c r="BG44" s="448">
        <f>Income_Support!BG6</f>
        <v>5050.6973474168963</v>
      </c>
      <c r="BH44" s="448">
        <f>Income_Support!BH6</f>
        <v>4716.6390675993789</v>
      </c>
      <c r="BI44" s="448">
        <f>Income_Support!BI6</f>
        <v>4532.1900443650775</v>
      </c>
      <c r="BJ44" s="448">
        <f>Income_Support!BJ6</f>
        <v>4574.2510630700235</v>
      </c>
      <c r="BK44" s="448">
        <f>Income_Support!BK6</f>
        <v>5056.8584049752199</v>
      </c>
      <c r="BL44" s="448">
        <f>Income_Support!BL6</f>
        <v>5098.7516794821649</v>
      </c>
      <c r="BM44" s="448">
        <f>Income_Support!BM6</f>
        <v>4984.9200626353177</v>
      </c>
      <c r="BN44" s="448">
        <f>Income_Support!BN6</f>
        <v>4635.0118573493246</v>
      </c>
      <c r="BO44" s="448">
        <f>Income_Support!BO6</f>
        <v>4042.2862376047092</v>
      </c>
      <c r="BP44" s="448">
        <f>Income_Support!BP6</f>
        <v>2489.4119175746559</v>
      </c>
      <c r="BQ44" s="448">
        <f>Income_Support!BQ6</f>
        <v>991.64976374931302</v>
      </c>
      <c r="BR44" s="448">
        <f>Income_Support!BR6</f>
        <v>459.84335153560301</v>
      </c>
      <c r="BS44" s="448">
        <f>Income_Support!BS6</f>
        <v>233.19424866448765</v>
      </c>
      <c r="BT44" s="448">
        <f>Income_Support!BT6</f>
        <v>99.729245369872473</v>
      </c>
      <c r="BU44" s="448">
        <f>Income_Support!BU6</f>
        <v>28.960770188816397</v>
      </c>
      <c r="BV44" s="448">
        <f>Income_Support!BV6</f>
        <v>3.1480217970206676</v>
      </c>
      <c r="BW44" s="448">
        <f>Income_Support!BW6</f>
        <v>1.4391787459022238</v>
      </c>
      <c r="BX44" s="448">
        <f>Income_Support!BX6</f>
        <v>1.1305357672420582</v>
      </c>
      <c r="BY44" s="448">
        <f>Income_Support!BY6</f>
        <v>0.84639092662627746</v>
      </c>
      <c r="BZ44" s="448">
        <f>Income_Support!BZ6</f>
        <v>0.66420630900168853</v>
      </c>
      <c r="CA44" s="448">
        <f>Income_Support!CA6</f>
        <v>0.60255185665735755</v>
      </c>
      <c r="CB44" s="448">
        <f>Income_Support!CB6</f>
        <v>0.47320139813001039</v>
      </c>
      <c r="CC44" s="448">
        <f>Income_Support!CC6</f>
        <v>8.9254646212237304E-2</v>
      </c>
      <c r="CD44" s="448">
        <f>Income_Support!CD6</f>
        <v>0</v>
      </c>
      <c r="CE44" s="449">
        <f>Income_Support!CE6</f>
        <v>0</v>
      </c>
    </row>
    <row r="45" spans="2:83" s="243" customFormat="1" ht="35.25" customHeight="1" x14ac:dyDescent="0.35">
      <c r="B45" s="82" t="s">
        <v>520</v>
      </c>
      <c r="D45" s="445">
        <f t="shared" ref="D45:AI45" si="34">SUM(D46:D51)</f>
        <v>0</v>
      </c>
      <c r="E45" s="445">
        <f t="shared" si="34"/>
        <v>0</v>
      </c>
      <c r="F45" s="445">
        <f t="shared" si="34"/>
        <v>0</v>
      </c>
      <c r="G45" s="445">
        <f t="shared" si="34"/>
        <v>0</v>
      </c>
      <c r="H45" s="445">
        <f t="shared" si="34"/>
        <v>0</v>
      </c>
      <c r="I45" s="445">
        <f t="shared" si="34"/>
        <v>0</v>
      </c>
      <c r="J45" s="445">
        <f t="shared" si="34"/>
        <v>0</v>
      </c>
      <c r="K45" s="445">
        <f t="shared" si="34"/>
        <v>0</v>
      </c>
      <c r="L45" s="445">
        <f t="shared" si="34"/>
        <v>0</v>
      </c>
      <c r="M45" s="445">
        <f t="shared" si="34"/>
        <v>0</v>
      </c>
      <c r="N45" s="445">
        <f t="shared" si="34"/>
        <v>0</v>
      </c>
      <c r="O45" s="445">
        <f t="shared" si="34"/>
        <v>0</v>
      </c>
      <c r="P45" s="445">
        <f t="shared" si="34"/>
        <v>0</v>
      </c>
      <c r="Q45" s="445">
        <f t="shared" si="34"/>
        <v>0</v>
      </c>
      <c r="R45" s="445">
        <f t="shared" si="34"/>
        <v>0</v>
      </c>
      <c r="S45" s="445">
        <f t="shared" si="34"/>
        <v>0</v>
      </c>
      <c r="T45" s="445">
        <f t="shared" si="34"/>
        <v>0</v>
      </c>
      <c r="U45" s="445">
        <f t="shared" si="34"/>
        <v>0</v>
      </c>
      <c r="V45" s="445">
        <f t="shared" si="34"/>
        <v>0</v>
      </c>
      <c r="W45" s="445">
        <f t="shared" si="34"/>
        <v>0</v>
      </c>
      <c r="X45" s="445">
        <f t="shared" si="34"/>
        <v>0</v>
      </c>
      <c r="Y45" s="445">
        <f t="shared" si="34"/>
        <v>0</v>
      </c>
      <c r="Z45" s="445">
        <f t="shared" si="34"/>
        <v>0</v>
      </c>
      <c r="AA45" s="445">
        <f t="shared" si="34"/>
        <v>0</v>
      </c>
      <c r="AB45" s="445">
        <f t="shared" si="34"/>
        <v>0</v>
      </c>
      <c r="AC45" s="445">
        <f t="shared" si="34"/>
        <v>0</v>
      </c>
      <c r="AD45" s="445">
        <f t="shared" si="34"/>
        <v>0</v>
      </c>
      <c r="AE45" s="445">
        <f t="shared" si="34"/>
        <v>0</v>
      </c>
      <c r="AF45" s="445">
        <f t="shared" si="34"/>
        <v>0</v>
      </c>
      <c r="AG45" s="445">
        <f t="shared" si="34"/>
        <v>0</v>
      </c>
      <c r="AH45" s="445">
        <f t="shared" si="34"/>
        <v>0</v>
      </c>
      <c r="AI45" s="445">
        <f t="shared" si="34"/>
        <v>0</v>
      </c>
      <c r="AJ45" s="445">
        <f t="shared" ref="AJ45:BO45" si="35">SUM(AJ46:AJ51)</f>
        <v>0</v>
      </c>
      <c r="AK45" s="445">
        <f t="shared" si="35"/>
        <v>0</v>
      </c>
      <c r="AL45" s="445">
        <f t="shared" si="35"/>
        <v>0</v>
      </c>
      <c r="AM45" s="445">
        <f t="shared" si="35"/>
        <v>0</v>
      </c>
      <c r="AN45" s="445">
        <f t="shared" si="35"/>
        <v>0</v>
      </c>
      <c r="AO45" s="445">
        <f t="shared" si="35"/>
        <v>0</v>
      </c>
      <c r="AP45" s="445">
        <f t="shared" si="35"/>
        <v>0</v>
      </c>
      <c r="AQ45" s="445">
        <f t="shared" si="35"/>
        <v>0</v>
      </c>
      <c r="AR45" s="445">
        <f t="shared" si="35"/>
        <v>0</v>
      </c>
      <c r="AS45" s="445">
        <f t="shared" si="35"/>
        <v>0</v>
      </c>
      <c r="AT45" s="445">
        <f t="shared" si="35"/>
        <v>0</v>
      </c>
      <c r="AU45" s="445">
        <f t="shared" si="35"/>
        <v>0</v>
      </c>
      <c r="AV45" s="445">
        <f t="shared" si="35"/>
        <v>0</v>
      </c>
      <c r="AW45" s="445">
        <f t="shared" si="35"/>
        <v>0</v>
      </c>
      <c r="AX45" s="445">
        <f t="shared" si="35"/>
        <v>0</v>
      </c>
      <c r="AY45" s="445">
        <f t="shared" si="35"/>
        <v>0</v>
      </c>
      <c r="AZ45" s="445">
        <f t="shared" si="35"/>
        <v>0.67478636681710258</v>
      </c>
      <c r="BA45" s="445">
        <f t="shared" si="35"/>
        <v>0.59893208292979916</v>
      </c>
      <c r="BB45" s="445">
        <f t="shared" si="35"/>
        <v>0.7927511605905786</v>
      </c>
      <c r="BC45" s="445">
        <f t="shared" si="35"/>
        <v>0.83138374719943231</v>
      </c>
      <c r="BD45" s="445">
        <f t="shared" si="35"/>
        <v>34.623468114520129</v>
      </c>
      <c r="BE45" s="445">
        <f t="shared" si="35"/>
        <v>35.665811448461369</v>
      </c>
      <c r="BF45" s="445">
        <f t="shared" si="35"/>
        <v>36.528469425287277</v>
      </c>
      <c r="BG45" s="445">
        <f t="shared" si="35"/>
        <v>38.454766130387029</v>
      </c>
      <c r="BH45" s="445">
        <f t="shared" si="35"/>
        <v>40.630497965276064</v>
      </c>
      <c r="BI45" s="445">
        <f t="shared" si="35"/>
        <v>43.252848733168477</v>
      </c>
      <c r="BJ45" s="445">
        <f t="shared" si="35"/>
        <v>43.847256103741508</v>
      </c>
      <c r="BK45" s="445">
        <f t="shared" si="35"/>
        <v>45.626822693065797</v>
      </c>
      <c r="BL45" s="445">
        <f t="shared" si="35"/>
        <v>45.207231434106404</v>
      </c>
      <c r="BM45" s="445">
        <f t="shared" si="35"/>
        <v>44.371539689148136</v>
      </c>
      <c r="BN45" s="445">
        <f t="shared" si="35"/>
        <v>40.83203648893268</v>
      </c>
      <c r="BO45" s="445">
        <f t="shared" si="35"/>
        <v>38.888216340725897</v>
      </c>
      <c r="BP45" s="445">
        <f t="shared" ref="BP45:CE45" si="36">SUM(BP46:BP51)</f>
        <v>36.353633540650932</v>
      </c>
      <c r="BQ45" s="445">
        <f t="shared" si="36"/>
        <v>32.45312115020652</v>
      </c>
      <c r="BR45" s="445">
        <f t="shared" si="36"/>
        <v>26.402124661144192</v>
      </c>
      <c r="BS45" s="445">
        <f t="shared" si="36"/>
        <v>27.937378632992221</v>
      </c>
      <c r="BT45" s="445">
        <f t="shared" si="36"/>
        <v>28.007179146003878</v>
      </c>
      <c r="BU45" s="445">
        <f t="shared" si="36"/>
        <v>28.637308097811459</v>
      </c>
      <c r="BV45" s="445">
        <f t="shared" si="36"/>
        <v>27.878271817198716</v>
      </c>
      <c r="BW45" s="445">
        <f t="shared" si="36"/>
        <v>25.692932491286328</v>
      </c>
      <c r="BX45" s="445">
        <f t="shared" si="36"/>
        <v>24.886760424987358</v>
      </c>
      <c r="BY45" s="445">
        <f t="shared" si="36"/>
        <v>23.082882648751269</v>
      </c>
      <c r="BZ45" s="445">
        <f t="shared" si="36"/>
        <v>22.34131825839853</v>
      </c>
      <c r="CA45" s="445">
        <f t="shared" si="36"/>
        <v>24.335469545661269</v>
      </c>
      <c r="CB45" s="445">
        <f t="shared" si="36"/>
        <v>23.17252508772749</v>
      </c>
      <c r="CC45" s="445">
        <f t="shared" si="36"/>
        <v>21.119103029002645</v>
      </c>
      <c r="CD45" s="445">
        <f t="shared" si="36"/>
        <v>19.678614045416271</v>
      </c>
      <c r="CE45" s="446">
        <f t="shared" si="36"/>
        <v>18.956670401705715</v>
      </c>
    </row>
    <row r="46" spans="2:83" x14ac:dyDescent="0.35">
      <c r="B46" s="73" t="s">
        <v>687</v>
      </c>
      <c r="D46" s="448">
        <v>0</v>
      </c>
      <c r="E46" s="448">
        <v>0</v>
      </c>
      <c r="F46" s="448">
        <v>0</v>
      </c>
      <c r="G46" s="448">
        <v>0</v>
      </c>
      <c r="H46" s="448">
        <v>0</v>
      </c>
      <c r="I46" s="448">
        <v>0</v>
      </c>
      <c r="J46" s="448">
        <v>0</v>
      </c>
      <c r="K46" s="448">
        <v>0</v>
      </c>
      <c r="L46" s="448">
        <v>0</v>
      </c>
      <c r="M46" s="448">
        <v>0</v>
      </c>
      <c r="N46" s="448">
        <v>0</v>
      </c>
      <c r="O46" s="448">
        <v>0</v>
      </c>
      <c r="P46" s="448">
        <v>0</v>
      </c>
      <c r="Q46" s="448">
        <v>0</v>
      </c>
      <c r="R46" s="448">
        <v>0</v>
      </c>
      <c r="S46" s="448">
        <v>0</v>
      </c>
      <c r="T46" s="448">
        <v>0</v>
      </c>
      <c r="U46" s="448">
        <v>0</v>
      </c>
      <c r="V46" s="448">
        <v>0</v>
      </c>
      <c r="W46" s="448">
        <v>0</v>
      </c>
      <c r="X46" s="448">
        <v>0</v>
      </c>
      <c r="Y46" s="448">
        <v>0</v>
      </c>
      <c r="Z46" s="448">
        <v>0</v>
      </c>
      <c r="AA46" s="448">
        <v>0</v>
      </c>
      <c r="AB46" s="448">
        <v>0</v>
      </c>
      <c r="AC46" s="448">
        <v>0</v>
      </c>
      <c r="AD46" s="448">
        <v>0</v>
      </c>
      <c r="AE46" s="448">
        <v>0</v>
      </c>
      <c r="AF46" s="448">
        <v>0</v>
      </c>
      <c r="AG46" s="448">
        <v>0</v>
      </c>
      <c r="AH46" s="448">
        <v>0</v>
      </c>
      <c r="AI46" s="448">
        <v>0</v>
      </c>
      <c r="AJ46" s="448">
        <v>0</v>
      </c>
      <c r="AK46" s="448">
        <v>0</v>
      </c>
      <c r="AL46" s="448">
        <v>0</v>
      </c>
      <c r="AM46" s="448">
        <v>0</v>
      </c>
      <c r="AN46" s="448">
        <v>0</v>
      </c>
      <c r="AO46" s="448">
        <v>0</v>
      </c>
      <c r="AP46" s="448">
        <v>0</v>
      </c>
      <c r="AQ46" s="448">
        <v>0</v>
      </c>
      <c r="AR46" s="448">
        <v>0</v>
      </c>
      <c r="AS46" s="448">
        <v>0</v>
      </c>
      <c r="AT46" s="448">
        <v>0</v>
      </c>
      <c r="AU46" s="448">
        <v>0</v>
      </c>
      <c r="AV46" s="448">
        <v>0</v>
      </c>
      <c r="AW46" s="448">
        <v>0</v>
      </c>
      <c r="AX46" s="448">
        <v>0</v>
      </c>
      <c r="AY46" s="448">
        <v>0</v>
      </c>
      <c r="AZ46" s="448">
        <v>0</v>
      </c>
      <c r="BA46" s="448">
        <v>0</v>
      </c>
      <c r="BB46" s="448">
        <v>0</v>
      </c>
      <c r="BC46" s="448">
        <v>0</v>
      </c>
      <c r="BD46" s="448">
        <v>0.65718828949339425</v>
      </c>
      <c r="BE46" s="448">
        <v>0.65961774767740922</v>
      </c>
      <c r="BF46" s="448">
        <v>0.61416010666464504</v>
      </c>
      <c r="BG46" s="448">
        <v>0.64327284102213389</v>
      </c>
      <c r="BH46" s="448">
        <v>0.56909610654458576</v>
      </c>
      <c r="BI46" s="448">
        <v>0.36958824835770193</v>
      </c>
      <c r="BJ46" s="448">
        <v>0.30519888145244678</v>
      </c>
      <c r="BK46" s="448">
        <v>0.23575728742998373</v>
      </c>
      <c r="BL46" s="448">
        <v>0.24668982671490491</v>
      </c>
      <c r="BM46" s="448">
        <v>2.3007021579193026E-2</v>
      </c>
      <c r="BN46" s="448">
        <v>6.6229018446189308E-2</v>
      </c>
      <c r="BO46" s="448">
        <v>4.5510349958351487E-2</v>
      </c>
      <c r="BP46" s="448">
        <v>3.7685317600419987E-2</v>
      </c>
      <c r="BQ46" s="448">
        <v>1.0318898363200005E-2</v>
      </c>
      <c r="BR46" s="448">
        <v>1.8837864942849449E-3</v>
      </c>
      <c r="BS46" s="448">
        <v>1.445139657974061E-2</v>
      </c>
      <c r="BT46" s="448">
        <v>2.5122654185181499E-3</v>
      </c>
      <c r="BU46" s="448">
        <v>1.7034652455562972E-3</v>
      </c>
      <c r="BV46" s="448">
        <v>0</v>
      </c>
      <c r="BW46" s="448">
        <v>1.0501572644929921E-3</v>
      </c>
      <c r="BX46" s="448">
        <v>1.0072448679307371E-3</v>
      </c>
      <c r="BY46" s="448">
        <v>0</v>
      </c>
      <c r="BZ46" s="448">
        <v>0</v>
      </c>
      <c r="CA46" s="448">
        <v>0</v>
      </c>
      <c r="CB46" s="448">
        <v>0</v>
      </c>
      <c r="CC46" s="448">
        <v>0</v>
      </c>
      <c r="CD46" s="448">
        <v>0</v>
      </c>
      <c r="CE46" s="449">
        <v>0</v>
      </c>
    </row>
    <row r="47" spans="2:83" x14ac:dyDescent="0.35">
      <c r="B47" s="73" t="s">
        <v>688</v>
      </c>
      <c r="D47" s="448">
        <v>0</v>
      </c>
      <c r="E47" s="448">
        <v>0</v>
      </c>
      <c r="F47" s="448">
        <v>0</v>
      </c>
      <c r="G47" s="448">
        <v>0</v>
      </c>
      <c r="H47" s="448">
        <v>0</v>
      </c>
      <c r="I47" s="448">
        <v>0</v>
      </c>
      <c r="J47" s="448">
        <v>0</v>
      </c>
      <c r="K47" s="448">
        <v>0</v>
      </c>
      <c r="L47" s="448">
        <v>0</v>
      </c>
      <c r="M47" s="448">
        <v>0</v>
      </c>
      <c r="N47" s="448">
        <v>0</v>
      </c>
      <c r="O47" s="448">
        <v>0</v>
      </c>
      <c r="P47" s="448">
        <v>0</v>
      </c>
      <c r="Q47" s="448">
        <v>0</v>
      </c>
      <c r="R47" s="448">
        <v>0</v>
      </c>
      <c r="S47" s="448">
        <v>0</v>
      </c>
      <c r="T47" s="448">
        <v>0</v>
      </c>
      <c r="U47" s="448">
        <v>0</v>
      </c>
      <c r="V47" s="448">
        <v>0</v>
      </c>
      <c r="W47" s="448">
        <v>0</v>
      </c>
      <c r="X47" s="448">
        <v>0</v>
      </c>
      <c r="Y47" s="448">
        <v>0</v>
      </c>
      <c r="Z47" s="448">
        <v>0</v>
      </c>
      <c r="AA47" s="448">
        <v>0</v>
      </c>
      <c r="AB47" s="448">
        <v>0</v>
      </c>
      <c r="AC47" s="448">
        <v>0</v>
      </c>
      <c r="AD47" s="448">
        <v>0</v>
      </c>
      <c r="AE47" s="448">
        <v>0</v>
      </c>
      <c r="AF47" s="448">
        <v>0</v>
      </c>
      <c r="AG47" s="448">
        <v>0</v>
      </c>
      <c r="AH47" s="448">
        <v>0</v>
      </c>
      <c r="AI47" s="448">
        <v>0</v>
      </c>
      <c r="AJ47" s="448">
        <v>0</v>
      </c>
      <c r="AK47" s="448">
        <v>0</v>
      </c>
      <c r="AL47" s="448">
        <v>0</v>
      </c>
      <c r="AM47" s="448">
        <v>0</v>
      </c>
      <c r="AN47" s="448">
        <v>0</v>
      </c>
      <c r="AO47" s="448">
        <v>0</v>
      </c>
      <c r="AP47" s="448">
        <v>0</v>
      </c>
      <c r="AQ47" s="448">
        <v>0</v>
      </c>
      <c r="AR47" s="448">
        <v>0</v>
      </c>
      <c r="AS47" s="448">
        <v>0</v>
      </c>
      <c r="AT47" s="448">
        <v>0</v>
      </c>
      <c r="AU47" s="448">
        <v>0</v>
      </c>
      <c r="AV47" s="448">
        <v>0</v>
      </c>
      <c r="AW47" s="448">
        <v>0</v>
      </c>
      <c r="AX47" s="448">
        <v>0</v>
      </c>
      <c r="AY47" s="448">
        <v>0</v>
      </c>
      <c r="AZ47" s="448">
        <v>0</v>
      </c>
      <c r="BA47" s="448">
        <v>0</v>
      </c>
      <c r="BB47" s="448">
        <v>0</v>
      </c>
      <c r="BC47" s="448">
        <v>0</v>
      </c>
      <c r="BD47" s="448">
        <v>0.83490584753342767</v>
      </c>
      <c r="BE47" s="448">
        <v>0.96871066395731165</v>
      </c>
      <c r="BF47" s="448">
        <v>0.86645963935969617</v>
      </c>
      <c r="BG47" s="448">
        <v>0.93290704319178597</v>
      </c>
      <c r="BH47" s="448">
        <v>0.86172184550005193</v>
      </c>
      <c r="BI47" s="448">
        <v>0.7535594465593668</v>
      </c>
      <c r="BJ47" s="448">
        <v>0.61606420391432104</v>
      </c>
      <c r="BK47" s="448">
        <v>0.59496192869333198</v>
      </c>
      <c r="BL47" s="448">
        <v>0.50784210671851249</v>
      </c>
      <c r="BM47" s="448">
        <v>0.1715312649729579</v>
      </c>
      <c r="BN47" s="448">
        <v>5.3013631425028018E-2</v>
      </c>
      <c r="BO47" s="448">
        <v>4.3135207998276373E-2</v>
      </c>
      <c r="BP47" s="448">
        <v>3.9155262509991989E-2</v>
      </c>
      <c r="BQ47" s="448">
        <v>0</v>
      </c>
      <c r="BR47" s="448">
        <v>0</v>
      </c>
      <c r="BS47" s="448">
        <v>1.3701443416006638E-2</v>
      </c>
      <c r="BT47" s="448">
        <v>1.1074839000055632E-3</v>
      </c>
      <c r="BU47" s="448">
        <v>5.6918760047808287E-3</v>
      </c>
      <c r="BV47" s="448">
        <v>0</v>
      </c>
      <c r="BW47" s="448">
        <v>1.1533144470532305E-3</v>
      </c>
      <c r="BX47" s="448">
        <v>1.1061867561955947E-3</v>
      </c>
      <c r="BY47" s="448">
        <v>0</v>
      </c>
      <c r="BZ47" s="448">
        <v>0</v>
      </c>
      <c r="CA47" s="448">
        <v>0</v>
      </c>
      <c r="CB47" s="448">
        <v>0</v>
      </c>
      <c r="CC47" s="448">
        <v>0</v>
      </c>
      <c r="CD47" s="448">
        <v>0</v>
      </c>
      <c r="CE47" s="449">
        <v>0</v>
      </c>
    </row>
    <row r="48" spans="2:83" x14ac:dyDescent="0.35">
      <c r="B48" s="73" t="s">
        <v>689</v>
      </c>
      <c r="D48" s="448">
        <v>0</v>
      </c>
      <c r="E48" s="448">
        <v>0</v>
      </c>
      <c r="F48" s="448">
        <v>0</v>
      </c>
      <c r="G48" s="448">
        <v>0</v>
      </c>
      <c r="H48" s="448">
        <v>0</v>
      </c>
      <c r="I48" s="448">
        <v>0</v>
      </c>
      <c r="J48" s="448">
        <v>0</v>
      </c>
      <c r="K48" s="448">
        <v>0</v>
      </c>
      <c r="L48" s="448">
        <v>0</v>
      </c>
      <c r="M48" s="448">
        <v>0</v>
      </c>
      <c r="N48" s="448">
        <v>0</v>
      </c>
      <c r="O48" s="448">
        <v>0</v>
      </c>
      <c r="P48" s="448">
        <v>0</v>
      </c>
      <c r="Q48" s="448">
        <v>0</v>
      </c>
      <c r="R48" s="448">
        <v>0</v>
      </c>
      <c r="S48" s="448">
        <v>0</v>
      </c>
      <c r="T48" s="448">
        <v>0</v>
      </c>
      <c r="U48" s="448">
        <v>0</v>
      </c>
      <c r="V48" s="448">
        <v>0</v>
      </c>
      <c r="W48" s="448">
        <v>0</v>
      </c>
      <c r="X48" s="448">
        <v>0</v>
      </c>
      <c r="Y48" s="448">
        <v>0</v>
      </c>
      <c r="Z48" s="448">
        <v>0</v>
      </c>
      <c r="AA48" s="448">
        <v>0</v>
      </c>
      <c r="AB48" s="448">
        <v>0</v>
      </c>
      <c r="AC48" s="448">
        <v>0</v>
      </c>
      <c r="AD48" s="448">
        <v>0</v>
      </c>
      <c r="AE48" s="448">
        <v>0</v>
      </c>
      <c r="AF48" s="448">
        <v>0</v>
      </c>
      <c r="AG48" s="448">
        <v>0</v>
      </c>
      <c r="AH48" s="448">
        <v>0</v>
      </c>
      <c r="AI48" s="448">
        <v>0</v>
      </c>
      <c r="AJ48" s="448">
        <v>0</v>
      </c>
      <c r="AK48" s="448">
        <v>0</v>
      </c>
      <c r="AL48" s="448">
        <v>0</v>
      </c>
      <c r="AM48" s="448">
        <v>0</v>
      </c>
      <c r="AN48" s="448">
        <v>0</v>
      </c>
      <c r="AO48" s="448">
        <v>0</v>
      </c>
      <c r="AP48" s="448">
        <v>0</v>
      </c>
      <c r="AQ48" s="448">
        <v>0</v>
      </c>
      <c r="AR48" s="448">
        <v>0</v>
      </c>
      <c r="AS48" s="448">
        <v>0</v>
      </c>
      <c r="AT48" s="448">
        <v>0</v>
      </c>
      <c r="AU48" s="448">
        <v>0</v>
      </c>
      <c r="AV48" s="448">
        <v>0</v>
      </c>
      <c r="AW48" s="448">
        <v>0</v>
      </c>
      <c r="AX48" s="448">
        <v>0</v>
      </c>
      <c r="AY48" s="448">
        <v>0</v>
      </c>
      <c r="AZ48" s="448">
        <v>0</v>
      </c>
      <c r="BA48" s="448">
        <v>0</v>
      </c>
      <c r="BB48" s="448">
        <v>0</v>
      </c>
      <c r="BC48" s="448">
        <v>0</v>
      </c>
      <c r="BD48" s="448">
        <v>30.774870660454607</v>
      </c>
      <c r="BE48" s="448">
        <v>31.893007667063369</v>
      </c>
      <c r="BF48" s="448">
        <v>33.371362437999551</v>
      </c>
      <c r="BG48" s="448">
        <v>35.293395654988082</v>
      </c>
      <c r="BH48" s="448">
        <v>37.547544752346781</v>
      </c>
      <c r="BI48" s="448">
        <v>40.430379120942867</v>
      </c>
      <c r="BJ48" s="448">
        <v>41.052292974275822</v>
      </c>
      <c r="BK48" s="448">
        <v>42.896472213400102</v>
      </c>
      <c r="BL48" s="448">
        <v>42.477261339479007</v>
      </c>
      <c r="BM48" s="448">
        <v>41.740168259267435</v>
      </c>
      <c r="BN48" s="448">
        <v>37.787304681455318</v>
      </c>
      <c r="BO48" s="448">
        <v>34.313865787762815</v>
      </c>
      <c r="BP48" s="448">
        <v>24.022601033394039</v>
      </c>
      <c r="BQ48" s="448">
        <v>9.2516373982275297</v>
      </c>
      <c r="BR48" s="448">
        <v>1.9070515045415264</v>
      </c>
      <c r="BS48" s="448">
        <v>1.3411651043112389</v>
      </c>
      <c r="BT48" s="448">
        <v>0.43256197391286383</v>
      </c>
      <c r="BU48" s="448">
        <v>0.25281754794475858</v>
      </c>
      <c r="BV48" s="448">
        <v>0</v>
      </c>
      <c r="BW48" s="448">
        <v>0.11400739563156909</v>
      </c>
      <c r="BX48" s="448">
        <v>0.10934873093649242</v>
      </c>
      <c r="BY48" s="448">
        <v>0</v>
      </c>
      <c r="BZ48" s="448">
        <v>0</v>
      </c>
      <c r="CA48" s="448">
        <v>0</v>
      </c>
      <c r="CB48" s="448">
        <v>0</v>
      </c>
      <c r="CC48" s="448">
        <v>0</v>
      </c>
      <c r="CD48" s="448">
        <v>0</v>
      </c>
      <c r="CE48" s="449">
        <v>0</v>
      </c>
    </row>
    <row r="49" spans="1:83" x14ac:dyDescent="0.35">
      <c r="B49" s="73" t="s">
        <v>691</v>
      </c>
      <c r="D49" s="448">
        <v>0</v>
      </c>
      <c r="E49" s="448">
        <v>0</v>
      </c>
      <c r="F49" s="448">
        <v>0</v>
      </c>
      <c r="G49" s="448">
        <v>0</v>
      </c>
      <c r="H49" s="448">
        <v>0</v>
      </c>
      <c r="I49" s="448">
        <v>0</v>
      </c>
      <c r="J49" s="448">
        <v>0</v>
      </c>
      <c r="K49" s="448">
        <v>0</v>
      </c>
      <c r="L49" s="448">
        <v>0</v>
      </c>
      <c r="M49" s="448">
        <v>0</v>
      </c>
      <c r="N49" s="448">
        <v>0</v>
      </c>
      <c r="O49" s="448">
        <v>0</v>
      </c>
      <c r="P49" s="448">
        <v>0</v>
      </c>
      <c r="Q49" s="448">
        <v>0</v>
      </c>
      <c r="R49" s="448">
        <v>0</v>
      </c>
      <c r="S49" s="448">
        <v>0</v>
      </c>
      <c r="T49" s="448">
        <v>0</v>
      </c>
      <c r="U49" s="448">
        <v>0</v>
      </c>
      <c r="V49" s="448">
        <v>0</v>
      </c>
      <c r="W49" s="448">
        <v>0</v>
      </c>
      <c r="X49" s="448">
        <v>0</v>
      </c>
      <c r="Y49" s="448">
        <v>0</v>
      </c>
      <c r="Z49" s="448">
        <v>0</v>
      </c>
      <c r="AA49" s="448">
        <v>0</v>
      </c>
      <c r="AB49" s="448">
        <v>0</v>
      </c>
      <c r="AC49" s="448">
        <v>0</v>
      </c>
      <c r="AD49" s="448">
        <v>0</v>
      </c>
      <c r="AE49" s="448">
        <v>0</v>
      </c>
      <c r="AF49" s="448">
        <v>0</v>
      </c>
      <c r="AG49" s="448">
        <v>0</v>
      </c>
      <c r="AH49" s="448">
        <v>0</v>
      </c>
      <c r="AI49" s="448">
        <v>0</v>
      </c>
      <c r="AJ49" s="448">
        <v>0</v>
      </c>
      <c r="AK49" s="448">
        <v>0</v>
      </c>
      <c r="AL49" s="448">
        <v>0</v>
      </c>
      <c r="AM49" s="448">
        <v>0</v>
      </c>
      <c r="AN49" s="448">
        <v>0</v>
      </c>
      <c r="AO49" s="448">
        <v>0</v>
      </c>
      <c r="AP49" s="448">
        <v>0</v>
      </c>
      <c r="AQ49" s="448">
        <v>0</v>
      </c>
      <c r="AR49" s="448">
        <v>0</v>
      </c>
      <c r="AS49" s="448">
        <v>0</v>
      </c>
      <c r="AT49" s="448">
        <v>0</v>
      </c>
      <c r="AU49" s="448">
        <v>0</v>
      </c>
      <c r="AV49" s="448">
        <v>0</v>
      </c>
      <c r="AW49" s="448">
        <v>0</v>
      </c>
      <c r="AX49" s="448">
        <v>0</v>
      </c>
      <c r="AY49" s="448">
        <v>0</v>
      </c>
      <c r="AZ49" s="448">
        <v>0</v>
      </c>
      <c r="BA49" s="448">
        <v>0</v>
      </c>
      <c r="BB49" s="448">
        <v>0</v>
      </c>
      <c r="BC49" s="448">
        <v>0</v>
      </c>
      <c r="BD49" s="448">
        <v>0</v>
      </c>
      <c r="BE49" s="448">
        <v>0</v>
      </c>
      <c r="BF49" s="448">
        <v>0</v>
      </c>
      <c r="BG49" s="448">
        <v>0</v>
      </c>
      <c r="BH49" s="448">
        <v>0</v>
      </c>
      <c r="BI49" s="448">
        <v>0</v>
      </c>
      <c r="BJ49" s="448">
        <v>0</v>
      </c>
      <c r="BK49" s="448">
        <v>0</v>
      </c>
      <c r="BL49" s="448">
        <v>0</v>
      </c>
      <c r="BM49" s="448">
        <v>0</v>
      </c>
      <c r="BN49" s="448">
        <v>0</v>
      </c>
      <c r="BO49" s="448">
        <v>0</v>
      </c>
      <c r="BP49" s="448">
        <v>0</v>
      </c>
      <c r="BQ49" s="448">
        <v>0</v>
      </c>
      <c r="BR49" s="448">
        <v>0</v>
      </c>
      <c r="BS49" s="448">
        <v>0</v>
      </c>
      <c r="BT49" s="448">
        <v>0</v>
      </c>
      <c r="BU49" s="448">
        <v>0</v>
      </c>
      <c r="BV49" s="448">
        <v>0</v>
      </c>
      <c r="BW49" s="448">
        <v>1.0501572644929921E-3</v>
      </c>
      <c r="BX49" s="448">
        <v>1.0501572644929921E-3</v>
      </c>
      <c r="BY49" s="448">
        <v>0</v>
      </c>
      <c r="BZ49" s="448">
        <v>0</v>
      </c>
      <c r="CA49" s="448">
        <v>0</v>
      </c>
      <c r="CB49" s="448">
        <v>0</v>
      </c>
      <c r="CC49" s="448">
        <v>0</v>
      </c>
      <c r="CD49" s="448">
        <v>0</v>
      </c>
      <c r="CE49" s="449">
        <v>0</v>
      </c>
    </row>
    <row r="50" spans="1:83" x14ac:dyDescent="0.35">
      <c r="B50" s="73" t="s">
        <v>684</v>
      </c>
      <c r="D50" s="448">
        <v>0</v>
      </c>
      <c r="E50" s="448">
        <v>0</v>
      </c>
      <c r="F50" s="448">
        <v>0</v>
      </c>
      <c r="G50" s="448">
        <v>0</v>
      </c>
      <c r="H50" s="448">
        <v>0</v>
      </c>
      <c r="I50" s="448">
        <v>0</v>
      </c>
      <c r="J50" s="448">
        <v>0</v>
      </c>
      <c r="K50" s="448">
        <v>0</v>
      </c>
      <c r="L50" s="448">
        <v>0</v>
      </c>
      <c r="M50" s="448">
        <v>0</v>
      </c>
      <c r="N50" s="448">
        <v>0</v>
      </c>
      <c r="O50" s="448">
        <v>0</v>
      </c>
      <c r="P50" s="448">
        <v>0</v>
      </c>
      <c r="Q50" s="448">
        <v>0</v>
      </c>
      <c r="R50" s="448">
        <v>0</v>
      </c>
      <c r="S50" s="448">
        <v>0</v>
      </c>
      <c r="T50" s="448">
        <v>0</v>
      </c>
      <c r="U50" s="448">
        <v>0</v>
      </c>
      <c r="V50" s="448">
        <v>0</v>
      </c>
      <c r="W50" s="448">
        <v>0</v>
      </c>
      <c r="X50" s="448">
        <v>0</v>
      </c>
      <c r="Y50" s="448">
        <v>0</v>
      </c>
      <c r="Z50" s="448">
        <v>0</v>
      </c>
      <c r="AA50" s="448">
        <v>0</v>
      </c>
      <c r="AB50" s="448">
        <v>0</v>
      </c>
      <c r="AC50" s="448">
        <v>0</v>
      </c>
      <c r="AD50" s="448">
        <v>0</v>
      </c>
      <c r="AE50" s="448">
        <v>0</v>
      </c>
      <c r="AF50" s="448">
        <v>0</v>
      </c>
      <c r="AG50" s="448">
        <v>0</v>
      </c>
      <c r="AH50" s="448">
        <v>0</v>
      </c>
      <c r="AI50" s="448">
        <v>0</v>
      </c>
      <c r="AJ50" s="448">
        <v>0</v>
      </c>
      <c r="AK50" s="448">
        <v>0</v>
      </c>
      <c r="AL50" s="448">
        <v>0</v>
      </c>
      <c r="AM50" s="448">
        <v>0</v>
      </c>
      <c r="AN50" s="448">
        <v>0</v>
      </c>
      <c r="AO50" s="448">
        <v>0</v>
      </c>
      <c r="AP50" s="448">
        <v>0</v>
      </c>
      <c r="AQ50" s="448">
        <v>0</v>
      </c>
      <c r="AR50" s="448">
        <v>0</v>
      </c>
      <c r="AS50" s="448">
        <v>0</v>
      </c>
      <c r="AT50" s="448">
        <v>0</v>
      </c>
      <c r="AU50" s="448">
        <v>0</v>
      </c>
      <c r="AV50" s="448">
        <v>0</v>
      </c>
      <c r="AW50" s="448">
        <v>0</v>
      </c>
      <c r="AX50" s="448">
        <v>0</v>
      </c>
      <c r="AY50" s="448">
        <v>0</v>
      </c>
      <c r="AZ50" s="448">
        <v>0</v>
      </c>
      <c r="BA50" s="448">
        <v>0</v>
      </c>
      <c r="BB50" s="448">
        <v>0</v>
      </c>
      <c r="BC50" s="448">
        <v>0</v>
      </c>
      <c r="BD50" s="448">
        <v>0</v>
      </c>
      <c r="BE50" s="448">
        <v>0</v>
      </c>
      <c r="BF50" s="448">
        <v>0</v>
      </c>
      <c r="BG50" s="448">
        <v>0</v>
      </c>
      <c r="BH50" s="448">
        <v>0</v>
      </c>
      <c r="BI50" s="448">
        <v>0</v>
      </c>
      <c r="BJ50" s="448">
        <v>0</v>
      </c>
      <c r="BK50" s="448">
        <v>0</v>
      </c>
      <c r="BL50" s="448">
        <v>2.4244544775759685E-2</v>
      </c>
      <c r="BM50" s="448">
        <v>0.49113380543421603</v>
      </c>
      <c r="BN50" s="448">
        <v>1.0931583540805547</v>
      </c>
      <c r="BO50" s="448">
        <v>2.6166438237862635</v>
      </c>
      <c r="BP50" s="448">
        <v>10.362282313574157</v>
      </c>
      <c r="BQ50" s="448">
        <v>21.796001639175824</v>
      </c>
      <c r="BR50" s="448">
        <v>24.000351111014286</v>
      </c>
      <c r="BS50" s="448">
        <v>26.229091891955552</v>
      </c>
      <c r="BT50" s="448">
        <v>27.256264308592748</v>
      </c>
      <c r="BU50" s="448">
        <v>28.216449142840297</v>
      </c>
      <c r="BV50" s="448">
        <v>27.747752806608453</v>
      </c>
      <c r="BW50" s="448">
        <v>25.456162448432035</v>
      </c>
      <c r="BX50" s="448">
        <v>24.678061263202594</v>
      </c>
      <c r="BY50" s="448">
        <v>22.997737672271423</v>
      </c>
      <c r="BZ50" s="448">
        <v>22.263092293173099</v>
      </c>
      <c r="CA50" s="448">
        <v>24.258781902326401</v>
      </c>
      <c r="CB50" s="448">
        <v>23.101026681651302</v>
      </c>
      <c r="CC50" s="448">
        <v>21.058041031138099</v>
      </c>
      <c r="CD50" s="448">
        <v>19.628293879688599</v>
      </c>
      <c r="CE50" s="449">
        <v>18.9167790638088</v>
      </c>
    </row>
    <row r="51" spans="1:83" s="376" customFormat="1" ht="27" customHeight="1" thickBot="1" x14ac:dyDescent="0.3">
      <c r="B51" s="87" t="s">
        <v>700</v>
      </c>
      <c r="C51" s="491"/>
      <c r="D51" s="453">
        <v>0</v>
      </c>
      <c r="E51" s="453">
        <v>0</v>
      </c>
      <c r="F51" s="453">
        <v>0</v>
      </c>
      <c r="G51" s="453">
        <v>0</v>
      </c>
      <c r="H51" s="453">
        <v>0</v>
      </c>
      <c r="I51" s="453">
        <v>0</v>
      </c>
      <c r="J51" s="453">
        <v>0</v>
      </c>
      <c r="K51" s="453">
        <v>0</v>
      </c>
      <c r="L51" s="453">
        <v>0</v>
      </c>
      <c r="M51" s="453">
        <v>0</v>
      </c>
      <c r="N51" s="453">
        <v>0</v>
      </c>
      <c r="O51" s="453">
        <v>0</v>
      </c>
      <c r="P51" s="453">
        <v>0</v>
      </c>
      <c r="Q51" s="453">
        <v>0</v>
      </c>
      <c r="R51" s="453">
        <v>0</v>
      </c>
      <c r="S51" s="453">
        <v>0</v>
      </c>
      <c r="T51" s="453">
        <v>0</v>
      </c>
      <c r="U51" s="453">
        <v>0</v>
      </c>
      <c r="V51" s="453">
        <v>0</v>
      </c>
      <c r="W51" s="453">
        <v>0</v>
      </c>
      <c r="X51" s="453">
        <v>0</v>
      </c>
      <c r="Y51" s="453">
        <v>0</v>
      </c>
      <c r="Z51" s="453">
        <v>0</v>
      </c>
      <c r="AA51" s="453">
        <v>0</v>
      </c>
      <c r="AB51" s="453">
        <v>0</v>
      </c>
      <c r="AC51" s="453">
        <v>0</v>
      </c>
      <c r="AD51" s="453">
        <v>0</v>
      </c>
      <c r="AE51" s="453">
        <v>0</v>
      </c>
      <c r="AF51" s="453">
        <v>0</v>
      </c>
      <c r="AG51" s="453">
        <v>0</v>
      </c>
      <c r="AH51" s="453">
        <v>0</v>
      </c>
      <c r="AI51" s="453">
        <v>0</v>
      </c>
      <c r="AJ51" s="453">
        <v>0</v>
      </c>
      <c r="AK51" s="453">
        <v>0</v>
      </c>
      <c r="AL51" s="453">
        <v>0</v>
      </c>
      <c r="AM51" s="453">
        <v>0</v>
      </c>
      <c r="AN51" s="453">
        <v>0</v>
      </c>
      <c r="AO51" s="453">
        <v>0</v>
      </c>
      <c r="AP51" s="453">
        <v>0</v>
      </c>
      <c r="AQ51" s="453">
        <v>0</v>
      </c>
      <c r="AR51" s="453">
        <v>0</v>
      </c>
      <c r="AS51" s="453">
        <v>0</v>
      </c>
      <c r="AT51" s="453">
        <v>0</v>
      </c>
      <c r="AU51" s="453">
        <v>0</v>
      </c>
      <c r="AV51" s="453">
        <v>0</v>
      </c>
      <c r="AW51" s="453">
        <v>0</v>
      </c>
      <c r="AX51" s="453">
        <v>0</v>
      </c>
      <c r="AY51" s="453">
        <v>0</v>
      </c>
      <c r="AZ51" s="453">
        <v>0.67478636681710258</v>
      </c>
      <c r="BA51" s="453">
        <v>0.59893208292979916</v>
      </c>
      <c r="BB51" s="453">
        <v>0.7927511605905786</v>
      </c>
      <c r="BC51" s="453">
        <v>0.83138374719943231</v>
      </c>
      <c r="BD51" s="453">
        <v>2.3565033170387002</v>
      </c>
      <c r="BE51" s="453">
        <v>2.1444753697632777</v>
      </c>
      <c r="BF51" s="453">
        <v>1.6764872412633873</v>
      </c>
      <c r="BG51" s="453">
        <v>1.5851905911850244</v>
      </c>
      <c r="BH51" s="453">
        <v>1.6521352608846456</v>
      </c>
      <c r="BI51" s="453">
        <v>1.6993219173085448</v>
      </c>
      <c r="BJ51" s="453">
        <v>1.8737000440989178</v>
      </c>
      <c r="BK51" s="453">
        <v>1.8996312635423793</v>
      </c>
      <c r="BL51" s="453">
        <v>1.9511936164182131</v>
      </c>
      <c r="BM51" s="453">
        <v>1.945699337894331</v>
      </c>
      <c r="BN51" s="453">
        <v>1.832330803525585</v>
      </c>
      <c r="BO51" s="453">
        <v>1.8690611712201957</v>
      </c>
      <c r="BP51" s="453">
        <v>1.8919096135723212</v>
      </c>
      <c r="BQ51" s="453">
        <v>1.395163214439967</v>
      </c>
      <c r="BR51" s="453">
        <v>0.49283825909409629</v>
      </c>
      <c r="BS51" s="453">
        <v>0.33896879672968472</v>
      </c>
      <c r="BT51" s="453">
        <v>0.31473311417974154</v>
      </c>
      <c r="BU51" s="453">
        <v>0.16064606577606863</v>
      </c>
      <c r="BV51" s="453">
        <v>0.130519010590263</v>
      </c>
      <c r="BW51" s="453">
        <v>0.11950901824668357</v>
      </c>
      <c r="BX51" s="453">
        <v>9.6186841959652908E-2</v>
      </c>
      <c r="BY51" s="453">
        <v>8.5144976479844273E-2</v>
      </c>
      <c r="BZ51" s="453">
        <v>7.8225965225432251E-2</v>
      </c>
      <c r="CA51" s="453">
        <v>7.6687643334867536E-2</v>
      </c>
      <c r="CB51" s="453">
        <v>7.149840607618746E-2</v>
      </c>
      <c r="CC51" s="453">
        <v>6.1061997864546594E-2</v>
      </c>
      <c r="CD51" s="453">
        <v>5.0320165727673012E-2</v>
      </c>
      <c r="CE51" s="454">
        <v>3.989133789691364E-2</v>
      </c>
    </row>
    <row r="52" spans="1:83" ht="26.25" customHeight="1" x14ac:dyDescent="0.35">
      <c r="A52" s="407"/>
      <c r="B52" s="177" t="s">
        <v>701</v>
      </c>
      <c r="D52" s="51" t="s">
        <v>171</v>
      </c>
      <c r="E52" s="51" t="s">
        <v>172</v>
      </c>
      <c r="F52" s="51" t="s">
        <v>173</v>
      </c>
      <c r="G52" s="51" t="s">
        <v>174</v>
      </c>
      <c r="H52" s="51" t="s">
        <v>175</v>
      </c>
      <c r="I52" s="51" t="s">
        <v>176</v>
      </c>
      <c r="J52" s="51" t="s">
        <v>177</v>
      </c>
      <c r="K52" s="51" t="s">
        <v>178</v>
      </c>
      <c r="L52" s="51" t="s">
        <v>179</v>
      </c>
      <c r="M52" s="51" t="s">
        <v>180</v>
      </c>
      <c r="N52" s="51" t="s">
        <v>181</v>
      </c>
      <c r="O52" s="51" t="s">
        <v>182</v>
      </c>
      <c r="P52" s="51" t="s">
        <v>183</v>
      </c>
      <c r="Q52" s="51" t="s">
        <v>184</v>
      </c>
      <c r="R52" s="51" t="s">
        <v>185</v>
      </c>
      <c r="S52" s="51" t="s">
        <v>186</v>
      </c>
      <c r="T52" s="51" t="s">
        <v>187</v>
      </c>
      <c r="U52" s="51" t="s">
        <v>188</v>
      </c>
      <c r="V52" s="51" t="s">
        <v>189</v>
      </c>
      <c r="W52" s="51" t="s">
        <v>190</v>
      </c>
      <c r="X52" s="51" t="s">
        <v>191</v>
      </c>
      <c r="Y52" s="51" t="s">
        <v>192</v>
      </c>
      <c r="Z52" s="51" t="s">
        <v>193</v>
      </c>
      <c r="AA52" s="51" t="s">
        <v>194</v>
      </c>
      <c r="AB52" s="51" t="s">
        <v>195</v>
      </c>
      <c r="AC52" s="51" t="s">
        <v>196</v>
      </c>
      <c r="AD52" s="51" t="s">
        <v>197</v>
      </c>
      <c r="AE52" s="51" t="s">
        <v>198</v>
      </c>
      <c r="AF52" s="51" t="s">
        <v>199</v>
      </c>
      <c r="AG52" s="51" t="s">
        <v>200</v>
      </c>
      <c r="AH52" s="51" t="s">
        <v>201</v>
      </c>
      <c r="AI52" s="51" t="s">
        <v>202</v>
      </c>
      <c r="AJ52" s="51" t="s">
        <v>203</v>
      </c>
      <c r="AK52" s="51" t="s">
        <v>204</v>
      </c>
      <c r="AL52" s="51" t="s">
        <v>205</v>
      </c>
      <c r="AM52" s="51" t="s">
        <v>206</v>
      </c>
      <c r="AN52" s="51" t="s">
        <v>207</v>
      </c>
      <c r="AO52" s="51" t="s">
        <v>208</v>
      </c>
      <c r="AP52" s="51" t="s">
        <v>209</v>
      </c>
      <c r="AQ52" s="51" t="s">
        <v>210</v>
      </c>
      <c r="AR52" s="51" t="s">
        <v>211</v>
      </c>
      <c r="AS52" s="51" t="s">
        <v>212</v>
      </c>
      <c r="AT52" s="51" t="s">
        <v>213</v>
      </c>
      <c r="AU52" s="51" t="s">
        <v>214</v>
      </c>
      <c r="AV52" s="51" t="s">
        <v>215</v>
      </c>
      <c r="AW52" s="51" t="s">
        <v>216</v>
      </c>
      <c r="AX52" s="51" t="s">
        <v>217</v>
      </c>
      <c r="AY52" s="51" t="s">
        <v>116</v>
      </c>
      <c r="AZ52" s="51" t="s">
        <v>117</v>
      </c>
      <c r="BA52" s="51" t="s">
        <v>118</v>
      </c>
      <c r="BB52" s="51" t="s">
        <v>119</v>
      </c>
      <c r="BC52" s="51" t="s">
        <v>120</v>
      </c>
      <c r="BD52" s="51" t="s">
        <v>121</v>
      </c>
      <c r="BE52" s="51" t="s">
        <v>122</v>
      </c>
      <c r="BF52" s="51" t="s">
        <v>123</v>
      </c>
      <c r="BG52" s="51" t="s">
        <v>124</v>
      </c>
      <c r="BH52" s="51" t="s">
        <v>125</v>
      </c>
      <c r="BI52" s="51" t="s">
        <v>126</v>
      </c>
      <c r="BJ52" s="51" t="s">
        <v>127</v>
      </c>
      <c r="BK52" s="51" t="s">
        <v>128</v>
      </c>
      <c r="BL52" s="51" t="s">
        <v>129</v>
      </c>
      <c r="BM52" s="51" t="s">
        <v>130</v>
      </c>
      <c r="BN52" s="51" t="s">
        <v>131</v>
      </c>
      <c r="BO52" s="51" t="s">
        <v>132</v>
      </c>
      <c r="BP52" s="51" t="s">
        <v>133</v>
      </c>
      <c r="BQ52" s="51" t="s">
        <v>134</v>
      </c>
      <c r="BR52" s="51" t="s">
        <v>135</v>
      </c>
      <c r="BS52" s="51" t="s">
        <v>136</v>
      </c>
      <c r="BT52" s="51" t="s">
        <v>137</v>
      </c>
      <c r="BU52" s="51" t="s">
        <v>138</v>
      </c>
      <c r="BV52" s="51" t="s">
        <v>139</v>
      </c>
      <c r="BW52" s="51" t="s">
        <v>140</v>
      </c>
      <c r="BX52" s="51" t="s">
        <v>141</v>
      </c>
      <c r="BY52" s="51" t="s">
        <v>142</v>
      </c>
      <c r="BZ52" s="51" t="s">
        <v>143</v>
      </c>
      <c r="CA52" s="51" t="s">
        <v>144</v>
      </c>
      <c r="CB52" s="51" t="s">
        <v>145</v>
      </c>
      <c r="CC52" s="51" t="s">
        <v>146</v>
      </c>
      <c r="CD52" s="51" t="s">
        <v>147</v>
      </c>
      <c r="CE52" s="52" t="s">
        <v>148</v>
      </c>
    </row>
    <row r="53" spans="1:83" ht="15" customHeight="1" x14ac:dyDescent="0.35">
      <c r="A53" s="407"/>
      <c r="B53" s="387" t="s">
        <v>331</v>
      </c>
      <c r="C53" s="408"/>
      <c r="D53" s="272" t="s">
        <v>150</v>
      </c>
      <c r="E53" s="272" t="s">
        <v>150</v>
      </c>
      <c r="F53" s="272" t="s">
        <v>150</v>
      </c>
      <c r="G53" s="272" t="s">
        <v>150</v>
      </c>
      <c r="H53" s="272" t="s">
        <v>150</v>
      </c>
      <c r="I53" s="272" t="s">
        <v>150</v>
      </c>
      <c r="J53" s="272" t="s">
        <v>150</v>
      </c>
      <c r="K53" s="272" t="s">
        <v>150</v>
      </c>
      <c r="L53" s="272" t="s">
        <v>150</v>
      </c>
      <c r="M53" s="272" t="s">
        <v>150</v>
      </c>
      <c r="N53" s="272" t="s">
        <v>150</v>
      </c>
      <c r="O53" s="272" t="s">
        <v>150</v>
      </c>
      <c r="P53" s="272" t="s">
        <v>150</v>
      </c>
      <c r="Q53" s="272" t="s">
        <v>150</v>
      </c>
      <c r="R53" s="272" t="s">
        <v>150</v>
      </c>
      <c r="S53" s="272" t="s">
        <v>150</v>
      </c>
      <c r="T53" s="272" t="s">
        <v>150</v>
      </c>
      <c r="U53" s="272" t="s">
        <v>150</v>
      </c>
      <c r="V53" s="272" t="s">
        <v>150</v>
      </c>
      <c r="W53" s="272" t="s">
        <v>150</v>
      </c>
      <c r="X53" s="272" t="s">
        <v>150</v>
      </c>
      <c r="Y53" s="272" t="s">
        <v>150</v>
      </c>
      <c r="Z53" s="272" t="s">
        <v>150</v>
      </c>
      <c r="AA53" s="272" t="s">
        <v>150</v>
      </c>
      <c r="AB53" s="272" t="s">
        <v>150</v>
      </c>
      <c r="AC53" s="272" t="s">
        <v>150</v>
      </c>
      <c r="AD53" s="272" t="s">
        <v>150</v>
      </c>
      <c r="AE53" s="272" t="s">
        <v>150</v>
      </c>
      <c r="AF53" s="272" t="s">
        <v>150</v>
      </c>
      <c r="AG53" s="272" t="s">
        <v>150</v>
      </c>
      <c r="AH53" s="272" t="s">
        <v>150</v>
      </c>
      <c r="AI53" s="272" t="s">
        <v>150</v>
      </c>
      <c r="AJ53" s="272" t="s">
        <v>150</v>
      </c>
      <c r="AK53" s="272" t="s">
        <v>150</v>
      </c>
      <c r="AL53" s="272" t="s">
        <v>150</v>
      </c>
      <c r="AM53" s="272" t="s">
        <v>150</v>
      </c>
      <c r="AN53" s="272" t="s">
        <v>150</v>
      </c>
      <c r="AO53" s="272" t="s">
        <v>150</v>
      </c>
      <c r="AP53" s="272" t="s">
        <v>150</v>
      </c>
      <c r="AQ53" s="272" t="s">
        <v>150</v>
      </c>
      <c r="AR53" s="272" t="s">
        <v>150</v>
      </c>
      <c r="AS53" s="272" t="s">
        <v>150</v>
      </c>
      <c r="AT53" s="272" t="s">
        <v>150</v>
      </c>
      <c r="AU53" s="272" t="s">
        <v>150</v>
      </c>
      <c r="AV53" s="272" t="s">
        <v>150</v>
      </c>
      <c r="AW53" s="272" t="s">
        <v>150</v>
      </c>
      <c r="AX53" s="272" t="s">
        <v>150</v>
      </c>
      <c r="AY53" s="272" t="s">
        <v>150</v>
      </c>
      <c r="AZ53" s="272" t="s">
        <v>150</v>
      </c>
      <c r="BA53" s="272" t="s">
        <v>150</v>
      </c>
      <c r="BB53" s="272" t="s">
        <v>150</v>
      </c>
      <c r="BC53" s="272" t="s">
        <v>150</v>
      </c>
      <c r="BD53" s="272" t="s">
        <v>150</v>
      </c>
      <c r="BE53" s="272" t="s">
        <v>150</v>
      </c>
      <c r="BF53" s="272" t="s">
        <v>150</v>
      </c>
      <c r="BG53" s="272" t="s">
        <v>150</v>
      </c>
      <c r="BH53" s="272" t="s">
        <v>150</v>
      </c>
      <c r="BI53" s="272" t="s">
        <v>150</v>
      </c>
      <c r="BJ53" s="272" t="s">
        <v>150</v>
      </c>
      <c r="BK53" s="272" t="s">
        <v>150</v>
      </c>
      <c r="BL53" s="272" t="s">
        <v>150</v>
      </c>
      <c r="BM53" s="272" t="s">
        <v>150</v>
      </c>
      <c r="BN53" s="272" t="s">
        <v>150</v>
      </c>
      <c r="BO53" s="272" t="s">
        <v>150</v>
      </c>
      <c r="BP53" s="272" t="s">
        <v>150</v>
      </c>
      <c r="BQ53" s="272" t="s">
        <v>150</v>
      </c>
      <c r="BR53" s="272" t="s">
        <v>150</v>
      </c>
      <c r="BS53" s="272" t="s">
        <v>150</v>
      </c>
      <c r="BT53" s="272" t="s">
        <v>150</v>
      </c>
      <c r="BU53" s="272" t="s">
        <v>150</v>
      </c>
      <c r="BV53" s="272" t="s">
        <v>150</v>
      </c>
      <c r="BW53" s="272" t="s">
        <v>150</v>
      </c>
      <c r="BX53" s="272" t="s">
        <v>150</v>
      </c>
      <c r="BY53" s="272" t="s">
        <v>150</v>
      </c>
      <c r="BZ53" s="272" t="s">
        <v>151</v>
      </c>
      <c r="CA53" s="272" t="s">
        <v>151</v>
      </c>
      <c r="CB53" s="272" t="s">
        <v>151</v>
      </c>
      <c r="CC53" s="272" t="s">
        <v>151</v>
      </c>
      <c r="CD53" s="272" t="s">
        <v>151</v>
      </c>
      <c r="CE53" s="273" t="s">
        <v>151</v>
      </c>
    </row>
    <row r="54" spans="1:83" s="243" customFormat="1" ht="30.75" customHeight="1" x14ac:dyDescent="0.35">
      <c r="A54" s="401"/>
      <c r="B54" s="120" t="s">
        <v>683</v>
      </c>
      <c r="C54" s="108"/>
      <c r="D54" s="445">
        <v>1796.6191929599784</v>
      </c>
      <c r="E54" s="445">
        <v>2637.6228324231406</v>
      </c>
      <c r="F54" s="445">
        <v>2695.0798928203681</v>
      </c>
      <c r="G54" s="445">
        <v>2317.3008368131123</v>
      </c>
      <c r="H54" s="445">
        <v>2657.7573578614852</v>
      </c>
      <c r="I54" s="445">
        <v>2790.8917709640077</v>
      </c>
      <c r="J54" s="445">
        <v>2722.1878392641866</v>
      </c>
      <c r="K54" s="445">
        <v>3085.2288210140305</v>
      </c>
      <c r="L54" s="445">
        <v>2816.71116169478</v>
      </c>
      <c r="M54" s="445">
        <v>3101.8068235396809</v>
      </c>
      <c r="N54" s="445">
        <v>3628.84573773087</v>
      </c>
      <c r="O54" s="445">
        <v>3530.5312445837894</v>
      </c>
      <c r="P54" s="445">
        <v>3576.3983944540314</v>
      </c>
      <c r="Q54" s="445">
        <v>3950.186599015175</v>
      </c>
      <c r="R54" s="445">
        <v>3999.6314386561212</v>
      </c>
      <c r="S54" s="445">
        <v>4662.7472868405084</v>
      </c>
      <c r="T54" s="445">
        <v>4673.1159806110463</v>
      </c>
      <c r="U54" s="445">
        <v>5485.3479443927918</v>
      </c>
      <c r="V54" s="445">
        <v>5496.3099279387252</v>
      </c>
      <c r="W54" s="445">
        <v>6599.4039143611417</v>
      </c>
      <c r="X54" s="445">
        <v>6764.9378697001939</v>
      </c>
      <c r="Y54" s="445">
        <v>6949.3651733425822</v>
      </c>
      <c r="Z54" s="445">
        <v>6176.5517151641434</v>
      </c>
      <c r="AA54" s="445">
        <v>6355.7314845674946</v>
      </c>
      <c r="AB54" s="445">
        <v>6890.3018773376989</v>
      </c>
      <c r="AC54" s="445">
        <v>7128.8217405618725</v>
      </c>
      <c r="AD54" s="445">
        <v>7193.9943988505665</v>
      </c>
      <c r="AE54" s="445">
        <v>7691.4870657608944</v>
      </c>
      <c r="AF54" s="445">
        <v>8336.9409822602374</v>
      </c>
      <c r="AG54" s="445">
        <v>8916.6119630759131</v>
      </c>
      <c r="AH54" s="445">
        <f t="shared" ref="AH54:BM54" si="37">SUM(AH55:AH56)</f>
        <v>10431.25937056683</v>
      </c>
      <c r="AI54" s="445">
        <f t="shared" si="37"/>
        <v>9661.0451003768503</v>
      </c>
      <c r="AJ54" s="445">
        <f t="shared" si="37"/>
        <v>8969.6194308599806</v>
      </c>
      <c r="AK54" s="445">
        <f t="shared" si="37"/>
        <v>9233.9068036584031</v>
      </c>
      <c r="AL54" s="445">
        <f t="shared" si="37"/>
        <v>9238.3990882794133</v>
      </c>
      <c r="AM54" s="445">
        <f t="shared" si="37"/>
        <v>9006.2202476981784</v>
      </c>
      <c r="AN54" s="445">
        <f t="shared" si="37"/>
        <v>9744.8993220384145</v>
      </c>
      <c r="AO54" s="445">
        <f t="shared" si="37"/>
        <v>10154.53662039867</v>
      </c>
      <c r="AP54" s="445">
        <f t="shared" si="37"/>
        <v>10726.862264269457</v>
      </c>
      <c r="AQ54" s="445">
        <f t="shared" si="37"/>
        <v>11149.686148088047</v>
      </c>
      <c r="AR54" s="445">
        <f t="shared" si="37"/>
        <v>11941.826091375373</v>
      </c>
      <c r="AS54" s="445">
        <f t="shared" si="37"/>
        <v>12574.907268179619</v>
      </c>
      <c r="AT54" s="445">
        <f t="shared" si="37"/>
        <v>13497.411747874174</v>
      </c>
      <c r="AU54" s="445">
        <f t="shared" si="37"/>
        <v>15995.384466273652</v>
      </c>
      <c r="AV54" s="445">
        <f t="shared" si="37"/>
        <v>18243.757534942099</v>
      </c>
      <c r="AW54" s="445">
        <f t="shared" si="37"/>
        <v>20419.418921931479</v>
      </c>
      <c r="AX54" s="445">
        <f t="shared" si="37"/>
        <v>22160.286366420849</v>
      </c>
      <c r="AY54" s="445">
        <f t="shared" si="37"/>
        <v>22085.727112161963</v>
      </c>
      <c r="AZ54" s="445">
        <f t="shared" si="37"/>
        <v>21430.899525345409</v>
      </c>
      <c r="BA54" s="445">
        <f t="shared" si="37"/>
        <v>21442.34988397895</v>
      </c>
      <c r="BB54" s="445">
        <f t="shared" si="37"/>
        <v>21057.587338174824</v>
      </c>
      <c r="BC54" s="445">
        <f t="shared" si="37"/>
        <v>20390.439087789218</v>
      </c>
      <c r="BD54" s="445">
        <f t="shared" si="37"/>
        <v>20703.789989301644</v>
      </c>
      <c r="BE54" s="445">
        <f t="shared" si="37"/>
        <v>20915.3435833244</v>
      </c>
      <c r="BF54" s="445">
        <f t="shared" si="37"/>
        <v>20335.060464187503</v>
      </c>
      <c r="BG54" s="445">
        <f t="shared" si="37"/>
        <v>20131.852036649965</v>
      </c>
      <c r="BH54" s="490">
        <f t="shared" si="37"/>
        <v>18972.515778899848</v>
      </c>
      <c r="BI54" s="445">
        <f t="shared" si="37"/>
        <v>18140.95698513768</v>
      </c>
      <c r="BJ54" s="445">
        <f t="shared" si="37"/>
        <v>17557.685582730846</v>
      </c>
      <c r="BK54" s="445">
        <f t="shared" si="37"/>
        <v>17961.677089411365</v>
      </c>
      <c r="BL54" s="445">
        <f t="shared" si="37"/>
        <v>17358.79888075386</v>
      </c>
      <c r="BM54" s="445">
        <f t="shared" si="37"/>
        <v>17994.983696645118</v>
      </c>
      <c r="BN54" s="445">
        <f t="shared" ref="BN54:CE54" si="38">SUM(BN55:BN56)</f>
        <v>17758.247711205666</v>
      </c>
      <c r="BO54" s="445">
        <f t="shared" si="38"/>
        <v>17581.76176293832</v>
      </c>
      <c r="BP54" s="445">
        <f t="shared" si="38"/>
        <v>17307.335983649882</v>
      </c>
      <c r="BQ54" s="445">
        <f t="shared" si="38"/>
        <v>17009.259817673072</v>
      </c>
      <c r="BR54" s="445">
        <f t="shared" si="38"/>
        <v>17812.936604217753</v>
      </c>
      <c r="BS54" s="445">
        <f t="shared" si="38"/>
        <v>18625.17329731409</v>
      </c>
      <c r="BT54" s="445">
        <f t="shared" si="38"/>
        <v>18424.180845630453</v>
      </c>
      <c r="BU54" s="445">
        <f t="shared" si="38"/>
        <v>18517.145506981502</v>
      </c>
      <c r="BV54" s="445">
        <f t="shared" si="38"/>
        <v>17825.970727050553</v>
      </c>
      <c r="BW54" s="445">
        <f t="shared" si="38"/>
        <v>15942.990097491036</v>
      </c>
      <c r="BX54" s="445">
        <f t="shared" si="38"/>
        <v>14528.667435576923</v>
      </c>
      <c r="BY54" s="445">
        <f t="shared" si="38"/>
        <v>13816.751574955842</v>
      </c>
      <c r="BZ54" s="445">
        <f t="shared" si="38"/>
        <v>12478.644693900385</v>
      </c>
      <c r="CA54" s="445">
        <f t="shared" si="38"/>
        <v>13259.758658645214</v>
      </c>
      <c r="CB54" s="445">
        <f t="shared" si="38"/>
        <v>12430.400959995957</v>
      </c>
      <c r="CC54" s="445">
        <f t="shared" si="38"/>
        <v>11220.456445511669</v>
      </c>
      <c r="CD54" s="445">
        <f t="shared" si="38"/>
        <v>10330.682756783821</v>
      </c>
      <c r="CE54" s="446">
        <f t="shared" si="38"/>
        <v>9788.8374572321809</v>
      </c>
    </row>
    <row r="55" spans="1:83" s="243" customFormat="1" x14ac:dyDescent="0.35">
      <c r="A55" s="401"/>
      <c r="B55" s="447" t="s">
        <v>438</v>
      </c>
      <c r="C55" s="108"/>
      <c r="D55" s="448">
        <v>0</v>
      </c>
      <c r="E55" s="448">
        <v>0</v>
      </c>
      <c r="F55" s="448">
        <v>0</v>
      </c>
      <c r="G55" s="448">
        <v>0</v>
      </c>
      <c r="H55" s="448">
        <v>0</v>
      </c>
      <c r="I55" s="448">
        <v>0</v>
      </c>
      <c r="J55" s="448">
        <v>0</v>
      </c>
      <c r="K55" s="448">
        <v>0</v>
      </c>
      <c r="L55" s="448">
        <v>0</v>
      </c>
      <c r="M55" s="448">
        <v>0</v>
      </c>
      <c r="N55" s="448">
        <v>0</v>
      </c>
      <c r="O55" s="448">
        <v>0</v>
      </c>
      <c r="P55" s="448">
        <v>0</v>
      </c>
      <c r="Q55" s="448">
        <v>0</v>
      </c>
      <c r="R55" s="448">
        <v>0</v>
      </c>
      <c r="S55" s="448">
        <v>0</v>
      </c>
      <c r="T55" s="448">
        <v>0</v>
      </c>
      <c r="U55" s="448">
        <v>0</v>
      </c>
      <c r="V55" s="448">
        <v>0</v>
      </c>
      <c r="W55" s="448">
        <v>0</v>
      </c>
      <c r="X55" s="448">
        <v>0</v>
      </c>
      <c r="Y55" s="448">
        <v>0</v>
      </c>
      <c r="Z55" s="448">
        <v>0</v>
      </c>
      <c r="AA55" s="448">
        <v>0</v>
      </c>
      <c r="AB55" s="448">
        <v>0</v>
      </c>
      <c r="AC55" s="448">
        <v>0</v>
      </c>
      <c r="AD55" s="448">
        <v>0</v>
      </c>
      <c r="AE55" s="448">
        <v>0</v>
      </c>
      <c r="AF55" s="448">
        <v>0</v>
      </c>
      <c r="AG55" s="448">
        <v>0</v>
      </c>
      <c r="AH55" s="448">
        <v>9980.0007773293401</v>
      </c>
      <c r="AI55" s="448">
        <v>9204.6201077227852</v>
      </c>
      <c r="AJ55" s="448">
        <v>8527.2102959474905</v>
      </c>
      <c r="AK55" s="448">
        <v>8759.8953424235715</v>
      </c>
      <c r="AL55" s="448">
        <v>8722.7991804560206</v>
      </c>
      <c r="AM55" s="448">
        <v>8419.3615378535487</v>
      </c>
      <c r="AN55" s="448">
        <v>9050.1487012023208</v>
      </c>
      <c r="AO55" s="448">
        <v>9339.4742112258973</v>
      </c>
      <c r="AP55" s="448">
        <v>9727.0581128641006</v>
      </c>
      <c r="AQ55" s="448">
        <v>9979.0574038778122</v>
      </c>
      <c r="AR55" s="448">
        <v>10605.634103546745</v>
      </c>
      <c r="AS55" s="448">
        <v>11055.140231692872</v>
      </c>
      <c r="AT55" s="448">
        <v>11754.795835475532</v>
      </c>
      <c r="AU55" s="448">
        <v>13903.262478564326</v>
      </c>
      <c r="AV55" s="448">
        <v>15944.012677612038</v>
      </c>
      <c r="AW55" s="448">
        <v>17934.427379666344</v>
      </c>
      <c r="AX55" s="448">
        <v>19566.420237133265</v>
      </c>
      <c r="AY55" s="448">
        <v>19898.781975538652</v>
      </c>
      <c r="AZ55" s="448">
        <v>19702.840551860259</v>
      </c>
      <c r="BA55" s="448">
        <v>20015.867267105339</v>
      </c>
      <c r="BB55" s="448">
        <v>20055.615519683121</v>
      </c>
      <c r="BC55" s="448">
        <v>19865.539829743244</v>
      </c>
      <c r="BD55" s="448">
        <v>20421.397999285673</v>
      </c>
      <c r="BE55" s="448">
        <v>20639.718566986507</v>
      </c>
      <c r="BF55" s="448">
        <v>20070.217066226542</v>
      </c>
      <c r="BG55" s="448">
        <v>19861.783658774657</v>
      </c>
      <c r="BH55" s="488">
        <v>18780.765942102396</v>
      </c>
      <c r="BI55" s="448">
        <v>17948.380818737871</v>
      </c>
      <c r="BJ55" s="448">
        <v>17360.639845578076</v>
      </c>
      <c r="BK55" s="448">
        <v>17675.772267113018</v>
      </c>
      <c r="BL55" s="448">
        <v>17117.526709326408</v>
      </c>
      <c r="BM55" s="448">
        <v>17746.44824203019</v>
      </c>
      <c r="BN55" s="448">
        <v>17531.471315629802</v>
      </c>
      <c r="BO55" s="448">
        <v>17359.803320884232</v>
      </c>
      <c r="BP55" s="448">
        <v>17101.85727534804</v>
      </c>
      <c r="BQ55" s="448">
        <v>16826.638089998483</v>
      </c>
      <c r="BR55" s="448">
        <v>17640.251123695456</v>
      </c>
      <c r="BS55" s="448">
        <v>18466.377011628509</v>
      </c>
      <c r="BT55" s="448">
        <v>18278.155333936309</v>
      </c>
      <c r="BU55" s="448">
        <v>18391.811856391792</v>
      </c>
      <c r="BV55" s="448">
        <v>17713.424457092791</v>
      </c>
      <c r="BW55" s="448">
        <v>15841.543796030997</v>
      </c>
      <c r="BX55" s="448">
        <v>14451.326982675724</v>
      </c>
      <c r="BY55" s="448">
        <v>13749.291650033834</v>
      </c>
      <c r="BZ55" s="448">
        <v>12420.183910908112</v>
      </c>
      <c r="CA55" s="448">
        <v>13202.551452687048</v>
      </c>
      <c r="CB55" s="448">
        <v>12378.349647900748</v>
      </c>
      <c r="CC55" s="448">
        <v>11175.84655865471</v>
      </c>
      <c r="CD55" s="448">
        <v>10293.903374217536</v>
      </c>
      <c r="CE55" s="449">
        <v>9759.6163585748018</v>
      </c>
    </row>
    <row r="56" spans="1:83" s="243" customFormat="1" x14ac:dyDescent="0.35">
      <c r="A56" s="401"/>
      <c r="B56" s="447" t="s">
        <v>437</v>
      </c>
      <c r="C56" s="108"/>
      <c r="D56" s="448">
        <v>0</v>
      </c>
      <c r="E56" s="448">
        <v>0</v>
      </c>
      <c r="F56" s="448">
        <v>0</v>
      </c>
      <c r="G56" s="448">
        <v>0</v>
      </c>
      <c r="H56" s="448">
        <v>0</v>
      </c>
      <c r="I56" s="448">
        <v>0</v>
      </c>
      <c r="J56" s="448">
        <v>0</v>
      </c>
      <c r="K56" s="448">
        <v>0</v>
      </c>
      <c r="L56" s="448">
        <v>0</v>
      </c>
      <c r="M56" s="448">
        <v>0</v>
      </c>
      <c r="N56" s="448">
        <v>0</v>
      </c>
      <c r="O56" s="448">
        <v>0</v>
      </c>
      <c r="P56" s="448">
        <v>0</v>
      </c>
      <c r="Q56" s="448">
        <v>0</v>
      </c>
      <c r="R56" s="448">
        <v>0</v>
      </c>
      <c r="S56" s="448">
        <v>0</v>
      </c>
      <c r="T56" s="448">
        <v>0</v>
      </c>
      <c r="U56" s="448">
        <v>0</v>
      </c>
      <c r="V56" s="448">
        <v>0</v>
      </c>
      <c r="W56" s="448">
        <v>0</v>
      </c>
      <c r="X56" s="448">
        <v>0</v>
      </c>
      <c r="Y56" s="448">
        <v>0</v>
      </c>
      <c r="Z56" s="448">
        <v>0</v>
      </c>
      <c r="AA56" s="448">
        <v>0</v>
      </c>
      <c r="AB56" s="448">
        <v>0</v>
      </c>
      <c r="AC56" s="448">
        <v>0</v>
      </c>
      <c r="AD56" s="448">
        <v>0</v>
      </c>
      <c r="AE56" s="448">
        <v>0</v>
      </c>
      <c r="AF56" s="448">
        <v>0</v>
      </c>
      <c r="AG56" s="448">
        <v>0</v>
      </c>
      <c r="AH56" s="448">
        <v>451.25859323748909</v>
      </c>
      <c r="AI56" s="448">
        <v>456.42499265406502</v>
      </c>
      <c r="AJ56" s="448">
        <v>442.40913491249012</v>
      </c>
      <c r="AK56" s="448">
        <v>474.01146123483107</v>
      </c>
      <c r="AL56" s="448">
        <v>515.59990782339287</v>
      </c>
      <c r="AM56" s="448">
        <v>586.85870984462929</v>
      </c>
      <c r="AN56" s="448">
        <v>694.75062083609464</v>
      </c>
      <c r="AO56" s="448">
        <v>815.0624091727741</v>
      </c>
      <c r="AP56" s="448">
        <v>999.8041514053557</v>
      </c>
      <c r="AQ56" s="448">
        <v>1170.6287442102357</v>
      </c>
      <c r="AR56" s="448">
        <v>1336.1919878286271</v>
      </c>
      <c r="AS56" s="448">
        <v>1519.767036486747</v>
      </c>
      <c r="AT56" s="448">
        <v>1742.6159123986417</v>
      </c>
      <c r="AU56" s="448">
        <v>2092.1219877093258</v>
      </c>
      <c r="AV56" s="448">
        <v>2299.7448573300612</v>
      </c>
      <c r="AW56" s="448">
        <v>2484.9915422651352</v>
      </c>
      <c r="AX56" s="448">
        <v>2593.8661292875827</v>
      </c>
      <c r="AY56" s="448">
        <v>2186.9451366233111</v>
      </c>
      <c r="AZ56" s="448">
        <v>1728.058973485148</v>
      </c>
      <c r="BA56" s="448">
        <v>1426.4826168736124</v>
      </c>
      <c r="BB56" s="448">
        <v>1001.9718184917035</v>
      </c>
      <c r="BC56" s="448">
        <v>524.89925804597317</v>
      </c>
      <c r="BD56" s="448">
        <v>282.39199001597052</v>
      </c>
      <c r="BE56" s="448">
        <v>275.6250163378939</v>
      </c>
      <c r="BF56" s="448">
        <v>264.84339796096333</v>
      </c>
      <c r="BG56" s="448">
        <v>270.06837787530668</v>
      </c>
      <c r="BH56" s="448">
        <v>191.74983679745174</v>
      </c>
      <c r="BI56" s="448">
        <v>192.57616639980913</v>
      </c>
      <c r="BJ56" s="448">
        <v>197.04573715276899</v>
      </c>
      <c r="BK56" s="448">
        <v>285.90482229834873</v>
      </c>
      <c r="BL56" s="448">
        <v>241.27217142745067</v>
      </c>
      <c r="BM56" s="448">
        <v>248.53545461492749</v>
      </c>
      <c r="BN56" s="448">
        <v>226.77639557586431</v>
      </c>
      <c r="BO56" s="448">
        <v>221.95844205409043</v>
      </c>
      <c r="BP56" s="448">
        <v>205.47870830184172</v>
      </c>
      <c r="BQ56" s="448">
        <v>182.62172767458924</v>
      </c>
      <c r="BR56" s="448">
        <v>172.68548052229693</v>
      </c>
      <c r="BS56" s="448">
        <v>158.79628568557928</v>
      </c>
      <c r="BT56" s="448">
        <v>146.02551169414383</v>
      </c>
      <c r="BU56" s="448">
        <v>125.33365058971087</v>
      </c>
      <c r="BV56" s="448">
        <v>112.54626995776052</v>
      </c>
      <c r="BW56" s="448">
        <v>101.44630146003929</v>
      </c>
      <c r="BX56" s="448">
        <v>77.340452901199271</v>
      </c>
      <c r="BY56" s="448">
        <v>67.459924922007318</v>
      </c>
      <c r="BZ56" s="448">
        <v>58.460782992274027</v>
      </c>
      <c r="CA56" s="448">
        <v>57.207205958165559</v>
      </c>
      <c r="CB56" s="448">
        <v>52.051312095208232</v>
      </c>
      <c r="CC56" s="448">
        <v>44.609886856958894</v>
      </c>
      <c r="CD56" s="448">
        <v>36.779382566284887</v>
      </c>
      <c r="CE56" s="449">
        <v>29.221098657379564</v>
      </c>
    </row>
    <row r="57" spans="1:83" s="243" customFormat="1" x14ac:dyDescent="0.35">
      <c r="A57" s="401"/>
      <c r="B57" s="489"/>
      <c r="C57" s="108"/>
      <c r="D57" s="448"/>
      <c r="E57" s="448"/>
      <c r="F57" s="448"/>
      <c r="G57" s="448"/>
      <c r="H57" s="448"/>
      <c r="I57" s="448"/>
      <c r="J57" s="448"/>
      <c r="K57" s="448"/>
      <c r="L57" s="448"/>
      <c r="M57" s="448"/>
      <c r="N57" s="448"/>
      <c r="O57" s="448"/>
      <c r="P57" s="448"/>
      <c r="Q57" s="448"/>
      <c r="R57" s="448"/>
      <c r="S57" s="448"/>
      <c r="T57" s="448"/>
      <c r="U57" s="448"/>
      <c r="V57" s="448"/>
      <c r="W57" s="448"/>
      <c r="X57" s="448"/>
      <c r="Y57" s="448"/>
      <c r="Z57" s="448"/>
      <c r="AA57" s="448"/>
      <c r="AB57" s="448"/>
      <c r="AC57" s="448"/>
      <c r="AD57" s="448"/>
      <c r="AE57" s="448"/>
      <c r="AF57" s="448"/>
      <c r="AG57" s="44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9"/>
    </row>
    <row r="58" spans="1:83" s="243" customFormat="1" x14ac:dyDescent="0.35">
      <c r="B58" s="108" t="s">
        <v>263</v>
      </c>
      <c r="C58" s="108"/>
      <c r="D58" s="445">
        <v>0</v>
      </c>
      <c r="E58" s="445">
        <v>0</v>
      </c>
      <c r="F58" s="445">
        <v>0</v>
      </c>
      <c r="G58" s="445">
        <v>0</v>
      </c>
      <c r="H58" s="445">
        <v>0</v>
      </c>
      <c r="I58" s="445">
        <v>0</v>
      </c>
      <c r="J58" s="445">
        <v>0</v>
      </c>
      <c r="K58" s="445">
        <v>0</v>
      </c>
      <c r="L58" s="445">
        <v>0</v>
      </c>
      <c r="M58" s="445">
        <v>0</v>
      </c>
      <c r="N58" s="445">
        <v>0</v>
      </c>
      <c r="O58" s="445">
        <v>0</v>
      </c>
      <c r="P58" s="445">
        <v>0</v>
      </c>
      <c r="Q58" s="445">
        <v>0</v>
      </c>
      <c r="R58" s="445">
        <v>0</v>
      </c>
      <c r="S58" s="445">
        <v>0</v>
      </c>
      <c r="T58" s="445">
        <v>0</v>
      </c>
      <c r="U58" s="445">
        <v>0</v>
      </c>
      <c r="V58" s="445">
        <v>0</v>
      </c>
      <c r="W58" s="445">
        <v>0</v>
      </c>
      <c r="X58" s="445">
        <v>0</v>
      </c>
      <c r="Y58" s="445">
        <v>0</v>
      </c>
      <c r="Z58" s="445">
        <v>0</v>
      </c>
      <c r="AA58" s="445">
        <v>0</v>
      </c>
      <c r="AB58" s="445">
        <v>0</v>
      </c>
      <c r="AC58" s="445">
        <v>0</v>
      </c>
      <c r="AD58" s="445">
        <v>0</v>
      </c>
      <c r="AE58" s="445">
        <v>0</v>
      </c>
      <c r="AF58" s="445">
        <v>0</v>
      </c>
      <c r="AG58" s="445">
        <v>0</v>
      </c>
      <c r="AH58" s="445">
        <v>0</v>
      </c>
      <c r="AI58" s="445">
        <v>0</v>
      </c>
      <c r="AJ58" s="445">
        <v>0</v>
      </c>
      <c r="AK58" s="445">
        <v>0</v>
      </c>
      <c r="AL58" s="445">
        <v>0</v>
      </c>
      <c r="AM58" s="445">
        <v>0</v>
      </c>
      <c r="AN58" s="445">
        <v>0</v>
      </c>
      <c r="AO58" s="445">
        <v>0</v>
      </c>
      <c r="AP58" s="445">
        <v>0</v>
      </c>
      <c r="AQ58" s="445">
        <v>0</v>
      </c>
      <c r="AR58" s="445">
        <v>0</v>
      </c>
      <c r="AS58" s="445">
        <v>0</v>
      </c>
      <c r="AT58" s="445">
        <v>0</v>
      </c>
      <c r="AU58" s="445">
        <v>0</v>
      </c>
      <c r="AV58" s="445">
        <v>0</v>
      </c>
      <c r="AW58" s="445">
        <v>0</v>
      </c>
      <c r="AX58" s="445">
        <v>0</v>
      </c>
      <c r="AY58" s="445">
        <v>0</v>
      </c>
      <c r="AZ58" s="445">
        <v>0</v>
      </c>
      <c r="BA58" s="445">
        <v>0</v>
      </c>
      <c r="BB58" s="445">
        <v>0</v>
      </c>
      <c r="BC58" s="445">
        <v>0</v>
      </c>
      <c r="BD58" s="445">
        <v>0</v>
      </c>
      <c r="BE58" s="445">
        <v>0</v>
      </c>
      <c r="BF58" s="445">
        <v>0</v>
      </c>
      <c r="BG58" s="445">
        <v>0</v>
      </c>
      <c r="BH58" s="445">
        <v>0</v>
      </c>
      <c r="BI58" s="445">
        <v>0</v>
      </c>
      <c r="BJ58" s="445">
        <v>0</v>
      </c>
      <c r="BK58" s="445">
        <v>0</v>
      </c>
      <c r="BL58" s="445">
        <f t="shared" ref="BL58:CE58" si="39">SUM(BL59,BL63)</f>
        <v>174.81924844772982</v>
      </c>
      <c r="BM58" s="445">
        <f t="shared" si="39"/>
        <v>1719.0372405638577</v>
      </c>
      <c r="BN58" s="445">
        <f t="shared" si="39"/>
        <v>2977.3688648096531</v>
      </c>
      <c r="BO58" s="445">
        <f t="shared" si="39"/>
        <v>4658.9417677301008</v>
      </c>
      <c r="BP58" s="445">
        <f t="shared" si="39"/>
        <v>8735.8329536875699</v>
      </c>
      <c r="BQ58" s="445">
        <f t="shared" si="39"/>
        <v>13174.189932098096</v>
      </c>
      <c r="BR58" s="445">
        <f t="shared" si="39"/>
        <v>16015.603518656586</v>
      </c>
      <c r="BS58" s="445">
        <f t="shared" si="39"/>
        <v>17677.934326194409</v>
      </c>
      <c r="BT58" s="445">
        <f t="shared" si="39"/>
        <v>18000.68110725197</v>
      </c>
      <c r="BU58" s="445">
        <f t="shared" si="39"/>
        <v>18329.142780922215</v>
      </c>
      <c r="BV58" s="445">
        <f t="shared" si="39"/>
        <v>17708.320191329236</v>
      </c>
      <c r="BW58" s="445">
        <f t="shared" si="39"/>
        <v>15834.072613000779</v>
      </c>
      <c r="BX58" s="445">
        <f t="shared" si="39"/>
        <v>14444.963239419112</v>
      </c>
      <c r="BY58" s="445">
        <f t="shared" si="39"/>
        <v>13748.230470001137</v>
      </c>
      <c r="BZ58" s="445">
        <f t="shared" si="39"/>
        <v>12419.428381431953</v>
      </c>
      <c r="CA58" s="445">
        <f t="shared" si="39"/>
        <v>13199.480392776313</v>
      </c>
      <c r="CB58" s="445">
        <f t="shared" si="39"/>
        <v>12375.301202663653</v>
      </c>
      <c r="CC58" s="445">
        <f t="shared" si="39"/>
        <v>11173.194358038669</v>
      </c>
      <c r="CD58" s="445">
        <f t="shared" si="39"/>
        <v>10291.367710413542</v>
      </c>
      <c r="CE58" s="446">
        <f t="shared" si="39"/>
        <v>9757.0996623709179</v>
      </c>
    </row>
    <row r="59" spans="1:83" x14ac:dyDescent="0.35">
      <c r="B59" s="73" t="s">
        <v>684</v>
      </c>
      <c r="C59" s="53"/>
      <c r="D59" s="448">
        <v>0</v>
      </c>
      <c r="E59" s="448">
        <v>0</v>
      </c>
      <c r="F59" s="448">
        <v>0</v>
      </c>
      <c r="G59" s="448">
        <v>0</v>
      </c>
      <c r="H59" s="448">
        <v>0</v>
      </c>
      <c r="I59" s="448">
        <v>0</v>
      </c>
      <c r="J59" s="448">
        <v>0</v>
      </c>
      <c r="K59" s="448">
        <v>0</v>
      </c>
      <c r="L59" s="448">
        <v>0</v>
      </c>
      <c r="M59" s="448">
        <v>0</v>
      </c>
      <c r="N59" s="448">
        <v>0</v>
      </c>
      <c r="O59" s="448">
        <v>0</v>
      </c>
      <c r="P59" s="448">
        <v>0</v>
      </c>
      <c r="Q59" s="448">
        <v>0</v>
      </c>
      <c r="R59" s="448">
        <v>0</v>
      </c>
      <c r="S59" s="448">
        <v>0</v>
      </c>
      <c r="T59" s="448">
        <v>0</v>
      </c>
      <c r="U59" s="448">
        <v>0</v>
      </c>
      <c r="V59" s="448">
        <v>0</v>
      </c>
      <c r="W59" s="448">
        <v>0</v>
      </c>
      <c r="X59" s="448">
        <v>0</v>
      </c>
      <c r="Y59" s="448">
        <v>0</v>
      </c>
      <c r="Z59" s="448">
        <v>0</v>
      </c>
      <c r="AA59" s="448">
        <v>0</v>
      </c>
      <c r="AB59" s="448">
        <v>0</v>
      </c>
      <c r="AC59" s="448">
        <v>0</v>
      </c>
      <c r="AD59" s="448">
        <v>0</v>
      </c>
      <c r="AE59" s="448">
        <v>0</v>
      </c>
      <c r="AF59" s="448">
        <v>0</v>
      </c>
      <c r="AG59" s="448">
        <v>0</v>
      </c>
      <c r="AH59" s="448">
        <v>0</v>
      </c>
      <c r="AI59" s="448">
        <v>0</v>
      </c>
      <c r="AJ59" s="448">
        <v>0</v>
      </c>
      <c r="AK59" s="448">
        <v>0</v>
      </c>
      <c r="AL59" s="448">
        <v>0</v>
      </c>
      <c r="AM59" s="448">
        <v>0</v>
      </c>
      <c r="AN59" s="448">
        <v>0</v>
      </c>
      <c r="AO59" s="448">
        <v>0</v>
      </c>
      <c r="AP59" s="448">
        <v>0</v>
      </c>
      <c r="AQ59" s="448">
        <v>0</v>
      </c>
      <c r="AR59" s="448">
        <v>0</v>
      </c>
      <c r="AS59" s="448">
        <v>0</v>
      </c>
      <c r="AT59" s="448">
        <v>0</v>
      </c>
      <c r="AU59" s="448">
        <v>0</v>
      </c>
      <c r="AV59" s="448">
        <v>0</v>
      </c>
      <c r="AW59" s="448">
        <v>0</v>
      </c>
      <c r="AX59" s="448">
        <v>0</v>
      </c>
      <c r="AY59" s="448">
        <v>0</v>
      </c>
      <c r="AZ59" s="448">
        <v>0</v>
      </c>
      <c r="BA59" s="448">
        <v>0</v>
      </c>
      <c r="BB59" s="448">
        <v>0</v>
      </c>
      <c r="BC59" s="448">
        <v>0</v>
      </c>
      <c r="BD59" s="448">
        <v>0</v>
      </c>
      <c r="BE59" s="448">
        <v>0</v>
      </c>
      <c r="BF59" s="448">
        <v>0</v>
      </c>
      <c r="BG59" s="448">
        <v>0</v>
      </c>
      <c r="BH59" s="448">
        <v>0</v>
      </c>
      <c r="BI59" s="448">
        <v>0</v>
      </c>
      <c r="BJ59" s="448">
        <v>0</v>
      </c>
      <c r="BK59" s="448">
        <v>0</v>
      </c>
      <c r="BL59" s="448">
        <f t="shared" ref="BL59:CE59" si="40">SUM(BL60:BL62)</f>
        <v>88.48970232176859</v>
      </c>
      <c r="BM59" s="448">
        <f t="shared" si="40"/>
        <v>787.98782409337912</v>
      </c>
      <c r="BN59" s="448">
        <f t="shared" si="40"/>
        <v>1273.8529892759984</v>
      </c>
      <c r="BO59" s="448">
        <f t="shared" si="40"/>
        <v>1833.2643446189873</v>
      </c>
      <c r="BP59" s="448">
        <f t="shared" si="40"/>
        <v>2969.7657821588869</v>
      </c>
      <c r="BQ59" s="448">
        <f t="shared" si="40"/>
        <v>4467.1055820579522</v>
      </c>
      <c r="BR59" s="448">
        <f t="shared" si="40"/>
        <v>5120.1948388678202</v>
      </c>
      <c r="BS59" s="448">
        <f t="shared" si="40"/>
        <v>5520.3980061097018</v>
      </c>
      <c r="BT59" s="448">
        <f t="shared" si="40"/>
        <v>5688.9294333752423</v>
      </c>
      <c r="BU59" s="448">
        <f t="shared" si="40"/>
        <v>5624.6438090832235</v>
      </c>
      <c r="BV59" s="448">
        <f t="shared" si="40"/>
        <v>5351.788622974279</v>
      </c>
      <c r="BW59" s="448">
        <f t="shared" si="40"/>
        <v>5157.9836831981165</v>
      </c>
      <c r="BX59" s="448">
        <f t="shared" si="40"/>
        <v>4913.474736920236</v>
      </c>
      <c r="BY59" s="448">
        <f t="shared" si="40"/>
        <v>4883.1477737382302</v>
      </c>
      <c r="BZ59" s="448">
        <f t="shared" si="40"/>
        <v>4652.6088325825576</v>
      </c>
      <c r="CA59" s="448">
        <f t="shared" si="40"/>
        <v>4955.1955715589602</v>
      </c>
      <c r="CB59" s="448">
        <f t="shared" si="40"/>
        <v>4949.2673454758697</v>
      </c>
      <c r="CC59" s="448">
        <f t="shared" si="40"/>
        <v>4785.1223138895657</v>
      </c>
      <c r="CD59" s="448">
        <f t="shared" si="40"/>
        <v>4666.7681724587455</v>
      </c>
      <c r="CE59" s="449">
        <f t="shared" si="40"/>
        <v>4634.2437759203303</v>
      </c>
    </row>
    <row r="60" spans="1:83" x14ac:dyDescent="0.35">
      <c r="B60" s="279" t="s">
        <v>416</v>
      </c>
      <c r="C60" s="447"/>
      <c r="D60" s="448">
        <v>0</v>
      </c>
      <c r="E60" s="448">
        <v>0</v>
      </c>
      <c r="F60" s="448">
        <v>0</v>
      </c>
      <c r="G60" s="448">
        <v>0</v>
      </c>
      <c r="H60" s="448">
        <v>0</v>
      </c>
      <c r="I60" s="448">
        <v>0</v>
      </c>
      <c r="J60" s="448">
        <v>0</v>
      </c>
      <c r="K60" s="448">
        <v>0</v>
      </c>
      <c r="L60" s="448">
        <v>0</v>
      </c>
      <c r="M60" s="448">
        <v>0</v>
      </c>
      <c r="N60" s="448">
        <v>0</v>
      </c>
      <c r="O60" s="448">
        <v>0</v>
      </c>
      <c r="P60" s="448">
        <v>0</v>
      </c>
      <c r="Q60" s="448">
        <v>0</v>
      </c>
      <c r="R60" s="448">
        <v>0</v>
      </c>
      <c r="S60" s="448">
        <v>0</v>
      </c>
      <c r="T60" s="448">
        <v>0</v>
      </c>
      <c r="U60" s="448">
        <v>0</v>
      </c>
      <c r="V60" s="448">
        <v>0</v>
      </c>
      <c r="W60" s="448">
        <v>0</v>
      </c>
      <c r="X60" s="448">
        <v>0</v>
      </c>
      <c r="Y60" s="448">
        <v>0</v>
      </c>
      <c r="Z60" s="448">
        <v>0</v>
      </c>
      <c r="AA60" s="448">
        <v>0</v>
      </c>
      <c r="AB60" s="448">
        <v>0</v>
      </c>
      <c r="AC60" s="448">
        <v>0</v>
      </c>
      <c r="AD60" s="448">
        <v>0</v>
      </c>
      <c r="AE60" s="448">
        <v>0</v>
      </c>
      <c r="AF60" s="448">
        <v>0</v>
      </c>
      <c r="AG60" s="448">
        <v>0</v>
      </c>
      <c r="AH60" s="448">
        <v>0</v>
      </c>
      <c r="AI60" s="448">
        <v>0</v>
      </c>
      <c r="AJ60" s="448">
        <v>0</v>
      </c>
      <c r="AK60" s="448">
        <v>0</v>
      </c>
      <c r="AL60" s="448">
        <v>0</v>
      </c>
      <c r="AM60" s="448">
        <v>0</v>
      </c>
      <c r="AN60" s="448">
        <v>0</v>
      </c>
      <c r="AO60" s="448">
        <v>0</v>
      </c>
      <c r="AP60" s="448">
        <v>0</v>
      </c>
      <c r="AQ60" s="448">
        <v>0</v>
      </c>
      <c r="AR60" s="448">
        <v>0</v>
      </c>
      <c r="AS60" s="448">
        <v>0</v>
      </c>
      <c r="AT60" s="448">
        <v>0</v>
      </c>
      <c r="AU60" s="448">
        <v>0</v>
      </c>
      <c r="AV60" s="448">
        <v>0</v>
      </c>
      <c r="AW60" s="448">
        <v>0</v>
      </c>
      <c r="AX60" s="448">
        <v>0</v>
      </c>
      <c r="AY60" s="448">
        <v>0</v>
      </c>
      <c r="AZ60" s="448">
        <v>0</v>
      </c>
      <c r="BA60" s="448">
        <v>0</v>
      </c>
      <c r="BB60" s="448">
        <v>0</v>
      </c>
      <c r="BC60" s="448">
        <v>0</v>
      </c>
      <c r="BD60" s="448">
        <v>0</v>
      </c>
      <c r="BE60" s="448">
        <v>0</v>
      </c>
      <c r="BF60" s="448">
        <v>0</v>
      </c>
      <c r="BG60" s="448">
        <v>0</v>
      </c>
      <c r="BH60" s="448">
        <v>0</v>
      </c>
      <c r="BI60" s="448">
        <v>0</v>
      </c>
      <c r="BJ60" s="448">
        <v>0</v>
      </c>
      <c r="BK60" s="448">
        <v>0</v>
      </c>
      <c r="BL60" s="448">
        <v>81.698959595645121</v>
      </c>
      <c r="BM60" s="448">
        <v>540.30032660466372</v>
      </c>
      <c r="BN60" s="448">
        <v>624.63057173153788</v>
      </c>
      <c r="BO60" s="448">
        <v>617.42199910650334</v>
      </c>
      <c r="BP60" s="448">
        <v>715.95084486053986</v>
      </c>
      <c r="BQ60" s="448">
        <v>608.25521765463134</v>
      </c>
      <c r="BR60" s="448">
        <v>538.2723751627251</v>
      </c>
      <c r="BS60" s="448">
        <v>418.72858594846679</v>
      </c>
      <c r="BT60" s="448">
        <v>376.05274064132175</v>
      </c>
      <c r="BU60" s="448">
        <v>337.26560478089084</v>
      </c>
      <c r="BV60" s="448">
        <v>186.00552074042406</v>
      </c>
      <c r="BW60" s="448">
        <v>131.73803573234341</v>
      </c>
      <c r="BX60" s="448">
        <v>215.93758311070275</v>
      </c>
      <c r="BY60" s="448">
        <v>231.7436041512766</v>
      </c>
      <c r="BZ60" s="448">
        <v>202.09243722961062</v>
      </c>
      <c r="CA60" s="448">
        <v>191.04130896497901</v>
      </c>
      <c r="CB60" s="448">
        <v>195.20176286577549</v>
      </c>
      <c r="CC60" s="448">
        <v>193.60106732888121</v>
      </c>
      <c r="CD60" s="448">
        <v>194.38205848854997</v>
      </c>
      <c r="CE60" s="449">
        <v>198.42358094791012</v>
      </c>
    </row>
    <row r="61" spans="1:83" x14ac:dyDescent="0.35">
      <c r="B61" s="279" t="s">
        <v>685</v>
      </c>
      <c r="C61" s="447"/>
      <c r="D61" s="448">
        <v>0</v>
      </c>
      <c r="E61" s="448">
        <v>0</v>
      </c>
      <c r="F61" s="448">
        <v>0</v>
      </c>
      <c r="G61" s="448">
        <v>0</v>
      </c>
      <c r="H61" s="448">
        <v>0</v>
      </c>
      <c r="I61" s="448">
        <v>0</v>
      </c>
      <c r="J61" s="448">
        <v>0</v>
      </c>
      <c r="K61" s="448">
        <v>0</v>
      </c>
      <c r="L61" s="448">
        <v>0</v>
      </c>
      <c r="M61" s="448">
        <v>0</v>
      </c>
      <c r="N61" s="448">
        <v>0</v>
      </c>
      <c r="O61" s="448">
        <v>0</v>
      </c>
      <c r="P61" s="448">
        <v>0</v>
      </c>
      <c r="Q61" s="448">
        <v>0</v>
      </c>
      <c r="R61" s="448">
        <v>0</v>
      </c>
      <c r="S61" s="448">
        <v>0</v>
      </c>
      <c r="T61" s="448">
        <v>0</v>
      </c>
      <c r="U61" s="448">
        <v>0</v>
      </c>
      <c r="V61" s="448">
        <v>0</v>
      </c>
      <c r="W61" s="448">
        <v>0</v>
      </c>
      <c r="X61" s="448">
        <v>0</v>
      </c>
      <c r="Y61" s="448">
        <v>0</v>
      </c>
      <c r="Z61" s="448">
        <v>0</v>
      </c>
      <c r="AA61" s="448">
        <v>0</v>
      </c>
      <c r="AB61" s="448">
        <v>0</v>
      </c>
      <c r="AC61" s="448">
        <v>0</v>
      </c>
      <c r="AD61" s="448">
        <v>0</v>
      </c>
      <c r="AE61" s="448">
        <v>0</v>
      </c>
      <c r="AF61" s="448">
        <v>0</v>
      </c>
      <c r="AG61" s="448">
        <v>0</v>
      </c>
      <c r="AH61" s="448">
        <v>0</v>
      </c>
      <c r="AI61" s="448">
        <v>0</v>
      </c>
      <c r="AJ61" s="448">
        <v>0</v>
      </c>
      <c r="AK61" s="448">
        <v>0</v>
      </c>
      <c r="AL61" s="448">
        <v>0</v>
      </c>
      <c r="AM61" s="448">
        <v>0</v>
      </c>
      <c r="AN61" s="448">
        <v>0</v>
      </c>
      <c r="AO61" s="448">
        <v>0</v>
      </c>
      <c r="AP61" s="448">
        <v>0</v>
      </c>
      <c r="AQ61" s="448">
        <v>0</v>
      </c>
      <c r="AR61" s="448">
        <v>0</v>
      </c>
      <c r="AS61" s="448">
        <v>0</v>
      </c>
      <c r="AT61" s="448">
        <v>0</v>
      </c>
      <c r="AU61" s="448">
        <v>0</v>
      </c>
      <c r="AV61" s="448">
        <v>0</v>
      </c>
      <c r="AW61" s="448">
        <v>0</v>
      </c>
      <c r="AX61" s="448">
        <v>0</v>
      </c>
      <c r="AY61" s="448">
        <v>0</v>
      </c>
      <c r="AZ61" s="448">
        <v>0</v>
      </c>
      <c r="BA61" s="448">
        <v>0</v>
      </c>
      <c r="BB61" s="448">
        <v>0</v>
      </c>
      <c r="BC61" s="448">
        <v>0</v>
      </c>
      <c r="BD61" s="448">
        <v>0</v>
      </c>
      <c r="BE61" s="448">
        <v>0</v>
      </c>
      <c r="BF61" s="448">
        <v>0</v>
      </c>
      <c r="BG61" s="448">
        <v>0</v>
      </c>
      <c r="BH61" s="448">
        <v>0</v>
      </c>
      <c r="BI61" s="448">
        <v>0</v>
      </c>
      <c r="BJ61" s="448">
        <v>0</v>
      </c>
      <c r="BK61" s="448">
        <v>0</v>
      </c>
      <c r="BL61" s="448">
        <v>3.7407820808800394</v>
      </c>
      <c r="BM61" s="448">
        <v>169.48688195089144</v>
      </c>
      <c r="BN61" s="448">
        <v>471.40845464840197</v>
      </c>
      <c r="BO61" s="448">
        <v>781.21681030612547</v>
      </c>
      <c r="BP61" s="448">
        <v>873.21443726919222</v>
      </c>
      <c r="BQ61" s="448">
        <v>819.26799225102877</v>
      </c>
      <c r="BR61" s="448">
        <v>258.95138777927468</v>
      </c>
      <c r="BS61" s="448">
        <v>107.48989022543972</v>
      </c>
      <c r="BT61" s="448">
        <v>121.62142033109581</v>
      </c>
      <c r="BU61" s="448">
        <v>145.72693230453396</v>
      </c>
      <c r="BV61" s="448">
        <v>95.64121909496015</v>
      </c>
      <c r="BW61" s="448">
        <v>58.656244089819339</v>
      </c>
      <c r="BX61" s="448">
        <v>20.083359048102601</v>
      </c>
      <c r="BY61" s="448">
        <v>16.784208085381909</v>
      </c>
      <c r="BZ61" s="448">
        <v>18.43018526423813</v>
      </c>
      <c r="CA61" s="448">
        <v>23.1700291283517</v>
      </c>
      <c r="CB61" s="448">
        <v>24.819122277244034</v>
      </c>
      <c r="CC61" s="448">
        <v>25.166720720346518</v>
      </c>
      <c r="CD61" s="448">
        <v>25.853962745233133</v>
      </c>
      <c r="CE61" s="449">
        <v>26.671164356581109</v>
      </c>
    </row>
    <row r="62" spans="1:83" x14ac:dyDescent="0.35">
      <c r="B62" s="279" t="s">
        <v>418</v>
      </c>
      <c r="C62" s="447"/>
      <c r="D62" s="448">
        <v>0</v>
      </c>
      <c r="E62" s="448">
        <v>0</v>
      </c>
      <c r="F62" s="448">
        <v>0</v>
      </c>
      <c r="G62" s="448">
        <v>0</v>
      </c>
      <c r="H62" s="448">
        <v>0</v>
      </c>
      <c r="I62" s="448">
        <v>0</v>
      </c>
      <c r="J62" s="448">
        <v>0</v>
      </c>
      <c r="K62" s="448">
        <v>0</v>
      </c>
      <c r="L62" s="448">
        <v>0</v>
      </c>
      <c r="M62" s="448">
        <v>0</v>
      </c>
      <c r="N62" s="448">
        <v>0</v>
      </c>
      <c r="O62" s="448">
        <v>0</v>
      </c>
      <c r="P62" s="448">
        <v>0</v>
      </c>
      <c r="Q62" s="448">
        <v>0</v>
      </c>
      <c r="R62" s="448">
        <v>0</v>
      </c>
      <c r="S62" s="448">
        <v>0</v>
      </c>
      <c r="T62" s="448">
        <v>0</v>
      </c>
      <c r="U62" s="448">
        <v>0</v>
      </c>
      <c r="V62" s="448">
        <v>0</v>
      </c>
      <c r="W62" s="448">
        <v>0</v>
      </c>
      <c r="X62" s="448">
        <v>0</v>
      </c>
      <c r="Y62" s="448">
        <v>0</v>
      </c>
      <c r="Z62" s="448">
        <v>0</v>
      </c>
      <c r="AA62" s="448">
        <v>0</v>
      </c>
      <c r="AB62" s="448">
        <v>0</v>
      </c>
      <c r="AC62" s="448">
        <v>0</v>
      </c>
      <c r="AD62" s="448">
        <v>0</v>
      </c>
      <c r="AE62" s="448">
        <v>0</v>
      </c>
      <c r="AF62" s="448">
        <v>0</v>
      </c>
      <c r="AG62" s="448">
        <v>0</v>
      </c>
      <c r="AH62" s="448">
        <v>0</v>
      </c>
      <c r="AI62" s="448">
        <v>0</v>
      </c>
      <c r="AJ62" s="448">
        <v>0</v>
      </c>
      <c r="AK62" s="448">
        <v>0</v>
      </c>
      <c r="AL62" s="448">
        <v>0</v>
      </c>
      <c r="AM62" s="448">
        <v>0</v>
      </c>
      <c r="AN62" s="448">
        <v>0</v>
      </c>
      <c r="AO62" s="448">
        <v>0</v>
      </c>
      <c r="AP62" s="448">
        <v>0</v>
      </c>
      <c r="AQ62" s="448">
        <v>0</v>
      </c>
      <c r="AR62" s="448">
        <v>0</v>
      </c>
      <c r="AS62" s="448">
        <v>0</v>
      </c>
      <c r="AT62" s="448">
        <v>0</v>
      </c>
      <c r="AU62" s="448">
        <v>0</v>
      </c>
      <c r="AV62" s="448">
        <v>0</v>
      </c>
      <c r="AW62" s="448">
        <v>0</v>
      </c>
      <c r="AX62" s="448">
        <v>0</v>
      </c>
      <c r="AY62" s="448">
        <v>0</v>
      </c>
      <c r="AZ62" s="448">
        <v>0</v>
      </c>
      <c r="BA62" s="448">
        <v>0</v>
      </c>
      <c r="BB62" s="448">
        <v>0</v>
      </c>
      <c r="BC62" s="448">
        <v>0</v>
      </c>
      <c r="BD62" s="448">
        <v>0</v>
      </c>
      <c r="BE62" s="448">
        <v>0</v>
      </c>
      <c r="BF62" s="448">
        <v>0</v>
      </c>
      <c r="BG62" s="448">
        <v>0</v>
      </c>
      <c r="BH62" s="448">
        <v>0</v>
      </c>
      <c r="BI62" s="448">
        <v>0</v>
      </c>
      <c r="BJ62" s="448">
        <v>0</v>
      </c>
      <c r="BK62" s="448">
        <v>0</v>
      </c>
      <c r="BL62" s="448">
        <v>3.0499606452434316</v>
      </c>
      <c r="BM62" s="448">
        <v>78.200615537823936</v>
      </c>
      <c r="BN62" s="448">
        <v>177.81396289605837</v>
      </c>
      <c r="BO62" s="448">
        <v>434.62553520635851</v>
      </c>
      <c r="BP62" s="448">
        <v>1380.6005000291548</v>
      </c>
      <c r="BQ62" s="448">
        <v>3039.582372152292</v>
      </c>
      <c r="BR62" s="448">
        <v>4322.9710759258205</v>
      </c>
      <c r="BS62" s="448">
        <v>4994.1795299357955</v>
      </c>
      <c r="BT62" s="448">
        <v>5191.2552724028246</v>
      </c>
      <c r="BU62" s="448">
        <v>5141.6512719977991</v>
      </c>
      <c r="BV62" s="448">
        <v>5070.1418831388946</v>
      </c>
      <c r="BW62" s="448">
        <v>4967.5894033759541</v>
      </c>
      <c r="BX62" s="448">
        <v>4677.4537947614308</v>
      </c>
      <c r="BY62" s="448">
        <v>4634.6199615015721</v>
      </c>
      <c r="BZ62" s="448">
        <v>4432.0862100887089</v>
      </c>
      <c r="CA62" s="448">
        <v>4740.9842334656296</v>
      </c>
      <c r="CB62" s="448">
        <v>4729.2464603328499</v>
      </c>
      <c r="CC62" s="448">
        <v>4566.3545258403383</v>
      </c>
      <c r="CD62" s="448">
        <v>4446.532151224962</v>
      </c>
      <c r="CE62" s="449">
        <v>4409.1490306158394</v>
      </c>
    </row>
    <row r="63" spans="1:83" ht="26.25" customHeight="1" x14ac:dyDescent="0.35">
      <c r="B63" s="73" t="s">
        <v>686</v>
      </c>
      <c r="C63" s="53"/>
      <c r="D63" s="448">
        <v>0</v>
      </c>
      <c r="E63" s="448">
        <v>0</v>
      </c>
      <c r="F63" s="448">
        <v>0</v>
      </c>
      <c r="G63" s="448">
        <v>0</v>
      </c>
      <c r="H63" s="448">
        <v>0</v>
      </c>
      <c r="I63" s="448">
        <v>0</v>
      </c>
      <c r="J63" s="448">
        <v>0</v>
      </c>
      <c r="K63" s="448">
        <v>0</v>
      </c>
      <c r="L63" s="448">
        <v>0</v>
      </c>
      <c r="M63" s="448">
        <v>0</v>
      </c>
      <c r="N63" s="448">
        <v>0</v>
      </c>
      <c r="O63" s="448">
        <v>0</v>
      </c>
      <c r="P63" s="448">
        <v>0</v>
      </c>
      <c r="Q63" s="448">
        <v>0</v>
      </c>
      <c r="R63" s="448">
        <v>0</v>
      </c>
      <c r="S63" s="448">
        <v>0</v>
      </c>
      <c r="T63" s="448">
        <v>0</v>
      </c>
      <c r="U63" s="448">
        <v>0</v>
      </c>
      <c r="V63" s="448">
        <v>0</v>
      </c>
      <c r="W63" s="448">
        <v>0</v>
      </c>
      <c r="X63" s="448">
        <v>0</v>
      </c>
      <c r="Y63" s="448">
        <v>0</v>
      </c>
      <c r="Z63" s="448">
        <v>0</v>
      </c>
      <c r="AA63" s="448">
        <v>0</v>
      </c>
      <c r="AB63" s="448">
        <v>0</v>
      </c>
      <c r="AC63" s="448">
        <v>0</v>
      </c>
      <c r="AD63" s="448">
        <v>0</v>
      </c>
      <c r="AE63" s="448">
        <v>0</v>
      </c>
      <c r="AF63" s="448">
        <v>0</v>
      </c>
      <c r="AG63" s="448">
        <v>0</v>
      </c>
      <c r="AH63" s="448">
        <v>0</v>
      </c>
      <c r="AI63" s="448">
        <v>0</v>
      </c>
      <c r="AJ63" s="448">
        <v>0</v>
      </c>
      <c r="AK63" s="448">
        <v>0</v>
      </c>
      <c r="AL63" s="448">
        <v>0</v>
      </c>
      <c r="AM63" s="448">
        <v>0</v>
      </c>
      <c r="AN63" s="448">
        <v>0</v>
      </c>
      <c r="AO63" s="448">
        <v>0</v>
      </c>
      <c r="AP63" s="448">
        <v>0</v>
      </c>
      <c r="AQ63" s="448">
        <v>0</v>
      </c>
      <c r="AR63" s="448">
        <v>0</v>
      </c>
      <c r="AS63" s="448">
        <v>0</v>
      </c>
      <c r="AT63" s="448">
        <v>0</v>
      </c>
      <c r="AU63" s="448">
        <v>0</v>
      </c>
      <c r="AV63" s="448">
        <v>0</v>
      </c>
      <c r="AW63" s="448">
        <v>0</v>
      </c>
      <c r="AX63" s="448">
        <v>0</v>
      </c>
      <c r="AY63" s="448">
        <v>0</v>
      </c>
      <c r="AZ63" s="448">
        <v>0</v>
      </c>
      <c r="BA63" s="448">
        <v>0</v>
      </c>
      <c r="BB63" s="448">
        <v>0</v>
      </c>
      <c r="BC63" s="448">
        <v>0</v>
      </c>
      <c r="BD63" s="448">
        <v>0</v>
      </c>
      <c r="BE63" s="448">
        <v>0</v>
      </c>
      <c r="BF63" s="448">
        <v>0</v>
      </c>
      <c r="BG63" s="448">
        <v>0</v>
      </c>
      <c r="BH63" s="448">
        <v>0</v>
      </c>
      <c r="BI63" s="448">
        <v>0</v>
      </c>
      <c r="BJ63" s="448">
        <v>0</v>
      </c>
      <c r="BK63" s="448">
        <v>0</v>
      </c>
      <c r="BL63" s="448">
        <f t="shared" ref="BL63:CE63" si="41">SUM(BL64:BL66)</f>
        <v>86.329546125961244</v>
      </c>
      <c r="BM63" s="448">
        <f t="shared" si="41"/>
        <v>931.0494164704786</v>
      </c>
      <c r="BN63" s="448">
        <f t="shared" si="41"/>
        <v>1703.5158755336545</v>
      </c>
      <c r="BO63" s="448">
        <f t="shared" si="41"/>
        <v>2825.677423111114</v>
      </c>
      <c r="BP63" s="448">
        <f t="shared" si="41"/>
        <v>5766.0671715286835</v>
      </c>
      <c r="BQ63" s="448">
        <f t="shared" si="41"/>
        <v>8707.0843500401443</v>
      </c>
      <c r="BR63" s="448">
        <f t="shared" si="41"/>
        <v>10895.408679788765</v>
      </c>
      <c r="BS63" s="448">
        <f t="shared" si="41"/>
        <v>12157.536320084706</v>
      </c>
      <c r="BT63" s="448">
        <f t="shared" si="41"/>
        <v>12311.751673876728</v>
      </c>
      <c r="BU63" s="448">
        <f t="shared" si="41"/>
        <v>12704.49897183899</v>
      </c>
      <c r="BV63" s="448">
        <f t="shared" si="41"/>
        <v>12356.531568354956</v>
      </c>
      <c r="BW63" s="448">
        <f t="shared" si="41"/>
        <v>10676.088929802663</v>
      </c>
      <c r="BX63" s="448">
        <f t="shared" si="41"/>
        <v>9531.4885024988762</v>
      </c>
      <c r="BY63" s="448">
        <f t="shared" si="41"/>
        <v>8865.0826962629071</v>
      </c>
      <c r="BZ63" s="448">
        <f t="shared" si="41"/>
        <v>7766.8195488493948</v>
      </c>
      <c r="CA63" s="448">
        <f t="shared" si="41"/>
        <v>8244.284821217354</v>
      </c>
      <c r="CB63" s="448">
        <f t="shared" si="41"/>
        <v>7426.0338571877846</v>
      </c>
      <c r="CC63" s="448">
        <f t="shared" si="41"/>
        <v>6388.072044149103</v>
      </c>
      <c r="CD63" s="448">
        <f t="shared" si="41"/>
        <v>5624.5995379547958</v>
      </c>
      <c r="CE63" s="449">
        <f t="shared" si="41"/>
        <v>5122.8558864505876</v>
      </c>
    </row>
    <row r="64" spans="1:83" x14ac:dyDescent="0.35">
      <c r="B64" s="279" t="s">
        <v>416</v>
      </c>
      <c r="C64" s="447"/>
      <c r="D64" s="448">
        <v>0</v>
      </c>
      <c r="E64" s="448">
        <v>0</v>
      </c>
      <c r="F64" s="448">
        <v>0</v>
      </c>
      <c r="G64" s="448">
        <v>0</v>
      </c>
      <c r="H64" s="448">
        <v>0</v>
      </c>
      <c r="I64" s="448">
        <v>0</v>
      </c>
      <c r="J64" s="448">
        <v>0</v>
      </c>
      <c r="K64" s="448">
        <v>0</v>
      </c>
      <c r="L64" s="448">
        <v>0</v>
      </c>
      <c r="M64" s="448">
        <v>0</v>
      </c>
      <c r="N64" s="448">
        <v>0</v>
      </c>
      <c r="O64" s="448">
        <v>0</v>
      </c>
      <c r="P64" s="448">
        <v>0</v>
      </c>
      <c r="Q64" s="448">
        <v>0</v>
      </c>
      <c r="R64" s="448">
        <v>0</v>
      </c>
      <c r="S64" s="448">
        <v>0</v>
      </c>
      <c r="T64" s="448">
        <v>0</v>
      </c>
      <c r="U64" s="448">
        <v>0</v>
      </c>
      <c r="V64" s="448">
        <v>0</v>
      </c>
      <c r="W64" s="448">
        <v>0</v>
      </c>
      <c r="X64" s="448">
        <v>0</v>
      </c>
      <c r="Y64" s="448">
        <v>0</v>
      </c>
      <c r="Z64" s="448">
        <v>0</v>
      </c>
      <c r="AA64" s="448">
        <v>0</v>
      </c>
      <c r="AB64" s="448">
        <v>0</v>
      </c>
      <c r="AC64" s="448">
        <v>0</v>
      </c>
      <c r="AD64" s="448">
        <v>0</v>
      </c>
      <c r="AE64" s="448">
        <v>0</v>
      </c>
      <c r="AF64" s="448">
        <v>0</v>
      </c>
      <c r="AG64" s="448">
        <v>0</v>
      </c>
      <c r="AH64" s="448">
        <v>0</v>
      </c>
      <c r="AI64" s="448">
        <v>0</v>
      </c>
      <c r="AJ64" s="448">
        <v>0</v>
      </c>
      <c r="AK64" s="448">
        <v>0</v>
      </c>
      <c r="AL64" s="448">
        <v>0</v>
      </c>
      <c r="AM64" s="448">
        <v>0</v>
      </c>
      <c r="AN64" s="448">
        <v>0</v>
      </c>
      <c r="AO64" s="448">
        <v>0</v>
      </c>
      <c r="AP64" s="448">
        <v>0</v>
      </c>
      <c r="AQ64" s="448">
        <v>0</v>
      </c>
      <c r="AR64" s="448">
        <v>0</v>
      </c>
      <c r="AS64" s="448">
        <v>0</v>
      </c>
      <c r="AT64" s="448">
        <v>0</v>
      </c>
      <c r="AU64" s="448">
        <v>0</v>
      </c>
      <c r="AV64" s="448">
        <v>0</v>
      </c>
      <c r="AW64" s="448">
        <v>0</v>
      </c>
      <c r="AX64" s="448">
        <v>0</v>
      </c>
      <c r="AY64" s="448">
        <v>0</v>
      </c>
      <c r="AZ64" s="448">
        <v>0</v>
      </c>
      <c r="BA64" s="448">
        <v>0</v>
      </c>
      <c r="BB64" s="448">
        <v>0</v>
      </c>
      <c r="BC64" s="448">
        <v>0</v>
      </c>
      <c r="BD64" s="448">
        <v>0</v>
      </c>
      <c r="BE64" s="448">
        <v>0</v>
      </c>
      <c r="BF64" s="448">
        <v>0</v>
      </c>
      <c r="BG64" s="448">
        <v>0</v>
      </c>
      <c r="BH64" s="448">
        <v>0</v>
      </c>
      <c r="BI64" s="448">
        <v>0</v>
      </c>
      <c r="BJ64" s="448">
        <v>0</v>
      </c>
      <c r="BK64" s="448">
        <v>0</v>
      </c>
      <c r="BL64" s="448">
        <v>78.016915619015634</v>
      </c>
      <c r="BM64" s="448">
        <v>658.71232804762019</v>
      </c>
      <c r="BN64" s="448">
        <v>943.00406960040641</v>
      </c>
      <c r="BO64" s="448">
        <v>1131.6398668104064</v>
      </c>
      <c r="BP64" s="448">
        <v>1607.1421978232397</v>
      </c>
      <c r="BQ64" s="448">
        <v>1778.8349822225046</v>
      </c>
      <c r="BR64" s="448">
        <v>1947.9191025550781</v>
      </c>
      <c r="BS64" s="448">
        <v>1498.7273570087389</v>
      </c>
      <c r="BT64" s="448">
        <v>1076.5963093157375</v>
      </c>
      <c r="BU64" s="448">
        <v>995.26357014926464</v>
      </c>
      <c r="BV64" s="448">
        <v>471.03830901486344</v>
      </c>
      <c r="BW64" s="448">
        <v>114.45162963245014</v>
      </c>
      <c r="BX64" s="448">
        <v>55.279557493560247</v>
      </c>
      <c r="BY64" s="448">
        <v>26.158533001934579</v>
      </c>
      <c r="BZ64" s="448">
        <v>10.102486505476953</v>
      </c>
      <c r="CA64" s="448">
        <v>3.9023262717074001</v>
      </c>
      <c r="CB64" s="448">
        <v>0.31531642797662657</v>
      </c>
      <c r="CC64" s="448">
        <v>5.8876547271216292E-4</v>
      </c>
      <c r="CD64" s="448">
        <v>7.8820009589733204E-5</v>
      </c>
      <c r="CE64" s="449">
        <v>0</v>
      </c>
    </row>
    <row r="65" spans="1:83" x14ac:dyDescent="0.35">
      <c r="B65" s="279" t="s">
        <v>685</v>
      </c>
      <c r="C65" s="447"/>
      <c r="D65" s="448">
        <v>0</v>
      </c>
      <c r="E65" s="448">
        <v>0</v>
      </c>
      <c r="F65" s="448">
        <v>0</v>
      </c>
      <c r="G65" s="448">
        <v>0</v>
      </c>
      <c r="H65" s="448">
        <v>0</v>
      </c>
      <c r="I65" s="448">
        <v>0</v>
      </c>
      <c r="J65" s="448">
        <v>0</v>
      </c>
      <c r="K65" s="448">
        <v>0</v>
      </c>
      <c r="L65" s="448">
        <v>0</v>
      </c>
      <c r="M65" s="448">
        <v>0</v>
      </c>
      <c r="N65" s="448">
        <v>0</v>
      </c>
      <c r="O65" s="448">
        <v>0</v>
      </c>
      <c r="P65" s="448">
        <v>0</v>
      </c>
      <c r="Q65" s="448">
        <v>0</v>
      </c>
      <c r="R65" s="448">
        <v>0</v>
      </c>
      <c r="S65" s="448">
        <v>0</v>
      </c>
      <c r="T65" s="448">
        <v>0</v>
      </c>
      <c r="U65" s="448">
        <v>0</v>
      </c>
      <c r="V65" s="448">
        <v>0</v>
      </c>
      <c r="W65" s="448">
        <v>0</v>
      </c>
      <c r="X65" s="448">
        <v>0</v>
      </c>
      <c r="Y65" s="448">
        <v>0</v>
      </c>
      <c r="Z65" s="448">
        <v>0</v>
      </c>
      <c r="AA65" s="448">
        <v>0</v>
      </c>
      <c r="AB65" s="448">
        <v>0</v>
      </c>
      <c r="AC65" s="448">
        <v>0</v>
      </c>
      <c r="AD65" s="448">
        <v>0</v>
      </c>
      <c r="AE65" s="448">
        <v>0</v>
      </c>
      <c r="AF65" s="448">
        <v>0</v>
      </c>
      <c r="AG65" s="448">
        <v>0</v>
      </c>
      <c r="AH65" s="448">
        <v>0</v>
      </c>
      <c r="AI65" s="448">
        <v>0</v>
      </c>
      <c r="AJ65" s="448">
        <v>0</v>
      </c>
      <c r="AK65" s="448">
        <v>0</v>
      </c>
      <c r="AL65" s="448">
        <v>0</v>
      </c>
      <c r="AM65" s="448">
        <v>0</v>
      </c>
      <c r="AN65" s="448">
        <v>0</v>
      </c>
      <c r="AO65" s="448">
        <v>0</v>
      </c>
      <c r="AP65" s="448">
        <v>0</v>
      </c>
      <c r="AQ65" s="448">
        <v>0</v>
      </c>
      <c r="AR65" s="448">
        <v>0</v>
      </c>
      <c r="AS65" s="448">
        <v>0</v>
      </c>
      <c r="AT65" s="448">
        <v>0</v>
      </c>
      <c r="AU65" s="448">
        <v>0</v>
      </c>
      <c r="AV65" s="448">
        <v>0</v>
      </c>
      <c r="AW65" s="448">
        <v>0</v>
      </c>
      <c r="AX65" s="448">
        <v>0</v>
      </c>
      <c r="AY65" s="448">
        <v>0</v>
      </c>
      <c r="AZ65" s="448">
        <v>0</v>
      </c>
      <c r="BA65" s="448">
        <v>0</v>
      </c>
      <c r="BB65" s="448">
        <v>0</v>
      </c>
      <c r="BC65" s="448">
        <v>0</v>
      </c>
      <c r="BD65" s="448">
        <v>0</v>
      </c>
      <c r="BE65" s="448">
        <v>0</v>
      </c>
      <c r="BF65" s="448">
        <v>0</v>
      </c>
      <c r="BG65" s="448">
        <v>0</v>
      </c>
      <c r="BH65" s="448">
        <v>0</v>
      </c>
      <c r="BI65" s="448">
        <v>0</v>
      </c>
      <c r="BJ65" s="448">
        <v>0</v>
      </c>
      <c r="BK65" s="448">
        <v>0</v>
      </c>
      <c r="BL65" s="448">
        <v>1.1964631228817386</v>
      </c>
      <c r="BM65" s="448">
        <v>191.98965225595259</v>
      </c>
      <c r="BN65" s="448">
        <v>537.28050153082575</v>
      </c>
      <c r="BO65" s="448">
        <v>1053.9770583308623</v>
      </c>
      <c r="BP65" s="448">
        <v>2250.5694171277132</v>
      </c>
      <c r="BQ65" s="448">
        <v>3092.8948820649557</v>
      </c>
      <c r="BR65" s="448">
        <v>3243.1590566408022</v>
      </c>
      <c r="BS65" s="448">
        <v>3105.0515687360157</v>
      </c>
      <c r="BT65" s="448">
        <v>2799.6999505296167</v>
      </c>
      <c r="BU65" s="448">
        <v>2729.2773984040914</v>
      </c>
      <c r="BV65" s="448">
        <v>2477.2022007320929</v>
      </c>
      <c r="BW65" s="448">
        <v>1712.0064039830918</v>
      </c>
      <c r="BX65" s="448">
        <v>1279.3152665135299</v>
      </c>
      <c r="BY65" s="448">
        <v>1105.3836313438403</v>
      </c>
      <c r="BZ65" s="448">
        <v>933.08172115682078</v>
      </c>
      <c r="CA65" s="448">
        <v>956.82890335424702</v>
      </c>
      <c r="CB65" s="448">
        <v>824.63222126113146</v>
      </c>
      <c r="CC65" s="448">
        <v>662.34815447628375</v>
      </c>
      <c r="CD65" s="448">
        <v>554.83237467342155</v>
      </c>
      <c r="CE65" s="449">
        <v>486.37488914269869</v>
      </c>
    </row>
    <row r="66" spans="1:83" x14ac:dyDescent="0.35">
      <c r="B66" s="279" t="s">
        <v>418</v>
      </c>
      <c r="C66" s="447"/>
      <c r="D66" s="448">
        <v>0</v>
      </c>
      <c r="E66" s="448">
        <v>0</v>
      </c>
      <c r="F66" s="448">
        <v>0</v>
      </c>
      <c r="G66" s="448">
        <v>0</v>
      </c>
      <c r="H66" s="448">
        <v>0</v>
      </c>
      <c r="I66" s="448">
        <v>0</v>
      </c>
      <c r="J66" s="448">
        <v>0</v>
      </c>
      <c r="K66" s="448">
        <v>0</v>
      </c>
      <c r="L66" s="448">
        <v>0</v>
      </c>
      <c r="M66" s="448">
        <v>0</v>
      </c>
      <c r="N66" s="448">
        <v>0</v>
      </c>
      <c r="O66" s="448">
        <v>0</v>
      </c>
      <c r="P66" s="448">
        <v>0</v>
      </c>
      <c r="Q66" s="448">
        <v>0</v>
      </c>
      <c r="R66" s="448">
        <v>0</v>
      </c>
      <c r="S66" s="448">
        <v>0</v>
      </c>
      <c r="T66" s="448">
        <v>0</v>
      </c>
      <c r="U66" s="448">
        <v>0</v>
      </c>
      <c r="V66" s="448">
        <v>0</v>
      </c>
      <c r="W66" s="448">
        <v>0</v>
      </c>
      <c r="X66" s="448">
        <v>0</v>
      </c>
      <c r="Y66" s="448">
        <v>0</v>
      </c>
      <c r="Z66" s="448">
        <v>0</v>
      </c>
      <c r="AA66" s="448">
        <v>0</v>
      </c>
      <c r="AB66" s="448">
        <v>0</v>
      </c>
      <c r="AC66" s="448">
        <v>0</v>
      </c>
      <c r="AD66" s="448">
        <v>0</v>
      </c>
      <c r="AE66" s="448">
        <v>0</v>
      </c>
      <c r="AF66" s="448">
        <v>0</v>
      </c>
      <c r="AG66" s="448">
        <v>0</v>
      </c>
      <c r="AH66" s="448">
        <v>0</v>
      </c>
      <c r="AI66" s="448">
        <v>0</v>
      </c>
      <c r="AJ66" s="448">
        <v>0</v>
      </c>
      <c r="AK66" s="448">
        <v>0</v>
      </c>
      <c r="AL66" s="448">
        <v>0</v>
      </c>
      <c r="AM66" s="448">
        <v>0</v>
      </c>
      <c r="AN66" s="448">
        <v>0</v>
      </c>
      <c r="AO66" s="448">
        <v>0</v>
      </c>
      <c r="AP66" s="448">
        <v>0</v>
      </c>
      <c r="AQ66" s="448">
        <v>0</v>
      </c>
      <c r="AR66" s="448">
        <v>0</v>
      </c>
      <c r="AS66" s="448">
        <v>0</v>
      </c>
      <c r="AT66" s="448">
        <v>0</v>
      </c>
      <c r="AU66" s="448">
        <v>0</v>
      </c>
      <c r="AV66" s="448">
        <v>0</v>
      </c>
      <c r="AW66" s="448">
        <v>0</v>
      </c>
      <c r="AX66" s="448">
        <v>0</v>
      </c>
      <c r="AY66" s="448">
        <v>0</v>
      </c>
      <c r="AZ66" s="448">
        <v>0</v>
      </c>
      <c r="BA66" s="448">
        <v>0</v>
      </c>
      <c r="BB66" s="448">
        <v>0</v>
      </c>
      <c r="BC66" s="448">
        <v>0</v>
      </c>
      <c r="BD66" s="448">
        <v>0</v>
      </c>
      <c r="BE66" s="448">
        <v>0</v>
      </c>
      <c r="BF66" s="448">
        <v>0</v>
      </c>
      <c r="BG66" s="448">
        <v>0</v>
      </c>
      <c r="BH66" s="448">
        <v>0</v>
      </c>
      <c r="BI66" s="448">
        <v>0</v>
      </c>
      <c r="BJ66" s="448">
        <v>0</v>
      </c>
      <c r="BK66" s="448">
        <v>0</v>
      </c>
      <c r="BL66" s="448">
        <v>7.1161673840638731</v>
      </c>
      <c r="BM66" s="448">
        <v>80.347436166905865</v>
      </c>
      <c r="BN66" s="448">
        <v>223.23130440242235</v>
      </c>
      <c r="BO66" s="448">
        <v>640.0604979698453</v>
      </c>
      <c r="BP66" s="448">
        <v>1908.3555565777308</v>
      </c>
      <c r="BQ66" s="448">
        <v>3835.3544857526836</v>
      </c>
      <c r="BR66" s="448">
        <v>5704.3305205928855</v>
      </c>
      <c r="BS66" s="448">
        <v>7553.7573943399502</v>
      </c>
      <c r="BT66" s="448">
        <v>8435.4554140313739</v>
      </c>
      <c r="BU66" s="448">
        <v>8979.9580032856338</v>
      </c>
      <c r="BV66" s="448">
        <v>9408.2910586079997</v>
      </c>
      <c r="BW66" s="448">
        <v>8849.6308961871218</v>
      </c>
      <c r="BX66" s="448">
        <v>8196.893678491786</v>
      </c>
      <c r="BY66" s="448">
        <v>7733.5405319171332</v>
      </c>
      <c r="BZ66" s="448">
        <v>6823.6353411870969</v>
      </c>
      <c r="CA66" s="448">
        <v>7283.5535915913997</v>
      </c>
      <c r="CB66" s="448">
        <v>6601.0863194986769</v>
      </c>
      <c r="CC66" s="448">
        <v>5725.7233009073461</v>
      </c>
      <c r="CD66" s="448">
        <v>5069.7670844613649</v>
      </c>
      <c r="CE66" s="449">
        <v>4636.4809973078891</v>
      </c>
    </row>
    <row r="67" spans="1:83" s="243" customFormat="1" ht="25.5" customHeight="1" x14ac:dyDescent="0.35">
      <c r="B67" s="82" t="s">
        <v>273</v>
      </c>
      <c r="C67" s="233"/>
      <c r="D67" s="445">
        <v>0</v>
      </c>
      <c r="E67" s="445">
        <v>0</v>
      </c>
      <c r="F67" s="445">
        <v>0</v>
      </c>
      <c r="G67" s="445">
        <v>0</v>
      </c>
      <c r="H67" s="445">
        <v>0</v>
      </c>
      <c r="I67" s="445">
        <v>0</v>
      </c>
      <c r="J67" s="445">
        <v>0</v>
      </c>
      <c r="K67" s="445">
        <v>0</v>
      </c>
      <c r="L67" s="445">
        <v>0</v>
      </c>
      <c r="M67" s="445">
        <v>0</v>
      </c>
      <c r="N67" s="445">
        <v>0</v>
      </c>
      <c r="O67" s="445">
        <v>0</v>
      </c>
      <c r="P67" s="445">
        <v>0</v>
      </c>
      <c r="Q67" s="445">
        <v>0</v>
      </c>
      <c r="R67" s="445">
        <v>0</v>
      </c>
      <c r="S67" s="445">
        <v>0</v>
      </c>
      <c r="T67" s="445">
        <v>0</v>
      </c>
      <c r="U67" s="445">
        <v>0</v>
      </c>
      <c r="V67" s="445">
        <v>0</v>
      </c>
      <c r="W67" s="445">
        <v>0</v>
      </c>
      <c r="X67" s="445">
        <v>0</v>
      </c>
      <c r="Y67" s="445">
        <v>0</v>
      </c>
      <c r="Z67" s="445">
        <v>0</v>
      </c>
      <c r="AA67" s="445">
        <v>0</v>
      </c>
      <c r="AB67" s="445">
        <v>0</v>
      </c>
      <c r="AC67" s="445">
        <v>0</v>
      </c>
      <c r="AD67" s="445">
        <v>0</v>
      </c>
      <c r="AE67" s="445">
        <v>0</v>
      </c>
      <c r="AF67" s="445">
        <v>0</v>
      </c>
      <c r="AG67" s="445">
        <v>0</v>
      </c>
      <c r="AH67" s="445">
        <f t="shared" ref="AH67:BM67" si="42">SUM(AH71,AH74)</f>
        <v>0</v>
      </c>
      <c r="AI67" s="445">
        <f t="shared" si="42"/>
        <v>0</v>
      </c>
      <c r="AJ67" s="445">
        <f t="shared" si="42"/>
        <v>0</v>
      </c>
      <c r="AK67" s="445">
        <f t="shared" si="42"/>
        <v>0</v>
      </c>
      <c r="AL67" s="445">
        <f t="shared" si="42"/>
        <v>0</v>
      </c>
      <c r="AM67" s="445">
        <f t="shared" si="42"/>
        <v>0</v>
      </c>
      <c r="AN67" s="445">
        <f t="shared" si="42"/>
        <v>0</v>
      </c>
      <c r="AO67" s="445">
        <f t="shared" si="42"/>
        <v>0</v>
      </c>
      <c r="AP67" s="445">
        <f t="shared" si="42"/>
        <v>0</v>
      </c>
      <c r="AQ67" s="445">
        <f t="shared" si="42"/>
        <v>0</v>
      </c>
      <c r="AR67" s="445">
        <f t="shared" si="42"/>
        <v>0</v>
      </c>
      <c r="AS67" s="445">
        <f t="shared" si="42"/>
        <v>0</v>
      </c>
      <c r="AT67" s="445">
        <f t="shared" si="42"/>
        <v>0</v>
      </c>
      <c r="AU67" s="445">
        <f t="shared" si="42"/>
        <v>0</v>
      </c>
      <c r="AV67" s="445">
        <f t="shared" si="42"/>
        <v>0</v>
      </c>
      <c r="AW67" s="445">
        <f t="shared" si="42"/>
        <v>0</v>
      </c>
      <c r="AX67" s="445">
        <f t="shared" si="42"/>
        <v>0</v>
      </c>
      <c r="AY67" s="445">
        <f t="shared" si="42"/>
        <v>14090.493202107198</v>
      </c>
      <c r="AZ67" s="445">
        <f t="shared" si="42"/>
        <v>13598.640607547533</v>
      </c>
      <c r="BA67" s="445">
        <f t="shared" si="42"/>
        <v>13146.008382994116</v>
      </c>
      <c r="BB67" s="445">
        <f t="shared" si="42"/>
        <v>12636.125777533989</v>
      </c>
      <c r="BC67" s="445">
        <f t="shared" si="42"/>
        <v>11686.387821511784</v>
      </c>
      <c r="BD67" s="445">
        <f t="shared" si="42"/>
        <v>11500.914203918655</v>
      </c>
      <c r="BE67" s="445">
        <f t="shared" si="42"/>
        <v>11240.793442363378</v>
      </c>
      <c r="BF67" s="445">
        <f t="shared" si="42"/>
        <v>11003.909575137841</v>
      </c>
      <c r="BG67" s="445">
        <f t="shared" si="42"/>
        <v>10688.294273176902</v>
      </c>
      <c r="BH67" s="445">
        <f t="shared" si="42"/>
        <v>10278.498185513843</v>
      </c>
      <c r="BI67" s="445">
        <f t="shared" si="42"/>
        <v>9984.5047985190959</v>
      </c>
      <c r="BJ67" s="445">
        <f t="shared" si="42"/>
        <v>9572.1924567219539</v>
      </c>
      <c r="BK67" s="445">
        <f t="shared" si="42"/>
        <v>9480.5805641638381</v>
      </c>
      <c r="BL67" s="445">
        <f t="shared" si="42"/>
        <v>8955.9983479080129</v>
      </c>
      <c r="BM67" s="445">
        <f t="shared" si="42"/>
        <v>8285.0511178175966</v>
      </c>
      <c r="BN67" s="445">
        <f t="shared" ref="BN67:CE67" si="43">SUM(BN71,BN74)</f>
        <v>7412.2924876867437</v>
      </c>
      <c r="BO67" s="445">
        <f t="shared" si="43"/>
        <v>6469.476525333198</v>
      </c>
      <c r="BP67" s="445">
        <f t="shared" si="43"/>
        <v>4221.0467582518086</v>
      </c>
      <c r="BQ67" s="445">
        <f t="shared" si="43"/>
        <v>1498.0878443928036</v>
      </c>
      <c r="BR67" s="445">
        <f t="shared" si="43"/>
        <v>305.30511535546503</v>
      </c>
      <c r="BS67" s="445">
        <f t="shared" si="43"/>
        <v>76.708239038917299</v>
      </c>
      <c r="BT67" s="445">
        <f t="shared" si="43"/>
        <v>18.079483010675457</v>
      </c>
      <c r="BU67" s="445">
        <f t="shared" si="43"/>
        <v>10.65929985282423</v>
      </c>
      <c r="BV67" s="445">
        <f t="shared" si="43"/>
        <v>0</v>
      </c>
      <c r="BW67" s="445">
        <f t="shared" si="43"/>
        <v>5.5159802492708288</v>
      </c>
      <c r="BX67" s="445">
        <f t="shared" si="43"/>
        <v>4.9786678809948448</v>
      </c>
      <c r="BY67" s="445">
        <f t="shared" si="43"/>
        <v>0</v>
      </c>
      <c r="BZ67" s="445">
        <f t="shared" si="43"/>
        <v>0</v>
      </c>
      <c r="CA67" s="445">
        <f t="shared" si="43"/>
        <v>2.46698197465716</v>
      </c>
      <c r="CB67" s="445">
        <f t="shared" si="43"/>
        <v>2.5825560078637393</v>
      </c>
      <c r="CC67" s="445">
        <f t="shared" si="43"/>
        <v>2.5651639246358924</v>
      </c>
      <c r="CD67" s="445">
        <f t="shared" si="43"/>
        <v>2.5356638039955723</v>
      </c>
      <c r="CE67" s="446">
        <f t="shared" si="43"/>
        <v>2.5166962038843788</v>
      </c>
    </row>
    <row r="68" spans="1:83" x14ac:dyDescent="0.35">
      <c r="B68" s="73" t="s">
        <v>687</v>
      </c>
      <c r="C68" s="53"/>
      <c r="D68" s="448">
        <v>0</v>
      </c>
      <c r="E68" s="448">
        <v>0</v>
      </c>
      <c r="F68" s="448">
        <v>0</v>
      </c>
      <c r="G68" s="448">
        <v>0</v>
      </c>
      <c r="H68" s="448">
        <v>0</v>
      </c>
      <c r="I68" s="448">
        <v>0</v>
      </c>
      <c r="J68" s="448">
        <v>0</v>
      </c>
      <c r="K68" s="448">
        <v>0</v>
      </c>
      <c r="L68" s="448">
        <v>0</v>
      </c>
      <c r="M68" s="448">
        <v>0</v>
      </c>
      <c r="N68" s="448">
        <v>0</v>
      </c>
      <c r="O68" s="448">
        <v>0</v>
      </c>
      <c r="P68" s="448">
        <v>0</v>
      </c>
      <c r="Q68" s="448">
        <v>0</v>
      </c>
      <c r="R68" s="448">
        <v>0</v>
      </c>
      <c r="S68" s="448">
        <v>0</v>
      </c>
      <c r="T68" s="448">
        <v>0</v>
      </c>
      <c r="U68" s="448">
        <v>0</v>
      </c>
      <c r="V68" s="448">
        <v>0</v>
      </c>
      <c r="W68" s="448">
        <v>0</v>
      </c>
      <c r="X68" s="448">
        <v>0</v>
      </c>
      <c r="Y68" s="448">
        <v>0</v>
      </c>
      <c r="Z68" s="448">
        <v>0</v>
      </c>
      <c r="AA68" s="448">
        <v>0</v>
      </c>
      <c r="AB68" s="448">
        <v>0</v>
      </c>
      <c r="AC68" s="448">
        <v>0</v>
      </c>
      <c r="AD68" s="448">
        <v>0</v>
      </c>
      <c r="AE68" s="448">
        <v>0</v>
      </c>
      <c r="AF68" s="448">
        <v>0</v>
      </c>
      <c r="AG68" s="448">
        <v>0</v>
      </c>
      <c r="AH68" s="448">
        <v>0</v>
      </c>
      <c r="AI68" s="448">
        <v>0</v>
      </c>
      <c r="AJ68" s="448">
        <v>0</v>
      </c>
      <c r="AK68" s="448">
        <v>0</v>
      </c>
      <c r="AL68" s="448">
        <v>0</v>
      </c>
      <c r="AM68" s="448">
        <v>0</v>
      </c>
      <c r="AN68" s="448">
        <v>0</v>
      </c>
      <c r="AO68" s="448">
        <v>0</v>
      </c>
      <c r="AP68" s="448">
        <v>0</v>
      </c>
      <c r="AQ68" s="448">
        <v>0</v>
      </c>
      <c r="AR68" s="448">
        <v>0</v>
      </c>
      <c r="AS68" s="448">
        <v>0</v>
      </c>
      <c r="AT68" s="448">
        <v>0</v>
      </c>
      <c r="AU68" s="448">
        <v>0</v>
      </c>
      <c r="AV68" s="448">
        <v>0</v>
      </c>
      <c r="AW68" s="448">
        <v>0</v>
      </c>
      <c r="AX68" s="448">
        <v>0</v>
      </c>
      <c r="AY68" s="448">
        <v>514.4928174529141</v>
      </c>
      <c r="AZ68" s="448">
        <v>555.06546356207775</v>
      </c>
      <c r="BA68" s="448">
        <v>563.62772792072133</v>
      </c>
      <c r="BB68" s="448">
        <v>492.73046315274058</v>
      </c>
      <c r="BC68" s="448">
        <v>568.22515703663828</v>
      </c>
      <c r="BD68" s="448">
        <v>566.44931178406318</v>
      </c>
      <c r="BE68" s="448">
        <v>554.69332015877933</v>
      </c>
      <c r="BF68" s="448">
        <v>623.45140698726198</v>
      </c>
      <c r="BG68" s="448">
        <v>520.36971614755305</v>
      </c>
      <c r="BH68" s="448">
        <v>469.70693465549562</v>
      </c>
      <c r="BI68" s="448">
        <v>417.49413191283628</v>
      </c>
      <c r="BJ68" s="448">
        <v>422.76134200997404</v>
      </c>
      <c r="BK68" s="448">
        <v>391.9053787442511</v>
      </c>
      <c r="BL68" s="448">
        <v>320.91087791668059</v>
      </c>
      <c r="BM68" s="448">
        <v>34.860651526363128</v>
      </c>
      <c r="BN68" s="448">
        <v>33.623333753923554</v>
      </c>
      <c r="BO68" s="448">
        <v>16.29390287751454</v>
      </c>
      <c r="BP68" s="448">
        <v>6.1539291665586484</v>
      </c>
      <c r="BQ68" s="448">
        <v>3.9993406099492392</v>
      </c>
      <c r="BR68" s="448">
        <v>0.72215698871074974</v>
      </c>
      <c r="BS68" s="448">
        <v>9.7438715755740771E-2</v>
      </c>
      <c r="BT68" s="448">
        <v>1.9524718985850432E-2</v>
      </c>
      <c r="BU68" s="448">
        <v>9.2603050041003814E-3</v>
      </c>
      <c r="BV68" s="448">
        <v>0</v>
      </c>
      <c r="BW68" s="448">
        <v>6.5923041699844408E-3</v>
      </c>
      <c r="BX68" s="448">
        <v>5.9500917742108814E-3</v>
      </c>
      <c r="BY68" s="448">
        <v>0</v>
      </c>
      <c r="BZ68" s="448">
        <v>0</v>
      </c>
      <c r="CA68" s="448">
        <v>0</v>
      </c>
      <c r="CB68" s="448">
        <v>0</v>
      </c>
      <c r="CC68" s="448">
        <v>0</v>
      </c>
      <c r="CD68" s="448">
        <v>0</v>
      </c>
      <c r="CE68" s="449">
        <v>0</v>
      </c>
    </row>
    <row r="69" spans="1:83" x14ac:dyDescent="0.35">
      <c r="B69" s="73" t="s">
        <v>688</v>
      </c>
      <c r="C69" s="53"/>
      <c r="D69" s="448">
        <v>0</v>
      </c>
      <c r="E69" s="448">
        <v>0</v>
      </c>
      <c r="F69" s="448">
        <v>0</v>
      </c>
      <c r="G69" s="448">
        <v>0</v>
      </c>
      <c r="H69" s="448">
        <v>0</v>
      </c>
      <c r="I69" s="448">
        <v>0</v>
      </c>
      <c r="J69" s="448">
        <v>0</v>
      </c>
      <c r="K69" s="448">
        <v>0</v>
      </c>
      <c r="L69" s="448">
        <v>0</v>
      </c>
      <c r="M69" s="448">
        <v>0</v>
      </c>
      <c r="N69" s="448">
        <v>0</v>
      </c>
      <c r="O69" s="448">
        <v>0</v>
      </c>
      <c r="P69" s="448">
        <v>0</v>
      </c>
      <c r="Q69" s="448">
        <v>0</v>
      </c>
      <c r="R69" s="448">
        <v>0</v>
      </c>
      <c r="S69" s="448">
        <v>0</v>
      </c>
      <c r="T69" s="448">
        <v>0</v>
      </c>
      <c r="U69" s="448">
        <v>0</v>
      </c>
      <c r="V69" s="448">
        <v>0</v>
      </c>
      <c r="W69" s="448">
        <v>0</v>
      </c>
      <c r="X69" s="448">
        <v>0</v>
      </c>
      <c r="Y69" s="448">
        <v>0</v>
      </c>
      <c r="Z69" s="448">
        <v>0</v>
      </c>
      <c r="AA69" s="448">
        <v>0</v>
      </c>
      <c r="AB69" s="448">
        <v>0</v>
      </c>
      <c r="AC69" s="448">
        <v>0</v>
      </c>
      <c r="AD69" s="448">
        <v>0</v>
      </c>
      <c r="AE69" s="448">
        <v>0</v>
      </c>
      <c r="AF69" s="448">
        <v>0</v>
      </c>
      <c r="AG69" s="448">
        <v>0</v>
      </c>
      <c r="AH69" s="448">
        <v>0</v>
      </c>
      <c r="AI69" s="448">
        <v>0</v>
      </c>
      <c r="AJ69" s="448">
        <v>0</v>
      </c>
      <c r="AK69" s="448">
        <v>0</v>
      </c>
      <c r="AL69" s="448">
        <v>0</v>
      </c>
      <c r="AM69" s="448">
        <v>0</v>
      </c>
      <c r="AN69" s="448">
        <v>0</v>
      </c>
      <c r="AO69" s="448">
        <v>0</v>
      </c>
      <c r="AP69" s="448">
        <v>0</v>
      </c>
      <c r="AQ69" s="448">
        <v>0</v>
      </c>
      <c r="AR69" s="448">
        <v>0</v>
      </c>
      <c r="AS69" s="448">
        <v>0</v>
      </c>
      <c r="AT69" s="448">
        <v>0</v>
      </c>
      <c r="AU69" s="448">
        <v>0</v>
      </c>
      <c r="AV69" s="448">
        <v>0</v>
      </c>
      <c r="AW69" s="448">
        <v>0</v>
      </c>
      <c r="AX69" s="448">
        <v>0</v>
      </c>
      <c r="AY69" s="448">
        <v>473.00104381863389</v>
      </c>
      <c r="AZ69" s="448">
        <v>526.23038691119825</v>
      </c>
      <c r="BA69" s="448">
        <v>561.90384081184698</v>
      </c>
      <c r="BB69" s="448">
        <v>530.69501002931202</v>
      </c>
      <c r="BC69" s="448">
        <v>669.67066182496797</v>
      </c>
      <c r="BD69" s="448">
        <v>660.2261440703985</v>
      </c>
      <c r="BE69" s="448">
        <v>671.24634462738402</v>
      </c>
      <c r="BF69" s="448">
        <v>707.38891134725293</v>
      </c>
      <c r="BG69" s="448">
        <v>628.20353191231163</v>
      </c>
      <c r="BH69" s="448">
        <v>594.80028244771643</v>
      </c>
      <c r="BI69" s="448">
        <v>508.13394539992976</v>
      </c>
      <c r="BJ69" s="448">
        <v>500.37427747887614</v>
      </c>
      <c r="BK69" s="448">
        <v>474.85363694923842</v>
      </c>
      <c r="BL69" s="448">
        <v>417.68893488675241</v>
      </c>
      <c r="BM69" s="448">
        <v>120.8712832391042</v>
      </c>
      <c r="BN69" s="448">
        <v>31.981228962539603</v>
      </c>
      <c r="BO69" s="448">
        <v>19.251511642410534</v>
      </c>
      <c r="BP69" s="448">
        <v>8.0067572622406278</v>
      </c>
      <c r="BQ69" s="448">
        <v>1.9365389984313053</v>
      </c>
      <c r="BR69" s="448">
        <v>1.1556851350849047</v>
      </c>
      <c r="BS69" s="448">
        <v>0.13735091045784939</v>
      </c>
      <c r="BT69" s="448">
        <v>2.9705638778913173E-2</v>
      </c>
      <c r="BU69" s="448">
        <v>1.9766265431834903E-2</v>
      </c>
      <c r="BV69" s="448">
        <v>0</v>
      </c>
      <c r="BW69" s="448">
        <v>9.7698948690803158E-3</v>
      </c>
      <c r="BX69" s="448">
        <v>8.8181263480075558E-3</v>
      </c>
      <c r="BY69" s="448">
        <v>0</v>
      </c>
      <c r="BZ69" s="448">
        <v>0</v>
      </c>
      <c r="CA69" s="448">
        <v>0</v>
      </c>
      <c r="CB69" s="448">
        <v>0</v>
      </c>
      <c r="CC69" s="448">
        <v>0</v>
      </c>
      <c r="CD69" s="448">
        <v>0</v>
      </c>
      <c r="CE69" s="449">
        <v>0</v>
      </c>
    </row>
    <row r="70" spans="1:83" x14ac:dyDescent="0.35">
      <c r="B70" s="73" t="s">
        <v>689</v>
      </c>
      <c r="C70" s="53"/>
      <c r="D70" s="448">
        <v>0</v>
      </c>
      <c r="E70" s="448">
        <v>0</v>
      </c>
      <c r="F70" s="448">
        <v>0</v>
      </c>
      <c r="G70" s="448">
        <v>0</v>
      </c>
      <c r="H70" s="448">
        <v>0</v>
      </c>
      <c r="I70" s="448">
        <v>0</v>
      </c>
      <c r="J70" s="448">
        <v>0</v>
      </c>
      <c r="K70" s="448">
        <v>0</v>
      </c>
      <c r="L70" s="448">
        <v>0</v>
      </c>
      <c r="M70" s="448">
        <v>0</v>
      </c>
      <c r="N70" s="448">
        <v>0</v>
      </c>
      <c r="O70" s="448">
        <v>0</v>
      </c>
      <c r="P70" s="448">
        <v>0</v>
      </c>
      <c r="Q70" s="448">
        <v>0</v>
      </c>
      <c r="R70" s="448">
        <v>0</v>
      </c>
      <c r="S70" s="448">
        <v>0</v>
      </c>
      <c r="T70" s="448">
        <v>0</v>
      </c>
      <c r="U70" s="448">
        <v>0</v>
      </c>
      <c r="V70" s="448">
        <v>0</v>
      </c>
      <c r="W70" s="448">
        <v>0</v>
      </c>
      <c r="X70" s="448">
        <v>0</v>
      </c>
      <c r="Y70" s="448">
        <v>0</v>
      </c>
      <c r="Z70" s="448">
        <v>0</v>
      </c>
      <c r="AA70" s="448">
        <v>0</v>
      </c>
      <c r="AB70" s="448">
        <v>0</v>
      </c>
      <c r="AC70" s="448">
        <v>0</v>
      </c>
      <c r="AD70" s="448">
        <v>0</v>
      </c>
      <c r="AE70" s="448">
        <v>0</v>
      </c>
      <c r="AF70" s="448">
        <v>0</v>
      </c>
      <c r="AG70" s="448">
        <v>0</v>
      </c>
      <c r="AH70" s="448">
        <v>0</v>
      </c>
      <c r="AI70" s="448">
        <v>0</v>
      </c>
      <c r="AJ70" s="448">
        <v>0</v>
      </c>
      <c r="AK70" s="448">
        <v>0</v>
      </c>
      <c r="AL70" s="448">
        <v>0</v>
      </c>
      <c r="AM70" s="448">
        <v>0</v>
      </c>
      <c r="AN70" s="448">
        <v>0</v>
      </c>
      <c r="AO70" s="448">
        <v>0</v>
      </c>
      <c r="AP70" s="448">
        <v>0</v>
      </c>
      <c r="AQ70" s="448">
        <v>0</v>
      </c>
      <c r="AR70" s="448">
        <v>0</v>
      </c>
      <c r="AS70" s="448">
        <v>0</v>
      </c>
      <c r="AT70" s="448">
        <v>0</v>
      </c>
      <c r="AU70" s="448">
        <v>0</v>
      </c>
      <c r="AV70" s="448">
        <v>0</v>
      </c>
      <c r="AW70" s="448">
        <v>0</v>
      </c>
      <c r="AX70" s="448">
        <v>0</v>
      </c>
      <c r="AY70" s="448">
        <v>10552.694267351439</v>
      </c>
      <c r="AZ70" s="448">
        <v>10281.087475595999</v>
      </c>
      <c r="BA70" s="448">
        <v>10137.513233840516</v>
      </c>
      <c r="BB70" s="448">
        <v>10010.11507251357</v>
      </c>
      <c r="BC70" s="448">
        <v>9153.2571686036772</v>
      </c>
      <c r="BD70" s="448">
        <v>9092.394546529822</v>
      </c>
      <c r="BE70" s="448">
        <v>9154.7872840281816</v>
      </c>
      <c r="BF70" s="448">
        <v>8903.4163577304371</v>
      </c>
      <c r="BG70" s="448">
        <v>8828.0324062625768</v>
      </c>
      <c r="BH70" s="448">
        <v>8625.3248476951394</v>
      </c>
      <c r="BI70" s="448">
        <v>8589.3756554844913</v>
      </c>
      <c r="BJ70" s="448">
        <v>8235.7891333142852</v>
      </c>
      <c r="BK70" s="448">
        <v>8260.9844198925966</v>
      </c>
      <c r="BL70" s="448">
        <v>7921.9633433386507</v>
      </c>
      <c r="BM70" s="448">
        <v>7887.2420054034556</v>
      </c>
      <c r="BN70" s="448">
        <v>7136.7043058231566</v>
      </c>
      <c r="BO70" s="448">
        <v>6268.4896525314607</v>
      </c>
      <c r="BP70" s="448">
        <v>4099.1006282579001</v>
      </c>
      <c r="BQ70" s="448">
        <v>1456.6215024063201</v>
      </c>
      <c r="BR70" s="448">
        <v>296.98561729501847</v>
      </c>
      <c r="BS70" s="448">
        <v>76.473449412703729</v>
      </c>
      <c r="BT70" s="448">
        <v>18.030252652910693</v>
      </c>
      <c r="BU70" s="448">
        <v>10.630273282388291</v>
      </c>
      <c r="BV70" s="448">
        <v>0</v>
      </c>
      <c r="BW70" s="448">
        <v>5.4984175390922809</v>
      </c>
      <c r="BX70" s="448">
        <v>4.9627699400598235</v>
      </c>
      <c r="BY70" s="448">
        <v>0</v>
      </c>
      <c r="BZ70" s="448">
        <v>0</v>
      </c>
      <c r="CA70" s="448">
        <v>2.46698197465716</v>
      </c>
      <c r="CB70" s="448">
        <v>2.5825560078637393</v>
      </c>
      <c r="CC70" s="448">
        <v>2.5651639246358924</v>
      </c>
      <c r="CD70" s="448">
        <v>2.5356638039955723</v>
      </c>
      <c r="CE70" s="449">
        <v>2.5166962038843788</v>
      </c>
    </row>
    <row r="71" spans="1:83" x14ac:dyDescent="0.35">
      <c r="B71" s="73" t="s">
        <v>690</v>
      </c>
      <c r="C71" s="53"/>
      <c r="D71" s="448">
        <v>0</v>
      </c>
      <c r="E71" s="448">
        <v>0</v>
      </c>
      <c r="F71" s="448">
        <v>0</v>
      </c>
      <c r="G71" s="448">
        <v>0</v>
      </c>
      <c r="H71" s="448">
        <v>0</v>
      </c>
      <c r="I71" s="448">
        <v>0</v>
      </c>
      <c r="J71" s="448">
        <v>0</v>
      </c>
      <c r="K71" s="448">
        <v>0</v>
      </c>
      <c r="L71" s="448">
        <v>0</v>
      </c>
      <c r="M71" s="448">
        <v>0</v>
      </c>
      <c r="N71" s="448">
        <v>0</v>
      </c>
      <c r="O71" s="448">
        <v>0</v>
      </c>
      <c r="P71" s="448">
        <v>0</v>
      </c>
      <c r="Q71" s="448">
        <v>0</v>
      </c>
      <c r="R71" s="448">
        <v>0</v>
      </c>
      <c r="S71" s="448">
        <v>0</v>
      </c>
      <c r="T71" s="448">
        <v>0</v>
      </c>
      <c r="U71" s="448">
        <v>0</v>
      </c>
      <c r="V71" s="448">
        <v>0</v>
      </c>
      <c r="W71" s="448">
        <v>0</v>
      </c>
      <c r="X71" s="448">
        <v>0</v>
      </c>
      <c r="Y71" s="448">
        <v>0</v>
      </c>
      <c r="Z71" s="448">
        <v>0</v>
      </c>
      <c r="AA71" s="448">
        <v>0</v>
      </c>
      <c r="AB71" s="448">
        <v>0</v>
      </c>
      <c r="AC71" s="448">
        <v>0</v>
      </c>
      <c r="AD71" s="448">
        <v>0</v>
      </c>
      <c r="AE71" s="448">
        <v>0</v>
      </c>
      <c r="AF71" s="448">
        <v>0</v>
      </c>
      <c r="AG71" s="448">
        <v>0</v>
      </c>
      <c r="AH71" s="448">
        <v>0</v>
      </c>
      <c r="AI71" s="448">
        <v>0</v>
      </c>
      <c r="AJ71" s="448">
        <v>0</v>
      </c>
      <c r="AK71" s="448">
        <v>0</v>
      </c>
      <c r="AL71" s="448">
        <v>0</v>
      </c>
      <c r="AM71" s="448">
        <v>0</v>
      </c>
      <c r="AN71" s="448">
        <v>0</v>
      </c>
      <c r="AO71" s="448">
        <v>0</v>
      </c>
      <c r="AP71" s="448">
        <v>0</v>
      </c>
      <c r="AQ71" s="448">
        <v>0</v>
      </c>
      <c r="AR71" s="448">
        <v>0</v>
      </c>
      <c r="AS71" s="448">
        <v>0</v>
      </c>
      <c r="AT71" s="448">
        <v>0</v>
      </c>
      <c r="AU71" s="448">
        <v>0</v>
      </c>
      <c r="AV71" s="448">
        <v>0</v>
      </c>
      <c r="AW71" s="448">
        <v>0</v>
      </c>
      <c r="AX71" s="448">
        <v>0</v>
      </c>
      <c r="AY71" s="448">
        <f t="shared" ref="AY71:CE71" si="44">SUM(AY72:AY73)</f>
        <v>11540.188128622989</v>
      </c>
      <c r="AZ71" s="448">
        <f t="shared" si="44"/>
        <v>11362.383326069275</v>
      </c>
      <c r="BA71" s="448">
        <f t="shared" si="44"/>
        <v>11263.044802573086</v>
      </c>
      <c r="BB71" s="448">
        <f t="shared" si="44"/>
        <v>11033.540545695623</v>
      </c>
      <c r="BC71" s="448">
        <f t="shared" si="44"/>
        <v>10391.152987465286</v>
      </c>
      <c r="BD71" s="448">
        <f t="shared" si="44"/>
        <v>10319.070002384284</v>
      </c>
      <c r="BE71" s="448">
        <f t="shared" si="44"/>
        <v>10380.726948814347</v>
      </c>
      <c r="BF71" s="448">
        <f t="shared" si="44"/>
        <v>10234.256676064953</v>
      </c>
      <c r="BG71" s="448">
        <f t="shared" si="44"/>
        <v>9976.6056543224404</v>
      </c>
      <c r="BH71" s="448">
        <f t="shared" si="44"/>
        <v>9689.8320647983492</v>
      </c>
      <c r="BI71" s="448">
        <f t="shared" si="44"/>
        <v>9515.0037327972568</v>
      </c>
      <c r="BJ71" s="448">
        <f t="shared" si="44"/>
        <v>9158.9247528031356</v>
      </c>
      <c r="BK71" s="448">
        <f t="shared" si="44"/>
        <v>9127.743435586086</v>
      </c>
      <c r="BL71" s="448">
        <f t="shared" si="44"/>
        <v>8660.5631561420832</v>
      </c>
      <c r="BM71" s="448">
        <f t="shared" si="44"/>
        <v>8042.973940168923</v>
      </c>
      <c r="BN71" s="448">
        <f t="shared" si="44"/>
        <v>7202.3088685396197</v>
      </c>
      <c r="BO71" s="448">
        <f t="shared" si="44"/>
        <v>6304.0350670513862</v>
      </c>
      <c r="BP71" s="448">
        <f t="shared" si="44"/>
        <v>4113.2613146866988</v>
      </c>
      <c r="BQ71" s="448">
        <f t="shared" si="44"/>
        <v>1462.5573820147008</v>
      </c>
      <c r="BR71" s="448">
        <f t="shared" si="44"/>
        <v>298.8634594188141</v>
      </c>
      <c r="BS71" s="448">
        <f t="shared" si="44"/>
        <v>75.396121394549169</v>
      </c>
      <c r="BT71" s="448">
        <f t="shared" si="44"/>
        <v>17.868387115520878</v>
      </c>
      <c r="BU71" s="448">
        <f t="shared" si="44"/>
        <v>10.550653404368138</v>
      </c>
      <c r="BV71" s="448">
        <f t="shared" si="44"/>
        <v>0</v>
      </c>
      <c r="BW71" s="448">
        <f t="shared" si="44"/>
        <v>5.4308185157109241</v>
      </c>
      <c r="BX71" s="448">
        <f t="shared" si="44"/>
        <v>4.9018024759306362</v>
      </c>
      <c r="BY71" s="448">
        <f t="shared" si="44"/>
        <v>0</v>
      </c>
      <c r="BZ71" s="448">
        <f t="shared" si="44"/>
        <v>0</v>
      </c>
      <c r="CA71" s="448">
        <f t="shared" si="44"/>
        <v>2.46698197465716</v>
      </c>
      <c r="CB71" s="448">
        <f t="shared" si="44"/>
        <v>2.5825560078637393</v>
      </c>
      <c r="CC71" s="448">
        <f t="shared" si="44"/>
        <v>2.5651639246358924</v>
      </c>
      <c r="CD71" s="448">
        <f t="shared" si="44"/>
        <v>2.5356638039955723</v>
      </c>
      <c r="CE71" s="449">
        <f t="shared" si="44"/>
        <v>2.5166962038843788</v>
      </c>
    </row>
    <row r="72" spans="1:83" x14ac:dyDescent="0.35">
      <c r="B72" s="279" t="s">
        <v>438</v>
      </c>
      <c r="C72" s="447"/>
      <c r="D72" s="448">
        <v>0</v>
      </c>
      <c r="E72" s="448">
        <v>0</v>
      </c>
      <c r="F72" s="448">
        <v>0</v>
      </c>
      <c r="G72" s="448">
        <v>0</v>
      </c>
      <c r="H72" s="448">
        <v>0</v>
      </c>
      <c r="I72" s="448">
        <v>0</v>
      </c>
      <c r="J72" s="448">
        <v>0</v>
      </c>
      <c r="K72" s="448">
        <v>0</v>
      </c>
      <c r="L72" s="448">
        <v>0</v>
      </c>
      <c r="M72" s="448">
        <v>0</v>
      </c>
      <c r="N72" s="448">
        <v>0</v>
      </c>
      <c r="O72" s="448">
        <v>0</v>
      </c>
      <c r="P72" s="448">
        <v>0</v>
      </c>
      <c r="Q72" s="448">
        <v>0</v>
      </c>
      <c r="R72" s="448">
        <v>0</v>
      </c>
      <c r="S72" s="448">
        <v>0</v>
      </c>
      <c r="T72" s="448">
        <v>0</v>
      </c>
      <c r="U72" s="448">
        <v>0</v>
      </c>
      <c r="V72" s="448">
        <v>0</v>
      </c>
      <c r="W72" s="448">
        <v>0</v>
      </c>
      <c r="X72" s="448">
        <v>0</v>
      </c>
      <c r="Y72" s="448">
        <v>0</v>
      </c>
      <c r="Z72" s="448">
        <v>0</v>
      </c>
      <c r="AA72" s="448">
        <v>0</v>
      </c>
      <c r="AB72" s="448">
        <v>0</v>
      </c>
      <c r="AC72" s="448">
        <v>0</v>
      </c>
      <c r="AD72" s="448">
        <v>0</v>
      </c>
      <c r="AE72" s="448">
        <v>0</v>
      </c>
      <c r="AF72" s="448">
        <v>0</v>
      </c>
      <c r="AG72" s="448">
        <v>0</v>
      </c>
      <c r="AH72" s="448">
        <v>0</v>
      </c>
      <c r="AI72" s="448">
        <v>0</v>
      </c>
      <c r="AJ72" s="448">
        <v>0</v>
      </c>
      <c r="AK72" s="448">
        <v>0</v>
      </c>
      <c r="AL72" s="448">
        <v>0</v>
      </c>
      <c r="AM72" s="448">
        <v>0</v>
      </c>
      <c r="AN72" s="448">
        <v>0</v>
      </c>
      <c r="AO72" s="448">
        <v>0</v>
      </c>
      <c r="AP72" s="448">
        <v>0</v>
      </c>
      <c r="AQ72" s="448">
        <v>0</v>
      </c>
      <c r="AR72" s="448">
        <v>0</v>
      </c>
      <c r="AS72" s="448">
        <v>0</v>
      </c>
      <c r="AT72" s="448">
        <v>0</v>
      </c>
      <c r="AU72" s="448">
        <v>0</v>
      </c>
      <c r="AV72" s="448">
        <v>0</v>
      </c>
      <c r="AW72" s="448">
        <v>0</v>
      </c>
      <c r="AX72" s="448">
        <v>0</v>
      </c>
      <c r="AY72" s="448">
        <v>9845.7665168708736</v>
      </c>
      <c r="AZ72" s="448">
        <v>9999.928728053821</v>
      </c>
      <c r="BA72" s="448">
        <v>10217.962364314089</v>
      </c>
      <c r="BB72" s="448">
        <v>10376.87570197075</v>
      </c>
      <c r="BC72" s="448">
        <v>10149.374846072182</v>
      </c>
      <c r="BD72" s="448">
        <v>10313.827930243331</v>
      </c>
      <c r="BE72" s="448">
        <v>10380.726948814347</v>
      </c>
      <c r="BF72" s="448">
        <v>10234.256676064953</v>
      </c>
      <c r="BG72" s="448">
        <v>9976.6056543224404</v>
      </c>
      <c r="BH72" s="448">
        <v>9689.8320647983492</v>
      </c>
      <c r="BI72" s="448">
        <v>9515.0037327972568</v>
      </c>
      <c r="BJ72" s="448">
        <v>9158.9247528031356</v>
      </c>
      <c r="BK72" s="448">
        <v>9127.743435586086</v>
      </c>
      <c r="BL72" s="448">
        <v>8660.5631561420832</v>
      </c>
      <c r="BM72" s="448">
        <v>8042.973940168923</v>
      </c>
      <c r="BN72" s="448">
        <v>7202.3088685396197</v>
      </c>
      <c r="BO72" s="448">
        <v>6304.0350670513862</v>
      </c>
      <c r="BP72" s="448">
        <v>4113.2613146866988</v>
      </c>
      <c r="BQ72" s="448">
        <v>1462.5573820147008</v>
      </c>
      <c r="BR72" s="448">
        <v>298.8634594188141</v>
      </c>
      <c r="BS72" s="448">
        <v>75.396121394549169</v>
      </c>
      <c r="BT72" s="448">
        <v>17.868387115520878</v>
      </c>
      <c r="BU72" s="448">
        <v>10.550653404368138</v>
      </c>
      <c r="BV72" s="448">
        <v>0</v>
      </c>
      <c r="BW72" s="448">
        <v>5.4308185157109241</v>
      </c>
      <c r="BX72" s="448">
        <v>4.9018024759306362</v>
      </c>
      <c r="BY72" s="448">
        <v>0</v>
      </c>
      <c r="BZ72" s="448">
        <v>0</v>
      </c>
      <c r="CA72" s="448">
        <v>2.46698197465716</v>
      </c>
      <c r="CB72" s="448">
        <v>2.5825560078637393</v>
      </c>
      <c r="CC72" s="448">
        <v>2.5651639246358924</v>
      </c>
      <c r="CD72" s="448">
        <v>2.5356638039955723</v>
      </c>
      <c r="CE72" s="449">
        <v>2.5166962038843788</v>
      </c>
    </row>
    <row r="73" spans="1:83" x14ac:dyDescent="0.35">
      <c r="B73" s="279" t="s">
        <v>437</v>
      </c>
      <c r="C73" s="447"/>
      <c r="D73" s="448">
        <v>0</v>
      </c>
      <c r="E73" s="448">
        <v>0</v>
      </c>
      <c r="F73" s="448">
        <v>0</v>
      </c>
      <c r="G73" s="448">
        <v>0</v>
      </c>
      <c r="H73" s="448">
        <v>0</v>
      </c>
      <c r="I73" s="448">
        <v>0</v>
      </c>
      <c r="J73" s="448">
        <v>0</v>
      </c>
      <c r="K73" s="448">
        <v>0</v>
      </c>
      <c r="L73" s="448">
        <v>0</v>
      </c>
      <c r="M73" s="448">
        <v>0</v>
      </c>
      <c r="N73" s="448">
        <v>0</v>
      </c>
      <c r="O73" s="448">
        <v>0</v>
      </c>
      <c r="P73" s="448">
        <v>0</v>
      </c>
      <c r="Q73" s="448">
        <v>0</v>
      </c>
      <c r="R73" s="448">
        <v>0</v>
      </c>
      <c r="S73" s="448">
        <v>0</v>
      </c>
      <c r="T73" s="448">
        <v>0</v>
      </c>
      <c r="U73" s="448">
        <v>0</v>
      </c>
      <c r="V73" s="448">
        <v>0</v>
      </c>
      <c r="W73" s="448">
        <v>0</v>
      </c>
      <c r="X73" s="448">
        <v>0</v>
      </c>
      <c r="Y73" s="448">
        <v>0</v>
      </c>
      <c r="Z73" s="448">
        <v>0</v>
      </c>
      <c r="AA73" s="448">
        <v>0</v>
      </c>
      <c r="AB73" s="448">
        <v>0</v>
      </c>
      <c r="AC73" s="448">
        <v>0</v>
      </c>
      <c r="AD73" s="448">
        <v>0</v>
      </c>
      <c r="AE73" s="448">
        <v>0</v>
      </c>
      <c r="AF73" s="448">
        <v>0</v>
      </c>
      <c r="AG73" s="448">
        <v>0</v>
      </c>
      <c r="AH73" s="448">
        <v>0</v>
      </c>
      <c r="AI73" s="448">
        <v>0</v>
      </c>
      <c r="AJ73" s="448">
        <v>0</v>
      </c>
      <c r="AK73" s="448">
        <v>0</v>
      </c>
      <c r="AL73" s="448">
        <v>0</v>
      </c>
      <c r="AM73" s="448">
        <v>0</v>
      </c>
      <c r="AN73" s="448">
        <v>0</v>
      </c>
      <c r="AO73" s="448">
        <v>0</v>
      </c>
      <c r="AP73" s="448">
        <v>0</v>
      </c>
      <c r="AQ73" s="448">
        <v>0</v>
      </c>
      <c r="AR73" s="448">
        <v>0</v>
      </c>
      <c r="AS73" s="448">
        <v>0</v>
      </c>
      <c r="AT73" s="448">
        <v>0</v>
      </c>
      <c r="AU73" s="448">
        <v>0</v>
      </c>
      <c r="AV73" s="448">
        <v>0</v>
      </c>
      <c r="AW73" s="448">
        <v>0</v>
      </c>
      <c r="AX73" s="448">
        <v>0</v>
      </c>
      <c r="AY73" s="448">
        <v>1694.4216117521155</v>
      </c>
      <c r="AZ73" s="448">
        <v>1362.4545980154539</v>
      </c>
      <c r="BA73" s="448">
        <v>1045.0824382589967</v>
      </c>
      <c r="BB73" s="448">
        <v>656.66484372487241</v>
      </c>
      <c r="BC73" s="448">
        <v>241.77814139310465</v>
      </c>
      <c r="BD73" s="448">
        <v>5.2420721409523106</v>
      </c>
      <c r="BE73" s="448">
        <v>0</v>
      </c>
      <c r="BF73" s="448">
        <v>0</v>
      </c>
      <c r="BG73" s="448">
        <v>0</v>
      </c>
      <c r="BH73" s="448">
        <v>0</v>
      </c>
      <c r="BI73" s="448">
        <v>0</v>
      </c>
      <c r="BJ73" s="448">
        <v>0</v>
      </c>
      <c r="BK73" s="448">
        <v>0</v>
      </c>
      <c r="BL73" s="448">
        <v>0</v>
      </c>
      <c r="BM73" s="448">
        <v>0</v>
      </c>
      <c r="BN73" s="448">
        <v>0</v>
      </c>
      <c r="BO73" s="448">
        <v>0</v>
      </c>
      <c r="BP73" s="448">
        <v>0</v>
      </c>
      <c r="BQ73" s="448">
        <v>0</v>
      </c>
      <c r="BR73" s="448">
        <v>0</v>
      </c>
      <c r="BS73" s="448">
        <v>0</v>
      </c>
      <c r="BT73" s="448">
        <v>0</v>
      </c>
      <c r="BU73" s="448">
        <v>0</v>
      </c>
      <c r="BV73" s="448">
        <v>0</v>
      </c>
      <c r="BW73" s="448">
        <v>0</v>
      </c>
      <c r="BX73" s="448">
        <v>0</v>
      </c>
      <c r="BY73" s="448">
        <v>0</v>
      </c>
      <c r="BZ73" s="448">
        <v>0</v>
      </c>
      <c r="CA73" s="448">
        <v>0</v>
      </c>
      <c r="CB73" s="448">
        <v>0</v>
      </c>
      <c r="CC73" s="448">
        <v>0</v>
      </c>
      <c r="CD73" s="448">
        <v>0</v>
      </c>
      <c r="CE73" s="449">
        <v>0</v>
      </c>
    </row>
    <row r="74" spans="1:83" ht="26.25" customHeight="1" x14ac:dyDescent="0.35">
      <c r="B74" s="73" t="s">
        <v>691</v>
      </c>
      <c r="C74" s="53"/>
      <c r="D74" s="448">
        <v>0</v>
      </c>
      <c r="E74" s="448">
        <v>0</v>
      </c>
      <c r="F74" s="448">
        <v>0</v>
      </c>
      <c r="G74" s="448">
        <v>0</v>
      </c>
      <c r="H74" s="448">
        <v>0</v>
      </c>
      <c r="I74" s="448">
        <v>0</v>
      </c>
      <c r="J74" s="448">
        <v>0</v>
      </c>
      <c r="K74" s="448">
        <v>0</v>
      </c>
      <c r="L74" s="448">
        <v>0</v>
      </c>
      <c r="M74" s="448">
        <v>0</v>
      </c>
      <c r="N74" s="448">
        <v>0</v>
      </c>
      <c r="O74" s="448">
        <v>0</v>
      </c>
      <c r="P74" s="448">
        <v>0</v>
      </c>
      <c r="Q74" s="448">
        <v>0</v>
      </c>
      <c r="R74" s="448">
        <v>0</v>
      </c>
      <c r="S74" s="448">
        <v>0</v>
      </c>
      <c r="T74" s="448">
        <v>0</v>
      </c>
      <c r="U74" s="448">
        <v>0</v>
      </c>
      <c r="V74" s="448">
        <v>0</v>
      </c>
      <c r="W74" s="448">
        <v>0</v>
      </c>
      <c r="X74" s="448">
        <v>0</v>
      </c>
      <c r="Y74" s="448">
        <v>0</v>
      </c>
      <c r="Z74" s="448">
        <v>0</v>
      </c>
      <c r="AA74" s="448">
        <v>0</v>
      </c>
      <c r="AB74" s="448">
        <v>0</v>
      </c>
      <c r="AC74" s="448">
        <v>0</v>
      </c>
      <c r="AD74" s="448">
        <v>0</v>
      </c>
      <c r="AE74" s="448">
        <v>0</v>
      </c>
      <c r="AF74" s="448">
        <v>0</v>
      </c>
      <c r="AG74" s="448">
        <v>0</v>
      </c>
      <c r="AH74" s="448">
        <v>0</v>
      </c>
      <c r="AI74" s="448">
        <v>0</v>
      </c>
      <c r="AJ74" s="448">
        <v>0</v>
      </c>
      <c r="AK74" s="448">
        <v>0</v>
      </c>
      <c r="AL74" s="448">
        <v>0</v>
      </c>
      <c r="AM74" s="448">
        <v>0</v>
      </c>
      <c r="AN74" s="448">
        <v>0</v>
      </c>
      <c r="AO74" s="448">
        <v>0</v>
      </c>
      <c r="AP74" s="448">
        <v>0</v>
      </c>
      <c r="AQ74" s="448">
        <v>0</v>
      </c>
      <c r="AR74" s="448">
        <v>0</v>
      </c>
      <c r="AS74" s="448">
        <v>0</v>
      </c>
      <c r="AT74" s="448">
        <v>0</v>
      </c>
      <c r="AU74" s="448">
        <v>0</v>
      </c>
      <c r="AV74" s="448">
        <v>0</v>
      </c>
      <c r="AW74" s="448">
        <v>0</v>
      </c>
      <c r="AX74" s="448">
        <v>0</v>
      </c>
      <c r="AY74" s="448">
        <v>2550.30507348421</v>
      </c>
      <c r="AZ74" s="448">
        <v>2236.2572814782584</v>
      </c>
      <c r="BA74" s="448">
        <v>1882.9635804210307</v>
      </c>
      <c r="BB74" s="448">
        <v>1602.5852318383652</v>
      </c>
      <c r="BC74" s="448">
        <v>1295.2348340464982</v>
      </c>
      <c r="BD74" s="448">
        <v>1181.8442015343712</v>
      </c>
      <c r="BE74" s="448">
        <v>860.06649354903072</v>
      </c>
      <c r="BF74" s="448">
        <v>769.65289907288843</v>
      </c>
      <c r="BG74" s="448">
        <v>711.68861885446211</v>
      </c>
      <c r="BH74" s="448">
        <v>588.66612071549389</v>
      </c>
      <c r="BI74" s="448">
        <v>469.50106572183984</v>
      </c>
      <c r="BJ74" s="448">
        <v>413.26770391881786</v>
      </c>
      <c r="BK74" s="448">
        <v>352.83712857775282</v>
      </c>
      <c r="BL74" s="448">
        <v>295.4351917659302</v>
      </c>
      <c r="BM74" s="448">
        <v>242.07717764867346</v>
      </c>
      <c r="BN74" s="448">
        <v>209.98361914712373</v>
      </c>
      <c r="BO74" s="448">
        <v>165.44145828181163</v>
      </c>
      <c r="BP74" s="448">
        <v>107.78544356510935</v>
      </c>
      <c r="BQ74" s="448">
        <v>35.530462378102911</v>
      </c>
      <c r="BR74" s="448">
        <v>6.4416559366509212</v>
      </c>
      <c r="BS74" s="448">
        <v>1.3121176443681297</v>
      </c>
      <c r="BT74" s="448">
        <v>0.21109589515457952</v>
      </c>
      <c r="BU74" s="448">
        <v>0.10864644845609238</v>
      </c>
      <c r="BV74" s="448">
        <v>0</v>
      </c>
      <c r="BW74" s="448">
        <v>8.5161733559904348E-2</v>
      </c>
      <c r="BX74" s="448">
        <v>7.6865405064208608E-2</v>
      </c>
      <c r="BY74" s="448">
        <v>0</v>
      </c>
      <c r="BZ74" s="448">
        <v>0</v>
      </c>
      <c r="CA74" s="448">
        <v>0</v>
      </c>
      <c r="CB74" s="448">
        <v>0</v>
      </c>
      <c r="CC74" s="448">
        <v>0</v>
      </c>
      <c r="CD74" s="448">
        <v>0</v>
      </c>
      <c r="CE74" s="449">
        <v>0</v>
      </c>
    </row>
    <row r="75" spans="1:83" x14ac:dyDescent="0.35">
      <c r="B75" s="279" t="s">
        <v>438</v>
      </c>
      <c r="C75" s="53"/>
      <c r="D75" s="448">
        <v>0</v>
      </c>
      <c r="E75" s="448">
        <v>0</v>
      </c>
      <c r="F75" s="448">
        <v>0</v>
      </c>
      <c r="G75" s="448">
        <v>0</v>
      </c>
      <c r="H75" s="448">
        <v>0</v>
      </c>
      <c r="I75" s="448">
        <v>0</v>
      </c>
      <c r="J75" s="448">
        <v>0</v>
      </c>
      <c r="K75" s="448">
        <v>0</v>
      </c>
      <c r="L75" s="448">
        <v>0</v>
      </c>
      <c r="M75" s="448">
        <v>0</v>
      </c>
      <c r="N75" s="448">
        <v>0</v>
      </c>
      <c r="O75" s="448">
        <v>0</v>
      </c>
      <c r="P75" s="448">
        <v>0</v>
      </c>
      <c r="Q75" s="448">
        <v>0</v>
      </c>
      <c r="R75" s="448">
        <v>0</v>
      </c>
      <c r="S75" s="448">
        <v>0</v>
      </c>
      <c r="T75" s="448">
        <v>0</v>
      </c>
      <c r="U75" s="448">
        <v>0</v>
      </c>
      <c r="V75" s="448">
        <v>0</v>
      </c>
      <c r="W75" s="448">
        <v>0</v>
      </c>
      <c r="X75" s="448">
        <v>0</v>
      </c>
      <c r="Y75" s="448">
        <v>0</v>
      </c>
      <c r="Z75" s="448">
        <v>0</v>
      </c>
      <c r="AA75" s="448">
        <v>0</v>
      </c>
      <c r="AB75" s="448">
        <v>0</v>
      </c>
      <c r="AC75" s="448">
        <v>0</v>
      </c>
      <c r="AD75" s="448">
        <v>0</v>
      </c>
      <c r="AE75" s="448">
        <v>0</v>
      </c>
      <c r="AF75" s="448">
        <v>0</v>
      </c>
      <c r="AG75" s="448">
        <v>0</v>
      </c>
      <c r="AH75" s="448">
        <v>0</v>
      </c>
      <c r="AI75" s="448">
        <v>0</v>
      </c>
      <c r="AJ75" s="448">
        <v>0</v>
      </c>
      <c r="AK75" s="448">
        <v>0</v>
      </c>
      <c r="AL75" s="448">
        <v>0</v>
      </c>
      <c r="AM75" s="448">
        <v>0</v>
      </c>
      <c r="AN75" s="448">
        <v>0</v>
      </c>
      <c r="AO75" s="448">
        <v>0</v>
      </c>
      <c r="AP75" s="448">
        <v>0</v>
      </c>
      <c r="AQ75" s="448">
        <v>0</v>
      </c>
      <c r="AR75" s="448">
        <v>0</v>
      </c>
      <c r="AS75" s="448">
        <v>0</v>
      </c>
      <c r="AT75" s="448">
        <v>0</v>
      </c>
      <c r="AU75" s="448">
        <v>0</v>
      </c>
      <c r="AV75" s="448">
        <v>0</v>
      </c>
      <c r="AW75" s="448">
        <v>0</v>
      </c>
      <c r="AX75" s="448">
        <v>0</v>
      </c>
      <c r="AY75" s="448">
        <v>2344.1279912147925</v>
      </c>
      <c r="AZ75" s="448">
        <v>2056.5076364232659</v>
      </c>
      <c r="BA75" s="448">
        <v>1743.4449206806732</v>
      </c>
      <c r="BB75" s="448">
        <v>1508.5540421689645</v>
      </c>
      <c r="BC75" s="448">
        <v>1260.3750335192169</v>
      </c>
      <c r="BD75" s="448">
        <v>1181.8442015343712</v>
      </c>
      <c r="BE75" s="448">
        <v>860.06649354903072</v>
      </c>
      <c r="BF75" s="448">
        <v>769.65289907288843</v>
      </c>
      <c r="BG75" s="448">
        <v>711.68861885446211</v>
      </c>
      <c r="BH75" s="448">
        <v>588.66612071549389</v>
      </c>
      <c r="BI75" s="448">
        <v>469.50106572183984</v>
      </c>
      <c r="BJ75" s="448">
        <v>413.26770391881786</v>
      </c>
      <c r="BK75" s="448">
        <v>352.83712857775282</v>
      </c>
      <c r="BL75" s="448">
        <v>295.4351917659302</v>
      </c>
      <c r="BM75" s="448">
        <v>242.07717764867346</v>
      </c>
      <c r="BN75" s="448">
        <v>209.98361914712373</v>
      </c>
      <c r="BO75" s="448">
        <v>165.44145828181163</v>
      </c>
      <c r="BP75" s="448">
        <v>107.78544356510935</v>
      </c>
      <c r="BQ75" s="448">
        <v>35.530462378102911</v>
      </c>
      <c r="BR75" s="448">
        <v>6.4416559366509212</v>
      </c>
      <c r="BS75" s="448">
        <v>1.3121176443681297</v>
      </c>
      <c r="BT75" s="448">
        <v>0.21109589515457952</v>
      </c>
      <c r="BU75" s="448">
        <v>0.10864644845609238</v>
      </c>
      <c r="BV75" s="448">
        <v>0</v>
      </c>
      <c r="BW75" s="448">
        <v>8.5161733559904348E-2</v>
      </c>
      <c r="BX75" s="448">
        <v>7.6865405064208608E-2</v>
      </c>
      <c r="BY75" s="448">
        <v>0</v>
      </c>
      <c r="BZ75" s="448">
        <v>0</v>
      </c>
      <c r="CA75" s="448">
        <v>0</v>
      </c>
      <c r="CB75" s="448">
        <v>0</v>
      </c>
      <c r="CC75" s="448">
        <v>0</v>
      </c>
      <c r="CD75" s="448">
        <v>0</v>
      </c>
      <c r="CE75" s="449">
        <v>0</v>
      </c>
    </row>
    <row r="76" spans="1:83" x14ac:dyDescent="0.35">
      <c r="B76" s="279" t="s">
        <v>437</v>
      </c>
      <c r="C76" s="53"/>
      <c r="D76" s="448">
        <v>0</v>
      </c>
      <c r="E76" s="448">
        <v>0</v>
      </c>
      <c r="F76" s="448">
        <v>0</v>
      </c>
      <c r="G76" s="448">
        <v>0</v>
      </c>
      <c r="H76" s="448">
        <v>0</v>
      </c>
      <c r="I76" s="448">
        <v>0</v>
      </c>
      <c r="J76" s="448">
        <v>0</v>
      </c>
      <c r="K76" s="448">
        <v>0</v>
      </c>
      <c r="L76" s="448">
        <v>0</v>
      </c>
      <c r="M76" s="448">
        <v>0</v>
      </c>
      <c r="N76" s="448">
        <v>0</v>
      </c>
      <c r="O76" s="448">
        <v>0</v>
      </c>
      <c r="P76" s="448">
        <v>0</v>
      </c>
      <c r="Q76" s="448">
        <v>0</v>
      </c>
      <c r="R76" s="448">
        <v>0</v>
      </c>
      <c r="S76" s="448">
        <v>0</v>
      </c>
      <c r="T76" s="448">
        <v>0</v>
      </c>
      <c r="U76" s="448">
        <v>0</v>
      </c>
      <c r="V76" s="448">
        <v>0</v>
      </c>
      <c r="W76" s="448">
        <v>0</v>
      </c>
      <c r="X76" s="448">
        <v>0</v>
      </c>
      <c r="Y76" s="448">
        <v>0</v>
      </c>
      <c r="Z76" s="448">
        <v>0</v>
      </c>
      <c r="AA76" s="448">
        <v>0</v>
      </c>
      <c r="AB76" s="448">
        <v>0</v>
      </c>
      <c r="AC76" s="448">
        <v>0</v>
      </c>
      <c r="AD76" s="448">
        <v>0</v>
      </c>
      <c r="AE76" s="448">
        <v>0</v>
      </c>
      <c r="AF76" s="448">
        <v>0</v>
      </c>
      <c r="AG76" s="448">
        <v>0</v>
      </c>
      <c r="AH76" s="448">
        <v>0</v>
      </c>
      <c r="AI76" s="448">
        <v>0</v>
      </c>
      <c r="AJ76" s="448">
        <v>0</v>
      </c>
      <c r="AK76" s="448">
        <v>0</v>
      </c>
      <c r="AL76" s="448">
        <v>0</v>
      </c>
      <c r="AM76" s="448">
        <v>0</v>
      </c>
      <c r="AN76" s="448">
        <v>0</v>
      </c>
      <c r="AO76" s="448">
        <v>0</v>
      </c>
      <c r="AP76" s="448">
        <v>0</v>
      </c>
      <c r="AQ76" s="448">
        <v>0</v>
      </c>
      <c r="AR76" s="448">
        <v>0</v>
      </c>
      <c r="AS76" s="448">
        <v>0</v>
      </c>
      <c r="AT76" s="448">
        <v>0</v>
      </c>
      <c r="AU76" s="448">
        <v>0</v>
      </c>
      <c r="AV76" s="448">
        <v>0</v>
      </c>
      <c r="AW76" s="448">
        <v>0</v>
      </c>
      <c r="AX76" s="448">
        <v>0</v>
      </c>
      <c r="AY76" s="448">
        <v>206.17708226941755</v>
      </c>
      <c r="AZ76" s="448">
        <v>179.74964505499261</v>
      </c>
      <c r="BA76" s="448">
        <v>139.51865974035729</v>
      </c>
      <c r="BB76" s="448">
        <v>94.031189669400604</v>
      </c>
      <c r="BC76" s="448">
        <v>34.859800527281408</v>
      </c>
      <c r="BD76" s="448">
        <v>0</v>
      </c>
      <c r="BE76" s="448">
        <v>0</v>
      </c>
      <c r="BF76" s="448">
        <v>0</v>
      </c>
      <c r="BG76" s="448">
        <v>0</v>
      </c>
      <c r="BH76" s="448">
        <v>0</v>
      </c>
      <c r="BI76" s="448">
        <v>0</v>
      </c>
      <c r="BJ76" s="448">
        <v>0</v>
      </c>
      <c r="BK76" s="448">
        <v>0</v>
      </c>
      <c r="BL76" s="448">
        <v>0</v>
      </c>
      <c r="BM76" s="448">
        <v>0</v>
      </c>
      <c r="BN76" s="448">
        <v>0</v>
      </c>
      <c r="BO76" s="448">
        <v>0</v>
      </c>
      <c r="BP76" s="448">
        <v>0</v>
      </c>
      <c r="BQ76" s="448">
        <v>0</v>
      </c>
      <c r="BR76" s="448">
        <v>0</v>
      </c>
      <c r="BS76" s="448">
        <v>0</v>
      </c>
      <c r="BT76" s="448">
        <v>0</v>
      </c>
      <c r="BU76" s="448">
        <v>0</v>
      </c>
      <c r="BV76" s="448">
        <v>0</v>
      </c>
      <c r="BW76" s="448">
        <v>0</v>
      </c>
      <c r="BX76" s="448">
        <v>0</v>
      </c>
      <c r="BY76" s="448">
        <v>0</v>
      </c>
      <c r="BZ76" s="448">
        <v>0</v>
      </c>
      <c r="CA76" s="448">
        <v>0</v>
      </c>
      <c r="CB76" s="448">
        <v>0</v>
      </c>
      <c r="CC76" s="448">
        <v>0</v>
      </c>
      <c r="CD76" s="448">
        <v>0</v>
      </c>
      <c r="CE76" s="449">
        <v>0</v>
      </c>
    </row>
    <row r="77" spans="1:83" s="243" customFormat="1" ht="26.25" customHeight="1" x14ac:dyDescent="0.35">
      <c r="A77" s="401"/>
      <c r="B77" s="108" t="s">
        <v>276</v>
      </c>
      <c r="C77" s="108"/>
      <c r="D77" s="445">
        <v>0</v>
      </c>
      <c r="E77" s="445">
        <v>0</v>
      </c>
      <c r="F77" s="445">
        <v>0</v>
      </c>
      <c r="G77" s="445">
        <v>0</v>
      </c>
      <c r="H77" s="445">
        <v>0</v>
      </c>
      <c r="I77" s="445">
        <v>0</v>
      </c>
      <c r="J77" s="445">
        <v>0</v>
      </c>
      <c r="K77" s="445">
        <v>0</v>
      </c>
      <c r="L77" s="445">
        <v>0</v>
      </c>
      <c r="M77" s="445">
        <v>0</v>
      </c>
      <c r="N77" s="445">
        <v>0</v>
      </c>
      <c r="O77" s="445">
        <v>0</v>
      </c>
      <c r="P77" s="445">
        <v>0</v>
      </c>
      <c r="Q77" s="445">
        <v>0</v>
      </c>
      <c r="R77" s="445">
        <v>0</v>
      </c>
      <c r="S77" s="445">
        <v>0</v>
      </c>
      <c r="T77" s="445">
        <v>0</v>
      </c>
      <c r="U77" s="445">
        <v>0</v>
      </c>
      <c r="V77" s="445">
        <v>0</v>
      </c>
      <c r="W77" s="445">
        <v>0</v>
      </c>
      <c r="X77" s="445">
        <v>0</v>
      </c>
      <c r="Y77" s="445">
        <v>0</v>
      </c>
      <c r="Z77" s="445">
        <v>0</v>
      </c>
      <c r="AA77" s="445">
        <f t="shared" ref="AA77:AY77" si="45">SUM(AA78,AA81)</f>
        <v>1398.0458426290597</v>
      </c>
      <c r="AB77" s="445">
        <f t="shared" si="45"/>
        <v>2775.3784791578069</v>
      </c>
      <c r="AC77" s="445">
        <f t="shared" si="45"/>
        <v>3143.2538202860037</v>
      </c>
      <c r="AD77" s="445">
        <f t="shared" si="45"/>
        <v>3457.7762236058657</v>
      </c>
      <c r="AE77" s="445">
        <f t="shared" si="45"/>
        <v>3895.6385912023493</v>
      </c>
      <c r="AF77" s="445">
        <f t="shared" si="45"/>
        <v>4293.4502267867674</v>
      </c>
      <c r="AG77" s="445">
        <f t="shared" si="45"/>
        <v>4697.2623452108783</v>
      </c>
      <c r="AH77" s="445">
        <f t="shared" si="45"/>
        <v>5050.2927211966207</v>
      </c>
      <c r="AI77" s="445">
        <f t="shared" si="45"/>
        <v>5110.4411881312944</v>
      </c>
      <c r="AJ77" s="445">
        <f t="shared" si="45"/>
        <v>4949.6460391021965</v>
      </c>
      <c r="AK77" s="445">
        <f t="shared" si="45"/>
        <v>5319.786510097565</v>
      </c>
      <c r="AL77" s="445">
        <f t="shared" si="45"/>
        <v>5748.7381826676183</v>
      </c>
      <c r="AM77" s="445">
        <f t="shared" si="45"/>
        <v>6425.1693230529681</v>
      </c>
      <c r="AN77" s="445">
        <f t="shared" si="45"/>
        <v>6934.7423082412906</v>
      </c>
      <c r="AO77" s="445">
        <f t="shared" si="45"/>
        <v>7178.1542345219623</v>
      </c>
      <c r="AP77" s="445">
        <f t="shared" si="45"/>
        <v>7800.6950382284222</v>
      </c>
      <c r="AQ77" s="445">
        <f t="shared" si="45"/>
        <v>8185.0283289878316</v>
      </c>
      <c r="AR77" s="445">
        <f t="shared" si="45"/>
        <v>8646.7304347434711</v>
      </c>
      <c r="AS77" s="445">
        <f t="shared" si="45"/>
        <v>9122.9962777908731</v>
      </c>
      <c r="AT77" s="445">
        <f t="shared" si="45"/>
        <v>9712.0639348867062</v>
      </c>
      <c r="AU77" s="445">
        <f t="shared" si="45"/>
        <v>11315.423913372959</v>
      </c>
      <c r="AV77" s="445">
        <f t="shared" si="45"/>
        <v>12431.690052098787</v>
      </c>
      <c r="AW77" s="445">
        <f t="shared" si="45"/>
        <v>13752.622391314741</v>
      </c>
      <c r="AX77" s="445">
        <f t="shared" si="45"/>
        <v>14744.408450916877</v>
      </c>
      <c r="AY77" s="445">
        <f t="shared" si="45"/>
        <v>500.92531985966707</v>
      </c>
      <c r="AZ77" s="445">
        <v>0</v>
      </c>
      <c r="BA77" s="445">
        <v>0</v>
      </c>
      <c r="BB77" s="445">
        <v>0</v>
      </c>
      <c r="BC77" s="445">
        <v>0</v>
      </c>
      <c r="BD77" s="445">
        <v>0</v>
      </c>
      <c r="BE77" s="445">
        <v>0</v>
      </c>
      <c r="BF77" s="445">
        <v>0</v>
      </c>
      <c r="BG77" s="445">
        <v>0</v>
      </c>
      <c r="BH77" s="445">
        <v>0</v>
      </c>
      <c r="BI77" s="445">
        <v>0</v>
      </c>
      <c r="BJ77" s="445">
        <v>0</v>
      </c>
      <c r="BK77" s="445">
        <v>0</v>
      </c>
      <c r="BL77" s="445">
        <v>0</v>
      </c>
      <c r="BM77" s="445">
        <v>0</v>
      </c>
      <c r="BN77" s="445">
        <v>0</v>
      </c>
      <c r="BO77" s="445">
        <v>0</v>
      </c>
      <c r="BP77" s="445">
        <v>0</v>
      </c>
      <c r="BQ77" s="445">
        <v>0</v>
      </c>
      <c r="BR77" s="445">
        <v>0</v>
      </c>
      <c r="BS77" s="445">
        <v>0</v>
      </c>
      <c r="BT77" s="445">
        <v>0</v>
      </c>
      <c r="BU77" s="445">
        <v>0</v>
      </c>
      <c r="BV77" s="445">
        <v>0</v>
      </c>
      <c r="BW77" s="445">
        <v>0</v>
      </c>
      <c r="BX77" s="445">
        <v>0</v>
      </c>
      <c r="BY77" s="445">
        <v>0</v>
      </c>
      <c r="BZ77" s="445">
        <v>0</v>
      </c>
      <c r="CA77" s="445">
        <v>0</v>
      </c>
      <c r="CB77" s="445">
        <v>0</v>
      </c>
      <c r="CC77" s="445">
        <v>0</v>
      </c>
      <c r="CD77" s="445">
        <v>0</v>
      </c>
      <c r="CE77" s="446">
        <v>0</v>
      </c>
    </row>
    <row r="78" spans="1:83" x14ac:dyDescent="0.35">
      <c r="B78" s="73" t="s">
        <v>692</v>
      </c>
      <c r="C78" s="73"/>
      <c r="D78" s="448">
        <v>0</v>
      </c>
      <c r="E78" s="448">
        <v>0</v>
      </c>
      <c r="F78" s="448">
        <v>0</v>
      </c>
      <c r="G78" s="448">
        <v>0</v>
      </c>
      <c r="H78" s="448">
        <v>0</v>
      </c>
      <c r="I78" s="448">
        <v>0</v>
      </c>
      <c r="J78" s="448">
        <v>0</v>
      </c>
      <c r="K78" s="448">
        <v>0</v>
      </c>
      <c r="L78" s="448">
        <v>0</v>
      </c>
      <c r="M78" s="448">
        <v>0</v>
      </c>
      <c r="N78" s="448">
        <v>0</v>
      </c>
      <c r="O78" s="448">
        <v>0</v>
      </c>
      <c r="P78" s="448">
        <v>0</v>
      </c>
      <c r="Q78" s="448">
        <v>0</v>
      </c>
      <c r="R78" s="448">
        <v>0</v>
      </c>
      <c r="S78" s="448">
        <v>0</v>
      </c>
      <c r="T78" s="448">
        <v>0</v>
      </c>
      <c r="U78" s="448">
        <v>0</v>
      </c>
      <c r="V78" s="448">
        <v>0</v>
      </c>
      <c r="W78" s="448">
        <v>0</v>
      </c>
      <c r="X78" s="448">
        <v>0</v>
      </c>
      <c r="Y78" s="448">
        <v>0</v>
      </c>
      <c r="Z78" s="448">
        <v>0</v>
      </c>
      <c r="AA78" s="448">
        <v>1398.0458426290597</v>
      </c>
      <c r="AB78" s="448">
        <v>2775.3784791578069</v>
      </c>
      <c r="AC78" s="448">
        <v>3143.2538202860037</v>
      </c>
      <c r="AD78" s="448">
        <v>3457.7762236058657</v>
      </c>
      <c r="AE78" s="448">
        <v>3895.6385912023493</v>
      </c>
      <c r="AF78" s="448">
        <v>4293.4502267867674</v>
      </c>
      <c r="AG78" s="448">
        <v>4697.2623452108783</v>
      </c>
      <c r="AH78" s="448">
        <v>5050.2927211966207</v>
      </c>
      <c r="AI78" s="448">
        <v>5095.0328227399441</v>
      </c>
      <c r="AJ78" s="448">
        <v>4906.6056387621775</v>
      </c>
      <c r="AK78" s="448">
        <v>5218.827058081115</v>
      </c>
      <c r="AL78" s="448">
        <v>5557.4744515430839</v>
      </c>
      <c r="AM78" s="448">
        <v>6195.2086688625041</v>
      </c>
      <c r="AN78" s="448">
        <v>6610.9915002001471</v>
      </c>
      <c r="AO78" s="448">
        <v>6790.0633074107282</v>
      </c>
      <c r="AP78" s="448">
        <v>7236.3327797949887</v>
      </c>
      <c r="AQ78" s="448">
        <v>7464.7724172052713</v>
      </c>
      <c r="AR78" s="448">
        <v>7789.0759658150509</v>
      </c>
      <c r="AS78" s="448">
        <v>8087.0040011452693</v>
      </c>
      <c r="AT78" s="448">
        <v>8460.379115863374</v>
      </c>
      <c r="AU78" s="448">
        <v>9683.8187406955876</v>
      </c>
      <c r="AV78" s="448">
        <v>10450.145842873109</v>
      </c>
      <c r="AW78" s="448">
        <v>11349.754299371218</v>
      </c>
      <c r="AX78" s="448">
        <v>11983.518621971065</v>
      </c>
      <c r="AY78" s="448">
        <v>406.59978822705153</v>
      </c>
      <c r="AZ78" s="448">
        <v>0</v>
      </c>
      <c r="BA78" s="448">
        <v>0</v>
      </c>
      <c r="BB78" s="448">
        <v>0</v>
      </c>
      <c r="BC78" s="448">
        <v>0</v>
      </c>
      <c r="BD78" s="448">
        <v>0</v>
      </c>
      <c r="BE78" s="448">
        <v>0</v>
      </c>
      <c r="BF78" s="448">
        <v>0</v>
      </c>
      <c r="BG78" s="448">
        <v>0</v>
      </c>
      <c r="BH78" s="448">
        <v>0</v>
      </c>
      <c r="BI78" s="448">
        <v>0</v>
      </c>
      <c r="BJ78" s="448">
        <v>0</v>
      </c>
      <c r="BK78" s="448">
        <v>0</v>
      </c>
      <c r="BL78" s="448">
        <v>0</v>
      </c>
      <c r="BM78" s="448">
        <v>0</v>
      </c>
      <c r="BN78" s="448">
        <v>0</v>
      </c>
      <c r="BO78" s="448">
        <v>0</v>
      </c>
      <c r="BP78" s="448">
        <v>0</v>
      </c>
      <c r="BQ78" s="448">
        <v>0</v>
      </c>
      <c r="BR78" s="448">
        <v>0</v>
      </c>
      <c r="BS78" s="448">
        <v>0</v>
      </c>
      <c r="BT78" s="448">
        <v>0</v>
      </c>
      <c r="BU78" s="448">
        <v>0</v>
      </c>
      <c r="BV78" s="448">
        <v>0</v>
      </c>
      <c r="BW78" s="448">
        <v>0</v>
      </c>
      <c r="BX78" s="448">
        <v>0</v>
      </c>
      <c r="BY78" s="448">
        <v>0</v>
      </c>
      <c r="BZ78" s="448">
        <v>0</v>
      </c>
      <c r="CA78" s="448">
        <v>0</v>
      </c>
      <c r="CB78" s="448">
        <v>0</v>
      </c>
      <c r="CC78" s="448">
        <v>0</v>
      </c>
      <c r="CD78" s="448">
        <v>0</v>
      </c>
      <c r="CE78" s="449">
        <v>0</v>
      </c>
    </row>
    <row r="79" spans="1:83" x14ac:dyDescent="0.35">
      <c r="B79" s="279" t="s">
        <v>438</v>
      </c>
      <c r="C79" s="73"/>
      <c r="D79" s="448">
        <v>0</v>
      </c>
      <c r="E79" s="448">
        <v>0</v>
      </c>
      <c r="F79" s="448">
        <v>0</v>
      </c>
      <c r="G79" s="448">
        <v>0</v>
      </c>
      <c r="H79" s="448">
        <v>0</v>
      </c>
      <c r="I79" s="448">
        <v>0</v>
      </c>
      <c r="J79" s="448">
        <v>0</v>
      </c>
      <c r="K79" s="448">
        <v>0</v>
      </c>
      <c r="L79" s="448">
        <v>0</v>
      </c>
      <c r="M79" s="448">
        <v>0</v>
      </c>
      <c r="N79" s="448">
        <v>0</v>
      </c>
      <c r="O79" s="448">
        <v>0</v>
      </c>
      <c r="P79" s="448">
        <v>0</v>
      </c>
      <c r="Q79" s="448">
        <v>0</v>
      </c>
      <c r="R79" s="448">
        <v>0</v>
      </c>
      <c r="S79" s="448">
        <v>0</v>
      </c>
      <c r="T79" s="448">
        <v>0</v>
      </c>
      <c r="U79" s="448">
        <v>0</v>
      </c>
      <c r="V79" s="448">
        <v>0</v>
      </c>
      <c r="W79" s="448">
        <v>0</v>
      </c>
      <c r="X79" s="448">
        <v>0</v>
      </c>
      <c r="Y79" s="448">
        <v>0</v>
      </c>
      <c r="Z79" s="448">
        <v>0</v>
      </c>
      <c r="AA79" s="448">
        <v>0</v>
      </c>
      <c r="AB79" s="448">
        <v>0</v>
      </c>
      <c r="AC79" s="448">
        <v>0</v>
      </c>
      <c r="AD79" s="448">
        <v>0</v>
      </c>
      <c r="AE79" s="448">
        <v>0</v>
      </c>
      <c r="AF79" s="448">
        <v>0</v>
      </c>
      <c r="AG79" s="448">
        <v>0</v>
      </c>
      <c r="AH79" s="448">
        <v>4646.3420735306527</v>
      </c>
      <c r="AI79" s="448">
        <v>4687.5036116138399</v>
      </c>
      <c r="AJ79" s="448">
        <v>4517.4386453302195</v>
      </c>
      <c r="AK79" s="448">
        <v>4804.4811323402882</v>
      </c>
      <c r="AL79" s="448">
        <v>5106.7004078027539</v>
      </c>
      <c r="AM79" s="448">
        <v>5681.3117805122847</v>
      </c>
      <c r="AN79" s="448">
        <v>6011.6536841918887</v>
      </c>
      <c r="AO79" s="448">
        <v>6078.7553222258412</v>
      </c>
      <c r="AP79" s="448">
        <v>6356.6039505054159</v>
      </c>
      <c r="AQ79" s="448">
        <v>6432.3062859109123</v>
      </c>
      <c r="AR79" s="448">
        <v>6611.6889883586991</v>
      </c>
      <c r="AS79" s="448">
        <v>6751.5284964862449</v>
      </c>
      <c r="AT79" s="448">
        <v>6944.052920008563</v>
      </c>
      <c r="AU79" s="448">
        <v>7887.0253131914751</v>
      </c>
      <c r="AV79" s="448">
        <v>8496.5525891947618</v>
      </c>
      <c r="AW79" s="448">
        <v>9262.1576361381576</v>
      </c>
      <c r="AX79" s="448">
        <v>9819.4856991648539</v>
      </c>
      <c r="AY79" s="448">
        <v>333.1743314904852</v>
      </c>
      <c r="AZ79" s="448">
        <v>0</v>
      </c>
      <c r="BA79" s="448">
        <v>0</v>
      </c>
      <c r="BB79" s="448">
        <v>0</v>
      </c>
      <c r="BC79" s="448">
        <v>0</v>
      </c>
      <c r="BD79" s="448">
        <v>0</v>
      </c>
      <c r="BE79" s="448">
        <v>0</v>
      </c>
      <c r="BF79" s="448">
        <v>0</v>
      </c>
      <c r="BG79" s="448">
        <v>0</v>
      </c>
      <c r="BH79" s="448">
        <v>0</v>
      </c>
      <c r="BI79" s="448">
        <v>0</v>
      </c>
      <c r="BJ79" s="448">
        <v>0</v>
      </c>
      <c r="BK79" s="448">
        <v>0</v>
      </c>
      <c r="BL79" s="448">
        <v>0</v>
      </c>
      <c r="BM79" s="448">
        <v>0</v>
      </c>
      <c r="BN79" s="448">
        <v>0</v>
      </c>
      <c r="BO79" s="448">
        <v>0</v>
      </c>
      <c r="BP79" s="448">
        <v>0</v>
      </c>
      <c r="BQ79" s="448">
        <v>0</v>
      </c>
      <c r="BR79" s="448">
        <v>0</v>
      </c>
      <c r="BS79" s="448">
        <v>0</v>
      </c>
      <c r="BT79" s="448">
        <v>0</v>
      </c>
      <c r="BU79" s="448">
        <v>0</v>
      </c>
      <c r="BV79" s="448">
        <v>0</v>
      </c>
      <c r="BW79" s="448">
        <v>0</v>
      </c>
      <c r="BX79" s="448">
        <v>0</v>
      </c>
      <c r="BY79" s="448">
        <v>0</v>
      </c>
      <c r="BZ79" s="448">
        <v>0</v>
      </c>
      <c r="CA79" s="448">
        <v>0</v>
      </c>
      <c r="CB79" s="448">
        <v>0</v>
      </c>
      <c r="CC79" s="448">
        <v>0</v>
      </c>
      <c r="CD79" s="448">
        <v>0</v>
      </c>
      <c r="CE79" s="449">
        <v>0</v>
      </c>
    </row>
    <row r="80" spans="1:83" x14ac:dyDescent="0.35">
      <c r="B80" s="279" t="s">
        <v>437</v>
      </c>
      <c r="C80" s="73"/>
      <c r="D80" s="448">
        <v>0</v>
      </c>
      <c r="E80" s="448">
        <v>0</v>
      </c>
      <c r="F80" s="448">
        <v>0</v>
      </c>
      <c r="G80" s="448">
        <v>0</v>
      </c>
      <c r="H80" s="448">
        <v>0</v>
      </c>
      <c r="I80" s="448">
        <v>0</v>
      </c>
      <c r="J80" s="448">
        <v>0</v>
      </c>
      <c r="K80" s="448">
        <v>0</v>
      </c>
      <c r="L80" s="448">
        <v>0</v>
      </c>
      <c r="M80" s="448">
        <v>0</v>
      </c>
      <c r="N80" s="448">
        <v>0</v>
      </c>
      <c r="O80" s="448">
        <v>0</v>
      </c>
      <c r="P80" s="448">
        <v>0</v>
      </c>
      <c r="Q80" s="448">
        <v>0</v>
      </c>
      <c r="R80" s="448">
        <v>0</v>
      </c>
      <c r="S80" s="448">
        <v>0</v>
      </c>
      <c r="T80" s="448">
        <v>0</v>
      </c>
      <c r="U80" s="448">
        <v>0</v>
      </c>
      <c r="V80" s="448">
        <v>0</v>
      </c>
      <c r="W80" s="448">
        <v>0</v>
      </c>
      <c r="X80" s="448">
        <v>0</v>
      </c>
      <c r="Y80" s="448">
        <v>0</v>
      </c>
      <c r="Z80" s="448">
        <v>0</v>
      </c>
      <c r="AA80" s="448">
        <v>0</v>
      </c>
      <c r="AB80" s="448">
        <v>0</v>
      </c>
      <c r="AC80" s="448">
        <v>0</v>
      </c>
      <c r="AD80" s="448">
        <v>0</v>
      </c>
      <c r="AE80" s="448">
        <v>0</v>
      </c>
      <c r="AF80" s="448">
        <v>0</v>
      </c>
      <c r="AG80" s="448">
        <v>0</v>
      </c>
      <c r="AH80" s="448">
        <v>403.95064766596727</v>
      </c>
      <c r="AI80" s="448">
        <v>407.52921112610369</v>
      </c>
      <c r="AJ80" s="448">
        <v>389.16699343195853</v>
      </c>
      <c r="AK80" s="448">
        <v>414.34592574082689</v>
      </c>
      <c r="AL80" s="448">
        <v>450.77404374033006</v>
      </c>
      <c r="AM80" s="448">
        <v>513.8968883502198</v>
      </c>
      <c r="AN80" s="448">
        <v>599.33781600825819</v>
      </c>
      <c r="AO80" s="448">
        <v>711.307985184887</v>
      </c>
      <c r="AP80" s="448">
        <v>879.72882928957324</v>
      </c>
      <c r="AQ80" s="448">
        <v>1032.4661312943588</v>
      </c>
      <c r="AR80" s="448">
        <v>1177.386977456352</v>
      </c>
      <c r="AS80" s="448">
        <v>1335.4755046590246</v>
      </c>
      <c r="AT80" s="448">
        <v>1516.3261958548112</v>
      </c>
      <c r="AU80" s="448">
        <v>1796.7934275041123</v>
      </c>
      <c r="AV80" s="448">
        <v>1953.59325367835</v>
      </c>
      <c r="AW80" s="448">
        <v>2087.5966632330596</v>
      </c>
      <c r="AX80" s="448">
        <v>2164.0329228062124</v>
      </c>
      <c r="AY80" s="448">
        <v>73.425456736566304</v>
      </c>
      <c r="AZ80" s="448">
        <v>0</v>
      </c>
      <c r="BA80" s="448">
        <v>0</v>
      </c>
      <c r="BB80" s="448">
        <v>0</v>
      </c>
      <c r="BC80" s="448">
        <v>0</v>
      </c>
      <c r="BD80" s="448">
        <v>0</v>
      </c>
      <c r="BE80" s="448">
        <v>0</v>
      </c>
      <c r="BF80" s="448">
        <v>0</v>
      </c>
      <c r="BG80" s="448">
        <v>0</v>
      </c>
      <c r="BH80" s="448">
        <v>0</v>
      </c>
      <c r="BI80" s="448">
        <v>0</v>
      </c>
      <c r="BJ80" s="448">
        <v>0</v>
      </c>
      <c r="BK80" s="448">
        <v>0</v>
      </c>
      <c r="BL80" s="448">
        <v>0</v>
      </c>
      <c r="BM80" s="448">
        <v>0</v>
      </c>
      <c r="BN80" s="448">
        <v>0</v>
      </c>
      <c r="BO80" s="448">
        <v>0</v>
      </c>
      <c r="BP80" s="448">
        <v>0</v>
      </c>
      <c r="BQ80" s="448">
        <v>0</v>
      </c>
      <c r="BR80" s="448">
        <v>0</v>
      </c>
      <c r="BS80" s="448">
        <v>0</v>
      </c>
      <c r="BT80" s="448">
        <v>0</v>
      </c>
      <c r="BU80" s="448">
        <v>0</v>
      </c>
      <c r="BV80" s="448">
        <v>0</v>
      </c>
      <c r="BW80" s="448">
        <v>0</v>
      </c>
      <c r="BX80" s="448">
        <v>0</v>
      </c>
      <c r="BY80" s="448">
        <v>0</v>
      </c>
      <c r="BZ80" s="448">
        <v>0</v>
      </c>
      <c r="CA80" s="448">
        <v>0</v>
      </c>
      <c r="CB80" s="448">
        <v>0</v>
      </c>
      <c r="CC80" s="448">
        <v>0</v>
      </c>
      <c r="CD80" s="448">
        <v>0</v>
      </c>
      <c r="CE80" s="449">
        <v>0</v>
      </c>
    </row>
    <row r="81" spans="2:83" ht="26.25" customHeight="1" x14ac:dyDescent="0.35">
      <c r="B81" s="73" t="s">
        <v>693</v>
      </c>
      <c r="C81" s="73"/>
      <c r="D81" s="448">
        <v>0</v>
      </c>
      <c r="E81" s="448">
        <v>0</v>
      </c>
      <c r="F81" s="448">
        <v>0</v>
      </c>
      <c r="G81" s="448">
        <v>0</v>
      </c>
      <c r="H81" s="448">
        <v>0</v>
      </c>
      <c r="I81" s="448">
        <v>0</v>
      </c>
      <c r="J81" s="448">
        <v>0</v>
      </c>
      <c r="K81" s="448">
        <v>0</v>
      </c>
      <c r="L81" s="448">
        <v>0</v>
      </c>
      <c r="M81" s="448">
        <v>0</v>
      </c>
      <c r="N81" s="448">
        <v>0</v>
      </c>
      <c r="O81" s="448">
        <v>0</v>
      </c>
      <c r="P81" s="448">
        <v>0</v>
      </c>
      <c r="Q81" s="448">
        <v>0</v>
      </c>
      <c r="R81" s="448">
        <v>0</v>
      </c>
      <c r="S81" s="448">
        <v>0</v>
      </c>
      <c r="T81" s="448">
        <v>0</v>
      </c>
      <c r="U81" s="448">
        <v>0</v>
      </c>
      <c r="V81" s="448">
        <v>0</v>
      </c>
      <c r="W81" s="448">
        <v>0</v>
      </c>
      <c r="X81" s="448">
        <v>0</v>
      </c>
      <c r="Y81" s="448">
        <v>0</v>
      </c>
      <c r="Z81" s="448">
        <v>0</v>
      </c>
      <c r="AA81" s="448">
        <v>0</v>
      </c>
      <c r="AB81" s="448">
        <v>0</v>
      </c>
      <c r="AC81" s="448">
        <v>0</v>
      </c>
      <c r="AD81" s="448">
        <v>0</v>
      </c>
      <c r="AE81" s="448">
        <v>0</v>
      </c>
      <c r="AF81" s="448">
        <v>0</v>
      </c>
      <c r="AG81" s="448">
        <v>0</v>
      </c>
      <c r="AH81" s="448">
        <v>0</v>
      </c>
      <c r="AI81" s="448">
        <v>15.408365391350637</v>
      </c>
      <c r="AJ81" s="448">
        <v>43.040400340019097</v>
      </c>
      <c r="AK81" s="448">
        <v>100.95945201645014</v>
      </c>
      <c r="AL81" s="448">
        <v>191.2637311245347</v>
      </c>
      <c r="AM81" s="448">
        <v>229.96065419046414</v>
      </c>
      <c r="AN81" s="448">
        <v>323.75080804114333</v>
      </c>
      <c r="AO81" s="448">
        <v>388.09092711123424</v>
      </c>
      <c r="AP81" s="448">
        <v>564.36225843343368</v>
      </c>
      <c r="AQ81" s="448">
        <v>720.25591178256036</v>
      </c>
      <c r="AR81" s="448">
        <v>857.65446892841931</v>
      </c>
      <c r="AS81" s="448">
        <v>1035.9922766456039</v>
      </c>
      <c r="AT81" s="448">
        <v>1251.6848190233322</v>
      </c>
      <c r="AU81" s="448">
        <v>1631.6051726773717</v>
      </c>
      <c r="AV81" s="448">
        <v>1981.5442092256774</v>
      </c>
      <c r="AW81" s="448">
        <v>2402.8680919435233</v>
      </c>
      <c r="AX81" s="448">
        <v>2760.889828945812</v>
      </c>
      <c r="AY81" s="448">
        <v>94.325531632615522</v>
      </c>
      <c r="AZ81" s="448">
        <v>0</v>
      </c>
      <c r="BA81" s="448">
        <v>0</v>
      </c>
      <c r="BB81" s="448">
        <v>0</v>
      </c>
      <c r="BC81" s="448">
        <v>0</v>
      </c>
      <c r="BD81" s="448">
        <v>0</v>
      </c>
      <c r="BE81" s="448">
        <v>0</v>
      </c>
      <c r="BF81" s="448">
        <v>0</v>
      </c>
      <c r="BG81" s="448">
        <v>0</v>
      </c>
      <c r="BH81" s="448">
        <v>0</v>
      </c>
      <c r="BI81" s="448">
        <v>0</v>
      </c>
      <c r="BJ81" s="448">
        <v>0</v>
      </c>
      <c r="BK81" s="448">
        <v>0</v>
      </c>
      <c r="BL81" s="448">
        <v>0</v>
      </c>
      <c r="BM81" s="448">
        <v>0</v>
      </c>
      <c r="BN81" s="448">
        <v>0</v>
      </c>
      <c r="BO81" s="448">
        <v>0</v>
      </c>
      <c r="BP81" s="448">
        <v>0</v>
      </c>
      <c r="BQ81" s="448">
        <v>0</v>
      </c>
      <c r="BR81" s="448">
        <v>0</v>
      </c>
      <c r="BS81" s="448">
        <v>0</v>
      </c>
      <c r="BT81" s="448">
        <v>0</v>
      </c>
      <c r="BU81" s="448">
        <v>0</v>
      </c>
      <c r="BV81" s="448">
        <v>0</v>
      </c>
      <c r="BW81" s="448">
        <v>0</v>
      </c>
      <c r="BX81" s="448">
        <v>0</v>
      </c>
      <c r="BY81" s="448">
        <v>0</v>
      </c>
      <c r="BZ81" s="448">
        <v>0</v>
      </c>
      <c r="CA81" s="448">
        <v>0</v>
      </c>
      <c r="CB81" s="448">
        <v>0</v>
      </c>
      <c r="CC81" s="448">
        <v>0</v>
      </c>
      <c r="CD81" s="448">
        <v>0</v>
      </c>
      <c r="CE81" s="449">
        <v>0</v>
      </c>
    </row>
    <row r="82" spans="2:83" x14ac:dyDescent="0.35">
      <c r="B82" s="279" t="s">
        <v>438</v>
      </c>
      <c r="C82" s="73"/>
      <c r="D82" s="448">
        <v>0</v>
      </c>
      <c r="E82" s="448">
        <v>0</v>
      </c>
      <c r="F82" s="448">
        <v>0</v>
      </c>
      <c r="G82" s="448">
        <v>0</v>
      </c>
      <c r="H82" s="448">
        <v>0</v>
      </c>
      <c r="I82" s="448">
        <v>0</v>
      </c>
      <c r="J82" s="448">
        <v>0</v>
      </c>
      <c r="K82" s="448">
        <v>0</v>
      </c>
      <c r="L82" s="448">
        <v>0</v>
      </c>
      <c r="M82" s="448">
        <v>0</v>
      </c>
      <c r="N82" s="448">
        <v>0</v>
      </c>
      <c r="O82" s="448">
        <v>0</v>
      </c>
      <c r="P82" s="448">
        <v>0</v>
      </c>
      <c r="Q82" s="448">
        <v>0</v>
      </c>
      <c r="R82" s="448">
        <v>0</v>
      </c>
      <c r="S82" s="448">
        <v>0</v>
      </c>
      <c r="T82" s="448">
        <v>0</v>
      </c>
      <c r="U82" s="448">
        <v>0</v>
      </c>
      <c r="V82" s="448">
        <v>0</v>
      </c>
      <c r="W82" s="448">
        <v>0</v>
      </c>
      <c r="X82" s="448">
        <v>0</v>
      </c>
      <c r="Y82" s="448">
        <v>0</v>
      </c>
      <c r="Z82" s="448">
        <v>0</v>
      </c>
      <c r="AA82" s="448">
        <v>0</v>
      </c>
      <c r="AB82" s="448">
        <v>0</v>
      </c>
      <c r="AC82" s="448">
        <v>0</v>
      </c>
      <c r="AD82" s="448">
        <v>0</v>
      </c>
      <c r="AE82" s="448">
        <v>0</v>
      </c>
      <c r="AF82" s="448">
        <v>0</v>
      </c>
      <c r="AG82" s="448">
        <v>0</v>
      </c>
      <c r="AH82" s="448">
        <v>0</v>
      </c>
      <c r="AI82" s="448">
        <v>14.88158862576349</v>
      </c>
      <c r="AJ82" s="448">
        <v>41.581285639932155</v>
      </c>
      <c r="AK82" s="448">
        <v>97.533388287952391</v>
      </c>
      <c r="AL82" s="448">
        <v>184.63283332127494</v>
      </c>
      <c r="AM82" s="448">
        <v>221.80738334478917</v>
      </c>
      <c r="AN82" s="448">
        <v>311.20570513305444</v>
      </c>
      <c r="AO82" s="448">
        <v>370.71389372571116</v>
      </c>
      <c r="AP82" s="448">
        <v>535.31388369244826</v>
      </c>
      <c r="AQ82" s="448">
        <v>678.27545553720302</v>
      </c>
      <c r="AR82" s="448">
        <v>802.16331703677292</v>
      </c>
      <c r="AS82" s="448">
        <v>961.9820067254509</v>
      </c>
      <c r="AT82" s="448">
        <v>1154.5336780804168</v>
      </c>
      <c r="AU82" s="448">
        <v>1500.2452001006116</v>
      </c>
      <c r="AV82" s="448">
        <v>1824.4347690890058</v>
      </c>
      <c r="AW82" s="448">
        <v>2212.5636182818112</v>
      </c>
      <c r="AX82" s="448">
        <v>2538.8080913164713</v>
      </c>
      <c r="AY82" s="448">
        <v>86.738130734485111</v>
      </c>
      <c r="AZ82" s="448">
        <v>0</v>
      </c>
      <c r="BA82" s="448">
        <v>0</v>
      </c>
      <c r="BB82" s="448">
        <v>0</v>
      </c>
      <c r="BC82" s="448">
        <v>0</v>
      </c>
      <c r="BD82" s="448">
        <v>0</v>
      </c>
      <c r="BE82" s="448">
        <v>0</v>
      </c>
      <c r="BF82" s="448">
        <v>0</v>
      </c>
      <c r="BG82" s="448">
        <v>0</v>
      </c>
      <c r="BH82" s="448">
        <v>0</v>
      </c>
      <c r="BI82" s="448">
        <v>0</v>
      </c>
      <c r="BJ82" s="448">
        <v>0</v>
      </c>
      <c r="BK82" s="448">
        <v>0</v>
      </c>
      <c r="BL82" s="448">
        <v>0</v>
      </c>
      <c r="BM82" s="448">
        <v>0</v>
      </c>
      <c r="BN82" s="448">
        <v>0</v>
      </c>
      <c r="BO82" s="448">
        <v>0</v>
      </c>
      <c r="BP82" s="448">
        <v>0</v>
      </c>
      <c r="BQ82" s="448">
        <v>0</v>
      </c>
      <c r="BR82" s="448">
        <v>0</v>
      </c>
      <c r="BS82" s="448">
        <v>0</v>
      </c>
      <c r="BT82" s="448">
        <v>0</v>
      </c>
      <c r="BU82" s="448">
        <v>0</v>
      </c>
      <c r="BV82" s="448">
        <v>0</v>
      </c>
      <c r="BW82" s="448">
        <v>0</v>
      </c>
      <c r="BX82" s="448">
        <v>0</v>
      </c>
      <c r="BY82" s="448">
        <v>0</v>
      </c>
      <c r="BZ82" s="448">
        <v>0</v>
      </c>
      <c r="CA82" s="448">
        <v>0</v>
      </c>
      <c r="CB82" s="448">
        <v>0</v>
      </c>
      <c r="CC82" s="448">
        <v>0</v>
      </c>
      <c r="CD82" s="448">
        <v>0</v>
      </c>
      <c r="CE82" s="449">
        <v>0</v>
      </c>
    </row>
    <row r="83" spans="2:83" x14ac:dyDescent="0.35">
      <c r="B83" s="279" t="s">
        <v>437</v>
      </c>
      <c r="C83" s="73"/>
      <c r="D83" s="448">
        <v>0</v>
      </c>
      <c r="E83" s="448">
        <v>0</v>
      </c>
      <c r="F83" s="448">
        <v>0</v>
      </c>
      <c r="G83" s="448">
        <v>0</v>
      </c>
      <c r="H83" s="448">
        <v>0</v>
      </c>
      <c r="I83" s="448">
        <v>0</v>
      </c>
      <c r="J83" s="448">
        <v>0</v>
      </c>
      <c r="K83" s="448">
        <v>0</v>
      </c>
      <c r="L83" s="448">
        <v>0</v>
      </c>
      <c r="M83" s="448">
        <v>0</v>
      </c>
      <c r="N83" s="448">
        <v>0</v>
      </c>
      <c r="O83" s="448">
        <v>0</v>
      </c>
      <c r="P83" s="448">
        <v>0</v>
      </c>
      <c r="Q83" s="448">
        <v>0</v>
      </c>
      <c r="R83" s="448">
        <v>0</v>
      </c>
      <c r="S83" s="448">
        <v>0</v>
      </c>
      <c r="T83" s="448">
        <v>0</v>
      </c>
      <c r="U83" s="448">
        <v>0</v>
      </c>
      <c r="V83" s="448">
        <v>0</v>
      </c>
      <c r="W83" s="448">
        <v>0</v>
      </c>
      <c r="X83" s="448">
        <v>0</v>
      </c>
      <c r="Y83" s="448">
        <v>0</v>
      </c>
      <c r="Z83" s="448">
        <v>0</v>
      </c>
      <c r="AA83" s="448">
        <v>0</v>
      </c>
      <c r="AB83" s="448">
        <v>0</v>
      </c>
      <c r="AC83" s="448">
        <v>0</v>
      </c>
      <c r="AD83" s="448">
        <v>0</v>
      </c>
      <c r="AE83" s="448">
        <v>0</v>
      </c>
      <c r="AF83" s="448">
        <v>0</v>
      </c>
      <c r="AG83" s="448">
        <v>0</v>
      </c>
      <c r="AH83" s="448">
        <v>0</v>
      </c>
      <c r="AI83" s="448">
        <v>0.52677676558714792</v>
      </c>
      <c r="AJ83" s="448">
        <v>1.4591147000869424</v>
      </c>
      <c r="AK83" s="448">
        <v>3.4260637284977498</v>
      </c>
      <c r="AL83" s="448">
        <v>6.6308978032597734</v>
      </c>
      <c r="AM83" s="448">
        <v>8.153270845674994</v>
      </c>
      <c r="AN83" s="448">
        <v>12.545102908088896</v>
      </c>
      <c r="AO83" s="448">
        <v>17.377033385523077</v>
      </c>
      <c r="AP83" s="448">
        <v>29.048374740985459</v>
      </c>
      <c r="AQ83" s="448">
        <v>41.980456245357324</v>
      </c>
      <c r="AR83" s="448">
        <v>55.491151891646432</v>
      </c>
      <c r="AS83" s="448">
        <v>74.010269920152965</v>
      </c>
      <c r="AT83" s="448">
        <v>97.15114094291539</v>
      </c>
      <c r="AU83" s="448">
        <v>131.3599725767601</v>
      </c>
      <c r="AV83" s="448">
        <v>157.10944013667137</v>
      </c>
      <c r="AW83" s="448">
        <v>190.30447366171197</v>
      </c>
      <c r="AX83" s="448">
        <v>222.08173762934086</v>
      </c>
      <c r="AY83" s="448">
        <v>7.5874008981304266</v>
      </c>
      <c r="AZ83" s="448">
        <v>0</v>
      </c>
      <c r="BA83" s="448">
        <v>0</v>
      </c>
      <c r="BB83" s="448">
        <v>0</v>
      </c>
      <c r="BC83" s="448">
        <v>0</v>
      </c>
      <c r="BD83" s="448">
        <v>0</v>
      </c>
      <c r="BE83" s="448">
        <v>0</v>
      </c>
      <c r="BF83" s="448">
        <v>0</v>
      </c>
      <c r="BG83" s="448">
        <v>0</v>
      </c>
      <c r="BH83" s="448">
        <v>0</v>
      </c>
      <c r="BI83" s="448">
        <v>0</v>
      </c>
      <c r="BJ83" s="448">
        <v>0</v>
      </c>
      <c r="BK83" s="448">
        <v>0</v>
      </c>
      <c r="BL83" s="448">
        <v>0</v>
      </c>
      <c r="BM83" s="448">
        <v>0</v>
      </c>
      <c r="BN83" s="448">
        <v>0</v>
      </c>
      <c r="BO83" s="448">
        <v>0</v>
      </c>
      <c r="BP83" s="448">
        <v>0</v>
      </c>
      <c r="BQ83" s="448">
        <v>0</v>
      </c>
      <c r="BR83" s="448">
        <v>0</v>
      </c>
      <c r="BS83" s="448">
        <v>0</v>
      </c>
      <c r="BT83" s="448">
        <v>0</v>
      </c>
      <c r="BU83" s="448">
        <v>0</v>
      </c>
      <c r="BV83" s="448">
        <v>0</v>
      </c>
      <c r="BW83" s="448">
        <v>0</v>
      </c>
      <c r="BX83" s="448">
        <v>0</v>
      </c>
      <c r="BY83" s="448">
        <v>0</v>
      </c>
      <c r="BZ83" s="448">
        <v>0</v>
      </c>
      <c r="CA83" s="448">
        <v>0</v>
      </c>
      <c r="CB83" s="448">
        <v>0</v>
      </c>
      <c r="CC83" s="448">
        <v>0</v>
      </c>
      <c r="CD83" s="448">
        <v>0</v>
      </c>
      <c r="CE83" s="449">
        <v>0</v>
      </c>
    </row>
    <row r="84" spans="2:83" s="243" customFormat="1" ht="26.25" customHeight="1" x14ac:dyDescent="0.35">
      <c r="B84" s="82" t="s">
        <v>294</v>
      </c>
      <c r="C84" s="233"/>
      <c r="D84" s="445">
        <v>1796.6191929599784</v>
      </c>
      <c r="E84" s="445">
        <v>2637.6228324231406</v>
      </c>
      <c r="F84" s="445">
        <v>2695.0798928203681</v>
      </c>
      <c r="G84" s="445">
        <v>2317.3008368131123</v>
      </c>
      <c r="H84" s="445">
        <v>2657.7573578614852</v>
      </c>
      <c r="I84" s="445">
        <v>2790.8917709640077</v>
      </c>
      <c r="J84" s="445">
        <v>2722.1878392641866</v>
      </c>
      <c r="K84" s="445">
        <v>3085.2288210140305</v>
      </c>
      <c r="L84" s="445">
        <v>2816.71116169478</v>
      </c>
      <c r="M84" s="445">
        <v>3101.8068235396809</v>
      </c>
      <c r="N84" s="445">
        <v>3628.84573773087</v>
      </c>
      <c r="O84" s="445">
        <v>3530.5312445837894</v>
      </c>
      <c r="P84" s="445">
        <v>3576.3983944540314</v>
      </c>
      <c r="Q84" s="445">
        <v>3950.186599015175</v>
      </c>
      <c r="R84" s="445">
        <v>3999.6314386561212</v>
      </c>
      <c r="S84" s="445">
        <v>4662.7472868405084</v>
      </c>
      <c r="T84" s="445">
        <v>4673.1159806110463</v>
      </c>
      <c r="U84" s="445">
        <v>5485.3479443927918</v>
      </c>
      <c r="V84" s="445">
        <v>5496.3099279387252</v>
      </c>
      <c r="W84" s="445">
        <v>6599.4039143611417</v>
      </c>
      <c r="X84" s="445">
        <v>6764.9378697001939</v>
      </c>
      <c r="Y84" s="445">
        <v>6949.3651733425822</v>
      </c>
      <c r="Z84" s="445">
        <v>6176.5517151641434</v>
      </c>
      <c r="AA84" s="445">
        <v>4957.6856419384349</v>
      </c>
      <c r="AB84" s="445">
        <v>4114.9233981798916</v>
      </c>
      <c r="AC84" s="445">
        <v>3985.5679202758688</v>
      </c>
      <c r="AD84" s="445">
        <v>3736.2181752447004</v>
      </c>
      <c r="AE84" s="445">
        <v>3695.0328193531695</v>
      </c>
      <c r="AF84" s="445">
        <v>3784.8804253287803</v>
      </c>
      <c r="AG84" s="445">
        <v>3921.2570471248182</v>
      </c>
      <c r="AH84" s="445">
        <f t="shared" ref="AH84:BM84" si="46">SUM(AH85:AH86)</f>
        <v>4184.5282547057714</v>
      </c>
      <c r="AI84" s="445">
        <f t="shared" si="46"/>
        <v>3364.1597771115562</v>
      </c>
      <c r="AJ84" s="445">
        <f t="shared" si="46"/>
        <v>2814.8421822372493</v>
      </c>
      <c r="AK84" s="445">
        <f t="shared" si="46"/>
        <v>2640.4779758148497</v>
      </c>
      <c r="AL84" s="445">
        <f t="shared" si="46"/>
        <v>1999.2473026979667</v>
      </c>
      <c r="AM84" s="445">
        <f t="shared" si="46"/>
        <v>909.54587105183577</v>
      </c>
      <c r="AN84" s="445">
        <f t="shared" si="46"/>
        <v>903.26475443479001</v>
      </c>
      <c r="AO84" s="445">
        <f t="shared" si="46"/>
        <v>843.4102038007926</v>
      </c>
      <c r="AP84" s="445">
        <f t="shared" si="46"/>
        <v>522.21728161649571</v>
      </c>
      <c r="AQ84" s="445">
        <f t="shared" si="46"/>
        <v>532.17760127845781</v>
      </c>
      <c r="AR84" s="445">
        <f t="shared" si="46"/>
        <v>494.09035126752099</v>
      </c>
      <c r="AS84" s="445">
        <f t="shared" si="46"/>
        <v>484.35174924485369</v>
      </c>
      <c r="AT84" s="445">
        <f t="shared" si="46"/>
        <v>474.07644440353687</v>
      </c>
      <c r="AU84" s="445">
        <f t="shared" si="46"/>
        <v>564.20572240701892</v>
      </c>
      <c r="AV84" s="445">
        <f t="shared" si="46"/>
        <v>728.73191856160179</v>
      </c>
      <c r="AW84" s="445">
        <f t="shared" si="46"/>
        <v>710.2192035275732</v>
      </c>
      <c r="AX84" s="445">
        <f t="shared" si="46"/>
        <v>654.13899159462062</v>
      </c>
      <c r="AY84" s="445">
        <f t="shared" si="46"/>
        <v>22.181194975335814</v>
      </c>
      <c r="AZ84" s="445">
        <f t="shared" si="46"/>
        <v>0</v>
      </c>
      <c r="BA84" s="445">
        <f t="shared" si="46"/>
        <v>0</v>
      </c>
      <c r="BB84" s="445">
        <f t="shared" si="46"/>
        <v>0</v>
      </c>
      <c r="BC84" s="445">
        <f t="shared" si="46"/>
        <v>0</v>
      </c>
      <c r="BD84" s="445">
        <f t="shared" si="46"/>
        <v>0</v>
      </c>
      <c r="BE84" s="445">
        <f t="shared" si="46"/>
        <v>0</v>
      </c>
      <c r="BF84" s="445">
        <f t="shared" si="46"/>
        <v>0</v>
      </c>
      <c r="BG84" s="445">
        <f t="shared" si="46"/>
        <v>0</v>
      </c>
      <c r="BH84" s="445">
        <f t="shared" si="46"/>
        <v>0</v>
      </c>
      <c r="BI84" s="445">
        <f t="shared" si="46"/>
        <v>0</v>
      </c>
      <c r="BJ84" s="445">
        <f t="shared" si="46"/>
        <v>0</v>
      </c>
      <c r="BK84" s="445">
        <f t="shared" si="46"/>
        <v>0</v>
      </c>
      <c r="BL84" s="445">
        <f t="shared" si="46"/>
        <v>0</v>
      </c>
      <c r="BM84" s="445">
        <f t="shared" si="46"/>
        <v>0</v>
      </c>
      <c r="BN84" s="445">
        <f t="shared" ref="BN84:CE84" si="47">SUM(BN85:BN86)</f>
        <v>0</v>
      </c>
      <c r="BO84" s="445">
        <f t="shared" si="47"/>
        <v>0</v>
      </c>
      <c r="BP84" s="445">
        <f t="shared" si="47"/>
        <v>0</v>
      </c>
      <c r="BQ84" s="445">
        <f t="shared" si="47"/>
        <v>0</v>
      </c>
      <c r="BR84" s="445">
        <f t="shared" si="47"/>
        <v>0</v>
      </c>
      <c r="BS84" s="445">
        <f t="shared" si="47"/>
        <v>0</v>
      </c>
      <c r="BT84" s="445">
        <f t="shared" si="47"/>
        <v>0</v>
      </c>
      <c r="BU84" s="445">
        <f t="shared" si="47"/>
        <v>0</v>
      </c>
      <c r="BV84" s="445">
        <f t="shared" si="47"/>
        <v>0</v>
      </c>
      <c r="BW84" s="445">
        <f t="shared" si="47"/>
        <v>0</v>
      </c>
      <c r="BX84" s="445">
        <f t="shared" si="47"/>
        <v>0</v>
      </c>
      <c r="BY84" s="445">
        <f t="shared" si="47"/>
        <v>0</v>
      </c>
      <c r="BZ84" s="445">
        <f t="shared" si="47"/>
        <v>0</v>
      </c>
      <c r="CA84" s="445">
        <f t="shared" si="47"/>
        <v>0</v>
      </c>
      <c r="CB84" s="445">
        <f t="shared" si="47"/>
        <v>0</v>
      </c>
      <c r="CC84" s="445">
        <f t="shared" si="47"/>
        <v>0</v>
      </c>
      <c r="CD84" s="445">
        <f t="shared" si="47"/>
        <v>0</v>
      </c>
      <c r="CE84" s="446">
        <f t="shared" si="47"/>
        <v>0</v>
      </c>
    </row>
    <row r="85" spans="2:83" x14ac:dyDescent="0.35">
      <c r="B85" s="447" t="s">
        <v>438</v>
      </c>
      <c r="C85" s="73"/>
      <c r="D85" s="448">
        <v>0</v>
      </c>
      <c r="E85" s="448">
        <v>0</v>
      </c>
      <c r="F85" s="448">
        <v>0</v>
      </c>
      <c r="G85" s="448">
        <v>0</v>
      </c>
      <c r="H85" s="448">
        <v>0</v>
      </c>
      <c r="I85" s="448">
        <v>0</v>
      </c>
      <c r="J85" s="448">
        <v>0</v>
      </c>
      <c r="K85" s="448">
        <v>0</v>
      </c>
      <c r="L85" s="448">
        <v>0</v>
      </c>
      <c r="M85" s="448">
        <v>0</v>
      </c>
      <c r="N85" s="448">
        <v>0</v>
      </c>
      <c r="O85" s="448">
        <v>0</v>
      </c>
      <c r="P85" s="448">
        <v>0</v>
      </c>
      <c r="Q85" s="448">
        <v>0</v>
      </c>
      <c r="R85" s="448">
        <v>0</v>
      </c>
      <c r="S85" s="448">
        <v>0</v>
      </c>
      <c r="T85" s="448">
        <v>0</v>
      </c>
      <c r="U85" s="448">
        <v>0</v>
      </c>
      <c r="V85" s="448">
        <v>0</v>
      </c>
      <c r="W85" s="448">
        <v>0</v>
      </c>
      <c r="X85" s="448">
        <v>0</v>
      </c>
      <c r="Y85" s="448">
        <v>0</v>
      </c>
      <c r="Z85" s="448">
        <v>0</v>
      </c>
      <c r="AA85" s="448">
        <v>0</v>
      </c>
      <c r="AB85" s="448">
        <v>0</v>
      </c>
      <c r="AC85" s="448">
        <v>0</v>
      </c>
      <c r="AD85" s="448">
        <v>0</v>
      </c>
      <c r="AE85" s="448">
        <v>0</v>
      </c>
      <c r="AF85" s="448">
        <v>0</v>
      </c>
      <c r="AG85" s="448">
        <v>0</v>
      </c>
      <c r="AH85" s="448">
        <v>4160.8868521368122</v>
      </c>
      <c r="AI85" s="448">
        <v>3344.1435016015525</v>
      </c>
      <c r="AJ85" s="448">
        <v>2799.2955793572369</v>
      </c>
      <c r="AK85" s="448">
        <v>2628.539783986027</v>
      </c>
      <c r="AL85" s="448">
        <v>1992.5159902819685</v>
      </c>
      <c r="AM85" s="448">
        <v>904.79090636352589</v>
      </c>
      <c r="AN85" s="448">
        <v>895.78941730867746</v>
      </c>
      <c r="AO85" s="448">
        <v>839.79041751838577</v>
      </c>
      <c r="AP85" s="448">
        <v>520.89855110736312</v>
      </c>
      <c r="AQ85" s="448">
        <v>529.58447525145721</v>
      </c>
      <c r="AR85" s="448">
        <v>490.68464952916401</v>
      </c>
      <c r="AS85" s="448">
        <v>479.97816944633206</v>
      </c>
      <c r="AT85" s="448">
        <v>469.97522254705632</v>
      </c>
      <c r="AU85" s="448">
        <v>560.79432815812936</v>
      </c>
      <c r="AV85" s="448">
        <v>724.80516762198408</v>
      </c>
      <c r="AW85" s="448">
        <v>705.1997358470262</v>
      </c>
      <c r="AX85" s="448">
        <v>651.81109482737997</v>
      </c>
      <c r="AY85" s="448">
        <v>22.102258338412909</v>
      </c>
      <c r="AZ85" s="448">
        <v>0</v>
      </c>
      <c r="BA85" s="448">
        <v>0</v>
      </c>
      <c r="BB85" s="448">
        <v>0</v>
      </c>
      <c r="BC85" s="448">
        <v>0</v>
      </c>
      <c r="BD85" s="448">
        <v>0</v>
      </c>
      <c r="BE85" s="448">
        <v>0</v>
      </c>
      <c r="BF85" s="448">
        <v>0</v>
      </c>
      <c r="BG85" s="448">
        <v>0</v>
      </c>
      <c r="BH85" s="448">
        <v>0</v>
      </c>
      <c r="BI85" s="448">
        <v>0</v>
      </c>
      <c r="BJ85" s="448">
        <v>0</v>
      </c>
      <c r="BK85" s="448">
        <v>0</v>
      </c>
      <c r="BL85" s="448">
        <v>0</v>
      </c>
      <c r="BM85" s="448">
        <v>0</v>
      </c>
      <c r="BN85" s="448">
        <v>0</v>
      </c>
      <c r="BO85" s="448">
        <v>0</v>
      </c>
      <c r="BP85" s="448">
        <v>0</v>
      </c>
      <c r="BQ85" s="448">
        <v>0</v>
      </c>
      <c r="BR85" s="448">
        <v>0</v>
      </c>
      <c r="BS85" s="448">
        <v>0</v>
      </c>
      <c r="BT85" s="448">
        <v>0</v>
      </c>
      <c r="BU85" s="448">
        <v>0</v>
      </c>
      <c r="BV85" s="448">
        <v>0</v>
      </c>
      <c r="BW85" s="448">
        <v>0</v>
      </c>
      <c r="BX85" s="448">
        <v>0</v>
      </c>
      <c r="BY85" s="448">
        <v>0</v>
      </c>
      <c r="BZ85" s="448">
        <v>0</v>
      </c>
      <c r="CA85" s="448">
        <v>0</v>
      </c>
      <c r="CB85" s="448">
        <v>0</v>
      </c>
      <c r="CC85" s="448">
        <v>0</v>
      </c>
      <c r="CD85" s="448">
        <v>0</v>
      </c>
      <c r="CE85" s="449">
        <v>0</v>
      </c>
    </row>
    <row r="86" spans="2:83" x14ac:dyDescent="0.35">
      <c r="B86" s="447" t="s">
        <v>437</v>
      </c>
      <c r="C86" s="73"/>
      <c r="D86" s="448">
        <v>0</v>
      </c>
      <c r="E86" s="448">
        <v>0</v>
      </c>
      <c r="F86" s="448">
        <v>0</v>
      </c>
      <c r="G86" s="448">
        <v>0</v>
      </c>
      <c r="H86" s="448">
        <v>0</v>
      </c>
      <c r="I86" s="448">
        <v>0</v>
      </c>
      <c r="J86" s="448">
        <v>0</v>
      </c>
      <c r="K86" s="448">
        <v>0</v>
      </c>
      <c r="L86" s="448">
        <v>0</v>
      </c>
      <c r="M86" s="448">
        <v>0</v>
      </c>
      <c r="N86" s="448">
        <v>0</v>
      </c>
      <c r="O86" s="448">
        <v>0</v>
      </c>
      <c r="P86" s="448">
        <v>0</v>
      </c>
      <c r="Q86" s="448">
        <v>0</v>
      </c>
      <c r="R86" s="448">
        <v>0</v>
      </c>
      <c r="S86" s="448">
        <v>0</v>
      </c>
      <c r="T86" s="448">
        <v>0</v>
      </c>
      <c r="U86" s="448">
        <v>0</v>
      </c>
      <c r="V86" s="448">
        <v>0</v>
      </c>
      <c r="W86" s="448">
        <v>0</v>
      </c>
      <c r="X86" s="448">
        <v>0</v>
      </c>
      <c r="Y86" s="448">
        <v>0</v>
      </c>
      <c r="Z86" s="448">
        <v>0</v>
      </c>
      <c r="AA86" s="448">
        <v>0</v>
      </c>
      <c r="AB86" s="448">
        <v>0</v>
      </c>
      <c r="AC86" s="448">
        <v>0</v>
      </c>
      <c r="AD86" s="448">
        <v>0</v>
      </c>
      <c r="AE86" s="448">
        <v>0</v>
      </c>
      <c r="AF86" s="448">
        <v>0</v>
      </c>
      <c r="AG86" s="448">
        <v>0</v>
      </c>
      <c r="AH86" s="448">
        <v>23.641402568959162</v>
      </c>
      <c r="AI86" s="448">
        <v>20.016275510003432</v>
      </c>
      <c r="AJ86" s="448">
        <v>15.546602880012387</v>
      </c>
      <c r="AK86" s="448">
        <v>11.938191828822735</v>
      </c>
      <c r="AL86" s="448">
        <v>6.7313124159983184</v>
      </c>
      <c r="AM86" s="448">
        <v>4.7549646883098777</v>
      </c>
      <c r="AN86" s="448">
        <v>7.4753371261125166</v>
      </c>
      <c r="AO86" s="448">
        <v>3.6197862824068348</v>
      </c>
      <c r="AP86" s="448">
        <v>1.3187305091325652</v>
      </c>
      <c r="AQ86" s="448">
        <v>2.5931260270005945</v>
      </c>
      <c r="AR86" s="448">
        <v>3.4057017383570054</v>
      </c>
      <c r="AS86" s="448">
        <v>4.3735797985216101</v>
      </c>
      <c r="AT86" s="448">
        <v>4.1012218564805218</v>
      </c>
      <c r="AU86" s="448">
        <v>3.411394248889557</v>
      </c>
      <c r="AV86" s="448">
        <v>3.9267509396176536</v>
      </c>
      <c r="AW86" s="448">
        <v>5.0194676805469989</v>
      </c>
      <c r="AX86" s="448">
        <v>2.3278967672406425</v>
      </c>
      <c r="AY86" s="448">
        <v>7.8936636922903244E-2</v>
      </c>
      <c r="AZ86" s="448">
        <v>0</v>
      </c>
      <c r="BA86" s="448">
        <v>0</v>
      </c>
      <c r="BB86" s="448">
        <v>0</v>
      </c>
      <c r="BC86" s="448">
        <v>0</v>
      </c>
      <c r="BD86" s="448">
        <v>0</v>
      </c>
      <c r="BE86" s="448">
        <v>0</v>
      </c>
      <c r="BF86" s="448">
        <v>0</v>
      </c>
      <c r="BG86" s="448">
        <v>0</v>
      </c>
      <c r="BH86" s="448">
        <v>0</v>
      </c>
      <c r="BI86" s="448">
        <v>0</v>
      </c>
      <c r="BJ86" s="448">
        <v>0</v>
      </c>
      <c r="BK86" s="448">
        <v>0</v>
      </c>
      <c r="BL86" s="448">
        <v>0</v>
      </c>
      <c r="BM86" s="448">
        <v>0</v>
      </c>
      <c r="BN86" s="448">
        <v>0</v>
      </c>
      <c r="BO86" s="448">
        <v>0</v>
      </c>
      <c r="BP86" s="448">
        <v>0</v>
      </c>
      <c r="BQ86" s="448">
        <v>0</v>
      </c>
      <c r="BR86" s="448">
        <v>0</v>
      </c>
      <c r="BS86" s="448">
        <v>0</v>
      </c>
      <c r="BT86" s="448">
        <v>0</v>
      </c>
      <c r="BU86" s="448">
        <v>0</v>
      </c>
      <c r="BV86" s="448">
        <v>0</v>
      </c>
      <c r="BW86" s="448">
        <v>0</v>
      </c>
      <c r="BX86" s="448">
        <v>0</v>
      </c>
      <c r="BY86" s="448">
        <v>0</v>
      </c>
      <c r="BZ86" s="448">
        <v>0</v>
      </c>
      <c r="CA86" s="448">
        <v>0</v>
      </c>
      <c r="CB86" s="448">
        <v>0</v>
      </c>
      <c r="CC86" s="448">
        <v>0</v>
      </c>
      <c r="CD86" s="448">
        <v>0</v>
      </c>
      <c r="CE86" s="449">
        <v>0</v>
      </c>
    </row>
    <row r="87" spans="2:83" s="243" customFormat="1" ht="25.5" customHeight="1" x14ac:dyDescent="0.35">
      <c r="B87" s="108" t="s">
        <v>694</v>
      </c>
      <c r="C87" s="108"/>
      <c r="D87" s="445">
        <v>0</v>
      </c>
      <c r="E87" s="445">
        <v>0</v>
      </c>
      <c r="F87" s="445">
        <v>0</v>
      </c>
      <c r="G87" s="445">
        <v>0</v>
      </c>
      <c r="H87" s="445">
        <v>0</v>
      </c>
      <c r="I87" s="445">
        <v>0</v>
      </c>
      <c r="J87" s="445">
        <v>0</v>
      </c>
      <c r="K87" s="445">
        <v>0</v>
      </c>
      <c r="L87" s="445">
        <v>0</v>
      </c>
      <c r="M87" s="445">
        <v>0</v>
      </c>
      <c r="N87" s="445">
        <v>0</v>
      </c>
      <c r="O87" s="445">
        <v>0</v>
      </c>
      <c r="P87" s="445">
        <v>0</v>
      </c>
      <c r="Q87" s="445">
        <v>0</v>
      </c>
      <c r="R87" s="445">
        <v>0</v>
      </c>
      <c r="S87" s="445">
        <v>0</v>
      </c>
      <c r="T87" s="445">
        <v>0</v>
      </c>
      <c r="U87" s="445">
        <v>0</v>
      </c>
      <c r="V87" s="445">
        <v>0</v>
      </c>
      <c r="W87" s="445">
        <v>0</v>
      </c>
      <c r="X87" s="445">
        <v>0</v>
      </c>
      <c r="Y87" s="445">
        <v>0</v>
      </c>
      <c r="Z87" s="445">
        <v>0</v>
      </c>
      <c r="AA87" s="445">
        <v>0</v>
      </c>
      <c r="AB87" s="445">
        <v>0</v>
      </c>
      <c r="AC87" s="445">
        <v>0</v>
      </c>
      <c r="AD87" s="445">
        <v>0</v>
      </c>
      <c r="AE87" s="445">
        <v>100.81565520537582</v>
      </c>
      <c r="AF87" s="445">
        <v>258.61033014468774</v>
      </c>
      <c r="AG87" s="445">
        <v>298.09257074021679</v>
      </c>
      <c r="AH87" s="445">
        <f t="shared" ref="AH87:BM87" si="48">SUM(AH88:AH89)</f>
        <v>414.84547352686519</v>
      </c>
      <c r="AI87" s="445">
        <f t="shared" si="48"/>
        <v>436.57035275493479</v>
      </c>
      <c r="AJ87" s="445">
        <f t="shared" si="48"/>
        <v>464.83632367220628</v>
      </c>
      <c r="AK87" s="445">
        <f t="shared" si="48"/>
        <v>504.79726008225072</v>
      </c>
      <c r="AL87" s="445">
        <f t="shared" si="48"/>
        <v>555.74744515430837</v>
      </c>
      <c r="AM87" s="445">
        <f t="shared" si="48"/>
        <v>624.66923974126075</v>
      </c>
      <c r="AN87" s="445">
        <f t="shared" si="48"/>
        <v>764.05190697709827</v>
      </c>
      <c r="AO87" s="445">
        <f t="shared" si="48"/>
        <v>812.85186308337256</v>
      </c>
      <c r="AP87" s="445">
        <f t="shared" si="48"/>
        <v>831.46326961285638</v>
      </c>
      <c r="AQ87" s="445">
        <f t="shared" si="48"/>
        <v>813.89662524734274</v>
      </c>
      <c r="AR87" s="445">
        <f t="shared" si="48"/>
        <v>813.9363786164854</v>
      </c>
      <c r="AS87" s="445">
        <f t="shared" si="48"/>
        <v>822.72646509545746</v>
      </c>
      <c r="AT87" s="445">
        <f t="shared" si="48"/>
        <v>939.72309017755424</v>
      </c>
      <c r="AU87" s="445">
        <f t="shared" si="48"/>
        <v>1229.8711923080753</v>
      </c>
      <c r="AV87" s="445">
        <f t="shared" si="48"/>
        <v>1281.5171210166475</v>
      </c>
      <c r="AW87" s="445">
        <f t="shared" si="48"/>
        <v>1368.3666916973343</v>
      </c>
      <c r="AX87" s="445">
        <f t="shared" si="48"/>
        <v>1484.0787939714721</v>
      </c>
      <c r="AY87" s="445">
        <f t="shared" si="48"/>
        <v>1516.4765443421004</v>
      </c>
      <c r="AZ87" s="445">
        <f t="shared" si="48"/>
        <v>1607.6735543463126</v>
      </c>
      <c r="BA87" s="445">
        <f t="shared" si="48"/>
        <v>1771.4642648235899</v>
      </c>
      <c r="BB87" s="445">
        <f t="shared" si="48"/>
        <v>1715.2746169644204</v>
      </c>
      <c r="BC87" s="445">
        <f t="shared" si="48"/>
        <v>1731.8453492365575</v>
      </c>
      <c r="BD87" s="445">
        <f t="shared" si="48"/>
        <v>1723.9142353861741</v>
      </c>
      <c r="BE87" s="445">
        <f t="shared" si="48"/>
        <v>1731.5956918779202</v>
      </c>
      <c r="BF87" s="445">
        <f t="shared" si="48"/>
        <v>1559.3228407016793</v>
      </c>
      <c r="BG87" s="445">
        <f t="shared" si="48"/>
        <v>1487.8870504545664</v>
      </c>
      <c r="BH87" s="445">
        <f t="shared" si="48"/>
        <v>1416.9582092009919</v>
      </c>
      <c r="BI87" s="445">
        <f t="shared" si="48"/>
        <v>1351.6182843533124</v>
      </c>
      <c r="BJ87" s="445">
        <f t="shared" si="48"/>
        <v>1317.1284553778191</v>
      </c>
      <c r="BK87" s="445">
        <f t="shared" si="48"/>
        <v>1279.3611788305529</v>
      </c>
      <c r="BL87" s="445">
        <f t="shared" si="48"/>
        <v>1219.7695461671776</v>
      </c>
      <c r="BM87" s="445">
        <f t="shared" si="48"/>
        <v>1229.5982258627575</v>
      </c>
      <c r="BN87" s="445">
        <f t="shared" ref="BN87:CE87" si="49">SUM(BN88:BN89)</f>
        <v>1185.0307985534259</v>
      </c>
      <c r="BO87" s="445">
        <f t="shared" si="49"/>
        <v>1154.4592377948193</v>
      </c>
      <c r="BP87" s="445">
        <f t="shared" si="49"/>
        <v>1142.7578996429584</v>
      </c>
      <c r="BQ87" s="445">
        <f t="shared" si="49"/>
        <v>1085.2288509943123</v>
      </c>
      <c r="BR87" s="445">
        <f t="shared" si="49"/>
        <v>917.89143072381853</v>
      </c>
      <c r="BS87" s="445">
        <f t="shared" si="49"/>
        <v>581.676821578052</v>
      </c>
      <c r="BT87" s="445">
        <f t="shared" si="49"/>
        <v>284.37234580311952</v>
      </c>
      <c r="BU87" s="445">
        <f t="shared" si="49"/>
        <v>142.7684367155407</v>
      </c>
      <c r="BV87" s="445">
        <f t="shared" si="49"/>
        <v>113.95821485434266</v>
      </c>
      <c r="BW87" s="445">
        <f t="shared" si="49"/>
        <v>101.75627435534622</v>
      </c>
      <c r="BX87" s="445">
        <f t="shared" si="49"/>
        <v>77.509337054672258</v>
      </c>
      <c r="BY87" s="445">
        <f t="shared" si="49"/>
        <v>67.604026628193736</v>
      </c>
      <c r="BZ87" s="445">
        <f t="shared" si="49"/>
        <v>58.535337306050231</v>
      </c>
      <c r="CA87" s="445">
        <f t="shared" si="49"/>
        <v>57.208732037586863</v>
      </c>
      <c r="CB87" s="445">
        <f t="shared" si="49"/>
        <v>52.051312095208232</v>
      </c>
      <c r="CC87" s="445">
        <f t="shared" si="49"/>
        <v>44.609886856958894</v>
      </c>
      <c r="CD87" s="445">
        <f t="shared" si="49"/>
        <v>36.779382566284887</v>
      </c>
      <c r="CE87" s="446">
        <f t="shared" si="49"/>
        <v>29.221098657379564</v>
      </c>
    </row>
    <row r="88" spans="2:83" x14ac:dyDescent="0.35">
      <c r="B88" s="447" t="s">
        <v>438</v>
      </c>
      <c r="C88" s="447"/>
      <c r="D88" s="448">
        <v>0</v>
      </c>
      <c r="E88" s="448">
        <v>0</v>
      </c>
      <c r="F88" s="448">
        <v>0</v>
      </c>
      <c r="G88" s="448">
        <v>0</v>
      </c>
      <c r="H88" s="448">
        <v>0</v>
      </c>
      <c r="I88" s="448">
        <v>0</v>
      </c>
      <c r="J88" s="448">
        <v>0</v>
      </c>
      <c r="K88" s="448">
        <v>0</v>
      </c>
      <c r="L88" s="448">
        <v>0</v>
      </c>
      <c r="M88" s="448">
        <v>0</v>
      </c>
      <c r="N88" s="448">
        <v>0</v>
      </c>
      <c r="O88" s="448">
        <v>0</v>
      </c>
      <c r="P88" s="448">
        <v>0</v>
      </c>
      <c r="Q88" s="448">
        <v>0</v>
      </c>
      <c r="R88" s="448">
        <v>0</v>
      </c>
      <c r="S88" s="448">
        <v>0</v>
      </c>
      <c r="T88" s="448">
        <v>0</v>
      </c>
      <c r="U88" s="448">
        <v>0</v>
      </c>
      <c r="V88" s="448">
        <v>0</v>
      </c>
      <c r="W88" s="448">
        <v>0</v>
      </c>
      <c r="X88" s="448">
        <v>0</v>
      </c>
      <c r="Y88" s="448">
        <v>0</v>
      </c>
      <c r="Z88" s="448">
        <v>0</v>
      </c>
      <c r="AA88" s="448">
        <v>0</v>
      </c>
      <c r="AB88" s="448">
        <v>0</v>
      </c>
      <c r="AC88" s="448">
        <v>0</v>
      </c>
      <c r="AD88" s="448">
        <v>0</v>
      </c>
      <c r="AE88" s="448">
        <v>0</v>
      </c>
      <c r="AF88" s="448">
        <v>0</v>
      </c>
      <c r="AG88" s="448">
        <v>0</v>
      </c>
      <c r="AH88" s="448">
        <v>391.17893052430259</v>
      </c>
      <c r="AI88" s="448">
        <v>408.21762350256398</v>
      </c>
      <c r="AJ88" s="448">
        <v>428.59989977177395</v>
      </c>
      <c r="AK88" s="448">
        <v>460.49598014556699</v>
      </c>
      <c r="AL88" s="448">
        <v>504.28379129050364</v>
      </c>
      <c r="AM88" s="448">
        <v>564.61565378083617</v>
      </c>
      <c r="AN88" s="448">
        <v>688.65954218346315</v>
      </c>
      <c r="AO88" s="448">
        <v>730.0942587634155</v>
      </c>
      <c r="AP88" s="448">
        <v>741.75505274719205</v>
      </c>
      <c r="AQ88" s="448">
        <v>720.30759460382365</v>
      </c>
      <c r="AR88" s="448">
        <v>714.02822187421361</v>
      </c>
      <c r="AS88" s="448">
        <v>716.81878298640959</v>
      </c>
      <c r="AT88" s="448">
        <v>814.68573643311947</v>
      </c>
      <c r="AU88" s="448">
        <v>1069.3139989285114</v>
      </c>
      <c r="AV88" s="448">
        <v>1096.4017084412255</v>
      </c>
      <c r="AW88" s="448">
        <v>1166.2957540075176</v>
      </c>
      <c r="AX88" s="448">
        <v>1278.6552218866832</v>
      </c>
      <c r="AY88" s="448">
        <v>1311.2218960119419</v>
      </c>
      <c r="AZ88" s="448">
        <v>1421.8188239316112</v>
      </c>
      <c r="BA88" s="448">
        <v>1529.5827459493314</v>
      </c>
      <c r="BB88" s="448">
        <v>1463.9988318669898</v>
      </c>
      <c r="BC88" s="448">
        <v>1483.5840331109705</v>
      </c>
      <c r="BD88" s="448">
        <v>1446.7643175111559</v>
      </c>
      <c r="BE88" s="448">
        <v>1455.9706755400264</v>
      </c>
      <c r="BF88" s="448">
        <v>1294.479442740716</v>
      </c>
      <c r="BG88" s="448">
        <v>1217.8186725792598</v>
      </c>
      <c r="BH88" s="448">
        <v>1225.2083724035401</v>
      </c>
      <c r="BI88" s="448">
        <v>1159.0421179535033</v>
      </c>
      <c r="BJ88" s="448">
        <v>1120.08271822505</v>
      </c>
      <c r="BK88" s="448">
        <v>993.45635653220427</v>
      </c>
      <c r="BL88" s="448">
        <v>978.49737473972687</v>
      </c>
      <c r="BM88" s="448">
        <v>981.06277124783003</v>
      </c>
      <c r="BN88" s="448">
        <v>958.25440297756165</v>
      </c>
      <c r="BO88" s="448">
        <v>932.50079574072879</v>
      </c>
      <c r="BP88" s="448">
        <v>937.27919134111653</v>
      </c>
      <c r="BQ88" s="448">
        <v>902.60712331972309</v>
      </c>
      <c r="BR88" s="448">
        <v>745.20595020152155</v>
      </c>
      <c r="BS88" s="448">
        <v>422.88053589247272</v>
      </c>
      <c r="BT88" s="448">
        <v>138.34683410897571</v>
      </c>
      <c r="BU88" s="448">
        <v>17.434786125829831</v>
      </c>
      <c r="BV88" s="448">
        <v>1.4119448965821477</v>
      </c>
      <c r="BW88" s="448">
        <v>0.30997289530692779</v>
      </c>
      <c r="BX88" s="448">
        <v>0.16888415347298341</v>
      </c>
      <c r="BY88" s="448">
        <v>0.14410170618641174</v>
      </c>
      <c r="BZ88" s="448">
        <v>7.4554313776202141E-2</v>
      </c>
      <c r="CA88" s="448">
        <v>1.5260794213034213E-3</v>
      </c>
      <c r="CB88" s="448">
        <v>0</v>
      </c>
      <c r="CC88" s="448">
        <v>0</v>
      </c>
      <c r="CD88" s="448">
        <v>0</v>
      </c>
      <c r="CE88" s="449">
        <v>0</v>
      </c>
    </row>
    <row r="89" spans="2:83" x14ac:dyDescent="0.35">
      <c r="B89" s="447" t="s">
        <v>437</v>
      </c>
      <c r="C89" s="447"/>
      <c r="D89" s="448">
        <v>0</v>
      </c>
      <c r="E89" s="448">
        <v>0</v>
      </c>
      <c r="F89" s="448">
        <v>0</v>
      </c>
      <c r="G89" s="448">
        <v>0</v>
      </c>
      <c r="H89" s="448">
        <v>0</v>
      </c>
      <c r="I89" s="448">
        <v>0</v>
      </c>
      <c r="J89" s="448">
        <v>0</v>
      </c>
      <c r="K89" s="448">
        <v>0</v>
      </c>
      <c r="L89" s="448">
        <v>0</v>
      </c>
      <c r="M89" s="448">
        <v>0</v>
      </c>
      <c r="N89" s="448">
        <v>0</v>
      </c>
      <c r="O89" s="448">
        <v>0</v>
      </c>
      <c r="P89" s="448">
        <v>0</v>
      </c>
      <c r="Q89" s="448">
        <v>0</v>
      </c>
      <c r="R89" s="448">
        <v>0</v>
      </c>
      <c r="S89" s="448">
        <v>0</v>
      </c>
      <c r="T89" s="448">
        <v>0</v>
      </c>
      <c r="U89" s="448">
        <v>0</v>
      </c>
      <c r="V89" s="448">
        <v>0</v>
      </c>
      <c r="W89" s="448">
        <v>0</v>
      </c>
      <c r="X89" s="448">
        <v>0</v>
      </c>
      <c r="Y89" s="448">
        <v>0</v>
      </c>
      <c r="Z89" s="448">
        <v>0</v>
      </c>
      <c r="AA89" s="448">
        <v>0</v>
      </c>
      <c r="AB89" s="448">
        <v>0</v>
      </c>
      <c r="AC89" s="448">
        <v>0</v>
      </c>
      <c r="AD89" s="448">
        <v>0</v>
      </c>
      <c r="AE89" s="448">
        <v>0</v>
      </c>
      <c r="AF89" s="448">
        <v>0</v>
      </c>
      <c r="AG89" s="448">
        <v>0</v>
      </c>
      <c r="AH89" s="448">
        <v>23.666543002562623</v>
      </c>
      <c r="AI89" s="448">
        <v>28.352729252370779</v>
      </c>
      <c r="AJ89" s="448">
        <v>36.236423900432321</v>
      </c>
      <c r="AK89" s="448">
        <v>44.301279936683727</v>
      </c>
      <c r="AL89" s="448">
        <v>51.463653863804751</v>
      </c>
      <c r="AM89" s="448">
        <v>60.053585960424599</v>
      </c>
      <c r="AN89" s="448">
        <v>75.39236479363511</v>
      </c>
      <c r="AO89" s="448">
        <v>82.757604319957096</v>
      </c>
      <c r="AP89" s="448">
        <v>89.708216865664326</v>
      </c>
      <c r="AQ89" s="448">
        <v>93.589030643519109</v>
      </c>
      <c r="AR89" s="448">
        <v>99.9081567422718</v>
      </c>
      <c r="AS89" s="448">
        <v>105.90768210904783</v>
      </c>
      <c r="AT89" s="448">
        <v>125.03735374443471</v>
      </c>
      <c r="AU89" s="448">
        <v>160.55719337956384</v>
      </c>
      <c r="AV89" s="448">
        <v>185.11541257542197</v>
      </c>
      <c r="AW89" s="448">
        <v>202.07093768981673</v>
      </c>
      <c r="AX89" s="448">
        <v>205.42357208478893</v>
      </c>
      <c r="AY89" s="448">
        <v>205.25464833015852</v>
      </c>
      <c r="AZ89" s="448">
        <v>185.85473041470135</v>
      </c>
      <c r="BA89" s="448">
        <v>241.88151887425849</v>
      </c>
      <c r="BB89" s="448">
        <v>251.27578509743049</v>
      </c>
      <c r="BC89" s="448">
        <v>248.26131612558709</v>
      </c>
      <c r="BD89" s="448">
        <v>277.14991787501822</v>
      </c>
      <c r="BE89" s="448">
        <v>275.6250163378939</v>
      </c>
      <c r="BF89" s="448">
        <v>264.84339796096333</v>
      </c>
      <c r="BG89" s="448">
        <v>270.06837787530668</v>
      </c>
      <c r="BH89" s="448">
        <v>191.74983679745174</v>
      </c>
      <c r="BI89" s="448">
        <v>192.57616639980913</v>
      </c>
      <c r="BJ89" s="448">
        <v>197.04573715276899</v>
      </c>
      <c r="BK89" s="448">
        <v>285.90482229834873</v>
      </c>
      <c r="BL89" s="448">
        <v>241.27217142745067</v>
      </c>
      <c r="BM89" s="448">
        <v>248.53545461492749</v>
      </c>
      <c r="BN89" s="448">
        <v>226.77639557586431</v>
      </c>
      <c r="BO89" s="448">
        <v>221.95844205409043</v>
      </c>
      <c r="BP89" s="448">
        <v>205.47870830184172</v>
      </c>
      <c r="BQ89" s="448">
        <v>182.62172767458924</v>
      </c>
      <c r="BR89" s="448">
        <v>172.68548052229693</v>
      </c>
      <c r="BS89" s="448">
        <v>158.79628568557928</v>
      </c>
      <c r="BT89" s="448">
        <v>146.02551169414383</v>
      </c>
      <c r="BU89" s="448">
        <v>125.33365058971087</v>
      </c>
      <c r="BV89" s="448">
        <v>112.54626995776052</v>
      </c>
      <c r="BW89" s="448">
        <v>101.44630146003929</v>
      </c>
      <c r="BX89" s="448">
        <v>77.340452901199271</v>
      </c>
      <c r="BY89" s="448">
        <v>67.459924922007318</v>
      </c>
      <c r="BZ89" s="448">
        <v>58.460782992274027</v>
      </c>
      <c r="CA89" s="448">
        <v>57.207205958165559</v>
      </c>
      <c r="CB89" s="448">
        <v>52.051312095208232</v>
      </c>
      <c r="CC89" s="448">
        <v>44.609886856958894</v>
      </c>
      <c r="CD89" s="448">
        <v>36.779382566284887</v>
      </c>
      <c r="CE89" s="449">
        <v>29.221098657379564</v>
      </c>
    </row>
    <row r="90" spans="2:83" ht="26.25" customHeight="1" x14ac:dyDescent="0.35">
      <c r="B90" s="394" t="s">
        <v>695</v>
      </c>
      <c r="C90" s="447"/>
      <c r="D90" s="445">
        <v>0</v>
      </c>
      <c r="E90" s="445">
        <v>0</v>
      </c>
      <c r="F90" s="445">
        <v>0</v>
      </c>
      <c r="G90" s="445">
        <v>0</v>
      </c>
      <c r="H90" s="445">
        <v>0</v>
      </c>
      <c r="I90" s="445">
        <v>0</v>
      </c>
      <c r="J90" s="445">
        <v>0</v>
      </c>
      <c r="K90" s="445">
        <v>0</v>
      </c>
      <c r="L90" s="445">
        <v>0</v>
      </c>
      <c r="M90" s="445">
        <v>0</v>
      </c>
      <c r="N90" s="445">
        <v>0</v>
      </c>
      <c r="O90" s="445">
        <v>0</v>
      </c>
      <c r="P90" s="445">
        <v>0</v>
      </c>
      <c r="Q90" s="445">
        <v>0</v>
      </c>
      <c r="R90" s="445">
        <v>0</v>
      </c>
      <c r="S90" s="445">
        <v>0</v>
      </c>
      <c r="T90" s="445">
        <v>0</v>
      </c>
      <c r="U90" s="445">
        <v>0</v>
      </c>
      <c r="V90" s="445">
        <v>0</v>
      </c>
      <c r="W90" s="445">
        <v>0</v>
      </c>
      <c r="X90" s="445">
        <v>0</v>
      </c>
      <c r="Y90" s="445">
        <v>0</v>
      </c>
      <c r="Z90" s="445">
        <v>0</v>
      </c>
      <c r="AA90" s="445">
        <v>0</v>
      </c>
      <c r="AB90" s="445">
        <v>0</v>
      </c>
      <c r="AC90" s="445">
        <v>0</v>
      </c>
      <c r="AD90" s="445">
        <v>0</v>
      </c>
      <c r="AE90" s="445">
        <v>0</v>
      </c>
      <c r="AF90" s="445">
        <v>0</v>
      </c>
      <c r="AG90" s="445">
        <v>0</v>
      </c>
      <c r="AH90" s="445">
        <f t="shared" ref="AH90:BG90" si="50">AH91</f>
        <v>781.59292113757215</v>
      </c>
      <c r="AI90" s="445">
        <f t="shared" si="50"/>
        <v>749.87378237906432</v>
      </c>
      <c r="AJ90" s="445">
        <f t="shared" si="50"/>
        <v>740.29488584832848</v>
      </c>
      <c r="AK90" s="445">
        <f t="shared" si="50"/>
        <v>768.84505766373582</v>
      </c>
      <c r="AL90" s="445">
        <f t="shared" si="50"/>
        <v>934.66615775951868</v>
      </c>
      <c r="AM90" s="445">
        <f t="shared" si="50"/>
        <v>1046.835813852113</v>
      </c>
      <c r="AN90" s="445">
        <f t="shared" si="50"/>
        <v>1142.840352385236</v>
      </c>
      <c r="AO90" s="445">
        <f t="shared" si="50"/>
        <v>1320.1203189925448</v>
      </c>
      <c r="AP90" s="445">
        <f t="shared" si="50"/>
        <v>1572.4866748116826</v>
      </c>
      <c r="AQ90" s="445">
        <f t="shared" si="50"/>
        <v>1618.5835925744152</v>
      </c>
      <c r="AR90" s="445">
        <f t="shared" si="50"/>
        <v>1987.0689267478963</v>
      </c>
      <c r="AS90" s="445">
        <f t="shared" si="50"/>
        <v>2144.8327760484358</v>
      </c>
      <c r="AT90" s="445">
        <f t="shared" si="50"/>
        <v>2371.5482784063747</v>
      </c>
      <c r="AU90" s="445">
        <f t="shared" si="50"/>
        <v>2885.8836381855986</v>
      </c>
      <c r="AV90" s="445">
        <f t="shared" si="50"/>
        <v>3801.8184432650596</v>
      </c>
      <c r="AW90" s="445">
        <f t="shared" si="50"/>
        <v>4588.2106353918289</v>
      </c>
      <c r="AX90" s="445">
        <f t="shared" si="50"/>
        <v>5277.6601299378772</v>
      </c>
      <c r="AY90" s="445">
        <f t="shared" si="50"/>
        <v>5955.6508508776651</v>
      </c>
      <c r="AZ90" s="445">
        <f t="shared" si="50"/>
        <v>6224.5853634515606</v>
      </c>
      <c r="BA90" s="445">
        <f t="shared" si="50"/>
        <v>6524.8772361612409</v>
      </c>
      <c r="BB90" s="445">
        <f t="shared" si="50"/>
        <v>6706.1869436764164</v>
      </c>
      <c r="BC90" s="445">
        <f t="shared" si="50"/>
        <v>6972.2059170408766</v>
      </c>
      <c r="BD90" s="445">
        <f t="shared" si="50"/>
        <v>7478.9615499968113</v>
      </c>
      <c r="BE90" s="445">
        <f t="shared" si="50"/>
        <v>7942.9544490831067</v>
      </c>
      <c r="BF90" s="445">
        <f t="shared" si="50"/>
        <v>7771.8280483479821</v>
      </c>
      <c r="BG90" s="445">
        <f t="shared" si="50"/>
        <v>7955.670713018495</v>
      </c>
      <c r="BH90" s="490">
        <f t="shared" ref="BH90:CE90" si="51">+BH94</f>
        <v>7277.0593841850123</v>
      </c>
      <c r="BI90" s="445">
        <f t="shared" si="51"/>
        <v>6804.8339022652726</v>
      </c>
      <c r="BJ90" s="445">
        <f t="shared" si="51"/>
        <v>6668.3646706310765</v>
      </c>
      <c r="BK90" s="445">
        <f t="shared" si="51"/>
        <v>7201.7353464169746</v>
      </c>
      <c r="BL90" s="445">
        <f t="shared" si="51"/>
        <v>7008.211738230938</v>
      </c>
      <c r="BM90" s="445">
        <f t="shared" si="51"/>
        <v>6761.2971124009064</v>
      </c>
      <c r="BN90" s="445">
        <f t="shared" si="51"/>
        <v>6183.5555601558435</v>
      </c>
      <c r="BO90" s="445">
        <f t="shared" si="51"/>
        <v>5298.8842320802041</v>
      </c>
      <c r="BP90" s="445">
        <f t="shared" si="51"/>
        <v>3207.6983720675435</v>
      </c>
      <c r="BQ90" s="445">
        <f t="shared" si="51"/>
        <v>1251.753190187864</v>
      </c>
      <c r="BR90" s="445">
        <f t="shared" si="51"/>
        <v>574.13653948188505</v>
      </c>
      <c r="BS90" s="445">
        <f t="shared" si="51"/>
        <v>288.85391050271426</v>
      </c>
      <c r="BT90" s="445">
        <f t="shared" si="51"/>
        <v>121.04790956468894</v>
      </c>
      <c r="BU90" s="445">
        <f t="shared" si="51"/>
        <v>34.574989490921652</v>
      </c>
      <c r="BV90" s="445">
        <f t="shared" si="51"/>
        <v>3.6923208669762388</v>
      </c>
      <c r="BW90" s="445">
        <f t="shared" si="51"/>
        <v>1.6452298856386653</v>
      </c>
      <c r="BX90" s="445">
        <f t="shared" si="51"/>
        <v>1.2161912221411231</v>
      </c>
      <c r="BY90" s="445">
        <f t="shared" si="51"/>
        <v>0.9170783265083492</v>
      </c>
      <c r="BZ90" s="445">
        <f t="shared" si="51"/>
        <v>0.68097516238354616</v>
      </c>
      <c r="CA90" s="445">
        <f t="shared" si="51"/>
        <v>0.60255185665735755</v>
      </c>
      <c r="CB90" s="445">
        <f t="shared" si="51"/>
        <v>0.46588922923139248</v>
      </c>
      <c r="CC90" s="445">
        <f t="shared" si="51"/>
        <v>8.7036691404644179E-2</v>
      </c>
      <c r="CD90" s="445">
        <f t="shared" si="51"/>
        <v>0</v>
      </c>
      <c r="CE90" s="446">
        <f t="shared" si="51"/>
        <v>0</v>
      </c>
    </row>
    <row r="91" spans="2:83" ht="24" customHeight="1" x14ac:dyDescent="0.35">
      <c r="B91" s="447" t="s">
        <v>696</v>
      </c>
      <c r="C91" s="450"/>
      <c r="D91" s="448">
        <v>0</v>
      </c>
      <c r="E91" s="448">
        <v>0</v>
      </c>
      <c r="F91" s="448">
        <v>0</v>
      </c>
      <c r="G91" s="448">
        <v>0</v>
      </c>
      <c r="H91" s="448">
        <v>0</v>
      </c>
      <c r="I91" s="448">
        <v>0</v>
      </c>
      <c r="J91" s="448">
        <v>0</v>
      </c>
      <c r="K91" s="448">
        <v>0</v>
      </c>
      <c r="L91" s="448">
        <v>0</v>
      </c>
      <c r="M91" s="448">
        <v>0</v>
      </c>
      <c r="N91" s="448">
        <v>0</v>
      </c>
      <c r="O91" s="448">
        <v>0</v>
      </c>
      <c r="P91" s="448">
        <v>0</v>
      </c>
      <c r="Q91" s="448">
        <v>0</v>
      </c>
      <c r="R91" s="448">
        <v>0</v>
      </c>
      <c r="S91" s="448">
        <v>0</v>
      </c>
      <c r="T91" s="448">
        <v>0</v>
      </c>
      <c r="U91" s="448">
        <v>0</v>
      </c>
      <c r="V91" s="448">
        <v>0</v>
      </c>
      <c r="W91" s="448">
        <v>0</v>
      </c>
      <c r="X91" s="448">
        <v>0</v>
      </c>
      <c r="Y91" s="448">
        <v>0</v>
      </c>
      <c r="Z91" s="448">
        <v>0</v>
      </c>
      <c r="AA91" s="448">
        <v>0</v>
      </c>
      <c r="AB91" s="448">
        <v>0</v>
      </c>
      <c r="AC91" s="448">
        <v>0</v>
      </c>
      <c r="AD91" s="448">
        <v>0</v>
      </c>
      <c r="AE91" s="448">
        <v>0</v>
      </c>
      <c r="AF91" s="448">
        <v>0</v>
      </c>
      <c r="AG91" s="448">
        <v>0</v>
      </c>
      <c r="AH91" s="448">
        <f t="shared" ref="AH91:BM91" si="52">SUM(AH92:AH93)</f>
        <v>781.59292113757215</v>
      </c>
      <c r="AI91" s="448">
        <f t="shared" si="52"/>
        <v>749.87378237906432</v>
      </c>
      <c r="AJ91" s="448">
        <f t="shared" si="52"/>
        <v>740.29488584832848</v>
      </c>
      <c r="AK91" s="448">
        <f t="shared" si="52"/>
        <v>768.84505766373582</v>
      </c>
      <c r="AL91" s="448">
        <f t="shared" si="52"/>
        <v>934.66615775951868</v>
      </c>
      <c r="AM91" s="448">
        <f t="shared" si="52"/>
        <v>1046.835813852113</v>
      </c>
      <c r="AN91" s="448">
        <f t="shared" si="52"/>
        <v>1142.840352385236</v>
      </c>
      <c r="AO91" s="448">
        <f t="shared" si="52"/>
        <v>1320.1203189925448</v>
      </c>
      <c r="AP91" s="448">
        <f t="shared" si="52"/>
        <v>1572.4866748116826</v>
      </c>
      <c r="AQ91" s="448">
        <f t="shared" si="52"/>
        <v>1618.5835925744152</v>
      </c>
      <c r="AR91" s="448">
        <f t="shared" si="52"/>
        <v>1987.0689267478963</v>
      </c>
      <c r="AS91" s="448">
        <f t="shared" si="52"/>
        <v>2144.8327760484358</v>
      </c>
      <c r="AT91" s="448">
        <f t="shared" si="52"/>
        <v>2371.5482784063747</v>
      </c>
      <c r="AU91" s="448">
        <f t="shared" si="52"/>
        <v>2885.8836381855986</v>
      </c>
      <c r="AV91" s="448">
        <f t="shared" si="52"/>
        <v>3801.8184432650596</v>
      </c>
      <c r="AW91" s="448">
        <f t="shared" si="52"/>
        <v>4588.2106353918289</v>
      </c>
      <c r="AX91" s="448">
        <f t="shared" si="52"/>
        <v>5277.6601299378772</v>
      </c>
      <c r="AY91" s="448">
        <f t="shared" si="52"/>
        <v>5955.6508508776651</v>
      </c>
      <c r="AZ91" s="448">
        <f t="shared" si="52"/>
        <v>6224.5853634515606</v>
      </c>
      <c r="BA91" s="448">
        <f t="shared" si="52"/>
        <v>6524.8772361612409</v>
      </c>
      <c r="BB91" s="448">
        <f t="shared" si="52"/>
        <v>6706.1869436764164</v>
      </c>
      <c r="BC91" s="448">
        <f t="shared" si="52"/>
        <v>6972.2059170408766</v>
      </c>
      <c r="BD91" s="448">
        <f t="shared" si="52"/>
        <v>7478.9615499968113</v>
      </c>
      <c r="BE91" s="448">
        <f t="shared" si="52"/>
        <v>7942.9544490831067</v>
      </c>
      <c r="BF91" s="448">
        <f t="shared" si="52"/>
        <v>7771.8280483479821</v>
      </c>
      <c r="BG91" s="448">
        <f t="shared" si="52"/>
        <v>7955.670713018495</v>
      </c>
      <c r="BH91" s="448">
        <f t="shared" si="52"/>
        <v>7816.0703653427299</v>
      </c>
      <c r="BI91" s="448">
        <f t="shared" si="52"/>
        <v>7549.2652615327361</v>
      </c>
      <c r="BJ91" s="448">
        <f t="shared" si="52"/>
        <v>7426.0571105156032</v>
      </c>
      <c r="BK91" s="448">
        <f t="shared" si="52"/>
        <v>7686.1487018050839</v>
      </c>
      <c r="BL91" s="448">
        <f t="shared" si="52"/>
        <v>7315.0655720211598</v>
      </c>
      <c r="BM91" s="448">
        <f t="shared" si="52"/>
        <v>7067.940671067623</v>
      </c>
      <c r="BN91" s="448">
        <v>0</v>
      </c>
      <c r="BO91" s="448">
        <v>0</v>
      </c>
      <c r="BP91" s="448">
        <v>0</v>
      </c>
      <c r="BQ91" s="448">
        <v>0</v>
      </c>
      <c r="BR91" s="448">
        <v>0</v>
      </c>
      <c r="BS91" s="448">
        <v>0</v>
      </c>
      <c r="BT91" s="448">
        <v>0</v>
      </c>
      <c r="BU91" s="448">
        <v>0</v>
      </c>
      <c r="BV91" s="448">
        <v>0</v>
      </c>
      <c r="BW91" s="448">
        <v>0</v>
      </c>
      <c r="BX91" s="448">
        <v>0</v>
      </c>
      <c r="BY91" s="448">
        <v>0</v>
      </c>
      <c r="BZ91" s="448">
        <v>0</v>
      </c>
      <c r="CA91" s="448">
        <v>0</v>
      </c>
      <c r="CB91" s="448">
        <v>0</v>
      </c>
      <c r="CC91" s="448">
        <v>0</v>
      </c>
      <c r="CD91" s="448">
        <v>0</v>
      </c>
      <c r="CE91" s="449">
        <v>0</v>
      </c>
    </row>
    <row r="92" spans="2:83" x14ac:dyDescent="0.35">
      <c r="B92" s="279" t="s">
        <v>697</v>
      </c>
      <c r="C92" s="447"/>
      <c r="D92" s="448">
        <v>0</v>
      </c>
      <c r="E92" s="448">
        <v>0</v>
      </c>
      <c r="F92" s="448">
        <v>0</v>
      </c>
      <c r="G92" s="448">
        <v>0</v>
      </c>
      <c r="H92" s="448">
        <v>0</v>
      </c>
      <c r="I92" s="448">
        <v>0</v>
      </c>
      <c r="J92" s="448">
        <v>0</v>
      </c>
      <c r="K92" s="448">
        <v>0</v>
      </c>
      <c r="L92" s="448">
        <v>0</v>
      </c>
      <c r="M92" s="448">
        <v>0</v>
      </c>
      <c r="N92" s="448">
        <v>0</v>
      </c>
      <c r="O92" s="448">
        <v>0</v>
      </c>
      <c r="P92" s="448">
        <v>0</v>
      </c>
      <c r="Q92" s="448">
        <v>0</v>
      </c>
      <c r="R92" s="448">
        <v>0</v>
      </c>
      <c r="S92" s="448">
        <v>0</v>
      </c>
      <c r="T92" s="448">
        <v>0</v>
      </c>
      <c r="U92" s="448">
        <v>0</v>
      </c>
      <c r="V92" s="448">
        <v>0</v>
      </c>
      <c r="W92" s="448">
        <v>0</v>
      </c>
      <c r="X92" s="448">
        <v>0</v>
      </c>
      <c r="Y92" s="448">
        <v>0</v>
      </c>
      <c r="Z92" s="448">
        <v>0</v>
      </c>
      <c r="AA92" s="448">
        <v>0</v>
      </c>
      <c r="AB92" s="448">
        <v>0</v>
      </c>
      <c r="AC92" s="448">
        <v>0</v>
      </c>
      <c r="AD92" s="448">
        <v>0</v>
      </c>
      <c r="AE92" s="448">
        <v>0</v>
      </c>
      <c r="AF92" s="448">
        <v>0</v>
      </c>
      <c r="AG92" s="448">
        <v>0</v>
      </c>
      <c r="AH92" s="448">
        <v>595.21307071245883</v>
      </c>
      <c r="AI92" s="448">
        <v>575.2456412770905</v>
      </c>
      <c r="AJ92" s="448">
        <v>563.82924445425022</v>
      </c>
      <c r="AK92" s="448">
        <v>586.34143286476819</v>
      </c>
      <c r="AL92" s="448">
        <v>714.53242948411082</v>
      </c>
      <c r="AM92" s="448">
        <v>799.71391681161413</v>
      </c>
      <c r="AN92" s="448">
        <v>874.12718171108702</v>
      </c>
      <c r="AO92" s="448">
        <v>1011.4810777466026</v>
      </c>
      <c r="AP92" s="448">
        <v>1201.9749722122694</v>
      </c>
      <c r="AQ92" s="448">
        <v>1238.0647922758303</v>
      </c>
      <c r="AR92" s="448">
        <v>1518.6148533435994</v>
      </c>
      <c r="AS92" s="448">
        <v>1674.0158252085353</v>
      </c>
      <c r="AT92" s="448">
        <v>2012.9793633780434</v>
      </c>
      <c r="AU92" s="448">
        <v>2330.9853546459804</v>
      </c>
      <c r="AV92" s="448">
        <v>3267.281568935533</v>
      </c>
      <c r="AW92" s="448">
        <v>4074.5178416075023</v>
      </c>
      <c r="AX92" s="448">
        <v>4732.2891592952756</v>
      </c>
      <c r="AY92" s="448">
        <v>5282.8212699591459</v>
      </c>
      <c r="AZ92" s="448">
        <v>5342.4584955771879</v>
      </c>
      <c r="BA92" s="448">
        <v>5609.7272894748585</v>
      </c>
      <c r="BB92" s="448">
        <v>5918.4539658849035</v>
      </c>
      <c r="BC92" s="448">
        <v>6202.8709269354031</v>
      </c>
      <c r="BD92" s="448">
        <v>6717.4672830880454</v>
      </c>
      <c r="BE92" s="448">
        <v>7215.1140015575629</v>
      </c>
      <c r="BF92" s="448">
        <v>7076.5482292311608</v>
      </c>
      <c r="BG92" s="448">
        <v>7259.4501790920012</v>
      </c>
      <c r="BH92" s="448">
        <v>7188.1310367413698</v>
      </c>
      <c r="BI92" s="448">
        <v>7086.8202136902373</v>
      </c>
      <c r="BJ92" s="448">
        <v>6982.8844835825948</v>
      </c>
      <c r="BK92" s="448">
        <v>7190.5437827337164</v>
      </c>
      <c r="BL92" s="448">
        <v>6948.0752473819921</v>
      </c>
      <c r="BM92" s="448">
        <v>6966.2144092502995</v>
      </c>
      <c r="BN92" s="448">
        <v>0</v>
      </c>
      <c r="BO92" s="448">
        <v>0</v>
      </c>
      <c r="BP92" s="448">
        <v>0</v>
      </c>
      <c r="BQ92" s="448">
        <v>0</v>
      </c>
      <c r="BR92" s="448">
        <v>0</v>
      </c>
      <c r="BS92" s="448">
        <v>0</v>
      </c>
      <c r="BT92" s="448">
        <v>0</v>
      </c>
      <c r="BU92" s="448">
        <v>0</v>
      </c>
      <c r="BV92" s="448">
        <v>0</v>
      </c>
      <c r="BW92" s="448">
        <v>0</v>
      </c>
      <c r="BX92" s="448">
        <v>0</v>
      </c>
      <c r="BY92" s="448">
        <v>0</v>
      </c>
      <c r="BZ92" s="448">
        <v>0</v>
      </c>
      <c r="CA92" s="448">
        <v>0</v>
      </c>
      <c r="CB92" s="448">
        <v>0</v>
      </c>
      <c r="CC92" s="448">
        <v>0</v>
      </c>
      <c r="CD92" s="448">
        <v>0</v>
      </c>
      <c r="CE92" s="449">
        <v>0</v>
      </c>
    </row>
    <row r="93" spans="2:83" x14ac:dyDescent="0.35">
      <c r="B93" s="279" t="s">
        <v>698</v>
      </c>
      <c r="C93" s="447"/>
      <c r="D93" s="448">
        <v>0</v>
      </c>
      <c r="E93" s="448">
        <v>0</v>
      </c>
      <c r="F93" s="448">
        <v>0</v>
      </c>
      <c r="G93" s="448">
        <v>0</v>
      </c>
      <c r="H93" s="448">
        <v>0</v>
      </c>
      <c r="I93" s="448">
        <v>0</v>
      </c>
      <c r="J93" s="448">
        <v>0</v>
      </c>
      <c r="K93" s="448">
        <v>0</v>
      </c>
      <c r="L93" s="448">
        <v>0</v>
      </c>
      <c r="M93" s="448">
        <v>0</v>
      </c>
      <c r="N93" s="448">
        <v>0</v>
      </c>
      <c r="O93" s="448">
        <v>0</v>
      </c>
      <c r="P93" s="448">
        <v>0</v>
      </c>
      <c r="Q93" s="448">
        <v>0</v>
      </c>
      <c r="R93" s="448">
        <v>0</v>
      </c>
      <c r="S93" s="448">
        <v>0</v>
      </c>
      <c r="T93" s="448">
        <v>0</v>
      </c>
      <c r="U93" s="448">
        <v>0</v>
      </c>
      <c r="V93" s="448">
        <v>0</v>
      </c>
      <c r="W93" s="448">
        <v>0</v>
      </c>
      <c r="X93" s="448">
        <v>0</v>
      </c>
      <c r="Y93" s="448">
        <v>0</v>
      </c>
      <c r="Z93" s="448">
        <v>0</v>
      </c>
      <c r="AA93" s="448">
        <v>0</v>
      </c>
      <c r="AB93" s="448">
        <v>0</v>
      </c>
      <c r="AC93" s="448">
        <v>0</v>
      </c>
      <c r="AD93" s="448">
        <v>0</v>
      </c>
      <c r="AE93" s="448">
        <v>0</v>
      </c>
      <c r="AF93" s="448">
        <v>0</v>
      </c>
      <c r="AG93" s="448">
        <v>0</v>
      </c>
      <c r="AH93" s="448">
        <v>186.37985042511337</v>
      </c>
      <c r="AI93" s="448">
        <v>174.62814110197388</v>
      </c>
      <c r="AJ93" s="448">
        <v>176.46564139407832</v>
      </c>
      <c r="AK93" s="448">
        <v>182.50362479896756</v>
      </c>
      <c r="AL93" s="448">
        <v>220.13372827540786</v>
      </c>
      <c r="AM93" s="448">
        <v>247.12189704049877</v>
      </c>
      <c r="AN93" s="448">
        <v>268.71317067414896</v>
      </c>
      <c r="AO93" s="448">
        <v>308.63924124594217</v>
      </c>
      <c r="AP93" s="448">
        <v>370.51170259941318</v>
      </c>
      <c r="AQ93" s="448">
        <v>380.51880029858484</v>
      </c>
      <c r="AR93" s="448">
        <v>468.45407340429682</v>
      </c>
      <c r="AS93" s="448">
        <v>470.81695083990053</v>
      </c>
      <c r="AT93" s="448">
        <v>358.56891502833111</v>
      </c>
      <c r="AU93" s="448">
        <v>554.89828353961832</v>
      </c>
      <c r="AV93" s="448">
        <v>534.53687432952654</v>
      </c>
      <c r="AW93" s="448">
        <v>513.69279378432691</v>
      </c>
      <c r="AX93" s="448">
        <v>545.37097064260149</v>
      </c>
      <c r="AY93" s="448">
        <v>672.82958091851958</v>
      </c>
      <c r="AZ93" s="448">
        <v>882.12686787437292</v>
      </c>
      <c r="BA93" s="448">
        <v>915.14994668638212</v>
      </c>
      <c r="BB93" s="448">
        <v>787.73297779151255</v>
      </c>
      <c r="BC93" s="448">
        <v>769.33499010547314</v>
      </c>
      <c r="BD93" s="448">
        <v>761.49426690876624</v>
      </c>
      <c r="BE93" s="448">
        <v>727.8404475255436</v>
      </c>
      <c r="BF93" s="448">
        <v>695.27981911682139</v>
      </c>
      <c r="BG93" s="448">
        <v>696.22053392649366</v>
      </c>
      <c r="BH93" s="448">
        <v>627.93932860136033</v>
      </c>
      <c r="BI93" s="448">
        <v>462.44504784249852</v>
      </c>
      <c r="BJ93" s="448">
        <v>443.17262693300813</v>
      </c>
      <c r="BK93" s="448">
        <v>495.60491907136725</v>
      </c>
      <c r="BL93" s="448">
        <v>366.99032463916751</v>
      </c>
      <c r="BM93" s="448">
        <v>101.72626181732331</v>
      </c>
      <c r="BN93" s="448">
        <v>0</v>
      </c>
      <c r="BO93" s="448">
        <v>0</v>
      </c>
      <c r="BP93" s="448">
        <v>0</v>
      </c>
      <c r="BQ93" s="448">
        <v>0</v>
      </c>
      <c r="BR93" s="448">
        <v>0</v>
      </c>
      <c r="BS93" s="448">
        <v>0</v>
      </c>
      <c r="BT93" s="448">
        <v>0</v>
      </c>
      <c r="BU93" s="448">
        <v>0</v>
      </c>
      <c r="BV93" s="448">
        <v>0</v>
      </c>
      <c r="BW93" s="448">
        <v>0</v>
      </c>
      <c r="BX93" s="448">
        <v>0</v>
      </c>
      <c r="BY93" s="448">
        <v>0</v>
      </c>
      <c r="BZ93" s="448">
        <v>0</v>
      </c>
      <c r="CA93" s="448">
        <v>0</v>
      </c>
      <c r="CB93" s="448">
        <v>0</v>
      </c>
      <c r="CC93" s="448">
        <v>0</v>
      </c>
      <c r="CD93" s="448">
        <v>0</v>
      </c>
      <c r="CE93" s="449">
        <v>0</v>
      </c>
    </row>
    <row r="94" spans="2:83" ht="27" customHeight="1" x14ac:dyDescent="0.35">
      <c r="B94" s="447" t="s">
        <v>699</v>
      </c>
      <c r="C94" s="447"/>
      <c r="D94" s="448">
        <v>0</v>
      </c>
      <c r="E94" s="448">
        <v>0</v>
      </c>
      <c r="F94" s="448">
        <v>0</v>
      </c>
      <c r="G94" s="448">
        <v>0</v>
      </c>
      <c r="H94" s="448">
        <v>0</v>
      </c>
      <c r="I94" s="448">
        <v>0</v>
      </c>
      <c r="J94" s="448">
        <v>0</v>
      </c>
      <c r="K94" s="448">
        <v>0</v>
      </c>
      <c r="L94" s="448">
        <v>0</v>
      </c>
      <c r="M94" s="448">
        <v>0</v>
      </c>
      <c r="N94" s="448">
        <v>0</v>
      </c>
      <c r="O94" s="448">
        <v>0</v>
      </c>
      <c r="P94" s="448">
        <v>0</v>
      </c>
      <c r="Q94" s="448">
        <v>0</v>
      </c>
      <c r="R94" s="448">
        <v>0</v>
      </c>
      <c r="S94" s="448">
        <v>0</v>
      </c>
      <c r="T94" s="448">
        <v>0</v>
      </c>
      <c r="U94" s="448">
        <v>0</v>
      </c>
      <c r="V94" s="448">
        <v>0</v>
      </c>
      <c r="W94" s="448">
        <v>0</v>
      </c>
      <c r="X94" s="448">
        <v>0</v>
      </c>
      <c r="Y94" s="448">
        <v>0</v>
      </c>
      <c r="Z94" s="448">
        <v>0</v>
      </c>
      <c r="AA94" s="448">
        <v>0</v>
      </c>
      <c r="AB94" s="448">
        <v>0</v>
      </c>
      <c r="AC94" s="448">
        <v>0</v>
      </c>
      <c r="AD94" s="448">
        <v>0</v>
      </c>
      <c r="AE94" s="448">
        <v>0</v>
      </c>
      <c r="AF94" s="448">
        <v>0</v>
      </c>
      <c r="AG94" s="448">
        <v>0</v>
      </c>
      <c r="AH94" s="448">
        <v>0</v>
      </c>
      <c r="AI94" s="448">
        <v>0</v>
      </c>
      <c r="AJ94" s="448">
        <v>0</v>
      </c>
      <c r="AK94" s="448">
        <v>0</v>
      </c>
      <c r="AL94" s="448">
        <v>0</v>
      </c>
      <c r="AM94" s="448">
        <v>0</v>
      </c>
      <c r="AN94" s="448">
        <v>0</v>
      </c>
      <c r="AO94" s="448">
        <v>0</v>
      </c>
      <c r="AP94" s="448">
        <v>0</v>
      </c>
      <c r="AQ94" s="448">
        <v>0</v>
      </c>
      <c r="AR94" s="448">
        <v>0</v>
      </c>
      <c r="AS94" s="448">
        <v>0</v>
      </c>
      <c r="AT94" s="448">
        <v>0</v>
      </c>
      <c r="AU94" s="448">
        <v>0</v>
      </c>
      <c r="AV94" s="448">
        <v>0</v>
      </c>
      <c r="AW94" s="448">
        <v>0</v>
      </c>
      <c r="AX94" s="448">
        <v>0</v>
      </c>
      <c r="AY94" s="448">
        <v>0</v>
      </c>
      <c r="AZ94" s="448">
        <v>0</v>
      </c>
      <c r="BA94" s="448">
        <v>0</v>
      </c>
      <c r="BB94" s="448">
        <v>0</v>
      </c>
      <c r="BC94" s="448">
        <v>0</v>
      </c>
      <c r="BD94" s="448">
        <v>7855.2978772111483</v>
      </c>
      <c r="BE94" s="448">
        <v>8415.8242342020549</v>
      </c>
      <c r="BF94" s="448">
        <v>8203.9761082625682</v>
      </c>
      <c r="BG94" s="448">
        <v>8028.3086847482118</v>
      </c>
      <c r="BH94" s="448">
        <v>7277.0593841850123</v>
      </c>
      <c r="BI94" s="448">
        <v>6804.8339022652726</v>
      </c>
      <c r="BJ94" s="448">
        <v>6668.3646706310765</v>
      </c>
      <c r="BK94" s="448">
        <v>7201.7353464169746</v>
      </c>
      <c r="BL94" s="448">
        <v>7008.211738230938</v>
      </c>
      <c r="BM94" s="448">
        <v>6761.2971124009064</v>
      </c>
      <c r="BN94" s="448">
        <v>6183.5555601558435</v>
      </c>
      <c r="BO94" s="448">
        <v>5298.8842320802041</v>
      </c>
      <c r="BP94" s="448">
        <v>3207.6983720675435</v>
      </c>
      <c r="BQ94" s="448">
        <v>1251.753190187864</v>
      </c>
      <c r="BR94" s="448">
        <v>574.13653948188505</v>
      </c>
      <c r="BS94" s="448">
        <v>288.85391050271426</v>
      </c>
      <c r="BT94" s="448">
        <v>121.04790956468894</v>
      </c>
      <c r="BU94" s="448">
        <v>34.574989490921652</v>
      </c>
      <c r="BV94" s="448">
        <v>3.6923208669762388</v>
      </c>
      <c r="BW94" s="448">
        <v>1.6452298856386653</v>
      </c>
      <c r="BX94" s="448">
        <v>1.2161912221411231</v>
      </c>
      <c r="BY94" s="448">
        <v>0.9170783265083492</v>
      </c>
      <c r="BZ94" s="448">
        <v>0.68097516238354616</v>
      </c>
      <c r="CA94" s="448">
        <v>0.60255185665735755</v>
      </c>
      <c r="CB94" s="448">
        <v>0.46588922923139248</v>
      </c>
      <c r="CC94" s="448">
        <v>8.7036691404644179E-2</v>
      </c>
      <c r="CD94" s="448">
        <v>0</v>
      </c>
      <c r="CE94" s="449">
        <v>0</v>
      </c>
    </row>
    <row r="95" spans="2:83" ht="25.5" customHeight="1" x14ac:dyDescent="0.35">
      <c r="B95" s="82" t="s">
        <v>520</v>
      </c>
      <c r="D95" s="445">
        <v>0</v>
      </c>
      <c r="E95" s="445">
        <v>0</v>
      </c>
      <c r="F95" s="445">
        <v>0</v>
      </c>
      <c r="G95" s="445">
        <v>0</v>
      </c>
      <c r="H95" s="445">
        <v>0</v>
      </c>
      <c r="I95" s="445">
        <v>0</v>
      </c>
      <c r="J95" s="445">
        <v>0</v>
      </c>
      <c r="K95" s="445">
        <v>0</v>
      </c>
      <c r="L95" s="445">
        <v>0</v>
      </c>
      <c r="M95" s="445">
        <v>0</v>
      </c>
      <c r="N95" s="445">
        <v>0</v>
      </c>
      <c r="O95" s="445">
        <v>0</v>
      </c>
      <c r="P95" s="445">
        <v>0</v>
      </c>
      <c r="Q95" s="445">
        <v>0</v>
      </c>
      <c r="R95" s="445">
        <v>0</v>
      </c>
      <c r="S95" s="445">
        <v>0</v>
      </c>
      <c r="T95" s="445">
        <v>0</v>
      </c>
      <c r="U95" s="445">
        <v>0</v>
      </c>
      <c r="V95" s="445">
        <v>0</v>
      </c>
      <c r="W95" s="445">
        <v>0</v>
      </c>
      <c r="X95" s="445">
        <v>0</v>
      </c>
      <c r="Y95" s="445">
        <v>0</v>
      </c>
      <c r="Z95" s="445">
        <v>0</v>
      </c>
      <c r="AA95" s="445">
        <v>0</v>
      </c>
      <c r="AB95" s="445">
        <v>0</v>
      </c>
      <c r="AC95" s="445">
        <v>0</v>
      </c>
      <c r="AD95" s="445">
        <v>0</v>
      </c>
      <c r="AE95" s="445">
        <v>0</v>
      </c>
      <c r="AF95" s="445">
        <v>0</v>
      </c>
      <c r="AG95" s="445">
        <v>0</v>
      </c>
      <c r="AH95" s="445">
        <v>0</v>
      </c>
      <c r="AI95" s="445">
        <v>0</v>
      </c>
      <c r="AJ95" s="445">
        <v>0</v>
      </c>
      <c r="AK95" s="445">
        <v>0</v>
      </c>
      <c r="AL95" s="445">
        <v>0</v>
      </c>
      <c r="AM95" s="445">
        <v>0</v>
      </c>
      <c r="AN95" s="445">
        <v>0</v>
      </c>
      <c r="AO95" s="445">
        <v>0</v>
      </c>
      <c r="AP95" s="445">
        <v>0</v>
      </c>
      <c r="AQ95" s="445">
        <v>0</v>
      </c>
      <c r="AR95" s="445">
        <v>0</v>
      </c>
      <c r="AS95" s="445">
        <v>0</v>
      </c>
      <c r="AT95" s="445">
        <v>0</v>
      </c>
      <c r="AU95" s="445">
        <v>0</v>
      </c>
      <c r="AV95" s="445">
        <v>0</v>
      </c>
      <c r="AW95" s="445">
        <v>0</v>
      </c>
      <c r="AX95" s="445">
        <v>0</v>
      </c>
      <c r="AY95" s="445">
        <v>0</v>
      </c>
      <c r="AZ95" s="445">
        <v>1.1976804511965762</v>
      </c>
      <c r="BA95" s="445">
        <v>1.0622338444999408</v>
      </c>
      <c r="BB95" s="445">
        <v>1.3815845849108275</v>
      </c>
      <c r="BC95" s="445">
        <v>1.4309006866342873</v>
      </c>
      <c r="BD95" s="445">
        <f t="shared" ref="BD95:CE95" si="53">SUM(BD96:BD101)</f>
        <v>58.851724262735601</v>
      </c>
      <c r="BE95" s="445">
        <f t="shared" si="53"/>
        <v>59.402792141898807</v>
      </c>
      <c r="BF95" s="445">
        <f t="shared" si="53"/>
        <v>59.478940549480278</v>
      </c>
      <c r="BG95" s="445">
        <f t="shared" si="53"/>
        <v>61.125565770128993</v>
      </c>
      <c r="BH95" s="445">
        <f t="shared" si="53"/>
        <v>62.686701751976379</v>
      </c>
      <c r="BI95" s="445">
        <f t="shared" si="53"/>
        <v>64.94177175887809</v>
      </c>
      <c r="BJ95" s="445">
        <f t="shared" si="53"/>
        <v>63.92073576085361</v>
      </c>
      <c r="BK95" s="445">
        <f t="shared" si="53"/>
        <v>64.979533816897984</v>
      </c>
      <c r="BL95" s="445">
        <f t="shared" si="53"/>
        <v>62.137140599403324</v>
      </c>
      <c r="BM95" s="445">
        <f t="shared" si="53"/>
        <v>60.183344848747126</v>
      </c>
      <c r="BN95" s="445">
        <f t="shared" si="53"/>
        <v>54.473898672617104</v>
      </c>
      <c r="BO95" s="445">
        <f t="shared" si="53"/>
        <v>50.977131323510939</v>
      </c>
      <c r="BP95" s="445">
        <f t="shared" si="53"/>
        <v>46.842987415556522</v>
      </c>
      <c r="BQ95" s="445">
        <f t="shared" si="53"/>
        <v>40.965368435860128</v>
      </c>
      <c r="BR95" s="445">
        <f t="shared" si="53"/>
        <v>32.964322387827401</v>
      </c>
      <c r="BS95" s="445">
        <f t="shared" si="53"/>
        <v>34.605575024045187</v>
      </c>
      <c r="BT95" s="445">
        <f t="shared" si="53"/>
        <v>33.99414560747973</v>
      </c>
      <c r="BU95" s="445">
        <f t="shared" si="53"/>
        <v>34.188822330162715</v>
      </c>
      <c r="BV95" s="445">
        <f t="shared" si="53"/>
        <v>32.698479045887815</v>
      </c>
      <c r="BW95" s="445">
        <f t="shared" si="53"/>
        <v>29.371459594382294</v>
      </c>
      <c r="BX95" s="445">
        <f t="shared" si="53"/>
        <v>26.772314908917206</v>
      </c>
      <c r="BY95" s="445">
        <f t="shared" si="53"/>
        <v>25.010678546477944</v>
      </c>
      <c r="BZ95" s="445">
        <f t="shared" si="53"/>
        <v>22.905357300417855</v>
      </c>
      <c r="CA95" s="445">
        <f t="shared" si="53"/>
        <v>24.335469545661269</v>
      </c>
      <c r="CB95" s="445">
        <f t="shared" si="53"/>
        <v>22.814450454139084</v>
      </c>
      <c r="CC95" s="445">
        <f t="shared" si="53"/>
        <v>20.594298796583779</v>
      </c>
      <c r="CD95" s="445">
        <f t="shared" si="53"/>
        <v>18.962570433150919</v>
      </c>
      <c r="CE95" s="446">
        <f t="shared" si="53"/>
        <v>17.969987017167227</v>
      </c>
    </row>
    <row r="96" spans="2:83" x14ac:dyDescent="0.35">
      <c r="B96" s="73" t="s">
        <v>687</v>
      </c>
      <c r="D96" s="448">
        <v>0</v>
      </c>
      <c r="E96" s="448">
        <v>0</v>
      </c>
      <c r="F96" s="448">
        <v>0</v>
      </c>
      <c r="G96" s="448">
        <v>0</v>
      </c>
      <c r="H96" s="448">
        <v>0</v>
      </c>
      <c r="I96" s="448">
        <v>0</v>
      </c>
      <c r="J96" s="448">
        <v>0</v>
      </c>
      <c r="K96" s="448">
        <v>0</v>
      </c>
      <c r="L96" s="448">
        <v>0</v>
      </c>
      <c r="M96" s="448">
        <v>0</v>
      </c>
      <c r="N96" s="448">
        <v>0</v>
      </c>
      <c r="O96" s="448">
        <v>0</v>
      </c>
      <c r="P96" s="448">
        <v>0</v>
      </c>
      <c r="Q96" s="448">
        <v>0</v>
      </c>
      <c r="R96" s="448">
        <v>0</v>
      </c>
      <c r="S96" s="448">
        <v>0</v>
      </c>
      <c r="T96" s="448">
        <v>0</v>
      </c>
      <c r="U96" s="448">
        <v>0</v>
      </c>
      <c r="V96" s="448">
        <v>0</v>
      </c>
      <c r="W96" s="448">
        <v>0</v>
      </c>
      <c r="X96" s="448">
        <v>0</v>
      </c>
      <c r="Y96" s="448">
        <v>0</v>
      </c>
      <c r="Z96" s="448">
        <v>0</v>
      </c>
      <c r="AA96" s="448">
        <v>0</v>
      </c>
      <c r="AB96" s="448">
        <v>0</v>
      </c>
      <c r="AC96" s="448">
        <v>0</v>
      </c>
      <c r="AD96" s="448">
        <v>0</v>
      </c>
      <c r="AE96" s="448">
        <v>0</v>
      </c>
      <c r="AF96" s="448">
        <v>0</v>
      </c>
      <c r="AG96" s="448">
        <v>0</v>
      </c>
      <c r="AH96" s="448">
        <v>0</v>
      </c>
      <c r="AI96" s="448">
        <v>0</v>
      </c>
      <c r="AJ96" s="448">
        <v>0</v>
      </c>
      <c r="AK96" s="448">
        <v>0</v>
      </c>
      <c r="AL96" s="448">
        <v>0</v>
      </c>
      <c r="AM96" s="448">
        <v>0</v>
      </c>
      <c r="AN96" s="448">
        <v>0</v>
      </c>
      <c r="AO96" s="448">
        <v>0</v>
      </c>
      <c r="AP96" s="448">
        <v>0</v>
      </c>
      <c r="AQ96" s="448">
        <v>0</v>
      </c>
      <c r="AR96" s="448">
        <v>0</v>
      </c>
      <c r="AS96" s="448">
        <v>0</v>
      </c>
      <c r="AT96" s="448">
        <v>0</v>
      </c>
      <c r="AU96" s="448">
        <v>0</v>
      </c>
      <c r="AV96" s="448">
        <v>0</v>
      </c>
      <c r="AW96" s="448">
        <v>0</v>
      </c>
      <c r="AX96" s="448">
        <v>0</v>
      </c>
      <c r="AY96" s="448">
        <v>0</v>
      </c>
      <c r="AZ96" s="448">
        <v>0</v>
      </c>
      <c r="BA96" s="448">
        <v>0</v>
      </c>
      <c r="BB96" s="448">
        <v>0</v>
      </c>
      <c r="BC96" s="448">
        <v>0</v>
      </c>
      <c r="BD96" s="448">
        <v>1.1170649882339247</v>
      </c>
      <c r="BE96" s="448">
        <v>1.0986189397375667</v>
      </c>
      <c r="BF96" s="448">
        <v>1.000030744427546</v>
      </c>
      <c r="BG96" s="448">
        <v>1.0225108694905081</v>
      </c>
      <c r="BH96" s="448">
        <v>0.87802905909890749</v>
      </c>
      <c r="BI96" s="448">
        <v>0.55491641296689187</v>
      </c>
      <c r="BJ96" s="448">
        <v>0.44492036194176504</v>
      </c>
      <c r="BK96" s="448">
        <v>0.33575422803799471</v>
      </c>
      <c r="BL96" s="448">
        <v>0.33907408086622826</v>
      </c>
      <c r="BM96" s="448">
        <v>3.1205577344023957E-2</v>
      </c>
      <c r="BN96" s="448">
        <v>8.8355936912489524E-2</v>
      </c>
      <c r="BO96" s="448">
        <v>5.9657842521725658E-2</v>
      </c>
      <c r="BP96" s="448">
        <v>4.8558911068236385E-2</v>
      </c>
      <c r="BQ96" s="448">
        <v>1.3025479778791389E-2</v>
      </c>
      <c r="BR96" s="448">
        <v>2.3519980344170136E-3</v>
      </c>
      <c r="BS96" s="448">
        <v>1.7900709122074164E-2</v>
      </c>
      <c r="BT96" s="448">
        <v>3.0493008951930595E-3</v>
      </c>
      <c r="BU96" s="448">
        <v>2.0336922181027925E-3</v>
      </c>
      <c r="BV96" s="448">
        <v>0</v>
      </c>
      <c r="BW96" s="448">
        <v>1.2005111394841294E-3</v>
      </c>
      <c r="BX96" s="448">
        <v>1.0835591428588326E-3</v>
      </c>
      <c r="BY96" s="448">
        <v>0</v>
      </c>
      <c r="BZ96" s="448">
        <v>0</v>
      </c>
      <c r="CA96" s="448">
        <v>0</v>
      </c>
      <c r="CB96" s="448">
        <v>0</v>
      </c>
      <c r="CC96" s="448">
        <v>0</v>
      </c>
      <c r="CD96" s="448">
        <v>0</v>
      </c>
      <c r="CE96" s="449">
        <v>0</v>
      </c>
    </row>
    <row r="97" spans="1:83" x14ac:dyDescent="0.35">
      <c r="B97" s="73" t="s">
        <v>688</v>
      </c>
      <c r="D97" s="448">
        <v>0</v>
      </c>
      <c r="E97" s="448">
        <v>0</v>
      </c>
      <c r="F97" s="448">
        <v>0</v>
      </c>
      <c r="G97" s="448">
        <v>0</v>
      </c>
      <c r="H97" s="448">
        <v>0</v>
      </c>
      <c r="I97" s="448">
        <v>0</v>
      </c>
      <c r="J97" s="448">
        <v>0</v>
      </c>
      <c r="K97" s="448">
        <v>0</v>
      </c>
      <c r="L97" s="448">
        <v>0</v>
      </c>
      <c r="M97" s="448">
        <v>0</v>
      </c>
      <c r="N97" s="448">
        <v>0</v>
      </c>
      <c r="O97" s="448">
        <v>0</v>
      </c>
      <c r="P97" s="448">
        <v>0</v>
      </c>
      <c r="Q97" s="448">
        <v>0</v>
      </c>
      <c r="R97" s="448">
        <v>0</v>
      </c>
      <c r="S97" s="448">
        <v>0</v>
      </c>
      <c r="T97" s="448">
        <v>0</v>
      </c>
      <c r="U97" s="448">
        <v>0</v>
      </c>
      <c r="V97" s="448">
        <v>0</v>
      </c>
      <c r="W97" s="448">
        <v>0</v>
      </c>
      <c r="X97" s="448">
        <v>0</v>
      </c>
      <c r="Y97" s="448">
        <v>0</v>
      </c>
      <c r="Z97" s="448">
        <v>0</v>
      </c>
      <c r="AA97" s="448">
        <v>0</v>
      </c>
      <c r="AB97" s="448">
        <v>0</v>
      </c>
      <c r="AC97" s="448">
        <v>0</v>
      </c>
      <c r="AD97" s="448">
        <v>0</v>
      </c>
      <c r="AE97" s="448">
        <v>0</v>
      </c>
      <c r="AF97" s="448">
        <v>0</v>
      </c>
      <c r="AG97" s="448">
        <v>0</v>
      </c>
      <c r="AH97" s="448">
        <v>0</v>
      </c>
      <c r="AI97" s="448">
        <v>0</v>
      </c>
      <c r="AJ97" s="448">
        <v>0</v>
      </c>
      <c r="AK97" s="448">
        <v>0</v>
      </c>
      <c r="AL97" s="448">
        <v>0</v>
      </c>
      <c r="AM97" s="448">
        <v>0</v>
      </c>
      <c r="AN97" s="448">
        <v>0</v>
      </c>
      <c r="AO97" s="448">
        <v>0</v>
      </c>
      <c r="AP97" s="448">
        <v>0</v>
      </c>
      <c r="AQ97" s="448">
        <v>0</v>
      </c>
      <c r="AR97" s="448">
        <v>0</v>
      </c>
      <c r="AS97" s="448">
        <v>0</v>
      </c>
      <c r="AT97" s="448">
        <v>0</v>
      </c>
      <c r="AU97" s="448">
        <v>0</v>
      </c>
      <c r="AV97" s="448">
        <v>0</v>
      </c>
      <c r="AW97" s="448">
        <v>0</v>
      </c>
      <c r="AX97" s="448">
        <v>0</v>
      </c>
      <c r="AY97" s="448">
        <v>0</v>
      </c>
      <c r="AZ97" s="448">
        <v>0</v>
      </c>
      <c r="BA97" s="448">
        <v>0</v>
      </c>
      <c r="BB97" s="448">
        <v>0</v>
      </c>
      <c r="BC97" s="448">
        <v>0</v>
      </c>
      <c r="BD97" s="448">
        <v>1.4191428935386377</v>
      </c>
      <c r="BE97" s="448">
        <v>1.6134251788957807</v>
      </c>
      <c r="BF97" s="448">
        <v>1.4108475440890769</v>
      </c>
      <c r="BG97" s="448">
        <v>1.4828973509469674</v>
      </c>
      <c r="BH97" s="448">
        <v>1.3295062336718126</v>
      </c>
      <c r="BI97" s="448">
        <v>1.131428033494523</v>
      </c>
      <c r="BJ97" s="448">
        <v>0.89810128818454615</v>
      </c>
      <c r="BK97" s="448">
        <v>0.84731626011667638</v>
      </c>
      <c r="BL97" s="448">
        <v>0.69802674011260546</v>
      </c>
      <c r="BM97" s="448">
        <v>0.23265645827327697</v>
      </c>
      <c r="BN97" s="448">
        <v>7.0725328316582653E-2</v>
      </c>
      <c r="BO97" s="448">
        <v>5.654435635537941E-2</v>
      </c>
      <c r="BP97" s="448">
        <v>5.0452988886445303E-2</v>
      </c>
      <c r="BQ97" s="448">
        <v>0</v>
      </c>
      <c r="BR97" s="448">
        <v>0</v>
      </c>
      <c r="BS97" s="448">
        <v>1.6971754376067044E-2</v>
      </c>
      <c r="BT97" s="448">
        <v>1.3442256629440075E-3</v>
      </c>
      <c r="BU97" s="448">
        <v>6.7952803660215489E-3</v>
      </c>
      <c r="BV97" s="448">
        <v>0</v>
      </c>
      <c r="BW97" s="448">
        <v>1.3184376167543253E-3</v>
      </c>
      <c r="BX97" s="448">
        <v>1.1899973993886E-3</v>
      </c>
      <c r="BY97" s="448">
        <v>0</v>
      </c>
      <c r="BZ97" s="448">
        <v>0</v>
      </c>
      <c r="CA97" s="448">
        <v>0</v>
      </c>
      <c r="CB97" s="448">
        <v>0</v>
      </c>
      <c r="CC97" s="448">
        <v>0</v>
      </c>
      <c r="CD97" s="448">
        <v>0</v>
      </c>
      <c r="CE97" s="449">
        <v>0</v>
      </c>
    </row>
    <row r="98" spans="1:83" x14ac:dyDescent="0.35">
      <c r="B98" s="73" t="s">
        <v>689</v>
      </c>
      <c r="D98" s="448">
        <v>0</v>
      </c>
      <c r="E98" s="448">
        <v>0</v>
      </c>
      <c r="F98" s="448">
        <v>0</v>
      </c>
      <c r="G98" s="448">
        <v>0</v>
      </c>
      <c r="H98" s="448">
        <v>0</v>
      </c>
      <c r="I98" s="448">
        <v>0</v>
      </c>
      <c r="J98" s="448">
        <v>0</v>
      </c>
      <c r="K98" s="448">
        <v>0</v>
      </c>
      <c r="L98" s="448">
        <v>0</v>
      </c>
      <c r="M98" s="448">
        <v>0</v>
      </c>
      <c r="N98" s="448">
        <v>0</v>
      </c>
      <c r="O98" s="448">
        <v>0</v>
      </c>
      <c r="P98" s="448">
        <v>0</v>
      </c>
      <c r="Q98" s="448">
        <v>0</v>
      </c>
      <c r="R98" s="448">
        <v>0</v>
      </c>
      <c r="S98" s="448">
        <v>0</v>
      </c>
      <c r="T98" s="448">
        <v>0</v>
      </c>
      <c r="U98" s="448">
        <v>0</v>
      </c>
      <c r="V98" s="448">
        <v>0</v>
      </c>
      <c r="W98" s="448">
        <v>0</v>
      </c>
      <c r="X98" s="448">
        <v>0</v>
      </c>
      <c r="Y98" s="448">
        <v>0</v>
      </c>
      <c r="Z98" s="448">
        <v>0</v>
      </c>
      <c r="AA98" s="448">
        <v>0</v>
      </c>
      <c r="AB98" s="448">
        <v>0</v>
      </c>
      <c r="AC98" s="448">
        <v>0</v>
      </c>
      <c r="AD98" s="448">
        <v>0</v>
      </c>
      <c r="AE98" s="448">
        <v>0</v>
      </c>
      <c r="AF98" s="448">
        <v>0</v>
      </c>
      <c r="AG98" s="448">
        <v>0</v>
      </c>
      <c r="AH98" s="448">
        <v>0</v>
      </c>
      <c r="AI98" s="448">
        <v>0</v>
      </c>
      <c r="AJ98" s="448">
        <v>0</v>
      </c>
      <c r="AK98" s="448">
        <v>0</v>
      </c>
      <c r="AL98" s="448">
        <v>0</v>
      </c>
      <c r="AM98" s="448">
        <v>0</v>
      </c>
      <c r="AN98" s="448">
        <v>0</v>
      </c>
      <c r="AO98" s="448">
        <v>0</v>
      </c>
      <c r="AP98" s="448">
        <v>0</v>
      </c>
      <c r="AQ98" s="448">
        <v>0</v>
      </c>
      <c r="AR98" s="448">
        <v>0</v>
      </c>
      <c r="AS98" s="448">
        <v>0</v>
      </c>
      <c r="AT98" s="448">
        <v>0</v>
      </c>
      <c r="AU98" s="448">
        <v>0</v>
      </c>
      <c r="AV98" s="448">
        <v>0</v>
      </c>
      <c r="AW98" s="448">
        <v>0</v>
      </c>
      <c r="AX98" s="448">
        <v>0</v>
      </c>
      <c r="AY98" s="448">
        <v>0</v>
      </c>
      <c r="AZ98" s="448">
        <v>0</v>
      </c>
      <c r="BA98" s="448">
        <v>0</v>
      </c>
      <c r="BB98" s="448">
        <v>0</v>
      </c>
      <c r="BC98" s="448">
        <v>0</v>
      </c>
      <c r="BD98" s="448">
        <v>52.310016903560225</v>
      </c>
      <c r="BE98" s="448">
        <v>53.119041128903881</v>
      </c>
      <c r="BF98" s="448">
        <v>54.33825489361643</v>
      </c>
      <c r="BG98" s="448">
        <v>56.100426408663914</v>
      </c>
      <c r="BH98" s="448">
        <v>57.930172094393527</v>
      </c>
      <c r="BI98" s="448">
        <v>60.703988983359672</v>
      </c>
      <c r="BJ98" s="448">
        <v>59.846225391556871</v>
      </c>
      <c r="BK98" s="448">
        <v>61.09109953956699</v>
      </c>
      <c r="BL98" s="448">
        <v>58.384808721940679</v>
      </c>
      <c r="BM98" s="448">
        <v>56.614283795218221</v>
      </c>
      <c r="BN98" s="448">
        <v>50.411931006351651</v>
      </c>
      <c r="BO98" s="448">
        <v>44.9807835657464</v>
      </c>
      <c r="BP98" s="448">
        <v>30.954000695361113</v>
      </c>
      <c r="BQ98" s="448">
        <v>11.678283050163923</v>
      </c>
      <c r="BR98" s="448">
        <v>2.3810455185985702</v>
      </c>
      <c r="BS98" s="448">
        <v>1.6612793292662282</v>
      </c>
      <c r="BT98" s="448">
        <v>0.52502876668858756</v>
      </c>
      <c r="BU98" s="448">
        <v>0.3018277485826717</v>
      </c>
      <c r="BV98" s="448">
        <v>0</v>
      </c>
      <c r="BW98" s="448">
        <v>0.13033014489058586</v>
      </c>
      <c r="BX98" s="448">
        <v>0.11763357743352083</v>
      </c>
      <c r="BY98" s="448">
        <v>0</v>
      </c>
      <c r="BZ98" s="448">
        <v>0</v>
      </c>
      <c r="CA98" s="448">
        <v>0</v>
      </c>
      <c r="CB98" s="448">
        <v>0</v>
      </c>
      <c r="CC98" s="448">
        <v>0</v>
      </c>
      <c r="CD98" s="448">
        <v>0</v>
      </c>
      <c r="CE98" s="449">
        <v>0</v>
      </c>
    </row>
    <row r="99" spans="1:83" x14ac:dyDescent="0.35">
      <c r="B99" s="73" t="s">
        <v>691</v>
      </c>
      <c r="D99" s="448">
        <v>0</v>
      </c>
      <c r="E99" s="448">
        <v>0</v>
      </c>
      <c r="F99" s="448">
        <v>0</v>
      </c>
      <c r="G99" s="448">
        <v>0</v>
      </c>
      <c r="H99" s="448">
        <v>0</v>
      </c>
      <c r="I99" s="448">
        <v>0</v>
      </c>
      <c r="J99" s="448">
        <v>0</v>
      </c>
      <c r="K99" s="448">
        <v>0</v>
      </c>
      <c r="L99" s="448">
        <v>0</v>
      </c>
      <c r="M99" s="448">
        <v>0</v>
      </c>
      <c r="N99" s="448">
        <v>0</v>
      </c>
      <c r="O99" s="448">
        <v>0</v>
      </c>
      <c r="P99" s="448">
        <v>0</v>
      </c>
      <c r="Q99" s="448">
        <v>0</v>
      </c>
      <c r="R99" s="448">
        <v>0</v>
      </c>
      <c r="S99" s="448">
        <v>0</v>
      </c>
      <c r="T99" s="448">
        <v>0</v>
      </c>
      <c r="U99" s="448">
        <v>0</v>
      </c>
      <c r="V99" s="448">
        <v>0</v>
      </c>
      <c r="W99" s="448">
        <v>0</v>
      </c>
      <c r="X99" s="448">
        <v>0</v>
      </c>
      <c r="Y99" s="448">
        <v>0</v>
      </c>
      <c r="Z99" s="448">
        <v>0</v>
      </c>
      <c r="AA99" s="448">
        <v>0</v>
      </c>
      <c r="AB99" s="448">
        <v>0</v>
      </c>
      <c r="AC99" s="448">
        <v>0</v>
      </c>
      <c r="AD99" s="448">
        <v>0</v>
      </c>
      <c r="AE99" s="448">
        <v>0</v>
      </c>
      <c r="AF99" s="448">
        <v>0</v>
      </c>
      <c r="AG99" s="448">
        <v>0</v>
      </c>
      <c r="AH99" s="448">
        <v>0</v>
      </c>
      <c r="AI99" s="448">
        <v>0</v>
      </c>
      <c r="AJ99" s="448">
        <v>0</v>
      </c>
      <c r="AK99" s="448">
        <v>0</v>
      </c>
      <c r="AL99" s="448">
        <v>0</v>
      </c>
      <c r="AM99" s="448">
        <v>0</v>
      </c>
      <c r="AN99" s="448">
        <v>0</v>
      </c>
      <c r="AO99" s="448">
        <v>0</v>
      </c>
      <c r="AP99" s="448">
        <v>0</v>
      </c>
      <c r="AQ99" s="448">
        <v>0</v>
      </c>
      <c r="AR99" s="448">
        <v>0</v>
      </c>
      <c r="AS99" s="448">
        <v>0</v>
      </c>
      <c r="AT99" s="448">
        <v>0</v>
      </c>
      <c r="AU99" s="448">
        <v>0</v>
      </c>
      <c r="AV99" s="448">
        <v>0</v>
      </c>
      <c r="AW99" s="448">
        <v>0</v>
      </c>
      <c r="AX99" s="448">
        <v>0</v>
      </c>
      <c r="AY99" s="448">
        <v>0</v>
      </c>
      <c r="AZ99" s="448">
        <v>0</v>
      </c>
      <c r="BA99" s="448">
        <v>0</v>
      </c>
      <c r="BB99" s="448">
        <v>0</v>
      </c>
      <c r="BC99" s="448">
        <v>0</v>
      </c>
      <c r="BD99" s="448">
        <v>0</v>
      </c>
      <c r="BE99" s="448">
        <v>0</v>
      </c>
      <c r="BF99" s="448">
        <v>0</v>
      </c>
      <c r="BG99" s="448">
        <v>0</v>
      </c>
      <c r="BH99" s="448">
        <v>0</v>
      </c>
      <c r="BI99" s="448">
        <v>0</v>
      </c>
      <c r="BJ99" s="448">
        <v>0</v>
      </c>
      <c r="BK99" s="448">
        <v>0</v>
      </c>
      <c r="BL99" s="448">
        <v>0</v>
      </c>
      <c r="BM99" s="448">
        <v>0</v>
      </c>
      <c r="BN99" s="448">
        <v>0</v>
      </c>
      <c r="BO99" s="448">
        <v>0</v>
      </c>
      <c r="BP99" s="448">
        <v>0</v>
      </c>
      <c r="BQ99" s="448">
        <v>0</v>
      </c>
      <c r="BR99" s="448">
        <v>0</v>
      </c>
      <c r="BS99" s="448">
        <v>0</v>
      </c>
      <c r="BT99" s="448">
        <v>0</v>
      </c>
      <c r="BU99" s="448">
        <v>0</v>
      </c>
      <c r="BV99" s="448">
        <v>0</v>
      </c>
      <c r="BW99" s="448">
        <v>1.2005111394841294E-3</v>
      </c>
      <c r="BX99" s="448">
        <v>1.1297228128038979E-3</v>
      </c>
      <c r="BY99" s="448">
        <v>0</v>
      </c>
      <c r="BZ99" s="448">
        <v>0</v>
      </c>
      <c r="CA99" s="448">
        <v>0</v>
      </c>
      <c r="CB99" s="448">
        <v>0</v>
      </c>
      <c r="CC99" s="448">
        <v>0</v>
      </c>
      <c r="CD99" s="448">
        <v>0</v>
      </c>
      <c r="CE99" s="449">
        <v>0</v>
      </c>
    </row>
    <row r="100" spans="1:83" x14ac:dyDescent="0.35">
      <c r="B100" s="73" t="s">
        <v>684</v>
      </c>
      <c r="D100" s="448">
        <v>0</v>
      </c>
      <c r="E100" s="448">
        <v>0</v>
      </c>
      <c r="F100" s="448">
        <v>0</v>
      </c>
      <c r="G100" s="448">
        <v>0</v>
      </c>
      <c r="H100" s="448">
        <v>0</v>
      </c>
      <c r="I100" s="448">
        <v>0</v>
      </c>
      <c r="J100" s="448">
        <v>0</v>
      </c>
      <c r="K100" s="448">
        <v>0</v>
      </c>
      <c r="L100" s="448">
        <v>0</v>
      </c>
      <c r="M100" s="448">
        <v>0</v>
      </c>
      <c r="N100" s="448">
        <v>0</v>
      </c>
      <c r="O100" s="448">
        <v>0</v>
      </c>
      <c r="P100" s="448">
        <v>0</v>
      </c>
      <c r="Q100" s="448">
        <v>0</v>
      </c>
      <c r="R100" s="448">
        <v>0</v>
      </c>
      <c r="S100" s="448">
        <v>0</v>
      </c>
      <c r="T100" s="448">
        <v>0</v>
      </c>
      <c r="U100" s="448">
        <v>0</v>
      </c>
      <c r="V100" s="448">
        <v>0</v>
      </c>
      <c r="W100" s="448">
        <v>0</v>
      </c>
      <c r="X100" s="448">
        <v>0</v>
      </c>
      <c r="Y100" s="448">
        <v>0</v>
      </c>
      <c r="Z100" s="448">
        <v>0</v>
      </c>
      <c r="AA100" s="448">
        <v>0</v>
      </c>
      <c r="AB100" s="448">
        <v>0</v>
      </c>
      <c r="AC100" s="448">
        <v>0</v>
      </c>
      <c r="AD100" s="448">
        <v>0</v>
      </c>
      <c r="AE100" s="448">
        <v>0</v>
      </c>
      <c r="AF100" s="448">
        <v>0</v>
      </c>
      <c r="AG100" s="448">
        <v>0</v>
      </c>
      <c r="AH100" s="448">
        <v>0</v>
      </c>
      <c r="AI100" s="448">
        <v>0</v>
      </c>
      <c r="AJ100" s="448">
        <v>0</v>
      </c>
      <c r="AK100" s="448">
        <v>0</v>
      </c>
      <c r="AL100" s="448">
        <v>0</v>
      </c>
      <c r="AM100" s="448">
        <v>0</v>
      </c>
      <c r="AN100" s="448">
        <v>0</v>
      </c>
      <c r="AO100" s="448">
        <v>0</v>
      </c>
      <c r="AP100" s="448">
        <v>0</v>
      </c>
      <c r="AQ100" s="448">
        <v>0</v>
      </c>
      <c r="AR100" s="448">
        <v>0</v>
      </c>
      <c r="AS100" s="448">
        <v>0</v>
      </c>
      <c r="AT100" s="448">
        <v>0</v>
      </c>
      <c r="AU100" s="448">
        <v>0</v>
      </c>
      <c r="AV100" s="448">
        <v>0</v>
      </c>
      <c r="AW100" s="448">
        <v>0</v>
      </c>
      <c r="AX100" s="448">
        <v>0</v>
      </c>
      <c r="AY100" s="448">
        <v>0</v>
      </c>
      <c r="AZ100" s="448">
        <v>0</v>
      </c>
      <c r="BA100" s="448">
        <v>0</v>
      </c>
      <c r="BB100" s="448">
        <v>0</v>
      </c>
      <c r="BC100" s="448">
        <v>0</v>
      </c>
      <c r="BD100" s="448">
        <v>0</v>
      </c>
      <c r="BE100" s="448">
        <v>0</v>
      </c>
      <c r="BF100" s="448">
        <v>0</v>
      </c>
      <c r="BG100" s="448">
        <v>0</v>
      </c>
      <c r="BH100" s="448">
        <v>0</v>
      </c>
      <c r="BI100" s="448">
        <v>0</v>
      </c>
      <c r="BJ100" s="448">
        <v>0</v>
      </c>
      <c r="BK100" s="448">
        <v>0</v>
      </c>
      <c r="BL100" s="448">
        <v>3.33240200673591E-2</v>
      </c>
      <c r="BM100" s="448">
        <v>0.6661494143858584</v>
      </c>
      <c r="BN100" s="448">
        <v>1.4583793152087672</v>
      </c>
      <c r="BO100" s="448">
        <v>3.4300620697872892</v>
      </c>
      <c r="BP100" s="448">
        <v>13.352180036375721</v>
      </c>
      <c r="BQ100" s="448">
        <v>27.512954253146368</v>
      </c>
      <c r="BR100" s="448">
        <v>29.965592602812901</v>
      </c>
      <c r="BS100" s="448">
        <v>32.489548114143425</v>
      </c>
      <c r="BT100" s="448">
        <v>33.082711143169782</v>
      </c>
      <c r="BU100" s="448">
        <v>33.686377338181551</v>
      </c>
      <c r="BV100" s="448">
        <v>32.545393045404715</v>
      </c>
      <c r="BW100" s="448">
        <v>29.100790539800318</v>
      </c>
      <c r="BX100" s="448">
        <v>26.54780357899261</v>
      </c>
      <c r="BY100" s="448">
        <v>24.918422580488357</v>
      </c>
      <c r="BZ100" s="448">
        <v>22.825156407035699</v>
      </c>
      <c r="CA100" s="448">
        <v>24.258781902326401</v>
      </c>
      <c r="CB100" s="448">
        <v>22.744056880853496</v>
      </c>
      <c r="CC100" s="448">
        <v>20.534754173527965</v>
      </c>
      <c r="CD100" s="448">
        <v>18.914081261880188</v>
      </c>
      <c r="CE100" s="449">
        <v>17.932171999608002</v>
      </c>
    </row>
    <row r="101" spans="1:83" s="376" customFormat="1" ht="27" customHeight="1" thickBot="1" x14ac:dyDescent="0.3">
      <c r="B101" s="87" t="s">
        <v>700</v>
      </c>
      <c r="C101" s="491"/>
      <c r="D101" s="453">
        <v>0</v>
      </c>
      <c r="E101" s="453">
        <v>0</v>
      </c>
      <c r="F101" s="453">
        <v>0</v>
      </c>
      <c r="G101" s="453">
        <v>0</v>
      </c>
      <c r="H101" s="453">
        <v>0</v>
      </c>
      <c r="I101" s="453">
        <v>0</v>
      </c>
      <c r="J101" s="453">
        <v>0</v>
      </c>
      <c r="K101" s="453">
        <v>0</v>
      </c>
      <c r="L101" s="453">
        <v>0</v>
      </c>
      <c r="M101" s="453">
        <v>0</v>
      </c>
      <c r="N101" s="453">
        <v>0</v>
      </c>
      <c r="O101" s="453">
        <v>0</v>
      </c>
      <c r="P101" s="453">
        <v>0</v>
      </c>
      <c r="Q101" s="453">
        <v>0</v>
      </c>
      <c r="R101" s="453">
        <v>0</v>
      </c>
      <c r="S101" s="453">
        <v>0</v>
      </c>
      <c r="T101" s="453">
        <v>0</v>
      </c>
      <c r="U101" s="453">
        <v>0</v>
      </c>
      <c r="V101" s="453">
        <v>0</v>
      </c>
      <c r="W101" s="453">
        <v>0</v>
      </c>
      <c r="X101" s="453">
        <v>0</v>
      </c>
      <c r="Y101" s="453">
        <v>0</v>
      </c>
      <c r="Z101" s="453">
        <v>0</v>
      </c>
      <c r="AA101" s="453">
        <v>0</v>
      </c>
      <c r="AB101" s="453">
        <v>0</v>
      </c>
      <c r="AC101" s="453">
        <v>0</v>
      </c>
      <c r="AD101" s="453">
        <v>0</v>
      </c>
      <c r="AE101" s="453">
        <v>0</v>
      </c>
      <c r="AF101" s="453">
        <v>0</v>
      </c>
      <c r="AG101" s="453">
        <v>0</v>
      </c>
      <c r="AH101" s="453">
        <v>0</v>
      </c>
      <c r="AI101" s="453">
        <v>0</v>
      </c>
      <c r="AJ101" s="453">
        <v>0</v>
      </c>
      <c r="AK101" s="453">
        <v>0</v>
      </c>
      <c r="AL101" s="453">
        <v>0</v>
      </c>
      <c r="AM101" s="453">
        <v>0</v>
      </c>
      <c r="AN101" s="453">
        <v>0</v>
      </c>
      <c r="AO101" s="453">
        <v>0</v>
      </c>
      <c r="AP101" s="453">
        <v>0</v>
      </c>
      <c r="AQ101" s="453">
        <v>0</v>
      </c>
      <c r="AR101" s="453">
        <v>0</v>
      </c>
      <c r="AS101" s="453">
        <v>0</v>
      </c>
      <c r="AT101" s="453">
        <v>0</v>
      </c>
      <c r="AU101" s="453">
        <v>0</v>
      </c>
      <c r="AV101" s="453">
        <v>0</v>
      </c>
      <c r="AW101" s="453">
        <v>0</v>
      </c>
      <c r="AX101" s="453">
        <v>0</v>
      </c>
      <c r="AY101" s="453">
        <v>0</v>
      </c>
      <c r="AZ101" s="453">
        <v>1.1976804511965762</v>
      </c>
      <c r="BA101" s="453">
        <v>1.0622338444999408</v>
      </c>
      <c r="BB101" s="453">
        <v>1.3815845849108275</v>
      </c>
      <c r="BC101" s="453">
        <v>1.4309006866342873</v>
      </c>
      <c r="BD101" s="453">
        <v>4.0054994774028145</v>
      </c>
      <c r="BE101" s="453">
        <v>3.571706894361578</v>
      </c>
      <c r="BF101" s="453">
        <v>2.7298073673472292</v>
      </c>
      <c r="BG101" s="453">
        <v>2.5197311410276071</v>
      </c>
      <c r="BH101" s="453">
        <v>2.5489943648121316</v>
      </c>
      <c r="BI101" s="453">
        <v>2.5514383290570013</v>
      </c>
      <c r="BJ101" s="453">
        <v>2.7314887191704296</v>
      </c>
      <c r="BK101" s="453">
        <v>2.7053637891763218</v>
      </c>
      <c r="BL101" s="453">
        <v>2.681907036416447</v>
      </c>
      <c r="BM101" s="453">
        <v>2.6390496035257507</v>
      </c>
      <c r="BN101" s="453">
        <v>2.4445070858276186</v>
      </c>
      <c r="BO101" s="453">
        <v>2.4500834891001473</v>
      </c>
      <c r="BP101" s="453">
        <v>2.4377947838650025</v>
      </c>
      <c r="BQ101" s="453">
        <v>1.7611056527710425</v>
      </c>
      <c r="BR101" s="453">
        <v>0.61533226838151522</v>
      </c>
      <c r="BS101" s="453">
        <v>0.41987511713739728</v>
      </c>
      <c r="BT101" s="453">
        <v>0.38201217106322705</v>
      </c>
      <c r="BU101" s="453">
        <v>0.19178827081437097</v>
      </c>
      <c r="BV101" s="453">
        <v>0.15308600048310175</v>
      </c>
      <c r="BW101" s="453">
        <v>0.13661944979566734</v>
      </c>
      <c r="BX101" s="453">
        <v>0.10347447313602638</v>
      </c>
      <c r="BY101" s="453">
        <v>9.2255965989586367E-2</v>
      </c>
      <c r="BZ101" s="453">
        <v>8.0200893382153859E-2</v>
      </c>
      <c r="CA101" s="453">
        <v>7.6687643334867536E-2</v>
      </c>
      <c r="CB101" s="453">
        <v>7.0393573285589053E-2</v>
      </c>
      <c r="CC101" s="453">
        <v>5.9544623055812623E-2</v>
      </c>
      <c r="CD101" s="453">
        <v>4.8489171270732233E-2</v>
      </c>
      <c r="CE101" s="454">
        <v>3.7815017559226415E-2</v>
      </c>
    </row>
    <row r="102" spans="1:83" ht="39.75" customHeight="1" x14ac:dyDescent="0.35">
      <c r="A102" s="409"/>
      <c r="B102" s="410" t="s">
        <v>702</v>
      </c>
      <c r="C102" s="411"/>
      <c r="D102" s="412" t="s">
        <v>524</v>
      </c>
      <c r="E102" s="412" t="s">
        <v>525</v>
      </c>
      <c r="F102" s="412" t="s">
        <v>526</v>
      </c>
      <c r="G102" s="412" t="s">
        <v>527</v>
      </c>
      <c r="H102" s="412" t="s">
        <v>528</v>
      </c>
      <c r="I102" s="412" t="s">
        <v>529</v>
      </c>
      <c r="J102" s="412" t="s">
        <v>530</v>
      </c>
      <c r="K102" s="412" t="s">
        <v>531</v>
      </c>
      <c r="L102" s="412" t="s">
        <v>532</v>
      </c>
      <c r="M102" s="412" t="s">
        <v>533</v>
      </c>
      <c r="N102" s="412" t="s">
        <v>534</v>
      </c>
      <c r="O102" s="412" t="s">
        <v>535</v>
      </c>
      <c r="P102" s="412" t="s">
        <v>536</v>
      </c>
      <c r="Q102" s="412" t="s">
        <v>537</v>
      </c>
      <c r="R102" s="412" t="s">
        <v>538</v>
      </c>
      <c r="S102" s="412" t="s">
        <v>539</v>
      </c>
      <c r="T102" s="412" t="s">
        <v>540</v>
      </c>
      <c r="U102" s="412" t="s">
        <v>541</v>
      </c>
      <c r="V102" s="412" t="s">
        <v>542</v>
      </c>
      <c r="W102" s="412" t="s">
        <v>543</v>
      </c>
      <c r="X102" s="412" t="s">
        <v>544</v>
      </c>
      <c r="Y102" s="412" t="s">
        <v>545</v>
      </c>
      <c r="Z102" s="412" t="s">
        <v>546</v>
      </c>
      <c r="AA102" s="412" t="s">
        <v>547</v>
      </c>
      <c r="AB102" s="412" t="s">
        <v>548</v>
      </c>
      <c r="AC102" s="412" t="s">
        <v>549</v>
      </c>
      <c r="AD102" s="412" t="s">
        <v>550</v>
      </c>
      <c r="AE102" s="412" t="s">
        <v>551</v>
      </c>
      <c r="AF102" s="412" t="s">
        <v>552</v>
      </c>
      <c r="AG102" s="412" t="s">
        <v>553</v>
      </c>
      <c r="AH102" s="412" t="s">
        <v>554</v>
      </c>
      <c r="AI102" s="412" t="s">
        <v>555</v>
      </c>
      <c r="AJ102" s="412" t="s">
        <v>556</v>
      </c>
      <c r="AK102" s="412" t="s">
        <v>557</v>
      </c>
      <c r="AL102" s="412" t="s">
        <v>558</v>
      </c>
      <c r="AM102" s="412" t="s">
        <v>559</v>
      </c>
      <c r="AN102" s="412" t="s">
        <v>560</v>
      </c>
      <c r="AO102" s="412" t="s">
        <v>561</v>
      </c>
      <c r="AP102" s="412" t="s">
        <v>562</v>
      </c>
      <c r="AQ102" s="412" t="s">
        <v>563</v>
      </c>
      <c r="AR102" s="412" t="s">
        <v>564</v>
      </c>
      <c r="AS102" s="412" t="s">
        <v>565</v>
      </c>
      <c r="AT102" s="412" t="s">
        <v>566</v>
      </c>
      <c r="AU102" s="412" t="s">
        <v>567</v>
      </c>
      <c r="AV102" s="412" t="s">
        <v>568</v>
      </c>
      <c r="AW102" s="412" t="s">
        <v>569</v>
      </c>
      <c r="AX102" s="412" t="s">
        <v>570</v>
      </c>
      <c r="AY102" s="412" t="s">
        <v>571</v>
      </c>
      <c r="AZ102" s="412" t="s">
        <v>572</v>
      </c>
      <c r="BA102" s="412" t="s">
        <v>573</v>
      </c>
      <c r="BB102" s="412" t="s">
        <v>574</v>
      </c>
      <c r="BC102" s="412" t="s">
        <v>575</v>
      </c>
      <c r="BD102" s="412" t="s">
        <v>576</v>
      </c>
      <c r="BE102" s="412" t="s">
        <v>577</v>
      </c>
      <c r="BF102" s="412" t="s">
        <v>578</v>
      </c>
      <c r="BG102" s="412" t="s">
        <v>579</v>
      </c>
      <c r="BH102" s="412" t="s">
        <v>580</v>
      </c>
      <c r="BI102" s="412" t="s">
        <v>581</v>
      </c>
      <c r="BJ102" s="412" t="s">
        <v>582</v>
      </c>
      <c r="BK102" s="412" t="s">
        <v>583</v>
      </c>
      <c r="BL102" s="412" t="s">
        <v>584</v>
      </c>
      <c r="BM102" s="412" t="s">
        <v>585</v>
      </c>
      <c r="BN102" s="412" t="s">
        <v>586</v>
      </c>
      <c r="BO102" s="412" t="s">
        <v>587</v>
      </c>
      <c r="BP102" s="412" t="s">
        <v>588</v>
      </c>
      <c r="BQ102" s="412" t="s">
        <v>589</v>
      </c>
      <c r="BR102" s="412" t="s">
        <v>590</v>
      </c>
      <c r="BS102" s="412" t="s">
        <v>591</v>
      </c>
      <c r="BT102" s="412" t="s">
        <v>592</v>
      </c>
      <c r="BU102" s="412" t="s">
        <v>593</v>
      </c>
      <c r="BV102" s="412" t="s">
        <v>594</v>
      </c>
      <c r="BW102" s="412" t="s">
        <v>595</v>
      </c>
      <c r="BX102" s="412" t="s">
        <v>596</v>
      </c>
      <c r="BY102" s="412" t="s">
        <v>597</v>
      </c>
      <c r="BZ102" s="412" t="s">
        <v>598</v>
      </c>
      <c r="CA102" s="412" t="s">
        <v>599</v>
      </c>
      <c r="CB102" s="412" t="s">
        <v>600</v>
      </c>
      <c r="CC102" s="412" t="s">
        <v>601</v>
      </c>
      <c r="CD102" s="412" t="s">
        <v>602</v>
      </c>
      <c r="CE102" s="413" t="s">
        <v>603</v>
      </c>
    </row>
    <row r="103" spans="1:83" s="243" customFormat="1" ht="30.75" customHeight="1" x14ac:dyDescent="0.35">
      <c r="A103" s="401"/>
      <c r="B103" s="120" t="s">
        <v>683</v>
      </c>
      <c r="C103" s="108"/>
      <c r="D103" s="445" t="s">
        <v>473</v>
      </c>
      <c r="E103" s="445" t="s">
        <v>473</v>
      </c>
      <c r="F103" s="445" t="s">
        <v>473</v>
      </c>
      <c r="G103" s="445" t="s">
        <v>473</v>
      </c>
      <c r="H103" s="445" t="s">
        <v>473</v>
      </c>
      <c r="I103" s="445" t="s">
        <v>473</v>
      </c>
      <c r="J103" s="445" t="s">
        <v>473</v>
      </c>
      <c r="K103" s="445" t="s">
        <v>473</v>
      </c>
      <c r="L103" s="445" t="s">
        <v>473</v>
      </c>
      <c r="M103" s="445" t="s">
        <v>473</v>
      </c>
      <c r="N103" s="445" t="s">
        <v>473</v>
      </c>
      <c r="O103" s="445" t="s">
        <v>473</v>
      </c>
      <c r="P103" s="445" t="s">
        <v>473</v>
      </c>
      <c r="Q103" s="445" t="s">
        <v>473</v>
      </c>
      <c r="R103" s="445" t="s">
        <v>473</v>
      </c>
      <c r="S103" s="445" t="s">
        <v>473</v>
      </c>
      <c r="T103" s="445" t="s">
        <v>473</v>
      </c>
      <c r="U103" s="445" t="s">
        <v>473</v>
      </c>
      <c r="V103" s="445" t="s">
        <v>473</v>
      </c>
      <c r="W103" s="445" t="s">
        <v>473</v>
      </c>
      <c r="X103" s="445" t="s">
        <v>473</v>
      </c>
      <c r="Y103" s="445" t="s">
        <v>473</v>
      </c>
      <c r="Z103" s="445" t="s">
        <v>473</v>
      </c>
      <c r="AA103" s="445" t="s">
        <v>473</v>
      </c>
      <c r="AB103" s="445" t="s">
        <v>473</v>
      </c>
      <c r="AC103" s="445" t="s">
        <v>473</v>
      </c>
      <c r="AD103" s="445" t="s">
        <v>473</v>
      </c>
      <c r="AE103" s="445" t="s">
        <v>473</v>
      </c>
      <c r="AF103" s="445" t="s">
        <v>473</v>
      </c>
      <c r="AG103" s="445" t="s">
        <v>473</v>
      </c>
      <c r="AH103" s="445">
        <v>1253</v>
      </c>
      <c r="AI103" s="445">
        <v>1271</v>
      </c>
      <c r="AJ103" s="445">
        <v>1270</v>
      </c>
      <c r="AK103" s="445">
        <v>1340</v>
      </c>
      <c r="AL103" s="445">
        <v>1386</v>
      </c>
      <c r="AM103" s="445">
        <v>1331</v>
      </c>
      <c r="AN103" s="445">
        <v>1338</v>
      </c>
      <c r="AO103" s="445">
        <v>1408</v>
      </c>
      <c r="AP103" s="445">
        <v>1446</v>
      </c>
      <c r="AQ103" s="445">
        <v>1531</v>
      </c>
      <c r="AR103" s="445">
        <v>1661</v>
      </c>
      <c r="AS103" s="445">
        <v>1798</v>
      </c>
      <c r="AT103" s="445">
        <v>1959</v>
      </c>
      <c r="AU103" s="445">
        <v>2172</v>
      </c>
      <c r="AV103" s="445">
        <v>2409</v>
      </c>
      <c r="AW103" s="445">
        <v>2594</v>
      </c>
      <c r="AX103" s="445">
        <v>2766</v>
      </c>
      <c r="AY103" s="445">
        <v>2847</v>
      </c>
      <c r="AZ103" s="445">
        <v>2819</v>
      </c>
      <c r="BA103" s="445">
        <v>2813</v>
      </c>
      <c r="BB103" s="445">
        <v>2749</v>
      </c>
      <c r="BC103" s="485">
        <v>2731</v>
      </c>
      <c r="BD103" s="485">
        <v>2767</v>
      </c>
      <c r="BE103" s="445">
        <v>2796</v>
      </c>
      <c r="BF103" s="445">
        <v>2814</v>
      </c>
      <c r="BG103" s="485">
        <v>2819</v>
      </c>
      <c r="BH103" s="485">
        <v>2812</v>
      </c>
      <c r="BI103" s="445">
        <v>2763</v>
      </c>
      <c r="BJ103" s="445">
        <v>2719</v>
      </c>
      <c r="BK103" s="445">
        <v>2678</v>
      </c>
      <c r="BL103" s="445">
        <v>2719</v>
      </c>
      <c r="BM103" s="445">
        <v>2662</v>
      </c>
      <c r="BN103" s="445">
        <v>2636</v>
      </c>
      <c r="BO103" s="445">
        <v>2609</v>
      </c>
      <c r="BP103" s="445">
        <v>2540</v>
      </c>
      <c r="BQ103" s="445">
        <v>2476</v>
      </c>
      <c r="BR103" s="445">
        <v>2531</v>
      </c>
      <c r="BS103" s="445">
        <v>2543</v>
      </c>
      <c r="BT103" s="445">
        <v>2491</v>
      </c>
      <c r="BU103" s="445">
        <v>2400</v>
      </c>
      <c r="BV103" s="445">
        <v>2227</v>
      </c>
      <c r="BW103" s="445">
        <v>2005</v>
      </c>
      <c r="BX103" s="445">
        <v>1913</v>
      </c>
      <c r="BY103" s="445">
        <v>1804</v>
      </c>
      <c r="BZ103" s="445">
        <v>1699</v>
      </c>
      <c r="CA103" s="445">
        <v>1597</v>
      </c>
      <c r="CB103" s="445">
        <v>1502</v>
      </c>
      <c r="CC103" s="445">
        <v>1374</v>
      </c>
      <c r="CD103" s="445">
        <v>1299</v>
      </c>
      <c r="CE103" s="446">
        <v>1251</v>
      </c>
    </row>
    <row r="104" spans="1:83" x14ac:dyDescent="0.35">
      <c r="A104" s="415"/>
      <c r="B104" s="447" t="s">
        <v>438</v>
      </c>
      <c r="D104" s="448" t="s">
        <v>473</v>
      </c>
      <c r="E104" s="448" t="s">
        <v>473</v>
      </c>
      <c r="F104" s="448" t="s">
        <v>473</v>
      </c>
      <c r="G104" s="448" t="s">
        <v>473</v>
      </c>
      <c r="H104" s="448" t="s">
        <v>473</v>
      </c>
      <c r="I104" s="448" t="s">
        <v>473</v>
      </c>
      <c r="J104" s="448" t="s">
        <v>473</v>
      </c>
      <c r="K104" s="448" t="s">
        <v>473</v>
      </c>
      <c r="L104" s="448" t="s">
        <v>473</v>
      </c>
      <c r="M104" s="448" t="s">
        <v>473</v>
      </c>
      <c r="N104" s="448" t="s">
        <v>473</v>
      </c>
      <c r="O104" s="448" t="s">
        <v>473</v>
      </c>
      <c r="P104" s="448" t="s">
        <v>473</v>
      </c>
      <c r="Q104" s="448" t="s">
        <v>473</v>
      </c>
      <c r="R104" s="448" t="s">
        <v>473</v>
      </c>
      <c r="S104" s="448" t="s">
        <v>473</v>
      </c>
      <c r="T104" s="448" t="s">
        <v>473</v>
      </c>
      <c r="U104" s="448" t="s">
        <v>473</v>
      </c>
      <c r="V104" s="448" t="s">
        <v>473</v>
      </c>
      <c r="W104" s="448" t="s">
        <v>473</v>
      </c>
      <c r="X104" s="448" t="s">
        <v>473</v>
      </c>
      <c r="Y104" s="448" t="s">
        <v>473</v>
      </c>
      <c r="Z104" s="448" t="s">
        <v>473</v>
      </c>
      <c r="AA104" s="448" t="s">
        <v>473</v>
      </c>
      <c r="AB104" s="448" t="s">
        <v>473</v>
      </c>
      <c r="AC104" s="448" t="s">
        <v>473</v>
      </c>
      <c r="AD104" s="448" t="s">
        <v>473</v>
      </c>
      <c r="AE104" s="448" t="s">
        <v>473</v>
      </c>
      <c r="AF104" s="448" t="s">
        <v>473</v>
      </c>
      <c r="AG104" s="448" t="s">
        <v>473</v>
      </c>
      <c r="AH104" s="448">
        <v>1204</v>
      </c>
      <c r="AI104" s="448">
        <v>1210</v>
      </c>
      <c r="AJ104" s="448">
        <v>1201</v>
      </c>
      <c r="AK104" s="448">
        <v>1265</v>
      </c>
      <c r="AL104" s="448">
        <v>1306</v>
      </c>
      <c r="AM104" s="448">
        <v>1244</v>
      </c>
      <c r="AN104" s="448">
        <v>1234</v>
      </c>
      <c r="AO104" s="448">
        <v>1285</v>
      </c>
      <c r="AP104" s="448">
        <v>1300</v>
      </c>
      <c r="AQ104" s="448">
        <v>1358</v>
      </c>
      <c r="AR104" s="448">
        <v>1460</v>
      </c>
      <c r="AS104" s="448">
        <v>1564</v>
      </c>
      <c r="AT104" s="448">
        <v>1691</v>
      </c>
      <c r="AU104" s="448">
        <v>1874</v>
      </c>
      <c r="AV104" s="448">
        <v>2085</v>
      </c>
      <c r="AW104" s="448">
        <v>2248</v>
      </c>
      <c r="AX104" s="448">
        <v>2411</v>
      </c>
      <c r="AY104" s="448">
        <v>2526</v>
      </c>
      <c r="AZ104" s="448">
        <v>2568</v>
      </c>
      <c r="BA104" s="448">
        <v>2624</v>
      </c>
      <c r="BB104" s="448">
        <v>2626</v>
      </c>
      <c r="BC104" s="448">
        <v>2664</v>
      </c>
      <c r="BD104" s="448">
        <v>2720</v>
      </c>
      <c r="BE104" s="448">
        <v>2753</v>
      </c>
      <c r="BF104" s="448">
        <v>2773</v>
      </c>
      <c r="BG104" s="448">
        <v>2778</v>
      </c>
      <c r="BH104" s="448">
        <v>2770</v>
      </c>
      <c r="BI104" s="448">
        <v>2721</v>
      </c>
      <c r="BJ104" s="448">
        <v>2677</v>
      </c>
      <c r="BK104" s="448">
        <v>2636</v>
      </c>
      <c r="BL104" s="448">
        <v>2678</v>
      </c>
      <c r="BM104" s="448">
        <v>2621</v>
      </c>
      <c r="BN104" s="448">
        <v>2597</v>
      </c>
      <c r="BO104" s="448">
        <v>2572</v>
      </c>
      <c r="BP104" s="448">
        <v>2506</v>
      </c>
      <c r="BQ104" s="448">
        <v>2445</v>
      </c>
      <c r="BR104" s="448">
        <v>2502</v>
      </c>
      <c r="BS104" s="448">
        <v>2505</v>
      </c>
      <c r="BT104" s="448">
        <v>2457</v>
      </c>
      <c r="BU104" s="448">
        <v>2370</v>
      </c>
      <c r="BV104" s="448">
        <v>2200</v>
      </c>
      <c r="BW104" s="448">
        <v>1987</v>
      </c>
      <c r="BX104" s="448">
        <v>1898</v>
      </c>
      <c r="BY104" s="448">
        <v>1791</v>
      </c>
      <c r="BZ104" s="448">
        <v>1687</v>
      </c>
      <c r="CA104" s="448">
        <v>1587</v>
      </c>
      <c r="CB104" s="448">
        <v>1493</v>
      </c>
      <c r="CC104" s="448">
        <v>1367</v>
      </c>
      <c r="CD104" s="448">
        <v>1293</v>
      </c>
      <c r="CE104" s="449">
        <v>1246</v>
      </c>
    </row>
    <row r="105" spans="1:83" x14ac:dyDescent="0.35">
      <c r="A105" s="415"/>
      <c r="B105" s="447" t="s">
        <v>437</v>
      </c>
      <c r="D105" s="448" t="s">
        <v>473</v>
      </c>
      <c r="E105" s="448" t="s">
        <v>473</v>
      </c>
      <c r="F105" s="448" t="s">
        <v>473</v>
      </c>
      <c r="G105" s="448" t="s">
        <v>473</v>
      </c>
      <c r="H105" s="448" t="s">
        <v>473</v>
      </c>
      <c r="I105" s="448" t="s">
        <v>473</v>
      </c>
      <c r="J105" s="448" t="s">
        <v>473</v>
      </c>
      <c r="K105" s="448" t="s">
        <v>473</v>
      </c>
      <c r="L105" s="448" t="s">
        <v>473</v>
      </c>
      <c r="M105" s="448" t="s">
        <v>473</v>
      </c>
      <c r="N105" s="448" t="s">
        <v>473</v>
      </c>
      <c r="O105" s="448" t="s">
        <v>473</v>
      </c>
      <c r="P105" s="448" t="s">
        <v>473</v>
      </c>
      <c r="Q105" s="448" t="s">
        <v>473</v>
      </c>
      <c r="R105" s="448" t="s">
        <v>473</v>
      </c>
      <c r="S105" s="448" t="s">
        <v>473</v>
      </c>
      <c r="T105" s="448" t="s">
        <v>473</v>
      </c>
      <c r="U105" s="448" t="s">
        <v>473</v>
      </c>
      <c r="V105" s="448" t="s">
        <v>473</v>
      </c>
      <c r="W105" s="448" t="s">
        <v>473</v>
      </c>
      <c r="X105" s="448" t="s">
        <v>473</v>
      </c>
      <c r="Y105" s="448" t="s">
        <v>473</v>
      </c>
      <c r="Z105" s="448" t="s">
        <v>473</v>
      </c>
      <c r="AA105" s="448" t="s">
        <v>473</v>
      </c>
      <c r="AB105" s="448" t="s">
        <v>473</v>
      </c>
      <c r="AC105" s="448" t="s">
        <v>473</v>
      </c>
      <c r="AD105" s="448" t="s">
        <v>473</v>
      </c>
      <c r="AE105" s="448" t="s">
        <v>473</v>
      </c>
      <c r="AF105" s="448" t="s">
        <v>473</v>
      </c>
      <c r="AG105" s="448" t="s">
        <v>473</v>
      </c>
      <c r="AH105" s="448">
        <v>49</v>
      </c>
      <c r="AI105" s="448">
        <v>61</v>
      </c>
      <c r="AJ105" s="448">
        <v>68</v>
      </c>
      <c r="AK105" s="448">
        <v>75</v>
      </c>
      <c r="AL105" s="448">
        <v>80</v>
      </c>
      <c r="AM105" s="448">
        <v>88</v>
      </c>
      <c r="AN105" s="448">
        <v>104</v>
      </c>
      <c r="AO105" s="448">
        <v>123</v>
      </c>
      <c r="AP105" s="448">
        <v>146</v>
      </c>
      <c r="AQ105" s="448">
        <v>173</v>
      </c>
      <c r="AR105" s="448">
        <v>201</v>
      </c>
      <c r="AS105" s="448">
        <v>234</v>
      </c>
      <c r="AT105" s="448">
        <v>269</v>
      </c>
      <c r="AU105" s="448">
        <v>298</v>
      </c>
      <c r="AV105" s="448">
        <v>323</v>
      </c>
      <c r="AW105" s="448">
        <v>346</v>
      </c>
      <c r="AX105" s="448">
        <v>354</v>
      </c>
      <c r="AY105" s="448">
        <v>322</v>
      </c>
      <c r="AZ105" s="448">
        <v>250</v>
      </c>
      <c r="BA105" s="448">
        <v>189</v>
      </c>
      <c r="BB105" s="448">
        <v>123</v>
      </c>
      <c r="BC105" s="448">
        <v>67</v>
      </c>
      <c r="BD105" s="448">
        <v>47</v>
      </c>
      <c r="BE105" s="448">
        <v>43</v>
      </c>
      <c r="BF105" s="448">
        <v>41</v>
      </c>
      <c r="BG105" s="448">
        <v>41</v>
      </c>
      <c r="BH105" s="448">
        <v>42</v>
      </c>
      <c r="BI105" s="448">
        <v>42</v>
      </c>
      <c r="BJ105" s="448">
        <v>42</v>
      </c>
      <c r="BK105" s="448">
        <v>42</v>
      </c>
      <c r="BL105" s="448">
        <v>41</v>
      </c>
      <c r="BM105" s="448">
        <v>40</v>
      </c>
      <c r="BN105" s="448">
        <v>39</v>
      </c>
      <c r="BO105" s="448">
        <v>36</v>
      </c>
      <c r="BP105" s="448">
        <v>34</v>
      </c>
      <c r="BQ105" s="448">
        <v>31</v>
      </c>
      <c r="BR105" s="448">
        <v>29</v>
      </c>
      <c r="BS105" s="448">
        <v>38</v>
      </c>
      <c r="BT105" s="448">
        <v>34</v>
      </c>
      <c r="BU105" s="448">
        <v>30</v>
      </c>
      <c r="BV105" s="448">
        <v>27</v>
      </c>
      <c r="BW105" s="448">
        <v>18</v>
      </c>
      <c r="BX105" s="448">
        <v>15</v>
      </c>
      <c r="BY105" s="448">
        <v>13</v>
      </c>
      <c r="BZ105" s="448">
        <v>12</v>
      </c>
      <c r="CA105" s="448">
        <v>10</v>
      </c>
      <c r="CB105" s="448">
        <v>9</v>
      </c>
      <c r="CC105" s="448">
        <v>8</v>
      </c>
      <c r="CD105" s="448">
        <v>6</v>
      </c>
      <c r="CE105" s="449">
        <v>5</v>
      </c>
    </row>
    <row r="106" spans="1:83" s="243" customFormat="1" x14ac:dyDescent="0.35">
      <c r="A106" s="415"/>
      <c r="B106" s="489"/>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5"/>
      <c r="AB106" s="445"/>
      <c r="AC106" s="445"/>
      <c r="AD106" s="445"/>
      <c r="AE106" s="445"/>
      <c r="AF106" s="445"/>
      <c r="AG106" s="445"/>
      <c r="AH106" s="448"/>
      <c r="AI106" s="448"/>
      <c r="AJ106" s="448"/>
      <c r="AK106" s="448"/>
      <c r="AL106" s="448"/>
      <c r="AM106" s="448"/>
      <c r="AN106" s="448"/>
      <c r="AO106" s="448"/>
      <c r="AP106" s="448"/>
      <c r="AQ106" s="448"/>
      <c r="AR106" s="448"/>
      <c r="AS106" s="448"/>
      <c r="AT106" s="448"/>
      <c r="AU106" s="448"/>
      <c r="AV106" s="448"/>
      <c r="AW106" s="448"/>
      <c r="AX106" s="448"/>
      <c r="AY106" s="448"/>
      <c r="AZ106" s="448"/>
      <c r="BA106" s="448"/>
      <c r="BB106" s="448"/>
      <c r="BC106" s="448"/>
      <c r="BD106" s="448"/>
      <c r="BE106" s="448"/>
      <c r="BF106" s="448"/>
      <c r="BG106" s="448"/>
      <c r="BH106" s="448"/>
      <c r="BI106" s="448"/>
      <c r="BJ106" s="448"/>
      <c r="BK106" s="448"/>
      <c r="BL106" s="448"/>
      <c r="BM106" s="448"/>
      <c r="BN106" s="448"/>
      <c r="BO106" s="448"/>
      <c r="BP106" s="448"/>
      <c r="BQ106" s="448"/>
      <c r="BR106" s="448"/>
      <c r="BS106" s="448"/>
      <c r="BT106" s="448"/>
      <c r="BU106" s="448"/>
      <c r="BV106" s="448"/>
      <c r="BW106" s="448"/>
      <c r="BX106" s="448"/>
      <c r="BY106" s="448"/>
      <c r="BZ106" s="448"/>
      <c r="CA106" s="448"/>
      <c r="CB106" s="448"/>
      <c r="CC106" s="448"/>
      <c r="CD106" s="448"/>
      <c r="CE106" s="449"/>
    </row>
    <row r="107" spans="1:83" s="243" customFormat="1" x14ac:dyDescent="0.35">
      <c r="B107" s="108" t="s">
        <v>263</v>
      </c>
      <c r="D107" s="445">
        <v>0</v>
      </c>
      <c r="E107" s="445">
        <v>0</v>
      </c>
      <c r="F107" s="445">
        <v>0</v>
      </c>
      <c r="G107" s="445">
        <v>0</v>
      </c>
      <c r="H107" s="445">
        <v>0</v>
      </c>
      <c r="I107" s="445">
        <v>0</v>
      </c>
      <c r="J107" s="445">
        <v>0</v>
      </c>
      <c r="K107" s="445">
        <v>0</v>
      </c>
      <c r="L107" s="445">
        <v>0</v>
      </c>
      <c r="M107" s="445">
        <v>0</v>
      </c>
      <c r="N107" s="445">
        <v>0</v>
      </c>
      <c r="O107" s="445">
        <v>0</v>
      </c>
      <c r="P107" s="445">
        <v>0</v>
      </c>
      <c r="Q107" s="445">
        <v>0</v>
      </c>
      <c r="R107" s="445">
        <v>0</v>
      </c>
      <c r="S107" s="445">
        <v>0</v>
      </c>
      <c r="T107" s="445">
        <v>0</v>
      </c>
      <c r="U107" s="445">
        <v>0</v>
      </c>
      <c r="V107" s="445">
        <v>0</v>
      </c>
      <c r="W107" s="445">
        <v>0</v>
      </c>
      <c r="X107" s="445">
        <v>0</v>
      </c>
      <c r="Y107" s="445">
        <v>0</v>
      </c>
      <c r="Z107" s="445">
        <v>0</v>
      </c>
      <c r="AA107" s="445">
        <v>0</v>
      </c>
      <c r="AB107" s="445">
        <v>0</v>
      </c>
      <c r="AC107" s="445">
        <v>0</v>
      </c>
      <c r="AD107" s="445">
        <v>0</v>
      </c>
      <c r="AE107" s="445">
        <v>0</v>
      </c>
      <c r="AF107" s="445">
        <v>0</v>
      </c>
      <c r="AG107" s="445">
        <v>0</v>
      </c>
      <c r="AH107" s="445">
        <v>0</v>
      </c>
      <c r="AI107" s="445">
        <v>0</v>
      </c>
      <c r="AJ107" s="445">
        <v>0</v>
      </c>
      <c r="AK107" s="445">
        <v>0</v>
      </c>
      <c r="AL107" s="445">
        <v>0</v>
      </c>
      <c r="AM107" s="445">
        <v>0</v>
      </c>
      <c r="AN107" s="445">
        <v>0</v>
      </c>
      <c r="AO107" s="445">
        <v>0</v>
      </c>
      <c r="AP107" s="445">
        <v>0</v>
      </c>
      <c r="AQ107" s="445">
        <v>0</v>
      </c>
      <c r="AR107" s="445">
        <v>0</v>
      </c>
      <c r="AS107" s="445">
        <v>0</v>
      </c>
      <c r="AT107" s="445">
        <v>0</v>
      </c>
      <c r="AU107" s="445">
        <v>0</v>
      </c>
      <c r="AV107" s="445">
        <v>0</v>
      </c>
      <c r="AW107" s="445">
        <v>0</v>
      </c>
      <c r="AX107" s="445">
        <v>0</v>
      </c>
      <c r="AY107" s="445">
        <v>0</v>
      </c>
      <c r="AZ107" s="445">
        <v>0</v>
      </c>
      <c r="BA107" s="445">
        <v>0</v>
      </c>
      <c r="BB107" s="445">
        <v>0</v>
      </c>
      <c r="BC107" s="445">
        <v>0</v>
      </c>
      <c r="BD107" s="445">
        <v>0</v>
      </c>
      <c r="BE107" s="445">
        <v>0</v>
      </c>
      <c r="BF107" s="445">
        <v>0</v>
      </c>
      <c r="BG107" s="445">
        <v>0</v>
      </c>
      <c r="BH107" s="445">
        <v>0</v>
      </c>
      <c r="BI107" s="445">
        <v>0</v>
      </c>
      <c r="BJ107" s="445">
        <v>0</v>
      </c>
      <c r="BK107" s="445">
        <v>0</v>
      </c>
      <c r="BL107" s="445">
        <v>136</v>
      </c>
      <c r="BM107" s="445">
        <v>391</v>
      </c>
      <c r="BN107" s="445">
        <v>579</v>
      </c>
      <c r="BO107" s="445">
        <v>811</v>
      </c>
      <c r="BP107" s="445">
        <v>1365</v>
      </c>
      <c r="BQ107" s="445">
        <v>1912</v>
      </c>
      <c r="BR107" s="445">
        <v>2235</v>
      </c>
      <c r="BS107" s="445">
        <v>2356</v>
      </c>
      <c r="BT107" s="445">
        <v>2381</v>
      </c>
      <c r="BU107" s="445">
        <v>2326</v>
      </c>
      <c r="BV107" s="445">
        <v>2168</v>
      </c>
      <c r="BW107" s="445">
        <v>1961</v>
      </c>
      <c r="BX107" s="445">
        <v>1875</v>
      </c>
      <c r="BY107" s="445">
        <v>1769</v>
      </c>
      <c r="BZ107" s="445">
        <v>1668</v>
      </c>
      <c r="CA107" s="445">
        <v>1569</v>
      </c>
      <c r="CB107" s="445">
        <v>1477</v>
      </c>
      <c r="CC107" s="445">
        <v>1353</v>
      </c>
      <c r="CD107" s="445">
        <v>1281</v>
      </c>
      <c r="CE107" s="446">
        <v>1236</v>
      </c>
    </row>
    <row r="108" spans="1:83" x14ac:dyDescent="0.35">
      <c r="B108" s="73" t="s">
        <v>684</v>
      </c>
      <c r="D108" s="448">
        <v>0</v>
      </c>
      <c r="E108" s="448">
        <v>0</v>
      </c>
      <c r="F108" s="448">
        <v>0</v>
      </c>
      <c r="G108" s="448">
        <v>0</v>
      </c>
      <c r="H108" s="448">
        <v>0</v>
      </c>
      <c r="I108" s="448">
        <v>0</v>
      </c>
      <c r="J108" s="448">
        <v>0</v>
      </c>
      <c r="K108" s="448">
        <v>0</v>
      </c>
      <c r="L108" s="448">
        <v>0</v>
      </c>
      <c r="M108" s="448">
        <v>0</v>
      </c>
      <c r="N108" s="448">
        <v>0</v>
      </c>
      <c r="O108" s="448">
        <v>0</v>
      </c>
      <c r="P108" s="448">
        <v>0</v>
      </c>
      <c r="Q108" s="448">
        <v>0</v>
      </c>
      <c r="R108" s="448">
        <v>0</v>
      </c>
      <c r="S108" s="448">
        <v>0</v>
      </c>
      <c r="T108" s="448">
        <v>0</v>
      </c>
      <c r="U108" s="448">
        <v>0</v>
      </c>
      <c r="V108" s="448">
        <v>0</v>
      </c>
      <c r="W108" s="448">
        <v>0</v>
      </c>
      <c r="X108" s="448">
        <v>0</v>
      </c>
      <c r="Y108" s="448">
        <v>0</v>
      </c>
      <c r="Z108" s="448">
        <v>0</v>
      </c>
      <c r="AA108" s="448">
        <v>0</v>
      </c>
      <c r="AB108" s="448">
        <v>0</v>
      </c>
      <c r="AC108" s="448">
        <v>0</v>
      </c>
      <c r="AD108" s="448">
        <v>0</v>
      </c>
      <c r="AE108" s="448">
        <v>0</v>
      </c>
      <c r="AF108" s="448">
        <v>0</v>
      </c>
      <c r="AG108" s="448">
        <v>0</v>
      </c>
      <c r="AH108" s="448">
        <v>0</v>
      </c>
      <c r="AI108" s="448">
        <v>0</v>
      </c>
      <c r="AJ108" s="448">
        <v>0</v>
      </c>
      <c r="AK108" s="448">
        <v>0</v>
      </c>
      <c r="AL108" s="448">
        <v>0</v>
      </c>
      <c r="AM108" s="448">
        <v>0</v>
      </c>
      <c r="AN108" s="448">
        <v>0</v>
      </c>
      <c r="AO108" s="448">
        <v>0</v>
      </c>
      <c r="AP108" s="448">
        <v>0</v>
      </c>
      <c r="AQ108" s="448">
        <v>0</v>
      </c>
      <c r="AR108" s="448">
        <v>0</v>
      </c>
      <c r="AS108" s="448">
        <v>0</v>
      </c>
      <c r="AT108" s="448">
        <v>0</v>
      </c>
      <c r="AU108" s="448">
        <v>0</v>
      </c>
      <c r="AV108" s="448">
        <v>0</v>
      </c>
      <c r="AW108" s="448">
        <v>0</v>
      </c>
      <c r="AX108" s="448">
        <v>0</v>
      </c>
      <c r="AY108" s="448">
        <v>0</v>
      </c>
      <c r="AZ108" s="448">
        <v>0</v>
      </c>
      <c r="BA108" s="448">
        <v>0</v>
      </c>
      <c r="BB108" s="448">
        <v>0</v>
      </c>
      <c r="BC108" s="448">
        <v>0</v>
      </c>
      <c r="BD108" s="448">
        <v>0</v>
      </c>
      <c r="BE108" s="448">
        <v>0</v>
      </c>
      <c r="BF108" s="448">
        <v>0</v>
      </c>
      <c r="BG108" s="448">
        <v>0</v>
      </c>
      <c r="BH108" s="448">
        <v>0</v>
      </c>
      <c r="BI108" s="448">
        <v>0</v>
      </c>
      <c r="BJ108" s="448">
        <v>0</v>
      </c>
      <c r="BK108" s="448">
        <v>0</v>
      </c>
      <c r="BL108" s="448">
        <v>65</v>
      </c>
      <c r="BM108" s="448">
        <v>167</v>
      </c>
      <c r="BN108" s="448">
        <v>237</v>
      </c>
      <c r="BO108" s="448">
        <v>321</v>
      </c>
      <c r="BP108" s="448">
        <v>467</v>
      </c>
      <c r="BQ108" s="448">
        <v>672</v>
      </c>
      <c r="BR108" s="448">
        <v>755</v>
      </c>
      <c r="BS108" s="448">
        <v>814</v>
      </c>
      <c r="BT108" s="448">
        <v>862</v>
      </c>
      <c r="BU108" s="448">
        <v>858</v>
      </c>
      <c r="BV108" s="448">
        <v>818</v>
      </c>
      <c r="BW108" s="448">
        <v>797</v>
      </c>
      <c r="BX108" s="448">
        <v>806</v>
      </c>
      <c r="BY108" s="448">
        <v>792</v>
      </c>
      <c r="BZ108" s="448">
        <v>777</v>
      </c>
      <c r="CA108" s="448">
        <v>761</v>
      </c>
      <c r="CB108" s="448">
        <v>744</v>
      </c>
      <c r="CC108" s="448">
        <v>726</v>
      </c>
      <c r="CD108" s="448">
        <v>719</v>
      </c>
      <c r="CE108" s="449">
        <v>721</v>
      </c>
    </row>
    <row r="109" spans="1:83" x14ac:dyDescent="0.35">
      <c r="B109" s="279" t="s">
        <v>416</v>
      </c>
      <c r="D109" s="448">
        <v>0</v>
      </c>
      <c r="E109" s="448">
        <v>0</v>
      </c>
      <c r="F109" s="448">
        <v>0</v>
      </c>
      <c r="G109" s="448">
        <v>0</v>
      </c>
      <c r="H109" s="448">
        <v>0</v>
      </c>
      <c r="I109" s="448">
        <v>0</v>
      </c>
      <c r="J109" s="448">
        <v>0</v>
      </c>
      <c r="K109" s="448">
        <v>0</v>
      </c>
      <c r="L109" s="448">
        <v>0</v>
      </c>
      <c r="M109" s="448">
        <v>0</v>
      </c>
      <c r="N109" s="448">
        <v>0</v>
      </c>
      <c r="O109" s="448">
        <v>0</v>
      </c>
      <c r="P109" s="448">
        <v>0</v>
      </c>
      <c r="Q109" s="448">
        <v>0</v>
      </c>
      <c r="R109" s="448">
        <v>0</v>
      </c>
      <c r="S109" s="448">
        <v>0</v>
      </c>
      <c r="T109" s="448">
        <v>0</v>
      </c>
      <c r="U109" s="448">
        <v>0</v>
      </c>
      <c r="V109" s="448">
        <v>0</v>
      </c>
      <c r="W109" s="448">
        <v>0</v>
      </c>
      <c r="X109" s="448">
        <v>0</v>
      </c>
      <c r="Y109" s="448">
        <v>0</v>
      </c>
      <c r="Z109" s="448">
        <v>0</v>
      </c>
      <c r="AA109" s="448">
        <v>0</v>
      </c>
      <c r="AB109" s="448">
        <v>0</v>
      </c>
      <c r="AC109" s="448">
        <v>0</v>
      </c>
      <c r="AD109" s="448">
        <v>0</v>
      </c>
      <c r="AE109" s="448">
        <v>0</v>
      </c>
      <c r="AF109" s="448">
        <v>0</v>
      </c>
      <c r="AG109" s="448">
        <v>0</v>
      </c>
      <c r="AH109" s="448">
        <v>0</v>
      </c>
      <c r="AI109" s="448">
        <v>0</v>
      </c>
      <c r="AJ109" s="448">
        <v>0</v>
      </c>
      <c r="AK109" s="448">
        <v>0</v>
      </c>
      <c r="AL109" s="448">
        <v>0</v>
      </c>
      <c r="AM109" s="448">
        <v>0</v>
      </c>
      <c r="AN109" s="448">
        <v>0</v>
      </c>
      <c r="AO109" s="448">
        <v>0</v>
      </c>
      <c r="AP109" s="448">
        <v>0</v>
      </c>
      <c r="AQ109" s="448">
        <v>0</v>
      </c>
      <c r="AR109" s="448">
        <v>0</v>
      </c>
      <c r="AS109" s="448">
        <v>0</v>
      </c>
      <c r="AT109" s="448">
        <v>0</v>
      </c>
      <c r="AU109" s="448">
        <v>0</v>
      </c>
      <c r="AV109" s="448">
        <v>0</v>
      </c>
      <c r="AW109" s="448">
        <v>0</v>
      </c>
      <c r="AX109" s="448">
        <v>0</v>
      </c>
      <c r="AY109" s="448">
        <v>0</v>
      </c>
      <c r="AZ109" s="448">
        <v>0</v>
      </c>
      <c r="BA109" s="448">
        <v>0</v>
      </c>
      <c r="BB109" s="448">
        <v>0</v>
      </c>
      <c r="BC109" s="448">
        <v>0</v>
      </c>
      <c r="BD109" s="448">
        <v>0</v>
      </c>
      <c r="BE109" s="448">
        <v>0</v>
      </c>
      <c r="BF109" s="448">
        <v>0</v>
      </c>
      <c r="BG109" s="448">
        <v>0</v>
      </c>
      <c r="BH109" s="448">
        <v>0</v>
      </c>
      <c r="BI109" s="448">
        <v>0</v>
      </c>
      <c r="BJ109" s="448">
        <v>0</v>
      </c>
      <c r="BK109" s="448">
        <v>0</v>
      </c>
      <c r="BL109" s="448">
        <v>62</v>
      </c>
      <c r="BM109" s="448">
        <v>124</v>
      </c>
      <c r="BN109" s="448">
        <v>135</v>
      </c>
      <c r="BO109" s="448">
        <v>138</v>
      </c>
      <c r="BP109" s="448">
        <v>156</v>
      </c>
      <c r="BQ109" s="448">
        <v>133</v>
      </c>
      <c r="BR109" s="448">
        <v>118</v>
      </c>
      <c r="BS109" s="448">
        <v>91</v>
      </c>
      <c r="BT109" s="448">
        <v>88</v>
      </c>
      <c r="BU109" s="448">
        <v>76</v>
      </c>
      <c r="BV109" s="448">
        <v>42</v>
      </c>
      <c r="BW109" s="448">
        <v>31</v>
      </c>
      <c r="BX109" s="448">
        <v>55</v>
      </c>
      <c r="BY109" s="448">
        <v>57</v>
      </c>
      <c r="BZ109" s="448">
        <v>51</v>
      </c>
      <c r="CA109" s="448">
        <v>45</v>
      </c>
      <c r="CB109" s="448">
        <v>45</v>
      </c>
      <c r="CC109" s="448">
        <v>45</v>
      </c>
      <c r="CD109" s="448">
        <v>45</v>
      </c>
      <c r="CE109" s="449">
        <v>47</v>
      </c>
    </row>
    <row r="110" spans="1:83" x14ac:dyDescent="0.35">
      <c r="B110" s="279" t="s">
        <v>685</v>
      </c>
      <c r="D110" s="448">
        <v>0</v>
      </c>
      <c r="E110" s="448">
        <v>0</v>
      </c>
      <c r="F110" s="448">
        <v>0</v>
      </c>
      <c r="G110" s="448">
        <v>0</v>
      </c>
      <c r="H110" s="448">
        <v>0</v>
      </c>
      <c r="I110" s="448">
        <v>0</v>
      </c>
      <c r="J110" s="448">
        <v>0</v>
      </c>
      <c r="K110" s="448">
        <v>0</v>
      </c>
      <c r="L110" s="448">
        <v>0</v>
      </c>
      <c r="M110" s="448">
        <v>0</v>
      </c>
      <c r="N110" s="448">
        <v>0</v>
      </c>
      <c r="O110" s="448">
        <v>0</v>
      </c>
      <c r="P110" s="448">
        <v>0</v>
      </c>
      <c r="Q110" s="448">
        <v>0</v>
      </c>
      <c r="R110" s="448">
        <v>0</v>
      </c>
      <c r="S110" s="448">
        <v>0</v>
      </c>
      <c r="T110" s="448">
        <v>0</v>
      </c>
      <c r="U110" s="448">
        <v>0</v>
      </c>
      <c r="V110" s="448">
        <v>0</v>
      </c>
      <c r="W110" s="448">
        <v>0</v>
      </c>
      <c r="X110" s="448">
        <v>0</v>
      </c>
      <c r="Y110" s="448">
        <v>0</v>
      </c>
      <c r="Z110" s="448">
        <v>0</v>
      </c>
      <c r="AA110" s="448">
        <v>0</v>
      </c>
      <c r="AB110" s="448">
        <v>0</v>
      </c>
      <c r="AC110" s="448">
        <v>0</v>
      </c>
      <c r="AD110" s="448">
        <v>0</v>
      </c>
      <c r="AE110" s="448">
        <v>0</v>
      </c>
      <c r="AF110" s="448">
        <v>0</v>
      </c>
      <c r="AG110" s="448">
        <v>0</v>
      </c>
      <c r="AH110" s="448">
        <v>0</v>
      </c>
      <c r="AI110" s="448">
        <v>0</v>
      </c>
      <c r="AJ110" s="448">
        <v>0</v>
      </c>
      <c r="AK110" s="448">
        <v>0</v>
      </c>
      <c r="AL110" s="448">
        <v>0</v>
      </c>
      <c r="AM110" s="448">
        <v>0</v>
      </c>
      <c r="AN110" s="448">
        <v>0</v>
      </c>
      <c r="AO110" s="448">
        <v>0</v>
      </c>
      <c r="AP110" s="448">
        <v>0</v>
      </c>
      <c r="AQ110" s="448">
        <v>0</v>
      </c>
      <c r="AR110" s="448">
        <v>0</v>
      </c>
      <c r="AS110" s="448">
        <v>0</v>
      </c>
      <c r="AT110" s="448">
        <v>0</v>
      </c>
      <c r="AU110" s="448">
        <v>0</v>
      </c>
      <c r="AV110" s="448">
        <v>0</v>
      </c>
      <c r="AW110" s="448">
        <v>0</v>
      </c>
      <c r="AX110" s="448">
        <v>0</v>
      </c>
      <c r="AY110" s="448">
        <v>0</v>
      </c>
      <c r="AZ110" s="448">
        <v>0</v>
      </c>
      <c r="BA110" s="448">
        <v>0</v>
      </c>
      <c r="BB110" s="448">
        <v>0</v>
      </c>
      <c r="BC110" s="448">
        <v>0</v>
      </c>
      <c r="BD110" s="448">
        <v>0</v>
      </c>
      <c r="BE110" s="448">
        <v>0</v>
      </c>
      <c r="BF110" s="448">
        <v>0</v>
      </c>
      <c r="BG110" s="448">
        <v>0</v>
      </c>
      <c r="BH110" s="448">
        <v>0</v>
      </c>
      <c r="BI110" s="448">
        <v>0</v>
      </c>
      <c r="BJ110" s="448">
        <v>0</v>
      </c>
      <c r="BK110" s="448">
        <v>0</v>
      </c>
      <c r="BL110" s="448">
        <v>1</v>
      </c>
      <c r="BM110" s="448">
        <v>12</v>
      </c>
      <c r="BN110" s="448">
        <v>75</v>
      </c>
      <c r="BO110" s="448">
        <v>120</v>
      </c>
      <c r="BP110" s="448">
        <v>119</v>
      </c>
      <c r="BQ110" s="448">
        <v>112</v>
      </c>
      <c r="BR110" s="448">
        <v>35</v>
      </c>
      <c r="BS110" s="448">
        <v>16</v>
      </c>
      <c r="BT110" s="448">
        <v>20</v>
      </c>
      <c r="BU110" s="448">
        <v>24</v>
      </c>
      <c r="BV110" s="448">
        <v>18</v>
      </c>
      <c r="BW110" s="448">
        <v>11</v>
      </c>
      <c r="BX110" s="448">
        <v>4</v>
      </c>
      <c r="BY110" s="448">
        <v>4</v>
      </c>
      <c r="BZ110" s="448">
        <v>5</v>
      </c>
      <c r="CA110" s="448">
        <v>5</v>
      </c>
      <c r="CB110" s="448">
        <v>5</v>
      </c>
      <c r="CC110" s="448">
        <v>6</v>
      </c>
      <c r="CD110" s="448">
        <v>6</v>
      </c>
      <c r="CE110" s="449">
        <v>6</v>
      </c>
    </row>
    <row r="111" spans="1:83" x14ac:dyDescent="0.35">
      <c r="B111" s="279" t="s">
        <v>418</v>
      </c>
      <c r="D111" s="448">
        <v>0</v>
      </c>
      <c r="E111" s="448">
        <v>0</v>
      </c>
      <c r="F111" s="448">
        <v>0</v>
      </c>
      <c r="G111" s="448">
        <v>0</v>
      </c>
      <c r="H111" s="448">
        <v>0</v>
      </c>
      <c r="I111" s="448">
        <v>0</v>
      </c>
      <c r="J111" s="448">
        <v>0</v>
      </c>
      <c r="K111" s="448">
        <v>0</v>
      </c>
      <c r="L111" s="448">
        <v>0</v>
      </c>
      <c r="M111" s="448">
        <v>0</v>
      </c>
      <c r="N111" s="448">
        <v>0</v>
      </c>
      <c r="O111" s="448">
        <v>0</v>
      </c>
      <c r="P111" s="448">
        <v>0</v>
      </c>
      <c r="Q111" s="448">
        <v>0</v>
      </c>
      <c r="R111" s="448">
        <v>0</v>
      </c>
      <c r="S111" s="448">
        <v>0</v>
      </c>
      <c r="T111" s="448">
        <v>0</v>
      </c>
      <c r="U111" s="448">
        <v>0</v>
      </c>
      <c r="V111" s="448">
        <v>0</v>
      </c>
      <c r="W111" s="448">
        <v>0</v>
      </c>
      <c r="X111" s="448">
        <v>0</v>
      </c>
      <c r="Y111" s="448">
        <v>0</v>
      </c>
      <c r="Z111" s="448">
        <v>0</v>
      </c>
      <c r="AA111" s="448">
        <v>0</v>
      </c>
      <c r="AB111" s="448">
        <v>0</v>
      </c>
      <c r="AC111" s="448">
        <v>0</v>
      </c>
      <c r="AD111" s="448">
        <v>0</v>
      </c>
      <c r="AE111" s="448">
        <v>0</v>
      </c>
      <c r="AF111" s="448">
        <v>0</v>
      </c>
      <c r="AG111" s="448">
        <v>0</v>
      </c>
      <c r="AH111" s="448">
        <v>0</v>
      </c>
      <c r="AI111" s="448">
        <v>0</v>
      </c>
      <c r="AJ111" s="448">
        <v>0</v>
      </c>
      <c r="AK111" s="448">
        <v>0</v>
      </c>
      <c r="AL111" s="448">
        <v>0</v>
      </c>
      <c r="AM111" s="448">
        <v>0</v>
      </c>
      <c r="AN111" s="448">
        <v>0</v>
      </c>
      <c r="AO111" s="448">
        <v>0</v>
      </c>
      <c r="AP111" s="448">
        <v>0</v>
      </c>
      <c r="AQ111" s="448">
        <v>0</v>
      </c>
      <c r="AR111" s="448">
        <v>0</v>
      </c>
      <c r="AS111" s="448">
        <v>0</v>
      </c>
      <c r="AT111" s="448">
        <v>0</v>
      </c>
      <c r="AU111" s="448">
        <v>0</v>
      </c>
      <c r="AV111" s="448">
        <v>0</v>
      </c>
      <c r="AW111" s="448">
        <v>0</v>
      </c>
      <c r="AX111" s="448">
        <v>0</v>
      </c>
      <c r="AY111" s="448">
        <v>0</v>
      </c>
      <c r="AZ111" s="448">
        <v>0</v>
      </c>
      <c r="BA111" s="448">
        <v>0</v>
      </c>
      <c r="BB111" s="448">
        <v>0</v>
      </c>
      <c r="BC111" s="448">
        <v>0</v>
      </c>
      <c r="BD111" s="448">
        <v>0</v>
      </c>
      <c r="BE111" s="448">
        <v>0</v>
      </c>
      <c r="BF111" s="448">
        <v>0</v>
      </c>
      <c r="BG111" s="448">
        <v>0</v>
      </c>
      <c r="BH111" s="448">
        <v>0</v>
      </c>
      <c r="BI111" s="448">
        <v>0</v>
      </c>
      <c r="BJ111" s="448">
        <v>0</v>
      </c>
      <c r="BK111" s="448">
        <v>0</v>
      </c>
      <c r="BL111" s="448">
        <v>2</v>
      </c>
      <c r="BM111" s="448">
        <v>31</v>
      </c>
      <c r="BN111" s="448">
        <v>27</v>
      </c>
      <c r="BO111" s="448">
        <v>64</v>
      </c>
      <c r="BP111" s="448">
        <v>193</v>
      </c>
      <c r="BQ111" s="448">
        <v>427</v>
      </c>
      <c r="BR111" s="448">
        <v>602</v>
      </c>
      <c r="BS111" s="448">
        <v>707</v>
      </c>
      <c r="BT111" s="448">
        <v>755</v>
      </c>
      <c r="BU111" s="448">
        <v>758</v>
      </c>
      <c r="BV111" s="448">
        <v>758</v>
      </c>
      <c r="BW111" s="448">
        <v>755</v>
      </c>
      <c r="BX111" s="448">
        <v>747</v>
      </c>
      <c r="BY111" s="448">
        <v>731</v>
      </c>
      <c r="BZ111" s="448">
        <v>721</v>
      </c>
      <c r="CA111" s="448">
        <v>711</v>
      </c>
      <c r="CB111" s="448">
        <v>695</v>
      </c>
      <c r="CC111" s="448">
        <v>676</v>
      </c>
      <c r="CD111" s="448">
        <v>668</v>
      </c>
      <c r="CE111" s="449">
        <v>669</v>
      </c>
    </row>
    <row r="112" spans="1:83" ht="26.25" customHeight="1" x14ac:dyDescent="0.35">
      <c r="B112" s="73" t="s">
        <v>703</v>
      </c>
      <c r="D112" s="448">
        <v>0</v>
      </c>
      <c r="E112" s="448">
        <v>0</v>
      </c>
      <c r="F112" s="448">
        <v>0</v>
      </c>
      <c r="G112" s="448">
        <v>0</v>
      </c>
      <c r="H112" s="448">
        <v>0</v>
      </c>
      <c r="I112" s="448">
        <v>0</v>
      </c>
      <c r="J112" s="448">
        <v>0</v>
      </c>
      <c r="K112" s="448">
        <v>0</v>
      </c>
      <c r="L112" s="448">
        <v>0</v>
      </c>
      <c r="M112" s="448">
        <v>0</v>
      </c>
      <c r="N112" s="448">
        <v>0</v>
      </c>
      <c r="O112" s="448">
        <v>0</v>
      </c>
      <c r="P112" s="448">
        <v>0</v>
      </c>
      <c r="Q112" s="448">
        <v>0</v>
      </c>
      <c r="R112" s="448">
        <v>0</v>
      </c>
      <c r="S112" s="448">
        <v>0</v>
      </c>
      <c r="T112" s="448">
        <v>0</v>
      </c>
      <c r="U112" s="448">
        <v>0</v>
      </c>
      <c r="V112" s="448">
        <v>0</v>
      </c>
      <c r="W112" s="448">
        <v>0</v>
      </c>
      <c r="X112" s="448">
        <v>0</v>
      </c>
      <c r="Y112" s="448">
        <v>0</v>
      </c>
      <c r="Z112" s="448">
        <v>0</v>
      </c>
      <c r="AA112" s="448">
        <v>0</v>
      </c>
      <c r="AB112" s="448">
        <v>0</v>
      </c>
      <c r="AC112" s="448">
        <v>0</v>
      </c>
      <c r="AD112" s="448">
        <v>0</v>
      </c>
      <c r="AE112" s="448">
        <v>0</v>
      </c>
      <c r="AF112" s="448">
        <v>0</v>
      </c>
      <c r="AG112" s="448">
        <v>0</v>
      </c>
      <c r="AH112" s="448">
        <v>0</v>
      </c>
      <c r="AI112" s="448">
        <v>0</v>
      </c>
      <c r="AJ112" s="448">
        <v>0</v>
      </c>
      <c r="AK112" s="448">
        <v>0</v>
      </c>
      <c r="AL112" s="448">
        <v>0</v>
      </c>
      <c r="AM112" s="448">
        <v>0</v>
      </c>
      <c r="AN112" s="448">
        <v>0</v>
      </c>
      <c r="AO112" s="448">
        <v>0</v>
      </c>
      <c r="AP112" s="448">
        <v>0</v>
      </c>
      <c r="AQ112" s="448">
        <v>0</v>
      </c>
      <c r="AR112" s="448">
        <v>0</v>
      </c>
      <c r="AS112" s="448">
        <v>0</v>
      </c>
      <c r="AT112" s="448">
        <v>0</v>
      </c>
      <c r="AU112" s="448">
        <v>0</v>
      </c>
      <c r="AV112" s="448">
        <v>0</v>
      </c>
      <c r="AW112" s="448">
        <v>0</v>
      </c>
      <c r="AX112" s="448">
        <v>0</v>
      </c>
      <c r="AY112" s="448">
        <v>0</v>
      </c>
      <c r="AZ112" s="448">
        <v>0</v>
      </c>
      <c r="BA112" s="448">
        <v>0</v>
      </c>
      <c r="BB112" s="448">
        <v>0</v>
      </c>
      <c r="BC112" s="448">
        <v>0</v>
      </c>
      <c r="BD112" s="448">
        <v>0</v>
      </c>
      <c r="BE112" s="448">
        <v>0</v>
      </c>
      <c r="BF112" s="448">
        <v>0</v>
      </c>
      <c r="BG112" s="448">
        <v>0</v>
      </c>
      <c r="BH112" s="448">
        <v>0</v>
      </c>
      <c r="BI112" s="448">
        <v>0</v>
      </c>
      <c r="BJ112" s="448">
        <v>0</v>
      </c>
      <c r="BK112" s="448">
        <v>0</v>
      </c>
      <c r="BL112" s="448">
        <v>56</v>
      </c>
      <c r="BM112" s="448">
        <v>168</v>
      </c>
      <c r="BN112" s="448">
        <v>275</v>
      </c>
      <c r="BO112" s="448">
        <v>424</v>
      </c>
      <c r="BP112" s="448">
        <v>784</v>
      </c>
      <c r="BQ112" s="448">
        <v>1116</v>
      </c>
      <c r="BR112" s="448">
        <v>1340</v>
      </c>
      <c r="BS112" s="448">
        <v>1398</v>
      </c>
      <c r="BT112" s="448">
        <v>1381</v>
      </c>
      <c r="BU112" s="448">
        <v>1335</v>
      </c>
      <c r="BV112" s="448">
        <v>1227</v>
      </c>
      <c r="BW112" s="448">
        <v>1056</v>
      </c>
      <c r="BX112" s="448">
        <v>961</v>
      </c>
      <c r="BY112" s="448">
        <v>871</v>
      </c>
      <c r="BZ112" s="448">
        <v>788</v>
      </c>
      <c r="CA112" s="448">
        <v>707</v>
      </c>
      <c r="CB112" s="448">
        <v>634</v>
      </c>
      <c r="CC112" s="448">
        <v>530</v>
      </c>
      <c r="CD112" s="448">
        <v>467</v>
      </c>
      <c r="CE112" s="449">
        <v>422</v>
      </c>
    </row>
    <row r="113" spans="2:83" x14ac:dyDescent="0.35">
      <c r="B113" s="279" t="s">
        <v>416</v>
      </c>
      <c r="D113" s="448">
        <v>0</v>
      </c>
      <c r="E113" s="448">
        <v>0</v>
      </c>
      <c r="F113" s="448">
        <v>0</v>
      </c>
      <c r="G113" s="448">
        <v>0</v>
      </c>
      <c r="H113" s="448">
        <v>0</v>
      </c>
      <c r="I113" s="448">
        <v>0</v>
      </c>
      <c r="J113" s="448">
        <v>0</v>
      </c>
      <c r="K113" s="448">
        <v>0</v>
      </c>
      <c r="L113" s="448">
        <v>0</v>
      </c>
      <c r="M113" s="448">
        <v>0</v>
      </c>
      <c r="N113" s="448">
        <v>0</v>
      </c>
      <c r="O113" s="448">
        <v>0</v>
      </c>
      <c r="P113" s="448">
        <v>0</v>
      </c>
      <c r="Q113" s="448">
        <v>0</v>
      </c>
      <c r="R113" s="448">
        <v>0</v>
      </c>
      <c r="S113" s="448">
        <v>0</v>
      </c>
      <c r="T113" s="448">
        <v>0</v>
      </c>
      <c r="U113" s="448">
        <v>0</v>
      </c>
      <c r="V113" s="448">
        <v>0</v>
      </c>
      <c r="W113" s="448">
        <v>0</v>
      </c>
      <c r="X113" s="448">
        <v>0</v>
      </c>
      <c r="Y113" s="448">
        <v>0</v>
      </c>
      <c r="Z113" s="448">
        <v>0</v>
      </c>
      <c r="AA113" s="448">
        <v>0</v>
      </c>
      <c r="AB113" s="448">
        <v>0</v>
      </c>
      <c r="AC113" s="448">
        <v>0</v>
      </c>
      <c r="AD113" s="448">
        <v>0</v>
      </c>
      <c r="AE113" s="448">
        <v>0</v>
      </c>
      <c r="AF113" s="448">
        <v>0</v>
      </c>
      <c r="AG113" s="448">
        <v>0</v>
      </c>
      <c r="AH113" s="448">
        <v>0</v>
      </c>
      <c r="AI113" s="448">
        <v>0</v>
      </c>
      <c r="AJ113" s="448">
        <v>0</v>
      </c>
      <c r="AK113" s="448">
        <v>0</v>
      </c>
      <c r="AL113" s="448">
        <v>0</v>
      </c>
      <c r="AM113" s="448">
        <v>0</v>
      </c>
      <c r="AN113" s="448">
        <v>0</v>
      </c>
      <c r="AO113" s="448">
        <v>0</v>
      </c>
      <c r="AP113" s="448">
        <v>0</v>
      </c>
      <c r="AQ113" s="448">
        <v>0</v>
      </c>
      <c r="AR113" s="448">
        <v>0</v>
      </c>
      <c r="AS113" s="448">
        <v>0</v>
      </c>
      <c r="AT113" s="448">
        <v>0</v>
      </c>
      <c r="AU113" s="448">
        <v>0</v>
      </c>
      <c r="AV113" s="448">
        <v>0</v>
      </c>
      <c r="AW113" s="448">
        <v>0</v>
      </c>
      <c r="AX113" s="448">
        <v>0</v>
      </c>
      <c r="AY113" s="448">
        <v>0</v>
      </c>
      <c r="AZ113" s="448">
        <v>0</v>
      </c>
      <c r="BA113" s="448">
        <v>0</v>
      </c>
      <c r="BB113" s="448">
        <v>0</v>
      </c>
      <c r="BC113" s="448">
        <v>0</v>
      </c>
      <c r="BD113" s="448">
        <v>0</v>
      </c>
      <c r="BE113" s="448">
        <v>0</v>
      </c>
      <c r="BF113" s="448">
        <v>0</v>
      </c>
      <c r="BG113" s="448">
        <v>0</v>
      </c>
      <c r="BH113" s="448">
        <v>0</v>
      </c>
      <c r="BI113" s="448">
        <v>0</v>
      </c>
      <c r="BJ113" s="448">
        <v>0</v>
      </c>
      <c r="BK113" s="448">
        <v>0</v>
      </c>
      <c r="BL113" s="448">
        <v>53</v>
      </c>
      <c r="BM113" s="448">
        <v>132</v>
      </c>
      <c r="BN113" s="448">
        <v>181</v>
      </c>
      <c r="BO113" s="448">
        <v>226</v>
      </c>
      <c r="BP113" s="448">
        <v>313</v>
      </c>
      <c r="BQ113" s="448">
        <v>354</v>
      </c>
      <c r="BR113" s="448">
        <v>392</v>
      </c>
      <c r="BS113" s="448">
        <v>295</v>
      </c>
      <c r="BT113" s="448">
        <v>222</v>
      </c>
      <c r="BU113" s="448">
        <v>188</v>
      </c>
      <c r="BV113" s="448">
        <v>87</v>
      </c>
      <c r="BW113" s="448">
        <v>19</v>
      </c>
      <c r="BX113" s="448">
        <v>9</v>
      </c>
      <c r="BY113" s="448">
        <v>4</v>
      </c>
      <c r="BZ113" s="448">
        <v>2</v>
      </c>
      <c r="CA113" s="448">
        <v>1</v>
      </c>
      <c r="CB113" s="448">
        <v>0</v>
      </c>
      <c r="CC113" s="448">
        <v>0</v>
      </c>
      <c r="CD113" s="448">
        <v>0</v>
      </c>
      <c r="CE113" s="449">
        <v>0</v>
      </c>
    </row>
    <row r="114" spans="2:83" x14ac:dyDescent="0.35">
      <c r="B114" s="279" t="s">
        <v>685</v>
      </c>
      <c r="D114" s="448">
        <v>0</v>
      </c>
      <c r="E114" s="448">
        <v>0</v>
      </c>
      <c r="F114" s="448">
        <v>0</v>
      </c>
      <c r="G114" s="448">
        <v>0</v>
      </c>
      <c r="H114" s="448">
        <v>0</v>
      </c>
      <c r="I114" s="448">
        <v>0</v>
      </c>
      <c r="J114" s="448">
        <v>0</v>
      </c>
      <c r="K114" s="448">
        <v>0</v>
      </c>
      <c r="L114" s="448">
        <v>0</v>
      </c>
      <c r="M114" s="448">
        <v>0</v>
      </c>
      <c r="N114" s="448">
        <v>0</v>
      </c>
      <c r="O114" s="448">
        <v>0</v>
      </c>
      <c r="P114" s="448">
        <v>0</v>
      </c>
      <c r="Q114" s="448">
        <v>0</v>
      </c>
      <c r="R114" s="448">
        <v>0</v>
      </c>
      <c r="S114" s="448">
        <v>0</v>
      </c>
      <c r="T114" s="448">
        <v>0</v>
      </c>
      <c r="U114" s="448">
        <v>0</v>
      </c>
      <c r="V114" s="448">
        <v>0</v>
      </c>
      <c r="W114" s="448">
        <v>0</v>
      </c>
      <c r="X114" s="448">
        <v>0</v>
      </c>
      <c r="Y114" s="448">
        <v>0</v>
      </c>
      <c r="Z114" s="448">
        <v>0</v>
      </c>
      <c r="AA114" s="448">
        <v>0</v>
      </c>
      <c r="AB114" s="448">
        <v>0</v>
      </c>
      <c r="AC114" s="448">
        <v>0</v>
      </c>
      <c r="AD114" s="448">
        <v>0</v>
      </c>
      <c r="AE114" s="448">
        <v>0</v>
      </c>
      <c r="AF114" s="448">
        <v>0</v>
      </c>
      <c r="AG114" s="448">
        <v>0</v>
      </c>
      <c r="AH114" s="448">
        <v>0</v>
      </c>
      <c r="AI114" s="448">
        <v>0</v>
      </c>
      <c r="AJ114" s="448">
        <v>0</v>
      </c>
      <c r="AK114" s="448">
        <v>0</v>
      </c>
      <c r="AL114" s="448">
        <v>0</v>
      </c>
      <c r="AM114" s="448">
        <v>0</v>
      </c>
      <c r="AN114" s="448">
        <v>0</v>
      </c>
      <c r="AO114" s="448">
        <v>0</v>
      </c>
      <c r="AP114" s="448">
        <v>0</v>
      </c>
      <c r="AQ114" s="448">
        <v>0</v>
      </c>
      <c r="AR114" s="448">
        <v>0</v>
      </c>
      <c r="AS114" s="448">
        <v>0</v>
      </c>
      <c r="AT114" s="448">
        <v>0</v>
      </c>
      <c r="AU114" s="448">
        <v>0</v>
      </c>
      <c r="AV114" s="448">
        <v>0</v>
      </c>
      <c r="AW114" s="448">
        <v>0</v>
      </c>
      <c r="AX114" s="448">
        <v>0</v>
      </c>
      <c r="AY114" s="448">
        <v>0</v>
      </c>
      <c r="AZ114" s="448">
        <v>0</v>
      </c>
      <c r="BA114" s="448">
        <v>0</v>
      </c>
      <c r="BB114" s="448">
        <v>0</v>
      </c>
      <c r="BC114" s="448">
        <v>0</v>
      </c>
      <c r="BD114" s="448">
        <v>0</v>
      </c>
      <c r="BE114" s="448">
        <v>0</v>
      </c>
      <c r="BF114" s="448">
        <v>0</v>
      </c>
      <c r="BG114" s="448">
        <v>0</v>
      </c>
      <c r="BH114" s="448">
        <v>0</v>
      </c>
      <c r="BI114" s="448">
        <v>0</v>
      </c>
      <c r="BJ114" s="448">
        <v>0</v>
      </c>
      <c r="BK114" s="448">
        <v>0</v>
      </c>
      <c r="BL114" s="448">
        <v>0</v>
      </c>
      <c r="BM114" s="448">
        <v>8</v>
      </c>
      <c r="BN114" s="448">
        <v>71</v>
      </c>
      <c r="BO114" s="448">
        <v>132</v>
      </c>
      <c r="BP114" s="448">
        <v>285</v>
      </c>
      <c r="BQ114" s="448">
        <v>394</v>
      </c>
      <c r="BR114" s="448">
        <v>414</v>
      </c>
      <c r="BS114" s="448">
        <v>395</v>
      </c>
      <c r="BT114" s="448">
        <v>363</v>
      </c>
      <c r="BU114" s="448">
        <v>343</v>
      </c>
      <c r="BV114" s="448">
        <v>315</v>
      </c>
      <c r="BW114" s="448">
        <v>232</v>
      </c>
      <c r="BX114" s="448">
        <v>182</v>
      </c>
      <c r="BY114" s="448">
        <v>153</v>
      </c>
      <c r="BZ114" s="448">
        <v>133</v>
      </c>
      <c r="CA114" s="448">
        <v>115</v>
      </c>
      <c r="CB114" s="448">
        <v>99</v>
      </c>
      <c r="CC114" s="448">
        <v>77</v>
      </c>
      <c r="CD114" s="448">
        <v>64</v>
      </c>
      <c r="CE114" s="449">
        <v>56</v>
      </c>
    </row>
    <row r="115" spans="2:83" x14ac:dyDescent="0.35">
      <c r="B115" s="279" t="s">
        <v>418</v>
      </c>
      <c r="D115" s="448">
        <v>0</v>
      </c>
      <c r="E115" s="448">
        <v>0</v>
      </c>
      <c r="F115" s="448">
        <v>0</v>
      </c>
      <c r="G115" s="448">
        <v>0</v>
      </c>
      <c r="H115" s="448">
        <v>0</v>
      </c>
      <c r="I115" s="448">
        <v>0</v>
      </c>
      <c r="J115" s="448">
        <v>0</v>
      </c>
      <c r="K115" s="448">
        <v>0</v>
      </c>
      <c r="L115" s="448">
        <v>0</v>
      </c>
      <c r="M115" s="448">
        <v>0</v>
      </c>
      <c r="N115" s="448">
        <v>0</v>
      </c>
      <c r="O115" s="448">
        <v>0</v>
      </c>
      <c r="P115" s="448">
        <v>0</v>
      </c>
      <c r="Q115" s="448">
        <v>0</v>
      </c>
      <c r="R115" s="448">
        <v>0</v>
      </c>
      <c r="S115" s="448">
        <v>0</v>
      </c>
      <c r="T115" s="448">
        <v>0</v>
      </c>
      <c r="U115" s="448">
        <v>0</v>
      </c>
      <c r="V115" s="448">
        <v>0</v>
      </c>
      <c r="W115" s="448">
        <v>0</v>
      </c>
      <c r="X115" s="448">
        <v>0</v>
      </c>
      <c r="Y115" s="448">
        <v>0</v>
      </c>
      <c r="Z115" s="448">
        <v>0</v>
      </c>
      <c r="AA115" s="448">
        <v>0</v>
      </c>
      <c r="AB115" s="448">
        <v>0</v>
      </c>
      <c r="AC115" s="448">
        <v>0</v>
      </c>
      <c r="AD115" s="448">
        <v>0</v>
      </c>
      <c r="AE115" s="448">
        <v>0</v>
      </c>
      <c r="AF115" s="448">
        <v>0</v>
      </c>
      <c r="AG115" s="448">
        <v>0</v>
      </c>
      <c r="AH115" s="448">
        <v>0</v>
      </c>
      <c r="AI115" s="448">
        <v>0</v>
      </c>
      <c r="AJ115" s="448">
        <v>0</v>
      </c>
      <c r="AK115" s="448">
        <v>0</v>
      </c>
      <c r="AL115" s="448">
        <v>0</v>
      </c>
      <c r="AM115" s="448">
        <v>0</v>
      </c>
      <c r="AN115" s="448">
        <v>0</v>
      </c>
      <c r="AO115" s="448">
        <v>0</v>
      </c>
      <c r="AP115" s="448">
        <v>0</v>
      </c>
      <c r="AQ115" s="448">
        <v>0</v>
      </c>
      <c r="AR115" s="448">
        <v>0</v>
      </c>
      <c r="AS115" s="448">
        <v>0</v>
      </c>
      <c r="AT115" s="448">
        <v>0</v>
      </c>
      <c r="AU115" s="448">
        <v>0</v>
      </c>
      <c r="AV115" s="448">
        <v>0</v>
      </c>
      <c r="AW115" s="448">
        <v>0</v>
      </c>
      <c r="AX115" s="448">
        <v>0</v>
      </c>
      <c r="AY115" s="448">
        <v>0</v>
      </c>
      <c r="AZ115" s="448">
        <v>0</v>
      </c>
      <c r="BA115" s="448">
        <v>0</v>
      </c>
      <c r="BB115" s="448">
        <v>0</v>
      </c>
      <c r="BC115" s="448">
        <v>0</v>
      </c>
      <c r="BD115" s="448">
        <v>0</v>
      </c>
      <c r="BE115" s="448">
        <v>0</v>
      </c>
      <c r="BF115" s="448">
        <v>0</v>
      </c>
      <c r="BG115" s="448">
        <v>0</v>
      </c>
      <c r="BH115" s="448">
        <v>0</v>
      </c>
      <c r="BI115" s="448">
        <v>0</v>
      </c>
      <c r="BJ115" s="448">
        <v>0</v>
      </c>
      <c r="BK115" s="448">
        <v>0</v>
      </c>
      <c r="BL115" s="448">
        <v>2</v>
      </c>
      <c r="BM115" s="448">
        <v>28</v>
      </c>
      <c r="BN115" s="448">
        <v>23</v>
      </c>
      <c r="BO115" s="448">
        <v>66</v>
      </c>
      <c r="BP115" s="448">
        <v>186</v>
      </c>
      <c r="BQ115" s="448">
        <v>367</v>
      </c>
      <c r="BR115" s="448">
        <v>533</v>
      </c>
      <c r="BS115" s="448">
        <v>707</v>
      </c>
      <c r="BT115" s="448">
        <v>796</v>
      </c>
      <c r="BU115" s="448">
        <v>804</v>
      </c>
      <c r="BV115" s="448">
        <v>826</v>
      </c>
      <c r="BW115" s="448">
        <v>805</v>
      </c>
      <c r="BX115" s="448">
        <v>771</v>
      </c>
      <c r="BY115" s="448">
        <v>713</v>
      </c>
      <c r="BZ115" s="448">
        <v>652</v>
      </c>
      <c r="CA115" s="448">
        <v>591</v>
      </c>
      <c r="CB115" s="448">
        <v>535</v>
      </c>
      <c r="CC115" s="448">
        <v>453</v>
      </c>
      <c r="CD115" s="448">
        <v>402</v>
      </c>
      <c r="CE115" s="449">
        <v>366</v>
      </c>
    </row>
    <row r="116" spans="2:83" ht="26.25" customHeight="1" x14ac:dyDescent="0.35">
      <c r="B116" s="73" t="s">
        <v>704</v>
      </c>
      <c r="D116" s="448">
        <v>0</v>
      </c>
      <c r="E116" s="448">
        <v>0</v>
      </c>
      <c r="F116" s="448">
        <v>0</v>
      </c>
      <c r="G116" s="448">
        <v>0</v>
      </c>
      <c r="H116" s="448">
        <v>0</v>
      </c>
      <c r="I116" s="448">
        <v>0</v>
      </c>
      <c r="J116" s="448">
        <v>0</v>
      </c>
      <c r="K116" s="448">
        <v>0</v>
      </c>
      <c r="L116" s="448">
        <v>0</v>
      </c>
      <c r="M116" s="448">
        <v>0</v>
      </c>
      <c r="N116" s="448">
        <v>0</v>
      </c>
      <c r="O116" s="448">
        <v>0</v>
      </c>
      <c r="P116" s="448">
        <v>0</v>
      </c>
      <c r="Q116" s="448">
        <v>0</v>
      </c>
      <c r="R116" s="448">
        <v>0</v>
      </c>
      <c r="S116" s="448">
        <v>0</v>
      </c>
      <c r="T116" s="448">
        <v>0</v>
      </c>
      <c r="U116" s="448">
        <v>0</v>
      </c>
      <c r="V116" s="448">
        <v>0</v>
      </c>
      <c r="W116" s="448">
        <v>0</v>
      </c>
      <c r="X116" s="448">
        <v>0</v>
      </c>
      <c r="Y116" s="448">
        <v>0</v>
      </c>
      <c r="Z116" s="448">
        <v>0</v>
      </c>
      <c r="AA116" s="448">
        <v>0</v>
      </c>
      <c r="AB116" s="448">
        <v>0</v>
      </c>
      <c r="AC116" s="448">
        <v>0</v>
      </c>
      <c r="AD116" s="448">
        <v>0</v>
      </c>
      <c r="AE116" s="448">
        <v>0</v>
      </c>
      <c r="AF116" s="448">
        <v>0</v>
      </c>
      <c r="AG116" s="448">
        <v>0</v>
      </c>
      <c r="AH116" s="448">
        <v>0</v>
      </c>
      <c r="AI116" s="448">
        <v>0</v>
      </c>
      <c r="AJ116" s="448">
        <v>0</v>
      </c>
      <c r="AK116" s="448">
        <v>0</v>
      </c>
      <c r="AL116" s="448">
        <v>0</v>
      </c>
      <c r="AM116" s="448">
        <v>0</v>
      </c>
      <c r="AN116" s="448">
        <v>0</v>
      </c>
      <c r="AO116" s="448">
        <v>0</v>
      </c>
      <c r="AP116" s="448">
        <v>0</v>
      </c>
      <c r="AQ116" s="448">
        <v>0</v>
      </c>
      <c r="AR116" s="448">
        <v>0</v>
      </c>
      <c r="AS116" s="448">
        <v>0</v>
      </c>
      <c r="AT116" s="448">
        <v>0</v>
      </c>
      <c r="AU116" s="448">
        <v>0</v>
      </c>
      <c r="AV116" s="448">
        <v>0</v>
      </c>
      <c r="AW116" s="448">
        <v>0</v>
      </c>
      <c r="AX116" s="448">
        <v>0</v>
      </c>
      <c r="AY116" s="448">
        <v>0</v>
      </c>
      <c r="AZ116" s="448">
        <v>0</v>
      </c>
      <c r="BA116" s="448">
        <v>0</v>
      </c>
      <c r="BB116" s="448">
        <v>0</v>
      </c>
      <c r="BC116" s="448">
        <v>0</v>
      </c>
      <c r="BD116" s="448">
        <v>0</v>
      </c>
      <c r="BE116" s="448">
        <v>0</v>
      </c>
      <c r="BF116" s="448">
        <v>0</v>
      </c>
      <c r="BG116" s="448">
        <v>0</v>
      </c>
      <c r="BH116" s="448">
        <v>0</v>
      </c>
      <c r="BI116" s="448">
        <v>0</v>
      </c>
      <c r="BJ116" s="448">
        <v>0</v>
      </c>
      <c r="BK116" s="448">
        <v>0</v>
      </c>
      <c r="BL116" s="448">
        <v>16</v>
      </c>
      <c r="BM116" s="448">
        <v>56</v>
      </c>
      <c r="BN116" s="448">
        <v>67</v>
      </c>
      <c r="BO116" s="448">
        <v>65</v>
      </c>
      <c r="BP116" s="448">
        <v>114</v>
      </c>
      <c r="BQ116" s="448">
        <v>124</v>
      </c>
      <c r="BR116" s="448">
        <v>141</v>
      </c>
      <c r="BS116" s="448">
        <v>144</v>
      </c>
      <c r="BT116" s="448">
        <v>137</v>
      </c>
      <c r="BU116" s="448">
        <v>133</v>
      </c>
      <c r="BV116" s="448">
        <v>123</v>
      </c>
      <c r="BW116" s="448">
        <v>108</v>
      </c>
      <c r="BX116" s="448">
        <v>108</v>
      </c>
      <c r="BY116" s="448">
        <v>107</v>
      </c>
      <c r="BZ116" s="448">
        <v>103</v>
      </c>
      <c r="CA116" s="448">
        <v>101</v>
      </c>
      <c r="CB116" s="448">
        <v>99</v>
      </c>
      <c r="CC116" s="448">
        <v>97</v>
      </c>
      <c r="CD116" s="448">
        <v>95</v>
      </c>
      <c r="CE116" s="449">
        <v>93</v>
      </c>
    </row>
    <row r="117" spans="2:83" ht="26.25" customHeight="1" x14ac:dyDescent="0.35">
      <c r="B117" s="201" t="s">
        <v>705</v>
      </c>
      <c r="D117" s="448">
        <v>0</v>
      </c>
      <c r="E117" s="448">
        <v>0</v>
      </c>
      <c r="F117" s="448">
        <v>0</v>
      </c>
      <c r="G117" s="448">
        <v>0</v>
      </c>
      <c r="H117" s="448">
        <v>0</v>
      </c>
      <c r="I117" s="448">
        <v>0</v>
      </c>
      <c r="J117" s="448">
        <v>0</v>
      </c>
      <c r="K117" s="448">
        <v>0</v>
      </c>
      <c r="L117" s="448">
        <v>0</v>
      </c>
      <c r="M117" s="448">
        <v>0</v>
      </c>
      <c r="N117" s="448">
        <v>0</v>
      </c>
      <c r="O117" s="448">
        <v>0</v>
      </c>
      <c r="P117" s="448">
        <v>0</v>
      </c>
      <c r="Q117" s="448">
        <v>0</v>
      </c>
      <c r="R117" s="448">
        <v>0</v>
      </c>
      <c r="S117" s="448">
        <v>0</v>
      </c>
      <c r="T117" s="448">
        <v>0</v>
      </c>
      <c r="U117" s="448">
        <v>0</v>
      </c>
      <c r="V117" s="448">
        <v>0</v>
      </c>
      <c r="W117" s="448">
        <v>0</v>
      </c>
      <c r="X117" s="448">
        <v>0</v>
      </c>
      <c r="Y117" s="448">
        <v>0</v>
      </c>
      <c r="Z117" s="448">
        <v>0</v>
      </c>
      <c r="AA117" s="448">
        <v>0</v>
      </c>
      <c r="AB117" s="448">
        <v>0</v>
      </c>
      <c r="AC117" s="448">
        <v>0</v>
      </c>
      <c r="AD117" s="448">
        <v>0</v>
      </c>
      <c r="AE117" s="448">
        <v>0</v>
      </c>
      <c r="AF117" s="448">
        <v>0</v>
      </c>
      <c r="AG117" s="448">
        <v>0</v>
      </c>
      <c r="AH117" s="448">
        <v>0</v>
      </c>
      <c r="AI117" s="448">
        <v>0</v>
      </c>
      <c r="AJ117" s="448">
        <v>0</v>
      </c>
      <c r="AK117" s="448">
        <v>0</v>
      </c>
      <c r="AL117" s="448">
        <v>0</v>
      </c>
      <c r="AM117" s="448">
        <v>0</v>
      </c>
      <c r="AN117" s="448">
        <v>0</v>
      </c>
      <c r="AO117" s="448">
        <v>0</v>
      </c>
      <c r="AP117" s="448">
        <v>0</v>
      </c>
      <c r="AQ117" s="448">
        <v>0</v>
      </c>
      <c r="AR117" s="448">
        <v>0</v>
      </c>
      <c r="AS117" s="448">
        <v>0</v>
      </c>
      <c r="AT117" s="448">
        <v>0</v>
      </c>
      <c r="AU117" s="448">
        <v>0</v>
      </c>
      <c r="AV117" s="448">
        <v>0</v>
      </c>
      <c r="AW117" s="448">
        <v>0</v>
      </c>
      <c r="AX117" s="448">
        <v>0</v>
      </c>
      <c r="AY117" s="448">
        <v>0</v>
      </c>
      <c r="AZ117" s="448">
        <v>0</v>
      </c>
      <c r="BA117" s="448">
        <v>0</v>
      </c>
      <c r="BB117" s="448">
        <v>0</v>
      </c>
      <c r="BC117" s="448">
        <v>0</v>
      </c>
      <c r="BD117" s="448">
        <v>0</v>
      </c>
      <c r="BE117" s="448">
        <v>0</v>
      </c>
      <c r="BF117" s="448">
        <v>0</v>
      </c>
      <c r="BG117" s="448">
        <v>0</v>
      </c>
      <c r="BH117" s="448">
        <v>0</v>
      </c>
      <c r="BI117" s="448">
        <v>0</v>
      </c>
      <c r="BJ117" s="448">
        <v>0</v>
      </c>
      <c r="BK117" s="448">
        <v>0</v>
      </c>
      <c r="BL117" s="448">
        <v>59</v>
      </c>
      <c r="BM117" s="448">
        <v>145</v>
      </c>
      <c r="BN117" s="448">
        <v>199</v>
      </c>
      <c r="BO117" s="448">
        <v>262</v>
      </c>
      <c r="BP117" s="448">
        <v>364</v>
      </c>
      <c r="BQ117" s="448">
        <v>492</v>
      </c>
      <c r="BR117" s="448">
        <v>507</v>
      </c>
      <c r="BS117" s="448">
        <v>489</v>
      </c>
      <c r="BT117" s="448">
        <v>483</v>
      </c>
      <c r="BU117" s="448">
        <v>460</v>
      </c>
      <c r="BV117" s="448">
        <v>404</v>
      </c>
      <c r="BW117" s="448">
        <v>360</v>
      </c>
      <c r="BX117" s="448">
        <v>384</v>
      </c>
      <c r="BY117" s="448">
        <v>401</v>
      </c>
      <c r="BZ117" s="448">
        <v>419</v>
      </c>
      <c r="CA117" s="448">
        <v>437</v>
      </c>
      <c r="CB117" s="448">
        <v>451</v>
      </c>
      <c r="CC117" s="448">
        <v>478</v>
      </c>
      <c r="CD117" s="448">
        <v>500</v>
      </c>
      <c r="CE117" s="449">
        <v>523</v>
      </c>
    </row>
    <row r="118" spans="2:83" x14ac:dyDescent="0.35">
      <c r="B118" s="201" t="s">
        <v>706</v>
      </c>
      <c r="D118" s="448">
        <v>0</v>
      </c>
      <c r="E118" s="448">
        <v>0</v>
      </c>
      <c r="F118" s="448">
        <v>0</v>
      </c>
      <c r="G118" s="448">
        <v>0</v>
      </c>
      <c r="H118" s="448">
        <v>0</v>
      </c>
      <c r="I118" s="448">
        <v>0</v>
      </c>
      <c r="J118" s="448">
        <v>0</v>
      </c>
      <c r="K118" s="448">
        <v>0</v>
      </c>
      <c r="L118" s="448">
        <v>0</v>
      </c>
      <c r="M118" s="448">
        <v>0</v>
      </c>
      <c r="N118" s="448">
        <v>0</v>
      </c>
      <c r="O118" s="448">
        <v>0</v>
      </c>
      <c r="P118" s="448">
        <v>0</v>
      </c>
      <c r="Q118" s="448">
        <v>0</v>
      </c>
      <c r="R118" s="448">
        <v>0</v>
      </c>
      <c r="S118" s="448">
        <v>0</v>
      </c>
      <c r="T118" s="448">
        <v>0</v>
      </c>
      <c r="U118" s="448">
        <v>0</v>
      </c>
      <c r="V118" s="448">
        <v>0</v>
      </c>
      <c r="W118" s="448">
        <v>0</v>
      </c>
      <c r="X118" s="448">
        <v>0</v>
      </c>
      <c r="Y118" s="448">
        <v>0</v>
      </c>
      <c r="Z118" s="448">
        <v>0</v>
      </c>
      <c r="AA118" s="448">
        <v>0</v>
      </c>
      <c r="AB118" s="448">
        <v>0</v>
      </c>
      <c r="AC118" s="448">
        <v>0</v>
      </c>
      <c r="AD118" s="448">
        <v>0</v>
      </c>
      <c r="AE118" s="448">
        <v>0</v>
      </c>
      <c r="AF118" s="448">
        <v>0</v>
      </c>
      <c r="AG118" s="448">
        <v>0</v>
      </c>
      <c r="AH118" s="448">
        <v>0</v>
      </c>
      <c r="AI118" s="448">
        <v>0</v>
      </c>
      <c r="AJ118" s="448">
        <v>0</v>
      </c>
      <c r="AK118" s="448">
        <v>0</v>
      </c>
      <c r="AL118" s="448">
        <v>0</v>
      </c>
      <c r="AM118" s="448">
        <v>0</v>
      </c>
      <c r="AN118" s="448">
        <v>0</v>
      </c>
      <c r="AO118" s="448">
        <v>0</v>
      </c>
      <c r="AP118" s="448">
        <v>0</v>
      </c>
      <c r="AQ118" s="448">
        <v>0</v>
      </c>
      <c r="AR118" s="448">
        <v>0</v>
      </c>
      <c r="AS118" s="448">
        <v>0</v>
      </c>
      <c r="AT118" s="448">
        <v>0</v>
      </c>
      <c r="AU118" s="448">
        <v>0</v>
      </c>
      <c r="AV118" s="448">
        <v>0</v>
      </c>
      <c r="AW118" s="448">
        <v>0</v>
      </c>
      <c r="AX118" s="448">
        <v>0</v>
      </c>
      <c r="AY118" s="448">
        <v>0</v>
      </c>
      <c r="AZ118" s="448">
        <v>0</v>
      </c>
      <c r="BA118" s="448">
        <v>0</v>
      </c>
      <c r="BB118" s="448">
        <v>0</v>
      </c>
      <c r="BC118" s="448">
        <v>0</v>
      </c>
      <c r="BD118" s="448">
        <v>0</v>
      </c>
      <c r="BE118" s="448">
        <v>0</v>
      </c>
      <c r="BF118" s="448">
        <v>0</v>
      </c>
      <c r="BG118" s="448">
        <v>0</v>
      </c>
      <c r="BH118" s="448">
        <v>0</v>
      </c>
      <c r="BI118" s="448">
        <v>0</v>
      </c>
      <c r="BJ118" s="448">
        <v>0</v>
      </c>
      <c r="BK118" s="448">
        <v>0</v>
      </c>
      <c r="BL118" s="448">
        <v>6</v>
      </c>
      <c r="BM118" s="448">
        <v>22</v>
      </c>
      <c r="BN118" s="448">
        <v>38</v>
      </c>
      <c r="BO118" s="448">
        <v>59</v>
      </c>
      <c r="BP118" s="448">
        <v>103</v>
      </c>
      <c r="BQ118" s="448">
        <v>180</v>
      </c>
      <c r="BR118" s="448">
        <v>248</v>
      </c>
      <c r="BS118" s="448">
        <v>325</v>
      </c>
      <c r="BT118" s="448">
        <v>379</v>
      </c>
      <c r="BU118" s="448">
        <v>398</v>
      </c>
      <c r="BV118" s="448">
        <v>414</v>
      </c>
      <c r="BW118" s="448">
        <v>437</v>
      </c>
      <c r="BX118" s="448">
        <v>422</v>
      </c>
      <c r="BY118" s="448">
        <v>391</v>
      </c>
      <c r="BZ118" s="448">
        <v>358</v>
      </c>
      <c r="CA118" s="448">
        <v>325</v>
      </c>
      <c r="CB118" s="448">
        <v>294</v>
      </c>
      <c r="CC118" s="448">
        <v>249</v>
      </c>
      <c r="CD118" s="448">
        <v>220</v>
      </c>
      <c r="CE118" s="449">
        <v>198</v>
      </c>
    </row>
    <row r="119" spans="2:83" x14ac:dyDescent="0.35">
      <c r="B119" s="201" t="s">
        <v>707</v>
      </c>
      <c r="D119" s="448">
        <v>0</v>
      </c>
      <c r="E119" s="448">
        <v>0</v>
      </c>
      <c r="F119" s="448">
        <v>0</v>
      </c>
      <c r="G119" s="448">
        <v>0</v>
      </c>
      <c r="H119" s="448">
        <v>0</v>
      </c>
      <c r="I119" s="448">
        <v>0</v>
      </c>
      <c r="J119" s="448">
        <v>0</v>
      </c>
      <c r="K119" s="448">
        <v>0</v>
      </c>
      <c r="L119" s="448">
        <v>0</v>
      </c>
      <c r="M119" s="448">
        <v>0</v>
      </c>
      <c r="N119" s="448">
        <v>0</v>
      </c>
      <c r="O119" s="448">
        <v>0</v>
      </c>
      <c r="P119" s="448">
        <v>0</v>
      </c>
      <c r="Q119" s="448">
        <v>0</v>
      </c>
      <c r="R119" s="448">
        <v>0</v>
      </c>
      <c r="S119" s="448">
        <v>0</v>
      </c>
      <c r="T119" s="448">
        <v>0</v>
      </c>
      <c r="U119" s="448">
        <v>0</v>
      </c>
      <c r="V119" s="448">
        <v>0</v>
      </c>
      <c r="W119" s="448">
        <v>0</v>
      </c>
      <c r="X119" s="448">
        <v>0</v>
      </c>
      <c r="Y119" s="448">
        <v>0</v>
      </c>
      <c r="Z119" s="448">
        <v>0</v>
      </c>
      <c r="AA119" s="448">
        <v>0</v>
      </c>
      <c r="AB119" s="448">
        <v>0</v>
      </c>
      <c r="AC119" s="448">
        <v>0</v>
      </c>
      <c r="AD119" s="448">
        <v>0</v>
      </c>
      <c r="AE119" s="448">
        <v>0</v>
      </c>
      <c r="AF119" s="448">
        <v>0</v>
      </c>
      <c r="AG119" s="448">
        <v>0</v>
      </c>
      <c r="AH119" s="448">
        <v>0</v>
      </c>
      <c r="AI119" s="448">
        <v>0</v>
      </c>
      <c r="AJ119" s="448">
        <v>0</v>
      </c>
      <c r="AK119" s="448">
        <v>0</v>
      </c>
      <c r="AL119" s="448">
        <v>0</v>
      </c>
      <c r="AM119" s="448">
        <v>0</v>
      </c>
      <c r="AN119" s="448">
        <v>0</v>
      </c>
      <c r="AO119" s="448">
        <v>0</v>
      </c>
      <c r="AP119" s="448">
        <v>0</v>
      </c>
      <c r="AQ119" s="448">
        <v>0</v>
      </c>
      <c r="AR119" s="448">
        <v>0</v>
      </c>
      <c r="AS119" s="448">
        <v>0</v>
      </c>
      <c r="AT119" s="448">
        <v>0</v>
      </c>
      <c r="AU119" s="448">
        <v>0</v>
      </c>
      <c r="AV119" s="448">
        <v>0</v>
      </c>
      <c r="AW119" s="448">
        <v>0</v>
      </c>
      <c r="AX119" s="448">
        <v>0</v>
      </c>
      <c r="AY119" s="448">
        <v>0</v>
      </c>
      <c r="AZ119" s="448">
        <v>0</v>
      </c>
      <c r="BA119" s="448">
        <v>0</v>
      </c>
      <c r="BB119" s="448">
        <v>0</v>
      </c>
      <c r="BC119" s="448">
        <v>0</v>
      </c>
      <c r="BD119" s="448">
        <v>0</v>
      </c>
      <c r="BE119" s="448">
        <v>0</v>
      </c>
      <c r="BF119" s="448">
        <v>0</v>
      </c>
      <c r="BG119" s="448">
        <v>0</v>
      </c>
      <c r="BH119" s="448">
        <v>0</v>
      </c>
      <c r="BI119" s="448">
        <v>0</v>
      </c>
      <c r="BJ119" s="448">
        <v>0</v>
      </c>
      <c r="BK119" s="448">
        <v>0</v>
      </c>
      <c r="BL119" s="448">
        <v>56</v>
      </c>
      <c r="BM119" s="448">
        <v>168</v>
      </c>
      <c r="BN119" s="448">
        <v>275</v>
      </c>
      <c r="BO119" s="448">
        <v>424</v>
      </c>
      <c r="BP119" s="448">
        <v>784</v>
      </c>
      <c r="BQ119" s="448">
        <v>1116</v>
      </c>
      <c r="BR119" s="448">
        <v>1340</v>
      </c>
      <c r="BS119" s="448">
        <v>1398</v>
      </c>
      <c r="BT119" s="448">
        <v>1381</v>
      </c>
      <c r="BU119" s="448">
        <v>1335</v>
      </c>
      <c r="BV119" s="448">
        <v>1227</v>
      </c>
      <c r="BW119" s="448">
        <v>1056</v>
      </c>
      <c r="BX119" s="448">
        <v>961</v>
      </c>
      <c r="BY119" s="448">
        <v>871</v>
      </c>
      <c r="BZ119" s="448">
        <v>788</v>
      </c>
      <c r="CA119" s="448">
        <v>707</v>
      </c>
      <c r="CB119" s="448">
        <v>634</v>
      </c>
      <c r="CC119" s="448">
        <v>530</v>
      </c>
      <c r="CD119" s="448">
        <v>467</v>
      </c>
      <c r="CE119" s="449">
        <v>422</v>
      </c>
    </row>
    <row r="120" spans="2:83" s="243" customFormat="1" ht="26.25" customHeight="1" x14ac:dyDescent="0.35">
      <c r="B120" s="108" t="s">
        <v>273</v>
      </c>
      <c r="D120" s="445" t="s">
        <v>473</v>
      </c>
      <c r="E120" s="445" t="s">
        <v>473</v>
      </c>
      <c r="F120" s="445" t="s">
        <v>473</v>
      </c>
      <c r="G120" s="445" t="s">
        <v>473</v>
      </c>
      <c r="H120" s="445" t="s">
        <v>473</v>
      </c>
      <c r="I120" s="445" t="s">
        <v>473</v>
      </c>
      <c r="J120" s="445" t="s">
        <v>473</v>
      </c>
      <c r="K120" s="445" t="s">
        <v>473</v>
      </c>
      <c r="L120" s="445" t="s">
        <v>473</v>
      </c>
      <c r="M120" s="445" t="s">
        <v>473</v>
      </c>
      <c r="N120" s="445" t="s">
        <v>473</v>
      </c>
      <c r="O120" s="445" t="s">
        <v>473</v>
      </c>
      <c r="P120" s="445" t="s">
        <v>473</v>
      </c>
      <c r="Q120" s="445" t="s">
        <v>473</v>
      </c>
      <c r="R120" s="445" t="s">
        <v>473</v>
      </c>
      <c r="S120" s="445" t="s">
        <v>473</v>
      </c>
      <c r="T120" s="445" t="s">
        <v>473</v>
      </c>
      <c r="U120" s="445" t="s">
        <v>473</v>
      </c>
      <c r="V120" s="445" t="s">
        <v>473</v>
      </c>
      <c r="W120" s="445" t="s">
        <v>473</v>
      </c>
      <c r="X120" s="445" t="s">
        <v>473</v>
      </c>
      <c r="Y120" s="445" t="s">
        <v>473</v>
      </c>
      <c r="Z120" s="445" t="s">
        <v>473</v>
      </c>
      <c r="AA120" s="445" t="s">
        <v>473</v>
      </c>
      <c r="AB120" s="445" t="s">
        <v>473</v>
      </c>
      <c r="AC120" s="445" t="s">
        <v>473</v>
      </c>
      <c r="AD120" s="445" t="s">
        <v>473</v>
      </c>
      <c r="AE120" s="445" t="s">
        <v>473</v>
      </c>
      <c r="AF120" s="445" t="s">
        <v>473</v>
      </c>
      <c r="AG120" s="445" t="s">
        <v>473</v>
      </c>
      <c r="AH120" s="445">
        <v>0</v>
      </c>
      <c r="AI120" s="445">
        <v>0</v>
      </c>
      <c r="AJ120" s="445">
        <v>0</v>
      </c>
      <c r="AK120" s="445">
        <v>0</v>
      </c>
      <c r="AL120" s="445">
        <v>0</v>
      </c>
      <c r="AM120" s="445">
        <v>0</v>
      </c>
      <c r="AN120" s="445">
        <v>0</v>
      </c>
      <c r="AO120" s="445">
        <v>0</v>
      </c>
      <c r="AP120" s="445">
        <v>0</v>
      </c>
      <c r="AQ120" s="445">
        <v>0</v>
      </c>
      <c r="AR120" s="445">
        <v>0</v>
      </c>
      <c r="AS120" s="445">
        <v>0</v>
      </c>
      <c r="AT120" s="445">
        <v>0</v>
      </c>
      <c r="AU120" s="445">
        <v>0</v>
      </c>
      <c r="AV120" s="445">
        <v>0</v>
      </c>
      <c r="AW120" s="445">
        <v>0</v>
      </c>
      <c r="AX120" s="445">
        <v>0</v>
      </c>
      <c r="AY120" s="445">
        <v>2490</v>
      </c>
      <c r="AZ120" s="445">
        <v>2455</v>
      </c>
      <c r="BA120" s="445">
        <v>2437</v>
      </c>
      <c r="BB120" s="445">
        <v>2371</v>
      </c>
      <c r="BC120" s="445">
        <v>2354</v>
      </c>
      <c r="BD120" s="445">
        <v>2391</v>
      </c>
      <c r="BE120" s="445">
        <v>2430</v>
      </c>
      <c r="BF120" s="445">
        <v>2483</v>
      </c>
      <c r="BG120" s="445">
        <v>2504</v>
      </c>
      <c r="BH120" s="445">
        <v>2510</v>
      </c>
      <c r="BI120" s="445">
        <v>2475</v>
      </c>
      <c r="BJ120" s="445">
        <v>2443</v>
      </c>
      <c r="BK120" s="445">
        <v>2415</v>
      </c>
      <c r="BL120" s="445">
        <v>2332</v>
      </c>
      <c r="BM120" s="445">
        <v>2031</v>
      </c>
      <c r="BN120" s="445">
        <v>1827</v>
      </c>
      <c r="BO120" s="445">
        <v>1577</v>
      </c>
      <c r="BP120" s="445">
        <v>965</v>
      </c>
      <c r="BQ120" s="445">
        <v>366</v>
      </c>
      <c r="BR120" s="445">
        <v>133</v>
      </c>
      <c r="BS120" s="445">
        <v>74</v>
      </c>
      <c r="BT120" s="445">
        <v>52</v>
      </c>
      <c r="BU120" s="445">
        <v>40</v>
      </c>
      <c r="BV120" s="445">
        <v>32</v>
      </c>
      <c r="BW120" s="445">
        <v>26</v>
      </c>
      <c r="BX120" s="445">
        <v>23</v>
      </c>
      <c r="BY120" s="445">
        <v>21</v>
      </c>
      <c r="BZ120" s="445">
        <v>19</v>
      </c>
      <c r="CA120" s="445">
        <v>18</v>
      </c>
      <c r="CB120" s="445">
        <v>16</v>
      </c>
      <c r="CC120" s="445">
        <v>14</v>
      </c>
      <c r="CD120" s="445">
        <v>12</v>
      </c>
      <c r="CE120" s="446">
        <v>10</v>
      </c>
    </row>
    <row r="121" spans="2:83" x14ac:dyDescent="0.35">
      <c r="B121" s="447" t="s">
        <v>438</v>
      </c>
      <c r="D121" s="448">
        <v>0</v>
      </c>
      <c r="E121" s="448">
        <v>0</v>
      </c>
      <c r="F121" s="448">
        <v>0</v>
      </c>
      <c r="G121" s="448">
        <v>0</v>
      </c>
      <c r="H121" s="448">
        <v>0</v>
      </c>
      <c r="I121" s="448">
        <v>0</v>
      </c>
      <c r="J121" s="448">
        <v>0</v>
      </c>
      <c r="K121" s="448">
        <v>0</v>
      </c>
      <c r="L121" s="448">
        <v>0</v>
      </c>
      <c r="M121" s="448">
        <v>0</v>
      </c>
      <c r="N121" s="448">
        <v>0</v>
      </c>
      <c r="O121" s="448">
        <v>0</v>
      </c>
      <c r="P121" s="448">
        <v>0</v>
      </c>
      <c r="Q121" s="448">
        <v>0</v>
      </c>
      <c r="R121" s="448">
        <v>0</v>
      </c>
      <c r="S121" s="448">
        <v>0</v>
      </c>
      <c r="T121" s="448">
        <v>0</v>
      </c>
      <c r="U121" s="448">
        <v>0</v>
      </c>
      <c r="V121" s="448">
        <v>0</v>
      </c>
      <c r="W121" s="448">
        <v>0</v>
      </c>
      <c r="X121" s="448">
        <v>0</v>
      </c>
      <c r="Y121" s="448">
        <v>0</v>
      </c>
      <c r="Z121" s="448">
        <v>0</v>
      </c>
      <c r="AA121" s="448">
        <v>0</v>
      </c>
      <c r="AB121" s="448">
        <v>0</v>
      </c>
      <c r="AC121" s="448">
        <v>0</v>
      </c>
      <c r="AD121" s="448">
        <v>0</v>
      </c>
      <c r="AE121" s="448">
        <v>0</v>
      </c>
      <c r="AF121" s="448">
        <v>0</v>
      </c>
      <c r="AG121" s="448">
        <v>0</v>
      </c>
      <c r="AH121" s="448">
        <v>0</v>
      </c>
      <c r="AI121" s="448">
        <v>0</v>
      </c>
      <c r="AJ121" s="448">
        <v>0</v>
      </c>
      <c r="AK121" s="448">
        <v>0</v>
      </c>
      <c r="AL121" s="448">
        <v>0</v>
      </c>
      <c r="AM121" s="448">
        <v>0</v>
      </c>
      <c r="AN121" s="448">
        <v>0</v>
      </c>
      <c r="AO121" s="448">
        <v>0</v>
      </c>
      <c r="AP121" s="448">
        <v>0</v>
      </c>
      <c r="AQ121" s="448">
        <v>0</v>
      </c>
      <c r="AR121" s="448">
        <v>0</v>
      </c>
      <c r="AS121" s="448">
        <v>0</v>
      </c>
      <c r="AT121" s="448">
        <v>0</v>
      </c>
      <c r="AU121" s="448">
        <v>0</v>
      </c>
      <c r="AV121" s="448">
        <v>0</v>
      </c>
      <c r="AW121" s="448">
        <v>0</v>
      </c>
      <c r="AX121" s="448">
        <v>0</v>
      </c>
      <c r="AY121" s="448">
        <v>2218</v>
      </c>
      <c r="AZ121" s="448">
        <v>2240</v>
      </c>
      <c r="BA121" s="448">
        <v>2285</v>
      </c>
      <c r="BB121" s="448">
        <v>2288</v>
      </c>
      <c r="BC121" s="448">
        <v>2328</v>
      </c>
      <c r="BD121" s="448">
        <v>2384</v>
      </c>
      <c r="BE121" s="448">
        <v>2427</v>
      </c>
      <c r="BF121" s="448">
        <v>2483</v>
      </c>
      <c r="BG121" s="448">
        <v>2504</v>
      </c>
      <c r="BH121" s="448">
        <v>2510</v>
      </c>
      <c r="BI121" s="448">
        <v>2475</v>
      </c>
      <c r="BJ121" s="448">
        <v>2443</v>
      </c>
      <c r="BK121" s="448">
        <v>2415</v>
      </c>
      <c r="BL121" s="448">
        <v>2332</v>
      </c>
      <c r="BM121" s="448">
        <v>2031</v>
      </c>
      <c r="BN121" s="448">
        <v>1827</v>
      </c>
      <c r="BO121" s="448">
        <v>1577</v>
      </c>
      <c r="BP121" s="448">
        <v>965</v>
      </c>
      <c r="BQ121" s="448">
        <v>366</v>
      </c>
      <c r="BR121" s="448">
        <v>133</v>
      </c>
      <c r="BS121" s="448">
        <v>74</v>
      </c>
      <c r="BT121" s="448">
        <v>52</v>
      </c>
      <c r="BU121" s="448">
        <v>40</v>
      </c>
      <c r="BV121" s="448">
        <v>32</v>
      </c>
      <c r="BW121" s="448">
        <v>26</v>
      </c>
      <c r="BX121" s="448">
        <v>23</v>
      </c>
      <c r="BY121" s="448">
        <v>21</v>
      </c>
      <c r="BZ121" s="448">
        <v>19</v>
      </c>
      <c r="CA121" s="448">
        <v>18</v>
      </c>
      <c r="CB121" s="448">
        <v>16</v>
      </c>
      <c r="CC121" s="448">
        <v>14</v>
      </c>
      <c r="CD121" s="448">
        <v>12</v>
      </c>
      <c r="CE121" s="449">
        <v>10</v>
      </c>
    </row>
    <row r="122" spans="2:83" x14ac:dyDescent="0.35">
      <c r="B122" s="447" t="s">
        <v>437</v>
      </c>
      <c r="D122" s="448" t="s">
        <v>473</v>
      </c>
      <c r="E122" s="448" t="s">
        <v>473</v>
      </c>
      <c r="F122" s="448" t="s">
        <v>473</v>
      </c>
      <c r="G122" s="448" t="s">
        <v>473</v>
      </c>
      <c r="H122" s="448" t="s">
        <v>473</v>
      </c>
      <c r="I122" s="448" t="s">
        <v>473</v>
      </c>
      <c r="J122" s="448" t="s">
        <v>473</v>
      </c>
      <c r="K122" s="448" t="s">
        <v>473</v>
      </c>
      <c r="L122" s="448" t="s">
        <v>473</v>
      </c>
      <c r="M122" s="448" t="s">
        <v>473</v>
      </c>
      <c r="N122" s="448" t="s">
        <v>473</v>
      </c>
      <c r="O122" s="448" t="s">
        <v>473</v>
      </c>
      <c r="P122" s="448" t="s">
        <v>473</v>
      </c>
      <c r="Q122" s="448" t="s">
        <v>473</v>
      </c>
      <c r="R122" s="448" t="s">
        <v>473</v>
      </c>
      <c r="S122" s="448" t="s">
        <v>473</v>
      </c>
      <c r="T122" s="448" t="s">
        <v>473</v>
      </c>
      <c r="U122" s="448" t="s">
        <v>473</v>
      </c>
      <c r="V122" s="448" t="s">
        <v>473</v>
      </c>
      <c r="W122" s="448" t="s">
        <v>473</v>
      </c>
      <c r="X122" s="448" t="s">
        <v>473</v>
      </c>
      <c r="Y122" s="448" t="s">
        <v>473</v>
      </c>
      <c r="Z122" s="448" t="s">
        <v>473</v>
      </c>
      <c r="AA122" s="448" t="s">
        <v>473</v>
      </c>
      <c r="AB122" s="448" t="s">
        <v>473</v>
      </c>
      <c r="AC122" s="448" t="s">
        <v>473</v>
      </c>
      <c r="AD122" s="448" t="s">
        <v>473</v>
      </c>
      <c r="AE122" s="448" t="s">
        <v>473</v>
      </c>
      <c r="AF122" s="448" t="s">
        <v>473</v>
      </c>
      <c r="AG122" s="448" t="s">
        <v>473</v>
      </c>
      <c r="AH122" s="448">
        <v>0</v>
      </c>
      <c r="AI122" s="448">
        <v>0</v>
      </c>
      <c r="AJ122" s="448">
        <v>0</v>
      </c>
      <c r="AK122" s="448">
        <v>0</v>
      </c>
      <c r="AL122" s="448">
        <v>0</v>
      </c>
      <c r="AM122" s="448">
        <v>0</v>
      </c>
      <c r="AN122" s="448">
        <v>0</v>
      </c>
      <c r="AO122" s="448">
        <v>0</v>
      </c>
      <c r="AP122" s="448">
        <v>0</v>
      </c>
      <c r="AQ122" s="448">
        <v>0</v>
      </c>
      <c r="AR122" s="448">
        <v>0</v>
      </c>
      <c r="AS122" s="448">
        <v>0</v>
      </c>
      <c r="AT122" s="448">
        <v>0</v>
      </c>
      <c r="AU122" s="448">
        <v>0</v>
      </c>
      <c r="AV122" s="448">
        <v>0</v>
      </c>
      <c r="AW122" s="448">
        <v>0</v>
      </c>
      <c r="AX122" s="448">
        <v>0</v>
      </c>
      <c r="AY122" s="448">
        <v>272</v>
      </c>
      <c r="AZ122" s="448">
        <v>215</v>
      </c>
      <c r="BA122" s="448">
        <v>152</v>
      </c>
      <c r="BB122" s="448">
        <v>83</v>
      </c>
      <c r="BC122" s="448">
        <v>26</v>
      </c>
      <c r="BD122" s="448">
        <v>7</v>
      </c>
      <c r="BE122" s="448">
        <v>2</v>
      </c>
      <c r="BF122" s="448">
        <v>0</v>
      </c>
      <c r="BG122" s="448">
        <v>0</v>
      </c>
      <c r="BH122" s="448">
        <v>0</v>
      </c>
      <c r="BI122" s="448">
        <v>0</v>
      </c>
      <c r="BJ122" s="448">
        <v>0</v>
      </c>
      <c r="BK122" s="448">
        <v>0</v>
      </c>
      <c r="BL122" s="448">
        <v>0</v>
      </c>
      <c r="BM122" s="448">
        <v>0</v>
      </c>
      <c r="BN122" s="448">
        <v>0</v>
      </c>
      <c r="BO122" s="448">
        <v>0</v>
      </c>
      <c r="BP122" s="448">
        <v>0</v>
      </c>
      <c r="BQ122" s="448">
        <v>0</v>
      </c>
      <c r="BR122" s="448">
        <v>0</v>
      </c>
      <c r="BS122" s="448">
        <v>0</v>
      </c>
      <c r="BT122" s="448">
        <v>0</v>
      </c>
      <c r="BU122" s="448">
        <v>0</v>
      </c>
      <c r="BV122" s="448">
        <v>0</v>
      </c>
      <c r="BW122" s="448">
        <v>0</v>
      </c>
      <c r="BX122" s="448">
        <v>0</v>
      </c>
      <c r="BY122" s="448">
        <v>0</v>
      </c>
      <c r="BZ122" s="448">
        <v>0</v>
      </c>
      <c r="CA122" s="448">
        <v>0</v>
      </c>
      <c r="CB122" s="448">
        <v>0</v>
      </c>
      <c r="CC122" s="448">
        <v>0</v>
      </c>
      <c r="CD122" s="448">
        <v>0</v>
      </c>
      <c r="CE122" s="449">
        <v>0</v>
      </c>
    </row>
    <row r="123" spans="2:83" ht="25.5" customHeight="1" x14ac:dyDescent="0.35">
      <c r="B123" s="73" t="s">
        <v>687</v>
      </c>
      <c r="D123" s="448"/>
      <c r="E123" s="448"/>
      <c r="F123" s="448"/>
      <c r="G123" s="448"/>
      <c r="H123" s="448"/>
      <c r="I123" s="448"/>
      <c r="J123" s="448"/>
      <c r="K123" s="448"/>
      <c r="L123" s="448"/>
      <c r="M123" s="448"/>
      <c r="N123" s="448"/>
      <c r="O123" s="448"/>
      <c r="P123" s="448"/>
      <c r="Q123" s="448"/>
      <c r="R123" s="448"/>
      <c r="S123" s="448"/>
      <c r="T123" s="448"/>
      <c r="U123" s="448"/>
      <c r="V123" s="448"/>
      <c r="W123" s="448"/>
      <c r="X123" s="448"/>
      <c r="Y123" s="448"/>
      <c r="Z123" s="448"/>
      <c r="AA123" s="448"/>
      <c r="AB123" s="448"/>
      <c r="AC123" s="448"/>
      <c r="AD123" s="448"/>
      <c r="AE123" s="448"/>
      <c r="AF123" s="448"/>
      <c r="AG123" s="448"/>
      <c r="AH123" s="448"/>
      <c r="AI123" s="448"/>
      <c r="AJ123" s="448"/>
      <c r="AK123" s="448"/>
      <c r="AL123" s="448"/>
      <c r="AM123" s="448"/>
      <c r="AN123" s="448"/>
      <c r="AO123" s="448"/>
      <c r="AP123" s="448"/>
      <c r="AQ123" s="448"/>
      <c r="AR123" s="448"/>
      <c r="AS123" s="448"/>
      <c r="AT123" s="448"/>
      <c r="AU123" s="448"/>
      <c r="AV123" s="448"/>
      <c r="AW123" s="448"/>
      <c r="AX123" s="448"/>
      <c r="AY123" s="448"/>
      <c r="AZ123" s="448"/>
      <c r="BA123" s="448">
        <v>0</v>
      </c>
      <c r="BB123" s="448">
        <v>0</v>
      </c>
      <c r="BC123" s="448">
        <v>0</v>
      </c>
      <c r="BD123" s="448">
        <v>115</v>
      </c>
      <c r="BE123" s="448">
        <v>111</v>
      </c>
      <c r="BF123" s="448">
        <v>123</v>
      </c>
      <c r="BG123" s="448">
        <v>108</v>
      </c>
      <c r="BH123" s="448">
        <v>100</v>
      </c>
      <c r="BI123" s="448">
        <v>94</v>
      </c>
      <c r="BJ123" s="448">
        <v>91</v>
      </c>
      <c r="BK123" s="448">
        <v>91</v>
      </c>
      <c r="BL123" s="448">
        <v>72</v>
      </c>
      <c r="BM123" s="448">
        <v>7</v>
      </c>
      <c r="BN123" s="448">
        <v>5</v>
      </c>
      <c r="BO123" s="448">
        <v>2</v>
      </c>
      <c r="BP123" s="448">
        <v>1</v>
      </c>
      <c r="BQ123" s="448">
        <v>1</v>
      </c>
      <c r="BR123" s="448">
        <v>0</v>
      </c>
      <c r="BS123" s="448">
        <v>0</v>
      </c>
      <c r="BT123" s="448">
        <v>0</v>
      </c>
      <c r="BU123" s="448">
        <v>0</v>
      </c>
      <c r="BV123" s="448">
        <v>0</v>
      </c>
      <c r="BW123" s="448">
        <v>0</v>
      </c>
      <c r="BX123" s="448">
        <v>0</v>
      </c>
      <c r="BY123" s="448">
        <v>0</v>
      </c>
      <c r="BZ123" s="448">
        <v>0</v>
      </c>
      <c r="CA123" s="448">
        <v>0</v>
      </c>
      <c r="CB123" s="448">
        <v>0</v>
      </c>
      <c r="CC123" s="448">
        <v>0</v>
      </c>
      <c r="CD123" s="448">
        <v>0</v>
      </c>
      <c r="CE123" s="449">
        <v>0</v>
      </c>
    </row>
    <row r="124" spans="2:83" x14ac:dyDescent="0.35">
      <c r="B124" s="73" t="s">
        <v>688</v>
      </c>
      <c r="D124" s="448">
        <v>0</v>
      </c>
      <c r="E124" s="448">
        <v>0</v>
      </c>
      <c r="F124" s="448">
        <v>0</v>
      </c>
      <c r="G124" s="448">
        <v>0</v>
      </c>
      <c r="H124" s="448">
        <v>0</v>
      </c>
      <c r="I124" s="448">
        <v>0</v>
      </c>
      <c r="J124" s="448">
        <v>0</v>
      </c>
      <c r="K124" s="448">
        <v>0</v>
      </c>
      <c r="L124" s="448">
        <v>0</v>
      </c>
      <c r="M124" s="448">
        <v>0</v>
      </c>
      <c r="N124" s="448">
        <v>0</v>
      </c>
      <c r="O124" s="448">
        <v>0</v>
      </c>
      <c r="P124" s="448">
        <v>0</v>
      </c>
      <c r="Q124" s="448">
        <v>0</v>
      </c>
      <c r="R124" s="448">
        <v>0</v>
      </c>
      <c r="S124" s="448">
        <v>0</v>
      </c>
      <c r="T124" s="448">
        <v>0</v>
      </c>
      <c r="U124" s="448">
        <v>0</v>
      </c>
      <c r="V124" s="448">
        <v>0</v>
      </c>
      <c r="W124" s="448">
        <v>0</v>
      </c>
      <c r="X124" s="448">
        <v>0</v>
      </c>
      <c r="Y124" s="448">
        <v>0</v>
      </c>
      <c r="Z124" s="448">
        <v>0</v>
      </c>
      <c r="AA124" s="448">
        <v>0</v>
      </c>
      <c r="AB124" s="448">
        <v>0</v>
      </c>
      <c r="AC124" s="448">
        <v>0</v>
      </c>
      <c r="AD124" s="448">
        <v>0</v>
      </c>
      <c r="AE124" s="448">
        <v>0</v>
      </c>
      <c r="AF124" s="448">
        <v>0</v>
      </c>
      <c r="AG124" s="448">
        <v>0</v>
      </c>
      <c r="AH124" s="448">
        <v>0</v>
      </c>
      <c r="AI124" s="448">
        <v>0</v>
      </c>
      <c r="AJ124" s="448">
        <v>0</v>
      </c>
      <c r="AK124" s="448">
        <v>0</v>
      </c>
      <c r="AL124" s="448">
        <v>0</v>
      </c>
      <c r="AM124" s="448">
        <v>0</v>
      </c>
      <c r="AN124" s="448">
        <v>0</v>
      </c>
      <c r="AO124" s="448">
        <v>0</v>
      </c>
      <c r="AP124" s="448">
        <v>0</v>
      </c>
      <c r="AQ124" s="448">
        <v>0</v>
      </c>
      <c r="AR124" s="448">
        <v>0</v>
      </c>
      <c r="AS124" s="448">
        <v>0</v>
      </c>
      <c r="AT124" s="448">
        <v>0</v>
      </c>
      <c r="AU124" s="448">
        <v>0</v>
      </c>
      <c r="AV124" s="448">
        <v>0</v>
      </c>
      <c r="AW124" s="448">
        <v>0</v>
      </c>
      <c r="AX124" s="448">
        <v>0</v>
      </c>
      <c r="AY124" s="448">
        <v>0</v>
      </c>
      <c r="AZ124" s="448">
        <v>0</v>
      </c>
      <c r="BA124" s="448">
        <v>0</v>
      </c>
      <c r="BB124" s="448">
        <v>0</v>
      </c>
      <c r="BC124" s="448">
        <v>0</v>
      </c>
      <c r="BD124" s="448">
        <v>115</v>
      </c>
      <c r="BE124" s="448">
        <v>117</v>
      </c>
      <c r="BF124" s="448">
        <v>123</v>
      </c>
      <c r="BG124" s="448">
        <v>113</v>
      </c>
      <c r="BH124" s="448">
        <v>109</v>
      </c>
      <c r="BI124" s="448">
        <v>98</v>
      </c>
      <c r="BJ124" s="448">
        <v>92</v>
      </c>
      <c r="BK124" s="448">
        <v>92</v>
      </c>
      <c r="BL124" s="448">
        <v>82</v>
      </c>
      <c r="BM124" s="448">
        <v>23</v>
      </c>
      <c r="BN124" s="448">
        <v>4</v>
      </c>
      <c r="BO124" s="448">
        <v>3</v>
      </c>
      <c r="BP124" s="448">
        <v>1</v>
      </c>
      <c r="BQ124" s="448">
        <v>0</v>
      </c>
      <c r="BR124" s="448">
        <v>0</v>
      </c>
      <c r="BS124" s="448">
        <v>0</v>
      </c>
      <c r="BT124" s="448">
        <v>0</v>
      </c>
      <c r="BU124" s="448">
        <v>0</v>
      </c>
      <c r="BV124" s="448">
        <v>0</v>
      </c>
      <c r="BW124" s="448">
        <v>0</v>
      </c>
      <c r="BX124" s="448">
        <v>0</v>
      </c>
      <c r="BY124" s="448">
        <v>0</v>
      </c>
      <c r="BZ124" s="448">
        <v>0</v>
      </c>
      <c r="CA124" s="448">
        <v>0</v>
      </c>
      <c r="CB124" s="448">
        <v>0</v>
      </c>
      <c r="CC124" s="448">
        <v>0</v>
      </c>
      <c r="CD124" s="448">
        <v>0</v>
      </c>
      <c r="CE124" s="449">
        <v>0</v>
      </c>
    </row>
    <row r="125" spans="2:83" x14ac:dyDescent="0.35">
      <c r="B125" s="73" t="s">
        <v>689</v>
      </c>
      <c r="D125" s="448">
        <v>0</v>
      </c>
      <c r="E125" s="448">
        <v>0</v>
      </c>
      <c r="F125" s="448">
        <v>0</v>
      </c>
      <c r="G125" s="448">
        <v>0</v>
      </c>
      <c r="H125" s="448">
        <v>0</v>
      </c>
      <c r="I125" s="448">
        <v>0</v>
      </c>
      <c r="J125" s="448">
        <v>0</v>
      </c>
      <c r="K125" s="448">
        <v>0</v>
      </c>
      <c r="L125" s="448">
        <v>0</v>
      </c>
      <c r="M125" s="448">
        <v>0</v>
      </c>
      <c r="N125" s="448">
        <v>0</v>
      </c>
      <c r="O125" s="448">
        <v>0</v>
      </c>
      <c r="P125" s="448">
        <v>0</v>
      </c>
      <c r="Q125" s="448">
        <v>0</v>
      </c>
      <c r="R125" s="448">
        <v>0</v>
      </c>
      <c r="S125" s="448">
        <v>0</v>
      </c>
      <c r="T125" s="448">
        <v>0</v>
      </c>
      <c r="U125" s="448">
        <v>0</v>
      </c>
      <c r="V125" s="448">
        <v>0</v>
      </c>
      <c r="W125" s="448">
        <v>0</v>
      </c>
      <c r="X125" s="448">
        <v>0</v>
      </c>
      <c r="Y125" s="448">
        <v>0</v>
      </c>
      <c r="Z125" s="448">
        <v>0</v>
      </c>
      <c r="AA125" s="448">
        <v>0</v>
      </c>
      <c r="AB125" s="448">
        <v>0</v>
      </c>
      <c r="AC125" s="448">
        <v>0</v>
      </c>
      <c r="AD125" s="448">
        <v>0</v>
      </c>
      <c r="AE125" s="448">
        <v>0</v>
      </c>
      <c r="AF125" s="448">
        <v>0</v>
      </c>
      <c r="AG125" s="448">
        <v>0</v>
      </c>
      <c r="AH125" s="448">
        <v>0</v>
      </c>
      <c r="AI125" s="448">
        <v>0</v>
      </c>
      <c r="AJ125" s="448">
        <v>0</v>
      </c>
      <c r="AK125" s="448">
        <v>0</v>
      </c>
      <c r="AL125" s="448">
        <v>0</v>
      </c>
      <c r="AM125" s="448">
        <v>0</v>
      </c>
      <c r="AN125" s="448">
        <v>0</v>
      </c>
      <c r="AO125" s="448">
        <v>0</v>
      </c>
      <c r="AP125" s="448">
        <v>0</v>
      </c>
      <c r="AQ125" s="448">
        <v>0</v>
      </c>
      <c r="AR125" s="448">
        <v>0</v>
      </c>
      <c r="AS125" s="448">
        <v>0</v>
      </c>
      <c r="AT125" s="448">
        <v>0</v>
      </c>
      <c r="AU125" s="448">
        <v>0</v>
      </c>
      <c r="AV125" s="448">
        <v>0</v>
      </c>
      <c r="AW125" s="448">
        <v>0</v>
      </c>
      <c r="AX125" s="448">
        <v>0</v>
      </c>
      <c r="AY125" s="448">
        <v>0</v>
      </c>
      <c r="AZ125" s="448">
        <v>0</v>
      </c>
      <c r="BA125" s="448">
        <v>0</v>
      </c>
      <c r="BB125" s="448">
        <v>0</v>
      </c>
      <c r="BC125" s="448">
        <v>0</v>
      </c>
      <c r="BD125" s="448">
        <v>1343</v>
      </c>
      <c r="BE125" s="448">
        <v>1344</v>
      </c>
      <c r="BF125" s="448">
        <v>1340</v>
      </c>
      <c r="BG125" s="448">
        <v>1349</v>
      </c>
      <c r="BH125" s="448">
        <v>1334</v>
      </c>
      <c r="BI125" s="448">
        <v>1308</v>
      </c>
      <c r="BJ125" s="448">
        <v>1273</v>
      </c>
      <c r="BK125" s="448">
        <v>1230</v>
      </c>
      <c r="BL125" s="448">
        <v>1191</v>
      </c>
      <c r="BM125" s="448">
        <v>1146</v>
      </c>
      <c r="BN125" s="448">
        <v>1045</v>
      </c>
      <c r="BO125" s="448">
        <v>904</v>
      </c>
      <c r="BP125" s="448">
        <v>564</v>
      </c>
      <c r="BQ125" s="448">
        <v>192</v>
      </c>
      <c r="BR125" s="448">
        <v>37</v>
      </c>
      <c r="BS125" s="448">
        <v>10</v>
      </c>
      <c r="BT125" s="448">
        <v>3</v>
      </c>
      <c r="BU125" s="448">
        <v>2</v>
      </c>
      <c r="BV125" s="448">
        <v>0</v>
      </c>
      <c r="BW125" s="448">
        <v>0</v>
      </c>
      <c r="BX125" s="448">
        <v>0</v>
      </c>
      <c r="BY125" s="448">
        <v>0</v>
      </c>
      <c r="BZ125" s="448">
        <v>0</v>
      </c>
      <c r="CA125" s="448">
        <v>0</v>
      </c>
      <c r="CB125" s="448">
        <v>0</v>
      </c>
      <c r="CC125" s="448">
        <v>0</v>
      </c>
      <c r="CD125" s="448">
        <v>0</v>
      </c>
      <c r="CE125" s="449">
        <v>0</v>
      </c>
    </row>
    <row r="126" spans="2:83" x14ac:dyDescent="0.35">
      <c r="B126" s="73" t="s">
        <v>690</v>
      </c>
      <c r="D126" s="448">
        <v>0</v>
      </c>
      <c r="E126" s="448">
        <v>0</v>
      </c>
      <c r="F126" s="448">
        <v>0</v>
      </c>
      <c r="G126" s="448">
        <v>0</v>
      </c>
      <c r="H126" s="448">
        <v>0</v>
      </c>
      <c r="I126" s="448">
        <v>0</v>
      </c>
      <c r="J126" s="448">
        <v>0</v>
      </c>
      <c r="K126" s="448">
        <v>0</v>
      </c>
      <c r="L126" s="448">
        <v>0</v>
      </c>
      <c r="M126" s="448">
        <v>0</v>
      </c>
      <c r="N126" s="448">
        <v>0</v>
      </c>
      <c r="O126" s="448">
        <v>0</v>
      </c>
      <c r="P126" s="448">
        <v>0</v>
      </c>
      <c r="Q126" s="448">
        <v>0</v>
      </c>
      <c r="R126" s="448">
        <v>0</v>
      </c>
      <c r="S126" s="448">
        <v>0</v>
      </c>
      <c r="T126" s="448">
        <v>0</v>
      </c>
      <c r="U126" s="448">
        <v>0</v>
      </c>
      <c r="V126" s="448">
        <v>0</v>
      </c>
      <c r="W126" s="448">
        <v>0</v>
      </c>
      <c r="X126" s="448">
        <v>0</v>
      </c>
      <c r="Y126" s="448">
        <v>0</v>
      </c>
      <c r="Z126" s="448">
        <v>0</v>
      </c>
      <c r="AA126" s="448">
        <v>0</v>
      </c>
      <c r="AB126" s="448">
        <v>0</v>
      </c>
      <c r="AC126" s="448">
        <v>0</v>
      </c>
      <c r="AD126" s="448">
        <v>0</v>
      </c>
      <c r="AE126" s="448">
        <v>0</v>
      </c>
      <c r="AF126" s="448">
        <v>0</v>
      </c>
      <c r="AG126" s="448">
        <v>0</v>
      </c>
      <c r="AH126" s="448">
        <v>0</v>
      </c>
      <c r="AI126" s="448">
        <v>0</v>
      </c>
      <c r="AJ126" s="448">
        <v>0</v>
      </c>
      <c r="AK126" s="448">
        <v>0</v>
      </c>
      <c r="AL126" s="448">
        <v>0</v>
      </c>
      <c r="AM126" s="448">
        <v>0</v>
      </c>
      <c r="AN126" s="448">
        <v>0</v>
      </c>
      <c r="AO126" s="448">
        <v>0</v>
      </c>
      <c r="AP126" s="448">
        <v>0</v>
      </c>
      <c r="AQ126" s="448">
        <v>0</v>
      </c>
      <c r="AR126" s="448">
        <v>0</v>
      </c>
      <c r="AS126" s="448">
        <v>0</v>
      </c>
      <c r="AT126" s="448">
        <v>0</v>
      </c>
      <c r="AU126" s="448">
        <v>0</v>
      </c>
      <c r="AV126" s="448">
        <v>0</v>
      </c>
      <c r="AW126" s="448">
        <v>0</v>
      </c>
      <c r="AX126" s="448">
        <v>0</v>
      </c>
      <c r="AY126" s="448">
        <v>1899</v>
      </c>
      <c r="AZ126" s="448">
        <v>1832</v>
      </c>
      <c r="BA126" s="448">
        <v>1765</v>
      </c>
      <c r="BB126" s="448">
        <v>1660</v>
      </c>
      <c r="BC126" s="448">
        <v>1595</v>
      </c>
      <c r="BD126" s="448">
        <v>1580</v>
      </c>
      <c r="BE126" s="448">
        <v>1574</v>
      </c>
      <c r="BF126" s="448">
        <v>1586</v>
      </c>
      <c r="BG126" s="448">
        <v>1570</v>
      </c>
      <c r="BH126" s="448">
        <v>1543</v>
      </c>
      <c r="BI126" s="448">
        <v>1500</v>
      </c>
      <c r="BJ126" s="448">
        <v>1456</v>
      </c>
      <c r="BK126" s="448">
        <v>1413</v>
      </c>
      <c r="BL126" s="448">
        <v>1346</v>
      </c>
      <c r="BM126" s="448">
        <v>1177</v>
      </c>
      <c r="BN126" s="448">
        <v>1054</v>
      </c>
      <c r="BO126" s="448">
        <v>909</v>
      </c>
      <c r="BP126" s="448">
        <v>566</v>
      </c>
      <c r="BQ126" s="448">
        <v>192</v>
      </c>
      <c r="BR126" s="448">
        <v>38</v>
      </c>
      <c r="BS126" s="448">
        <v>10</v>
      </c>
      <c r="BT126" s="448">
        <v>3</v>
      </c>
      <c r="BU126" s="448">
        <v>2</v>
      </c>
      <c r="BV126" s="448">
        <v>0</v>
      </c>
      <c r="BW126" s="448">
        <v>0</v>
      </c>
      <c r="BX126" s="448">
        <v>0</v>
      </c>
      <c r="BY126" s="448">
        <v>0</v>
      </c>
      <c r="BZ126" s="448">
        <v>0</v>
      </c>
      <c r="CA126" s="448">
        <v>0</v>
      </c>
      <c r="CB126" s="448">
        <v>0</v>
      </c>
      <c r="CC126" s="448">
        <v>0</v>
      </c>
      <c r="CD126" s="448">
        <v>0</v>
      </c>
      <c r="CE126" s="449">
        <v>0</v>
      </c>
    </row>
    <row r="127" spans="2:83" x14ac:dyDescent="0.35">
      <c r="B127" s="279" t="s">
        <v>438</v>
      </c>
      <c r="D127" s="448">
        <v>0</v>
      </c>
      <c r="E127" s="448">
        <v>0</v>
      </c>
      <c r="F127" s="448">
        <v>0</v>
      </c>
      <c r="G127" s="448">
        <v>0</v>
      </c>
      <c r="H127" s="448">
        <v>0</v>
      </c>
      <c r="I127" s="448">
        <v>0</v>
      </c>
      <c r="J127" s="448">
        <v>0</v>
      </c>
      <c r="K127" s="448">
        <v>0</v>
      </c>
      <c r="L127" s="448">
        <v>0</v>
      </c>
      <c r="M127" s="448">
        <v>0</v>
      </c>
      <c r="N127" s="448">
        <v>0</v>
      </c>
      <c r="O127" s="448">
        <v>0</v>
      </c>
      <c r="P127" s="448">
        <v>0</v>
      </c>
      <c r="Q127" s="448">
        <v>0</v>
      </c>
      <c r="R127" s="448">
        <v>0</v>
      </c>
      <c r="S127" s="448">
        <v>0</v>
      </c>
      <c r="T127" s="448">
        <v>0</v>
      </c>
      <c r="U127" s="448">
        <v>0</v>
      </c>
      <c r="V127" s="448">
        <v>0</v>
      </c>
      <c r="W127" s="448">
        <v>0</v>
      </c>
      <c r="X127" s="448">
        <v>0</v>
      </c>
      <c r="Y127" s="448">
        <v>0</v>
      </c>
      <c r="Z127" s="448">
        <v>0</v>
      </c>
      <c r="AA127" s="448">
        <v>0</v>
      </c>
      <c r="AB127" s="448">
        <v>0</v>
      </c>
      <c r="AC127" s="448">
        <v>0</v>
      </c>
      <c r="AD127" s="448">
        <v>0</v>
      </c>
      <c r="AE127" s="448">
        <v>0</v>
      </c>
      <c r="AF127" s="448">
        <v>0</v>
      </c>
      <c r="AG127" s="448">
        <v>0</v>
      </c>
      <c r="AH127" s="448">
        <v>0</v>
      </c>
      <c r="AI127" s="448">
        <v>0</v>
      </c>
      <c r="AJ127" s="448">
        <v>0</v>
      </c>
      <c r="AK127" s="448">
        <v>0</v>
      </c>
      <c r="AL127" s="448">
        <v>0</v>
      </c>
      <c r="AM127" s="448">
        <v>0</v>
      </c>
      <c r="AN127" s="448">
        <v>0</v>
      </c>
      <c r="AO127" s="448">
        <v>0</v>
      </c>
      <c r="AP127" s="448">
        <v>0</v>
      </c>
      <c r="AQ127" s="448">
        <v>0</v>
      </c>
      <c r="AR127" s="448">
        <v>0</v>
      </c>
      <c r="AS127" s="448">
        <v>0</v>
      </c>
      <c r="AT127" s="448">
        <v>0</v>
      </c>
      <c r="AU127" s="448">
        <v>0</v>
      </c>
      <c r="AV127" s="448">
        <v>0</v>
      </c>
      <c r="AW127" s="448">
        <v>0</v>
      </c>
      <c r="AX127" s="448">
        <v>0</v>
      </c>
      <c r="AY127" s="448">
        <v>1634</v>
      </c>
      <c r="AZ127" s="448">
        <v>1622</v>
      </c>
      <c r="BA127" s="448">
        <v>1618</v>
      </c>
      <c r="BB127" s="448">
        <v>1581</v>
      </c>
      <c r="BC127" s="448">
        <v>1569</v>
      </c>
      <c r="BD127" s="448">
        <v>1573</v>
      </c>
      <c r="BE127" s="448">
        <v>1572</v>
      </c>
      <c r="BF127" s="448">
        <v>1586</v>
      </c>
      <c r="BG127" s="448">
        <v>1570</v>
      </c>
      <c r="BH127" s="448">
        <v>1543</v>
      </c>
      <c r="BI127" s="448">
        <v>1500</v>
      </c>
      <c r="BJ127" s="448">
        <v>1456</v>
      </c>
      <c r="BK127" s="448">
        <v>1413</v>
      </c>
      <c r="BL127" s="448">
        <v>1346</v>
      </c>
      <c r="BM127" s="448">
        <v>1177</v>
      </c>
      <c r="BN127" s="448">
        <v>1054</v>
      </c>
      <c r="BO127" s="448">
        <v>909</v>
      </c>
      <c r="BP127" s="448">
        <v>566</v>
      </c>
      <c r="BQ127" s="448">
        <v>192</v>
      </c>
      <c r="BR127" s="448">
        <v>38</v>
      </c>
      <c r="BS127" s="448">
        <v>10</v>
      </c>
      <c r="BT127" s="448">
        <v>3</v>
      </c>
      <c r="BU127" s="448">
        <v>2</v>
      </c>
      <c r="BV127" s="448">
        <v>0</v>
      </c>
      <c r="BW127" s="448">
        <v>0</v>
      </c>
      <c r="BX127" s="448">
        <v>0</v>
      </c>
      <c r="BY127" s="448">
        <v>0</v>
      </c>
      <c r="BZ127" s="448">
        <v>0</v>
      </c>
      <c r="CA127" s="448">
        <v>0</v>
      </c>
      <c r="CB127" s="448">
        <v>0</v>
      </c>
      <c r="CC127" s="448">
        <v>0</v>
      </c>
      <c r="CD127" s="448">
        <v>0</v>
      </c>
      <c r="CE127" s="449">
        <v>0</v>
      </c>
    </row>
    <row r="128" spans="2:83" x14ac:dyDescent="0.35">
      <c r="B128" s="279" t="s">
        <v>437</v>
      </c>
      <c r="D128" s="448">
        <v>0</v>
      </c>
      <c r="E128" s="448">
        <v>0</v>
      </c>
      <c r="F128" s="448">
        <v>0</v>
      </c>
      <c r="G128" s="448">
        <v>0</v>
      </c>
      <c r="H128" s="448">
        <v>0</v>
      </c>
      <c r="I128" s="448">
        <v>0</v>
      </c>
      <c r="J128" s="448">
        <v>0</v>
      </c>
      <c r="K128" s="448">
        <v>0</v>
      </c>
      <c r="L128" s="448">
        <v>0</v>
      </c>
      <c r="M128" s="448">
        <v>0</v>
      </c>
      <c r="N128" s="448">
        <v>0</v>
      </c>
      <c r="O128" s="448">
        <v>0</v>
      </c>
      <c r="P128" s="448">
        <v>0</v>
      </c>
      <c r="Q128" s="448">
        <v>0</v>
      </c>
      <c r="R128" s="448">
        <v>0</v>
      </c>
      <c r="S128" s="448">
        <v>0</v>
      </c>
      <c r="T128" s="448">
        <v>0</v>
      </c>
      <c r="U128" s="448">
        <v>0</v>
      </c>
      <c r="V128" s="448">
        <v>0</v>
      </c>
      <c r="W128" s="448">
        <v>0</v>
      </c>
      <c r="X128" s="448">
        <v>0</v>
      </c>
      <c r="Y128" s="448">
        <v>0</v>
      </c>
      <c r="Z128" s="448">
        <v>0</v>
      </c>
      <c r="AA128" s="448">
        <v>0</v>
      </c>
      <c r="AB128" s="448">
        <v>0</v>
      </c>
      <c r="AC128" s="448">
        <v>0</v>
      </c>
      <c r="AD128" s="448">
        <v>0</v>
      </c>
      <c r="AE128" s="448">
        <v>0</v>
      </c>
      <c r="AF128" s="448">
        <v>0</v>
      </c>
      <c r="AG128" s="448">
        <v>0</v>
      </c>
      <c r="AH128" s="448">
        <v>0</v>
      </c>
      <c r="AI128" s="448">
        <v>0</v>
      </c>
      <c r="AJ128" s="448">
        <v>0</v>
      </c>
      <c r="AK128" s="448">
        <v>0</v>
      </c>
      <c r="AL128" s="448">
        <v>0</v>
      </c>
      <c r="AM128" s="448">
        <v>0</v>
      </c>
      <c r="AN128" s="448">
        <v>0</v>
      </c>
      <c r="AO128" s="448">
        <v>0</v>
      </c>
      <c r="AP128" s="448">
        <v>0</v>
      </c>
      <c r="AQ128" s="448">
        <v>0</v>
      </c>
      <c r="AR128" s="448">
        <v>0</v>
      </c>
      <c r="AS128" s="448">
        <v>0</v>
      </c>
      <c r="AT128" s="448">
        <v>0</v>
      </c>
      <c r="AU128" s="448">
        <v>0</v>
      </c>
      <c r="AV128" s="448">
        <v>0</v>
      </c>
      <c r="AW128" s="448">
        <v>0</v>
      </c>
      <c r="AX128" s="448">
        <v>0</v>
      </c>
      <c r="AY128" s="448">
        <v>266</v>
      </c>
      <c r="AZ128" s="448">
        <v>210</v>
      </c>
      <c r="BA128" s="448">
        <v>148</v>
      </c>
      <c r="BB128" s="448">
        <v>78</v>
      </c>
      <c r="BC128" s="448">
        <v>26</v>
      </c>
      <c r="BD128" s="448">
        <v>7</v>
      </c>
      <c r="BE128" s="448">
        <v>2</v>
      </c>
      <c r="BF128" s="448">
        <v>0</v>
      </c>
      <c r="BG128" s="448">
        <v>0</v>
      </c>
      <c r="BH128" s="448">
        <v>0</v>
      </c>
      <c r="BI128" s="448">
        <v>0</v>
      </c>
      <c r="BJ128" s="448">
        <v>0</v>
      </c>
      <c r="BK128" s="448">
        <v>0</v>
      </c>
      <c r="BL128" s="448">
        <v>0</v>
      </c>
      <c r="BM128" s="448">
        <v>0</v>
      </c>
      <c r="BN128" s="448">
        <v>0</v>
      </c>
      <c r="BO128" s="448">
        <v>0</v>
      </c>
      <c r="BP128" s="448">
        <v>0</v>
      </c>
      <c r="BQ128" s="448">
        <v>0</v>
      </c>
      <c r="BR128" s="448">
        <v>0</v>
      </c>
      <c r="BS128" s="448">
        <v>0</v>
      </c>
      <c r="BT128" s="448">
        <v>0</v>
      </c>
      <c r="BU128" s="448">
        <v>0</v>
      </c>
      <c r="BV128" s="448">
        <v>0</v>
      </c>
      <c r="BW128" s="448">
        <v>0</v>
      </c>
      <c r="BX128" s="448">
        <v>0</v>
      </c>
      <c r="BY128" s="448">
        <v>0</v>
      </c>
      <c r="BZ128" s="448">
        <v>0</v>
      </c>
      <c r="CA128" s="448">
        <v>0</v>
      </c>
      <c r="CB128" s="448">
        <v>0</v>
      </c>
      <c r="CC128" s="448">
        <v>0</v>
      </c>
      <c r="CD128" s="448">
        <v>0</v>
      </c>
      <c r="CE128" s="449">
        <v>0</v>
      </c>
    </row>
    <row r="129" spans="1:83" ht="24.75" customHeight="1" x14ac:dyDescent="0.35">
      <c r="B129" s="73" t="s">
        <v>708</v>
      </c>
      <c r="D129" s="448">
        <v>0</v>
      </c>
      <c r="E129" s="448">
        <v>0</v>
      </c>
      <c r="F129" s="448">
        <v>0</v>
      </c>
      <c r="G129" s="448">
        <v>0</v>
      </c>
      <c r="H129" s="448">
        <v>0</v>
      </c>
      <c r="I129" s="448">
        <v>0</v>
      </c>
      <c r="J129" s="448">
        <v>0</v>
      </c>
      <c r="K129" s="448">
        <v>0</v>
      </c>
      <c r="L129" s="448">
        <v>0</v>
      </c>
      <c r="M129" s="448">
        <v>0</v>
      </c>
      <c r="N129" s="448">
        <v>0</v>
      </c>
      <c r="O129" s="448">
        <v>0</v>
      </c>
      <c r="P129" s="448">
        <v>0</v>
      </c>
      <c r="Q129" s="448">
        <v>0</v>
      </c>
      <c r="R129" s="448">
        <v>0</v>
      </c>
      <c r="S129" s="448">
        <v>0</v>
      </c>
      <c r="T129" s="448">
        <v>0</v>
      </c>
      <c r="U129" s="448">
        <v>0</v>
      </c>
      <c r="V129" s="448">
        <v>0</v>
      </c>
      <c r="W129" s="448">
        <v>0</v>
      </c>
      <c r="X129" s="448">
        <v>0</v>
      </c>
      <c r="Y129" s="448">
        <v>0</v>
      </c>
      <c r="Z129" s="448">
        <v>0</v>
      </c>
      <c r="AA129" s="448">
        <v>0</v>
      </c>
      <c r="AB129" s="448">
        <v>0</v>
      </c>
      <c r="AC129" s="448">
        <v>0</v>
      </c>
      <c r="AD129" s="448">
        <v>0</v>
      </c>
      <c r="AE129" s="448">
        <v>0</v>
      </c>
      <c r="AF129" s="448">
        <v>0</v>
      </c>
      <c r="AG129" s="448">
        <v>0</v>
      </c>
      <c r="AH129" s="448">
        <v>0</v>
      </c>
      <c r="AI129" s="448">
        <v>0</v>
      </c>
      <c r="AJ129" s="448">
        <v>0</v>
      </c>
      <c r="AK129" s="448">
        <v>0</v>
      </c>
      <c r="AL129" s="448">
        <v>0</v>
      </c>
      <c r="AM129" s="448">
        <v>0</v>
      </c>
      <c r="AN129" s="448">
        <v>0</v>
      </c>
      <c r="AO129" s="448">
        <v>0</v>
      </c>
      <c r="AP129" s="448">
        <v>0</v>
      </c>
      <c r="AQ129" s="448">
        <v>0</v>
      </c>
      <c r="AR129" s="448">
        <v>0</v>
      </c>
      <c r="AS129" s="448">
        <v>0</v>
      </c>
      <c r="AT129" s="448">
        <v>0</v>
      </c>
      <c r="AU129" s="448">
        <v>0</v>
      </c>
      <c r="AV129" s="448">
        <v>0</v>
      </c>
      <c r="AW129" s="448">
        <v>0</v>
      </c>
      <c r="AX129" s="448">
        <v>0</v>
      </c>
      <c r="AY129" s="448">
        <v>590</v>
      </c>
      <c r="AZ129" s="448">
        <v>623</v>
      </c>
      <c r="BA129" s="448">
        <v>671</v>
      </c>
      <c r="BB129" s="448">
        <v>712</v>
      </c>
      <c r="BC129" s="448">
        <v>759</v>
      </c>
      <c r="BD129" s="448">
        <v>811</v>
      </c>
      <c r="BE129" s="448">
        <v>856</v>
      </c>
      <c r="BF129" s="448">
        <v>898</v>
      </c>
      <c r="BG129" s="448">
        <v>934</v>
      </c>
      <c r="BH129" s="448">
        <v>967</v>
      </c>
      <c r="BI129" s="448">
        <v>975</v>
      </c>
      <c r="BJ129" s="448">
        <v>987</v>
      </c>
      <c r="BK129" s="448">
        <v>1002</v>
      </c>
      <c r="BL129" s="448">
        <v>986</v>
      </c>
      <c r="BM129" s="448">
        <v>854</v>
      </c>
      <c r="BN129" s="448">
        <v>773</v>
      </c>
      <c r="BO129" s="448">
        <v>668</v>
      </c>
      <c r="BP129" s="448">
        <v>399</v>
      </c>
      <c r="BQ129" s="448">
        <v>174</v>
      </c>
      <c r="BR129" s="448">
        <v>95</v>
      </c>
      <c r="BS129" s="448">
        <v>65</v>
      </c>
      <c r="BT129" s="448">
        <v>49</v>
      </c>
      <c r="BU129" s="448">
        <v>39</v>
      </c>
      <c r="BV129" s="448">
        <v>32</v>
      </c>
      <c r="BW129" s="448">
        <v>25</v>
      </c>
      <c r="BX129" s="448">
        <v>23</v>
      </c>
      <c r="BY129" s="448">
        <v>21</v>
      </c>
      <c r="BZ129" s="448">
        <v>19</v>
      </c>
      <c r="CA129" s="448">
        <v>18</v>
      </c>
      <c r="CB129" s="448">
        <v>16</v>
      </c>
      <c r="CC129" s="448">
        <v>14</v>
      </c>
      <c r="CD129" s="448">
        <v>12</v>
      </c>
      <c r="CE129" s="449">
        <v>10</v>
      </c>
    </row>
    <row r="130" spans="1:83" x14ac:dyDescent="0.35">
      <c r="B130" s="279" t="s">
        <v>438</v>
      </c>
      <c r="D130" s="448">
        <v>0</v>
      </c>
      <c r="E130" s="448">
        <v>0</v>
      </c>
      <c r="F130" s="448">
        <v>0</v>
      </c>
      <c r="G130" s="448">
        <v>0</v>
      </c>
      <c r="H130" s="448">
        <v>0</v>
      </c>
      <c r="I130" s="448">
        <v>0</v>
      </c>
      <c r="J130" s="448">
        <v>0</v>
      </c>
      <c r="K130" s="448">
        <v>0</v>
      </c>
      <c r="L130" s="448">
        <v>0</v>
      </c>
      <c r="M130" s="448">
        <v>0</v>
      </c>
      <c r="N130" s="448">
        <v>0</v>
      </c>
      <c r="O130" s="448">
        <v>0</v>
      </c>
      <c r="P130" s="448">
        <v>0</v>
      </c>
      <c r="Q130" s="448">
        <v>0</v>
      </c>
      <c r="R130" s="448">
        <v>0</v>
      </c>
      <c r="S130" s="448">
        <v>0</v>
      </c>
      <c r="T130" s="448">
        <v>0</v>
      </c>
      <c r="U130" s="448">
        <v>0</v>
      </c>
      <c r="V130" s="448">
        <v>0</v>
      </c>
      <c r="W130" s="448">
        <v>0</v>
      </c>
      <c r="X130" s="448">
        <v>0</v>
      </c>
      <c r="Y130" s="448">
        <v>0</v>
      </c>
      <c r="Z130" s="448">
        <v>0</v>
      </c>
      <c r="AA130" s="448">
        <v>0</v>
      </c>
      <c r="AB130" s="448">
        <v>0</v>
      </c>
      <c r="AC130" s="448">
        <v>0</v>
      </c>
      <c r="AD130" s="448">
        <v>0</v>
      </c>
      <c r="AE130" s="448">
        <v>0</v>
      </c>
      <c r="AF130" s="448">
        <v>0</v>
      </c>
      <c r="AG130" s="448">
        <v>0</v>
      </c>
      <c r="AH130" s="448">
        <v>0</v>
      </c>
      <c r="AI130" s="448">
        <v>0</v>
      </c>
      <c r="AJ130" s="448">
        <v>0</v>
      </c>
      <c r="AK130" s="448">
        <v>0</v>
      </c>
      <c r="AL130" s="448">
        <v>0</v>
      </c>
      <c r="AM130" s="448">
        <v>0</v>
      </c>
      <c r="AN130" s="448">
        <v>0</v>
      </c>
      <c r="AO130" s="448">
        <v>0</v>
      </c>
      <c r="AP130" s="448">
        <v>0</v>
      </c>
      <c r="AQ130" s="448">
        <v>0</v>
      </c>
      <c r="AR130" s="448">
        <v>0</v>
      </c>
      <c r="AS130" s="448">
        <v>0</v>
      </c>
      <c r="AT130" s="448">
        <v>0</v>
      </c>
      <c r="AU130" s="448">
        <v>0</v>
      </c>
      <c r="AV130" s="448">
        <v>0</v>
      </c>
      <c r="AW130" s="448">
        <v>0</v>
      </c>
      <c r="AX130" s="448">
        <v>0</v>
      </c>
      <c r="AY130" s="448">
        <v>584</v>
      </c>
      <c r="AZ130" s="448">
        <v>618</v>
      </c>
      <c r="BA130" s="448">
        <v>667</v>
      </c>
      <c r="BB130" s="448">
        <v>707</v>
      </c>
      <c r="BC130" s="448">
        <v>759</v>
      </c>
      <c r="BD130" s="448">
        <v>811</v>
      </c>
      <c r="BE130" s="448">
        <v>856</v>
      </c>
      <c r="BF130" s="448">
        <v>898</v>
      </c>
      <c r="BG130" s="448">
        <v>934</v>
      </c>
      <c r="BH130" s="448">
        <v>967</v>
      </c>
      <c r="BI130" s="448">
        <v>975</v>
      </c>
      <c r="BJ130" s="448">
        <v>987</v>
      </c>
      <c r="BK130" s="448">
        <v>1002</v>
      </c>
      <c r="BL130" s="448">
        <v>986</v>
      </c>
      <c r="BM130" s="448">
        <v>854</v>
      </c>
      <c r="BN130" s="448">
        <v>773</v>
      </c>
      <c r="BO130" s="448">
        <v>668</v>
      </c>
      <c r="BP130" s="448">
        <v>399</v>
      </c>
      <c r="BQ130" s="448">
        <v>174</v>
      </c>
      <c r="BR130" s="448">
        <v>95</v>
      </c>
      <c r="BS130" s="448">
        <v>65</v>
      </c>
      <c r="BT130" s="448">
        <v>49</v>
      </c>
      <c r="BU130" s="448">
        <v>39</v>
      </c>
      <c r="BV130" s="448">
        <v>32</v>
      </c>
      <c r="BW130" s="448">
        <v>25</v>
      </c>
      <c r="BX130" s="448">
        <v>23</v>
      </c>
      <c r="BY130" s="448">
        <v>21</v>
      </c>
      <c r="BZ130" s="448">
        <v>19</v>
      </c>
      <c r="CA130" s="448">
        <v>18</v>
      </c>
      <c r="CB130" s="448">
        <v>16</v>
      </c>
      <c r="CC130" s="448">
        <v>14</v>
      </c>
      <c r="CD130" s="448">
        <v>12</v>
      </c>
      <c r="CE130" s="449">
        <v>10</v>
      </c>
    </row>
    <row r="131" spans="1:83" x14ac:dyDescent="0.35">
      <c r="B131" s="279" t="s">
        <v>437</v>
      </c>
      <c r="D131" s="448">
        <v>0</v>
      </c>
      <c r="E131" s="448">
        <v>0</v>
      </c>
      <c r="F131" s="448">
        <v>0</v>
      </c>
      <c r="G131" s="448">
        <v>0</v>
      </c>
      <c r="H131" s="448">
        <v>0</v>
      </c>
      <c r="I131" s="448">
        <v>0</v>
      </c>
      <c r="J131" s="448">
        <v>0</v>
      </c>
      <c r="K131" s="448">
        <v>0</v>
      </c>
      <c r="L131" s="448">
        <v>0</v>
      </c>
      <c r="M131" s="448">
        <v>0</v>
      </c>
      <c r="N131" s="448">
        <v>0</v>
      </c>
      <c r="O131" s="448">
        <v>0</v>
      </c>
      <c r="P131" s="448">
        <v>0</v>
      </c>
      <c r="Q131" s="448">
        <v>0</v>
      </c>
      <c r="R131" s="448">
        <v>0</v>
      </c>
      <c r="S131" s="448">
        <v>0</v>
      </c>
      <c r="T131" s="448">
        <v>0</v>
      </c>
      <c r="U131" s="448">
        <v>0</v>
      </c>
      <c r="V131" s="448">
        <v>0</v>
      </c>
      <c r="W131" s="448">
        <v>0</v>
      </c>
      <c r="X131" s="448">
        <v>0</v>
      </c>
      <c r="Y131" s="448">
        <v>0</v>
      </c>
      <c r="Z131" s="448">
        <v>0</v>
      </c>
      <c r="AA131" s="448">
        <v>0</v>
      </c>
      <c r="AB131" s="448">
        <v>0</v>
      </c>
      <c r="AC131" s="448">
        <v>0</v>
      </c>
      <c r="AD131" s="448">
        <v>0</v>
      </c>
      <c r="AE131" s="448">
        <v>0</v>
      </c>
      <c r="AF131" s="448">
        <v>0</v>
      </c>
      <c r="AG131" s="448">
        <v>0</v>
      </c>
      <c r="AH131" s="448">
        <v>0</v>
      </c>
      <c r="AI131" s="448">
        <v>0</v>
      </c>
      <c r="AJ131" s="448">
        <v>0</v>
      </c>
      <c r="AK131" s="448">
        <v>0</v>
      </c>
      <c r="AL131" s="448">
        <v>0</v>
      </c>
      <c r="AM131" s="448">
        <v>0</v>
      </c>
      <c r="AN131" s="448">
        <v>0</v>
      </c>
      <c r="AO131" s="448">
        <v>0</v>
      </c>
      <c r="AP131" s="448">
        <v>0</v>
      </c>
      <c r="AQ131" s="448">
        <v>0</v>
      </c>
      <c r="AR131" s="448">
        <v>0</v>
      </c>
      <c r="AS131" s="448">
        <v>0</v>
      </c>
      <c r="AT131" s="448">
        <v>0</v>
      </c>
      <c r="AU131" s="448">
        <v>0</v>
      </c>
      <c r="AV131" s="448">
        <v>0</v>
      </c>
      <c r="AW131" s="448">
        <v>0</v>
      </c>
      <c r="AX131" s="448">
        <v>0</v>
      </c>
      <c r="AY131" s="448">
        <v>6</v>
      </c>
      <c r="AZ131" s="448">
        <v>5</v>
      </c>
      <c r="BA131" s="448">
        <v>4</v>
      </c>
      <c r="BB131" s="448">
        <v>5</v>
      </c>
      <c r="BC131" s="448">
        <v>0</v>
      </c>
      <c r="BD131" s="448">
        <v>0</v>
      </c>
      <c r="BE131" s="448">
        <v>0</v>
      </c>
      <c r="BF131" s="448">
        <v>0</v>
      </c>
      <c r="BG131" s="448">
        <v>0</v>
      </c>
      <c r="BH131" s="448">
        <v>0</v>
      </c>
      <c r="BI131" s="448">
        <v>0</v>
      </c>
      <c r="BJ131" s="448">
        <v>0</v>
      </c>
      <c r="BK131" s="448">
        <v>0</v>
      </c>
      <c r="BL131" s="448">
        <v>0</v>
      </c>
      <c r="BM131" s="448">
        <v>0</v>
      </c>
      <c r="BN131" s="448">
        <v>0</v>
      </c>
      <c r="BO131" s="448">
        <v>0</v>
      </c>
      <c r="BP131" s="448">
        <v>0</v>
      </c>
      <c r="BQ131" s="448">
        <v>0</v>
      </c>
      <c r="BR131" s="448">
        <v>0</v>
      </c>
      <c r="BS131" s="448">
        <v>0</v>
      </c>
      <c r="BT131" s="448">
        <v>0</v>
      </c>
      <c r="BU131" s="448">
        <v>0</v>
      </c>
      <c r="BV131" s="448">
        <v>0</v>
      </c>
      <c r="BW131" s="448">
        <v>0</v>
      </c>
      <c r="BX131" s="448">
        <v>0</v>
      </c>
      <c r="BY131" s="448">
        <v>0</v>
      </c>
      <c r="BZ131" s="448">
        <v>0</v>
      </c>
      <c r="CA131" s="448">
        <v>0</v>
      </c>
      <c r="CB131" s="448">
        <v>0</v>
      </c>
      <c r="CC131" s="448">
        <v>0</v>
      </c>
      <c r="CD131" s="448">
        <v>0</v>
      </c>
      <c r="CE131" s="449">
        <v>0</v>
      </c>
    </row>
    <row r="132" spans="1:83" s="243" customFormat="1" ht="26.25" customHeight="1" x14ac:dyDescent="0.35">
      <c r="A132" s="401"/>
      <c r="B132" s="108" t="s">
        <v>276</v>
      </c>
      <c r="D132" s="445" t="s">
        <v>473</v>
      </c>
      <c r="E132" s="445" t="s">
        <v>473</v>
      </c>
      <c r="F132" s="445" t="s">
        <v>473</v>
      </c>
      <c r="G132" s="445" t="s">
        <v>473</v>
      </c>
      <c r="H132" s="445" t="s">
        <v>473</v>
      </c>
      <c r="I132" s="445" t="s">
        <v>473</v>
      </c>
      <c r="J132" s="445" t="s">
        <v>473</v>
      </c>
      <c r="K132" s="445" t="s">
        <v>473</v>
      </c>
      <c r="L132" s="445" t="s">
        <v>473</v>
      </c>
      <c r="M132" s="445" t="s">
        <v>473</v>
      </c>
      <c r="N132" s="445" t="s">
        <v>473</v>
      </c>
      <c r="O132" s="445" t="s">
        <v>473</v>
      </c>
      <c r="P132" s="445" t="s">
        <v>473</v>
      </c>
      <c r="Q132" s="445" t="s">
        <v>473</v>
      </c>
      <c r="R132" s="445" t="s">
        <v>473</v>
      </c>
      <c r="S132" s="445" t="s">
        <v>473</v>
      </c>
      <c r="T132" s="445" t="s">
        <v>473</v>
      </c>
      <c r="U132" s="445" t="s">
        <v>473</v>
      </c>
      <c r="V132" s="445" t="s">
        <v>473</v>
      </c>
      <c r="W132" s="445" t="s">
        <v>473</v>
      </c>
      <c r="X132" s="445" t="s">
        <v>473</v>
      </c>
      <c r="Y132" s="445" t="s">
        <v>473</v>
      </c>
      <c r="Z132" s="445" t="s">
        <v>473</v>
      </c>
      <c r="AA132" s="445" t="s">
        <v>473</v>
      </c>
      <c r="AB132" s="445" t="s">
        <v>473</v>
      </c>
      <c r="AC132" s="445" t="s">
        <v>473</v>
      </c>
      <c r="AD132" s="445" t="s">
        <v>473</v>
      </c>
      <c r="AE132" s="445" t="s">
        <v>473</v>
      </c>
      <c r="AF132" s="445" t="s">
        <v>473</v>
      </c>
      <c r="AG132" s="445" t="s">
        <v>473</v>
      </c>
      <c r="AH132" s="445">
        <v>586</v>
      </c>
      <c r="AI132" s="445">
        <v>613</v>
      </c>
      <c r="AJ132" s="445">
        <v>643</v>
      </c>
      <c r="AK132" s="445">
        <v>710</v>
      </c>
      <c r="AL132" s="445">
        <v>754</v>
      </c>
      <c r="AM132" s="445">
        <v>796</v>
      </c>
      <c r="AN132" s="445">
        <v>861</v>
      </c>
      <c r="AO132" s="445">
        <v>921</v>
      </c>
      <c r="AP132" s="445">
        <v>974</v>
      </c>
      <c r="AQ132" s="445">
        <v>1067</v>
      </c>
      <c r="AR132" s="445">
        <v>1178</v>
      </c>
      <c r="AS132" s="445">
        <v>1300</v>
      </c>
      <c r="AT132" s="445">
        <v>1441</v>
      </c>
      <c r="AU132" s="445">
        <v>1623</v>
      </c>
      <c r="AV132" s="445">
        <v>1826</v>
      </c>
      <c r="AW132" s="445">
        <v>1990</v>
      </c>
      <c r="AX132" s="445">
        <v>2142</v>
      </c>
      <c r="AY132" s="445">
        <v>0</v>
      </c>
      <c r="AZ132" s="445">
        <v>0</v>
      </c>
      <c r="BA132" s="445">
        <v>0</v>
      </c>
      <c r="BB132" s="445">
        <v>0</v>
      </c>
      <c r="BC132" s="445">
        <v>0</v>
      </c>
      <c r="BD132" s="445">
        <v>0</v>
      </c>
      <c r="BE132" s="445">
        <v>0</v>
      </c>
      <c r="BF132" s="445">
        <v>0</v>
      </c>
      <c r="BG132" s="445">
        <v>0</v>
      </c>
      <c r="BH132" s="445">
        <v>0</v>
      </c>
      <c r="BI132" s="445">
        <v>0</v>
      </c>
      <c r="BJ132" s="445">
        <v>0</v>
      </c>
      <c r="BK132" s="445">
        <v>0</v>
      </c>
      <c r="BL132" s="445">
        <v>0</v>
      </c>
      <c r="BM132" s="445">
        <v>0</v>
      </c>
      <c r="BN132" s="445">
        <v>0</v>
      </c>
      <c r="BO132" s="445">
        <v>0</v>
      </c>
      <c r="BP132" s="445">
        <v>0</v>
      </c>
      <c r="BQ132" s="445">
        <v>0</v>
      </c>
      <c r="BR132" s="445">
        <v>0</v>
      </c>
      <c r="BS132" s="445">
        <v>0</v>
      </c>
      <c r="BT132" s="445">
        <v>0</v>
      </c>
      <c r="BU132" s="445">
        <v>0</v>
      </c>
      <c r="BV132" s="445">
        <v>0</v>
      </c>
      <c r="BW132" s="445">
        <v>0</v>
      </c>
      <c r="BX132" s="445">
        <v>0</v>
      </c>
      <c r="BY132" s="445">
        <v>0</v>
      </c>
      <c r="BZ132" s="445">
        <v>0</v>
      </c>
      <c r="CA132" s="445">
        <v>0</v>
      </c>
      <c r="CB132" s="445">
        <v>0</v>
      </c>
      <c r="CC132" s="445">
        <v>0</v>
      </c>
      <c r="CD132" s="445">
        <v>0</v>
      </c>
      <c r="CE132" s="446">
        <v>0</v>
      </c>
    </row>
    <row r="133" spans="1:83" x14ac:dyDescent="0.35">
      <c r="A133" s="415"/>
      <c r="B133" s="447" t="s">
        <v>438</v>
      </c>
      <c r="D133" s="448" t="s">
        <v>473</v>
      </c>
      <c r="E133" s="448" t="s">
        <v>473</v>
      </c>
      <c r="F133" s="448" t="s">
        <v>473</v>
      </c>
      <c r="G133" s="448" t="s">
        <v>473</v>
      </c>
      <c r="H133" s="448" t="s">
        <v>473</v>
      </c>
      <c r="I133" s="448" t="s">
        <v>473</v>
      </c>
      <c r="J133" s="448" t="s">
        <v>473</v>
      </c>
      <c r="K133" s="448" t="s">
        <v>473</v>
      </c>
      <c r="L133" s="448" t="s">
        <v>473</v>
      </c>
      <c r="M133" s="448" t="s">
        <v>473</v>
      </c>
      <c r="N133" s="448" t="s">
        <v>473</v>
      </c>
      <c r="O133" s="448" t="s">
        <v>473</v>
      </c>
      <c r="P133" s="448" t="s">
        <v>473</v>
      </c>
      <c r="Q133" s="448" t="s">
        <v>473</v>
      </c>
      <c r="R133" s="448" t="s">
        <v>473</v>
      </c>
      <c r="S133" s="448" t="s">
        <v>473</v>
      </c>
      <c r="T133" s="448" t="s">
        <v>473</v>
      </c>
      <c r="U133" s="448" t="s">
        <v>473</v>
      </c>
      <c r="V133" s="448" t="s">
        <v>473</v>
      </c>
      <c r="W133" s="448" t="s">
        <v>473</v>
      </c>
      <c r="X133" s="448" t="s">
        <v>473</v>
      </c>
      <c r="Y133" s="448" t="s">
        <v>473</v>
      </c>
      <c r="Z133" s="448" t="s">
        <v>473</v>
      </c>
      <c r="AA133" s="448" t="s">
        <v>473</v>
      </c>
      <c r="AB133" s="448" t="s">
        <v>473</v>
      </c>
      <c r="AC133" s="448" t="s">
        <v>473</v>
      </c>
      <c r="AD133" s="448" t="s">
        <v>473</v>
      </c>
      <c r="AE133" s="448" t="s">
        <v>473</v>
      </c>
      <c r="AF133" s="448" t="s">
        <v>473</v>
      </c>
      <c r="AG133" s="448" t="s">
        <v>473</v>
      </c>
      <c r="AH133" s="448">
        <v>545</v>
      </c>
      <c r="AI133" s="448">
        <v>565</v>
      </c>
      <c r="AJ133" s="448">
        <v>591</v>
      </c>
      <c r="AK133" s="448">
        <v>654</v>
      </c>
      <c r="AL133" s="448">
        <v>694</v>
      </c>
      <c r="AM133" s="448">
        <v>730</v>
      </c>
      <c r="AN133" s="448">
        <v>782</v>
      </c>
      <c r="AO133" s="448">
        <v>826</v>
      </c>
      <c r="AP133" s="448">
        <v>857</v>
      </c>
      <c r="AQ133" s="448">
        <v>926</v>
      </c>
      <c r="AR133" s="448">
        <v>1012</v>
      </c>
      <c r="AS133" s="448">
        <v>1105</v>
      </c>
      <c r="AT133" s="448">
        <v>1214</v>
      </c>
      <c r="AU133" s="448">
        <v>1366</v>
      </c>
      <c r="AV133" s="448">
        <v>1547</v>
      </c>
      <c r="AW133" s="448">
        <v>1694</v>
      </c>
      <c r="AX133" s="448">
        <v>1838</v>
      </c>
      <c r="AY133" s="448">
        <v>0</v>
      </c>
      <c r="AZ133" s="448">
        <v>0</v>
      </c>
      <c r="BA133" s="448">
        <v>0</v>
      </c>
      <c r="BB133" s="448">
        <v>0</v>
      </c>
      <c r="BC133" s="448">
        <v>0</v>
      </c>
      <c r="BD133" s="448">
        <v>0</v>
      </c>
      <c r="BE133" s="448">
        <v>0</v>
      </c>
      <c r="BF133" s="448">
        <v>0</v>
      </c>
      <c r="BG133" s="448">
        <v>0</v>
      </c>
      <c r="BH133" s="448">
        <v>0</v>
      </c>
      <c r="BI133" s="448">
        <v>0</v>
      </c>
      <c r="BJ133" s="448">
        <v>0</v>
      </c>
      <c r="BK133" s="448">
        <v>0</v>
      </c>
      <c r="BL133" s="448">
        <v>0</v>
      </c>
      <c r="BM133" s="448">
        <v>0</v>
      </c>
      <c r="BN133" s="448">
        <v>0</v>
      </c>
      <c r="BO133" s="448">
        <v>0</v>
      </c>
      <c r="BP133" s="448">
        <v>0</v>
      </c>
      <c r="BQ133" s="448">
        <v>0</v>
      </c>
      <c r="BR133" s="448">
        <v>0</v>
      </c>
      <c r="BS133" s="448">
        <v>0</v>
      </c>
      <c r="BT133" s="448">
        <v>0</v>
      </c>
      <c r="BU133" s="448">
        <v>0</v>
      </c>
      <c r="BV133" s="448">
        <v>0</v>
      </c>
      <c r="BW133" s="448">
        <v>0</v>
      </c>
      <c r="BX133" s="448">
        <v>0</v>
      </c>
      <c r="BY133" s="448">
        <v>0</v>
      </c>
      <c r="BZ133" s="448">
        <v>0</v>
      </c>
      <c r="CA133" s="448">
        <v>0</v>
      </c>
      <c r="CB133" s="448">
        <v>0</v>
      </c>
      <c r="CC133" s="448">
        <v>0</v>
      </c>
      <c r="CD133" s="448">
        <v>0</v>
      </c>
      <c r="CE133" s="449">
        <v>0</v>
      </c>
    </row>
    <row r="134" spans="1:83" x14ac:dyDescent="0.35">
      <c r="A134" s="415"/>
      <c r="B134" s="447" t="s">
        <v>437</v>
      </c>
      <c r="D134" s="448" t="s">
        <v>473</v>
      </c>
      <c r="E134" s="448" t="s">
        <v>473</v>
      </c>
      <c r="F134" s="448" t="s">
        <v>473</v>
      </c>
      <c r="G134" s="448" t="s">
        <v>473</v>
      </c>
      <c r="H134" s="448" t="s">
        <v>473</v>
      </c>
      <c r="I134" s="448" t="s">
        <v>473</v>
      </c>
      <c r="J134" s="448" t="s">
        <v>473</v>
      </c>
      <c r="K134" s="448" t="s">
        <v>473</v>
      </c>
      <c r="L134" s="448" t="s">
        <v>473</v>
      </c>
      <c r="M134" s="448" t="s">
        <v>473</v>
      </c>
      <c r="N134" s="448" t="s">
        <v>473</v>
      </c>
      <c r="O134" s="448" t="s">
        <v>473</v>
      </c>
      <c r="P134" s="448" t="s">
        <v>473</v>
      </c>
      <c r="Q134" s="448" t="s">
        <v>473</v>
      </c>
      <c r="R134" s="448" t="s">
        <v>473</v>
      </c>
      <c r="S134" s="448" t="s">
        <v>473</v>
      </c>
      <c r="T134" s="448" t="s">
        <v>473</v>
      </c>
      <c r="U134" s="448" t="s">
        <v>473</v>
      </c>
      <c r="V134" s="448" t="s">
        <v>473</v>
      </c>
      <c r="W134" s="448" t="s">
        <v>473</v>
      </c>
      <c r="X134" s="448" t="s">
        <v>473</v>
      </c>
      <c r="Y134" s="448" t="s">
        <v>473</v>
      </c>
      <c r="Z134" s="448" t="s">
        <v>473</v>
      </c>
      <c r="AA134" s="448" t="s">
        <v>473</v>
      </c>
      <c r="AB134" s="448" t="s">
        <v>473</v>
      </c>
      <c r="AC134" s="448" t="s">
        <v>473</v>
      </c>
      <c r="AD134" s="448" t="s">
        <v>473</v>
      </c>
      <c r="AE134" s="448" t="s">
        <v>473</v>
      </c>
      <c r="AF134" s="448" t="s">
        <v>473</v>
      </c>
      <c r="AG134" s="448" t="s">
        <v>473</v>
      </c>
      <c r="AH134" s="448">
        <v>40</v>
      </c>
      <c r="AI134" s="448">
        <v>48</v>
      </c>
      <c r="AJ134" s="448">
        <v>52</v>
      </c>
      <c r="AK134" s="448">
        <v>56</v>
      </c>
      <c r="AL134" s="448">
        <v>60</v>
      </c>
      <c r="AM134" s="448">
        <v>66</v>
      </c>
      <c r="AN134" s="448">
        <v>79</v>
      </c>
      <c r="AO134" s="448">
        <v>95</v>
      </c>
      <c r="AP134" s="448">
        <v>117</v>
      </c>
      <c r="AQ134" s="448">
        <v>142</v>
      </c>
      <c r="AR134" s="448">
        <v>166</v>
      </c>
      <c r="AS134" s="448">
        <v>195</v>
      </c>
      <c r="AT134" s="448">
        <v>228</v>
      </c>
      <c r="AU134" s="448">
        <v>257</v>
      </c>
      <c r="AV134" s="448">
        <v>279</v>
      </c>
      <c r="AW134" s="448">
        <v>297</v>
      </c>
      <c r="AX134" s="448">
        <v>305</v>
      </c>
      <c r="AY134" s="448">
        <v>0</v>
      </c>
      <c r="AZ134" s="448">
        <v>0</v>
      </c>
      <c r="BA134" s="448">
        <v>0</v>
      </c>
      <c r="BB134" s="448">
        <v>0</v>
      </c>
      <c r="BC134" s="448">
        <v>0</v>
      </c>
      <c r="BD134" s="448">
        <v>0</v>
      </c>
      <c r="BE134" s="448">
        <v>0</v>
      </c>
      <c r="BF134" s="448">
        <v>0</v>
      </c>
      <c r="BG134" s="448">
        <v>0</v>
      </c>
      <c r="BH134" s="448">
        <v>0</v>
      </c>
      <c r="BI134" s="448">
        <v>0</v>
      </c>
      <c r="BJ134" s="448">
        <v>0</v>
      </c>
      <c r="BK134" s="448">
        <v>0</v>
      </c>
      <c r="BL134" s="448">
        <v>0</v>
      </c>
      <c r="BM134" s="448">
        <v>0</v>
      </c>
      <c r="BN134" s="448">
        <v>0</v>
      </c>
      <c r="BO134" s="448">
        <v>0</v>
      </c>
      <c r="BP134" s="448">
        <v>0</v>
      </c>
      <c r="BQ134" s="448">
        <v>0</v>
      </c>
      <c r="BR134" s="448">
        <v>0</v>
      </c>
      <c r="BS134" s="448">
        <v>0</v>
      </c>
      <c r="BT134" s="448">
        <v>0</v>
      </c>
      <c r="BU134" s="448">
        <v>0</v>
      </c>
      <c r="BV134" s="448">
        <v>0</v>
      </c>
      <c r="BW134" s="448">
        <v>0</v>
      </c>
      <c r="BX134" s="448">
        <v>0</v>
      </c>
      <c r="BY134" s="448">
        <v>0</v>
      </c>
      <c r="BZ134" s="448">
        <v>0</v>
      </c>
      <c r="CA134" s="448">
        <v>0</v>
      </c>
      <c r="CB134" s="448">
        <v>0</v>
      </c>
      <c r="CC134" s="448">
        <v>0</v>
      </c>
      <c r="CD134" s="448">
        <v>0</v>
      </c>
      <c r="CE134" s="449">
        <v>0</v>
      </c>
    </row>
    <row r="135" spans="1:83" ht="25.5" customHeight="1" x14ac:dyDescent="0.35">
      <c r="B135" s="73" t="s">
        <v>709</v>
      </c>
      <c r="D135" s="448">
        <v>0</v>
      </c>
      <c r="E135" s="448">
        <v>0</v>
      </c>
      <c r="F135" s="448">
        <v>0</v>
      </c>
      <c r="G135" s="448">
        <v>0</v>
      </c>
      <c r="H135" s="448">
        <v>0</v>
      </c>
      <c r="I135" s="448">
        <v>0</v>
      </c>
      <c r="J135" s="448">
        <v>0</v>
      </c>
      <c r="K135" s="448">
        <v>0</v>
      </c>
      <c r="L135" s="448">
        <v>0</v>
      </c>
      <c r="M135" s="448">
        <v>0</v>
      </c>
      <c r="N135" s="448">
        <v>0</v>
      </c>
      <c r="O135" s="448">
        <v>0</v>
      </c>
      <c r="P135" s="448">
        <v>0</v>
      </c>
      <c r="Q135" s="448">
        <v>0</v>
      </c>
      <c r="R135" s="448">
        <v>0</v>
      </c>
      <c r="S135" s="448">
        <v>0</v>
      </c>
      <c r="T135" s="448">
        <v>0</v>
      </c>
      <c r="U135" s="448">
        <v>0</v>
      </c>
      <c r="V135" s="448">
        <v>0</v>
      </c>
      <c r="W135" s="448">
        <v>0</v>
      </c>
      <c r="X135" s="448">
        <v>0</v>
      </c>
      <c r="Y135" s="448">
        <v>0</v>
      </c>
      <c r="Z135" s="448">
        <v>0</v>
      </c>
      <c r="AA135" s="448">
        <v>0</v>
      </c>
      <c r="AB135" s="448">
        <v>0</v>
      </c>
      <c r="AC135" s="448">
        <v>0</v>
      </c>
      <c r="AD135" s="448">
        <v>0</v>
      </c>
      <c r="AE135" s="448">
        <v>0</v>
      </c>
      <c r="AF135" s="448">
        <v>0</v>
      </c>
      <c r="AG135" s="448">
        <v>0</v>
      </c>
      <c r="AH135" s="448">
        <v>0</v>
      </c>
      <c r="AI135" s="448">
        <v>0</v>
      </c>
      <c r="AJ135" s="448">
        <v>0</v>
      </c>
      <c r="AK135" s="448">
        <v>0</v>
      </c>
      <c r="AL135" s="448">
        <v>0</v>
      </c>
      <c r="AM135" s="448">
        <v>0</v>
      </c>
      <c r="AN135" s="448">
        <v>813</v>
      </c>
      <c r="AO135" s="448">
        <v>864</v>
      </c>
      <c r="AP135" s="448">
        <v>900</v>
      </c>
      <c r="AQ135" s="448">
        <v>964</v>
      </c>
      <c r="AR135" s="448">
        <v>1030</v>
      </c>
      <c r="AS135" s="448">
        <v>1099</v>
      </c>
      <c r="AT135" s="448">
        <v>1181</v>
      </c>
      <c r="AU135" s="448">
        <v>1303</v>
      </c>
      <c r="AV135" s="448">
        <v>1439</v>
      </c>
      <c r="AW135" s="448">
        <v>1540</v>
      </c>
      <c r="AX135" s="448">
        <v>1624</v>
      </c>
      <c r="AY135" s="448">
        <v>0</v>
      </c>
      <c r="AZ135" s="448">
        <v>0</v>
      </c>
      <c r="BA135" s="448">
        <v>0</v>
      </c>
      <c r="BB135" s="448">
        <v>0</v>
      </c>
      <c r="BC135" s="448">
        <v>0</v>
      </c>
      <c r="BD135" s="448">
        <v>0</v>
      </c>
      <c r="BE135" s="448">
        <v>0</v>
      </c>
      <c r="BF135" s="448">
        <v>0</v>
      </c>
      <c r="BG135" s="448">
        <v>0</v>
      </c>
      <c r="BH135" s="448">
        <v>0</v>
      </c>
      <c r="BI135" s="448">
        <v>0</v>
      </c>
      <c r="BJ135" s="448">
        <v>0</v>
      </c>
      <c r="BK135" s="448">
        <v>0</v>
      </c>
      <c r="BL135" s="448">
        <v>0</v>
      </c>
      <c r="BM135" s="448">
        <v>0</v>
      </c>
      <c r="BN135" s="448">
        <v>0</v>
      </c>
      <c r="BO135" s="448">
        <v>0</v>
      </c>
      <c r="BP135" s="448">
        <v>0</v>
      </c>
      <c r="BQ135" s="448">
        <v>0</v>
      </c>
      <c r="BR135" s="448">
        <v>0</v>
      </c>
      <c r="BS135" s="448">
        <v>0</v>
      </c>
      <c r="BT135" s="448">
        <v>0</v>
      </c>
      <c r="BU135" s="448">
        <v>0</v>
      </c>
      <c r="BV135" s="448">
        <v>0</v>
      </c>
      <c r="BW135" s="448">
        <v>0</v>
      </c>
      <c r="BX135" s="448">
        <v>0</v>
      </c>
      <c r="BY135" s="448">
        <v>0</v>
      </c>
      <c r="BZ135" s="448">
        <v>0</v>
      </c>
      <c r="CA135" s="448">
        <v>0</v>
      </c>
      <c r="CB135" s="448">
        <v>0</v>
      </c>
      <c r="CC135" s="448">
        <v>0</v>
      </c>
      <c r="CD135" s="448">
        <v>0</v>
      </c>
      <c r="CE135" s="449">
        <v>0</v>
      </c>
    </row>
    <row r="136" spans="1:83" x14ac:dyDescent="0.35">
      <c r="B136" s="279" t="s">
        <v>438</v>
      </c>
      <c r="D136" s="448">
        <v>0</v>
      </c>
      <c r="E136" s="448">
        <v>0</v>
      </c>
      <c r="F136" s="448">
        <v>0</v>
      </c>
      <c r="G136" s="448">
        <v>0</v>
      </c>
      <c r="H136" s="448">
        <v>0</v>
      </c>
      <c r="I136" s="448">
        <v>0</v>
      </c>
      <c r="J136" s="448">
        <v>0</v>
      </c>
      <c r="K136" s="448">
        <v>0</v>
      </c>
      <c r="L136" s="448">
        <v>0</v>
      </c>
      <c r="M136" s="448">
        <v>0</v>
      </c>
      <c r="N136" s="448">
        <v>0</v>
      </c>
      <c r="O136" s="448">
        <v>0</v>
      </c>
      <c r="P136" s="448">
        <v>0</v>
      </c>
      <c r="Q136" s="448">
        <v>0</v>
      </c>
      <c r="R136" s="448">
        <v>0</v>
      </c>
      <c r="S136" s="448">
        <v>0</v>
      </c>
      <c r="T136" s="448">
        <v>0</v>
      </c>
      <c r="U136" s="448">
        <v>0</v>
      </c>
      <c r="V136" s="448">
        <v>0</v>
      </c>
      <c r="W136" s="448">
        <v>0</v>
      </c>
      <c r="X136" s="448">
        <v>0</v>
      </c>
      <c r="Y136" s="448">
        <v>0</v>
      </c>
      <c r="Z136" s="448">
        <v>0</v>
      </c>
      <c r="AA136" s="448">
        <v>0</v>
      </c>
      <c r="AB136" s="448">
        <v>0</v>
      </c>
      <c r="AC136" s="448">
        <v>0</v>
      </c>
      <c r="AD136" s="448">
        <v>0</v>
      </c>
      <c r="AE136" s="448">
        <v>0</v>
      </c>
      <c r="AF136" s="448">
        <v>0</v>
      </c>
      <c r="AG136" s="448">
        <v>0</v>
      </c>
      <c r="AH136" s="448">
        <v>0</v>
      </c>
      <c r="AI136" s="448">
        <v>0</v>
      </c>
      <c r="AJ136" s="448">
        <v>0</v>
      </c>
      <c r="AK136" s="448">
        <v>0</v>
      </c>
      <c r="AL136" s="448">
        <v>0</v>
      </c>
      <c r="AM136" s="448">
        <v>0</v>
      </c>
      <c r="AN136" s="448">
        <v>734</v>
      </c>
      <c r="AO136" s="448">
        <v>768</v>
      </c>
      <c r="AP136" s="448">
        <v>782</v>
      </c>
      <c r="AQ136" s="448">
        <v>823</v>
      </c>
      <c r="AR136" s="448">
        <v>864</v>
      </c>
      <c r="AS136" s="448">
        <v>904</v>
      </c>
      <c r="AT136" s="448">
        <v>955</v>
      </c>
      <c r="AU136" s="448">
        <v>1048</v>
      </c>
      <c r="AV136" s="448">
        <v>1164</v>
      </c>
      <c r="AW136" s="448">
        <v>1249</v>
      </c>
      <c r="AX136" s="448">
        <v>1325</v>
      </c>
      <c r="AY136" s="448">
        <v>0</v>
      </c>
      <c r="AZ136" s="448">
        <v>0</v>
      </c>
      <c r="BA136" s="448">
        <v>0</v>
      </c>
      <c r="BB136" s="448">
        <v>0</v>
      </c>
      <c r="BC136" s="448">
        <v>0</v>
      </c>
      <c r="BD136" s="448">
        <v>0</v>
      </c>
      <c r="BE136" s="448">
        <v>0</v>
      </c>
      <c r="BF136" s="448">
        <v>0</v>
      </c>
      <c r="BG136" s="448">
        <v>0</v>
      </c>
      <c r="BH136" s="448">
        <v>0</v>
      </c>
      <c r="BI136" s="448">
        <v>0</v>
      </c>
      <c r="BJ136" s="448">
        <v>0</v>
      </c>
      <c r="BK136" s="448">
        <v>0</v>
      </c>
      <c r="BL136" s="448">
        <v>0</v>
      </c>
      <c r="BM136" s="448">
        <v>0</v>
      </c>
      <c r="BN136" s="448">
        <v>0</v>
      </c>
      <c r="BO136" s="448">
        <v>0</v>
      </c>
      <c r="BP136" s="448">
        <v>0</v>
      </c>
      <c r="BQ136" s="448">
        <v>0</v>
      </c>
      <c r="BR136" s="448">
        <v>0</v>
      </c>
      <c r="BS136" s="448">
        <v>0</v>
      </c>
      <c r="BT136" s="448">
        <v>0</v>
      </c>
      <c r="BU136" s="448">
        <v>0</v>
      </c>
      <c r="BV136" s="448">
        <v>0</v>
      </c>
      <c r="BW136" s="448">
        <v>0</v>
      </c>
      <c r="BX136" s="448">
        <v>0</v>
      </c>
      <c r="BY136" s="448">
        <v>0</v>
      </c>
      <c r="BZ136" s="448">
        <v>0</v>
      </c>
      <c r="CA136" s="448">
        <v>0</v>
      </c>
      <c r="CB136" s="448">
        <v>0</v>
      </c>
      <c r="CC136" s="448">
        <v>0</v>
      </c>
      <c r="CD136" s="448">
        <v>0</v>
      </c>
      <c r="CE136" s="449">
        <v>0</v>
      </c>
    </row>
    <row r="137" spans="1:83" x14ac:dyDescent="0.35">
      <c r="B137" s="279" t="s">
        <v>437</v>
      </c>
      <c r="D137" s="448">
        <v>0</v>
      </c>
      <c r="E137" s="448">
        <v>0</v>
      </c>
      <c r="F137" s="448">
        <v>0</v>
      </c>
      <c r="G137" s="448">
        <v>0</v>
      </c>
      <c r="H137" s="448">
        <v>0</v>
      </c>
      <c r="I137" s="448">
        <v>0</v>
      </c>
      <c r="J137" s="448">
        <v>0</v>
      </c>
      <c r="K137" s="448">
        <v>0</v>
      </c>
      <c r="L137" s="448">
        <v>0</v>
      </c>
      <c r="M137" s="448">
        <v>0</v>
      </c>
      <c r="N137" s="448">
        <v>0</v>
      </c>
      <c r="O137" s="448">
        <v>0</v>
      </c>
      <c r="P137" s="448">
        <v>0</v>
      </c>
      <c r="Q137" s="448">
        <v>0</v>
      </c>
      <c r="R137" s="448">
        <v>0</v>
      </c>
      <c r="S137" s="448">
        <v>0</v>
      </c>
      <c r="T137" s="448">
        <v>0</v>
      </c>
      <c r="U137" s="448">
        <v>0</v>
      </c>
      <c r="V137" s="448">
        <v>0</v>
      </c>
      <c r="W137" s="448">
        <v>0</v>
      </c>
      <c r="X137" s="448">
        <v>0</v>
      </c>
      <c r="Y137" s="448">
        <v>0</v>
      </c>
      <c r="Z137" s="448">
        <v>0</v>
      </c>
      <c r="AA137" s="448">
        <v>0</v>
      </c>
      <c r="AB137" s="448">
        <v>0</v>
      </c>
      <c r="AC137" s="448">
        <v>0</v>
      </c>
      <c r="AD137" s="448">
        <v>0</v>
      </c>
      <c r="AE137" s="448">
        <v>0</v>
      </c>
      <c r="AF137" s="448">
        <v>0</v>
      </c>
      <c r="AG137" s="448">
        <v>0</v>
      </c>
      <c r="AH137" s="448">
        <v>0</v>
      </c>
      <c r="AI137" s="448">
        <v>0</v>
      </c>
      <c r="AJ137" s="448">
        <v>0</v>
      </c>
      <c r="AK137" s="448">
        <v>0</v>
      </c>
      <c r="AL137" s="448">
        <v>0</v>
      </c>
      <c r="AM137" s="448">
        <v>0</v>
      </c>
      <c r="AN137" s="448">
        <v>79</v>
      </c>
      <c r="AO137" s="448">
        <v>96</v>
      </c>
      <c r="AP137" s="448">
        <v>118</v>
      </c>
      <c r="AQ137" s="448">
        <v>141</v>
      </c>
      <c r="AR137" s="448">
        <v>166</v>
      </c>
      <c r="AS137" s="448">
        <v>195</v>
      </c>
      <c r="AT137" s="448">
        <v>226</v>
      </c>
      <c r="AU137" s="448">
        <v>255</v>
      </c>
      <c r="AV137" s="448">
        <v>275</v>
      </c>
      <c r="AW137" s="448">
        <v>291</v>
      </c>
      <c r="AX137" s="448">
        <v>299</v>
      </c>
      <c r="AY137" s="448">
        <v>0</v>
      </c>
      <c r="AZ137" s="448">
        <v>0</v>
      </c>
      <c r="BA137" s="448">
        <v>0</v>
      </c>
      <c r="BB137" s="448">
        <v>0</v>
      </c>
      <c r="BC137" s="448">
        <v>0</v>
      </c>
      <c r="BD137" s="448">
        <v>0</v>
      </c>
      <c r="BE137" s="448">
        <v>0</v>
      </c>
      <c r="BF137" s="448">
        <v>0</v>
      </c>
      <c r="BG137" s="448">
        <v>0</v>
      </c>
      <c r="BH137" s="448">
        <v>0</v>
      </c>
      <c r="BI137" s="448">
        <v>0</v>
      </c>
      <c r="BJ137" s="448">
        <v>0</v>
      </c>
      <c r="BK137" s="448">
        <v>0</v>
      </c>
      <c r="BL137" s="448">
        <v>0</v>
      </c>
      <c r="BM137" s="448">
        <v>0</v>
      </c>
      <c r="BN137" s="448">
        <v>0</v>
      </c>
      <c r="BO137" s="448">
        <v>0</v>
      </c>
      <c r="BP137" s="448">
        <v>0</v>
      </c>
      <c r="BQ137" s="448">
        <v>0</v>
      </c>
      <c r="BR137" s="448">
        <v>0</v>
      </c>
      <c r="BS137" s="448">
        <v>0</v>
      </c>
      <c r="BT137" s="448">
        <v>0</v>
      </c>
      <c r="BU137" s="448">
        <v>0</v>
      </c>
      <c r="BV137" s="448">
        <v>0</v>
      </c>
      <c r="BW137" s="448">
        <v>0</v>
      </c>
      <c r="BX137" s="448">
        <v>0</v>
      </c>
      <c r="BY137" s="448">
        <v>0</v>
      </c>
      <c r="BZ137" s="448">
        <v>0</v>
      </c>
      <c r="CA137" s="448">
        <v>0</v>
      </c>
      <c r="CB137" s="448">
        <v>0</v>
      </c>
      <c r="CC137" s="448">
        <v>0</v>
      </c>
      <c r="CD137" s="448">
        <v>0</v>
      </c>
      <c r="CE137" s="449">
        <v>0</v>
      </c>
    </row>
    <row r="138" spans="1:83" ht="24.75" customHeight="1" x14ac:dyDescent="0.35">
      <c r="B138" s="73" t="s">
        <v>710</v>
      </c>
      <c r="D138" s="448">
        <v>0</v>
      </c>
      <c r="E138" s="448">
        <v>0</v>
      </c>
      <c r="F138" s="448">
        <v>0</v>
      </c>
      <c r="G138" s="448">
        <v>0</v>
      </c>
      <c r="H138" s="448">
        <v>0</v>
      </c>
      <c r="I138" s="448">
        <v>0</v>
      </c>
      <c r="J138" s="448">
        <v>0</v>
      </c>
      <c r="K138" s="448">
        <v>0</v>
      </c>
      <c r="L138" s="448">
        <v>0</v>
      </c>
      <c r="M138" s="448">
        <v>0</v>
      </c>
      <c r="N138" s="448">
        <v>0</v>
      </c>
      <c r="O138" s="448">
        <v>0</v>
      </c>
      <c r="P138" s="448">
        <v>0</v>
      </c>
      <c r="Q138" s="448">
        <v>0</v>
      </c>
      <c r="R138" s="448">
        <v>0</v>
      </c>
      <c r="S138" s="448">
        <v>0</v>
      </c>
      <c r="T138" s="448">
        <v>0</v>
      </c>
      <c r="U138" s="448">
        <v>0</v>
      </c>
      <c r="V138" s="448">
        <v>0</v>
      </c>
      <c r="W138" s="448">
        <v>0</v>
      </c>
      <c r="X138" s="448">
        <v>0</v>
      </c>
      <c r="Y138" s="448">
        <v>0</v>
      </c>
      <c r="Z138" s="448">
        <v>0</v>
      </c>
      <c r="AA138" s="448">
        <v>0</v>
      </c>
      <c r="AB138" s="448">
        <v>0</v>
      </c>
      <c r="AC138" s="448">
        <v>0</v>
      </c>
      <c r="AD138" s="448">
        <v>0</v>
      </c>
      <c r="AE138" s="448">
        <v>0</v>
      </c>
      <c r="AF138" s="448">
        <v>0</v>
      </c>
      <c r="AG138" s="448">
        <v>0</v>
      </c>
      <c r="AH138" s="448">
        <v>0</v>
      </c>
      <c r="AI138" s="448">
        <v>0</v>
      </c>
      <c r="AJ138" s="448">
        <v>0</v>
      </c>
      <c r="AK138" s="448">
        <v>0</v>
      </c>
      <c r="AL138" s="448">
        <v>0</v>
      </c>
      <c r="AM138" s="448">
        <v>0</v>
      </c>
      <c r="AN138" s="448">
        <v>48</v>
      </c>
      <c r="AO138" s="448">
        <v>57</v>
      </c>
      <c r="AP138" s="448">
        <v>74</v>
      </c>
      <c r="AQ138" s="448">
        <v>103</v>
      </c>
      <c r="AR138" s="448">
        <v>148</v>
      </c>
      <c r="AS138" s="448">
        <v>201</v>
      </c>
      <c r="AT138" s="448">
        <v>260</v>
      </c>
      <c r="AU138" s="448">
        <v>320</v>
      </c>
      <c r="AV138" s="448">
        <v>387</v>
      </c>
      <c r="AW138" s="448">
        <v>450</v>
      </c>
      <c r="AX138" s="448">
        <v>518</v>
      </c>
      <c r="AY138" s="448">
        <v>0</v>
      </c>
      <c r="AZ138" s="448">
        <v>0</v>
      </c>
      <c r="BA138" s="448">
        <v>0</v>
      </c>
      <c r="BB138" s="448">
        <v>0</v>
      </c>
      <c r="BC138" s="448">
        <v>0</v>
      </c>
      <c r="BD138" s="448">
        <v>0</v>
      </c>
      <c r="BE138" s="448">
        <v>0</v>
      </c>
      <c r="BF138" s="448">
        <v>0</v>
      </c>
      <c r="BG138" s="448">
        <v>0</v>
      </c>
      <c r="BH138" s="448">
        <v>0</v>
      </c>
      <c r="BI138" s="448">
        <v>0</v>
      </c>
      <c r="BJ138" s="448">
        <v>0</v>
      </c>
      <c r="BK138" s="448">
        <v>0</v>
      </c>
      <c r="BL138" s="448">
        <v>0</v>
      </c>
      <c r="BM138" s="448">
        <v>0</v>
      </c>
      <c r="BN138" s="448">
        <v>0</v>
      </c>
      <c r="BO138" s="448">
        <v>0</v>
      </c>
      <c r="BP138" s="448">
        <v>0</v>
      </c>
      <c r="BQ138" s="448">
        <v>0</v>
      </c>
      <c r="BR138" s="448">
        <v>0</v>
      </c>
      <c r="BS138" s="448">
        <v>0</v>
      </c>
      <c r="BT138" s="448">
        <v>0</v>
      </c>
      <c r="BU138" s="448">
        <v>0</v>
      </c>
      <c r="BV138" s="448">
        <v>0</v>
      </c>
      <c r="BW138" s="448">
        <v>0</v>
      </c>
      <c r="BX138" s="448">
        <v>0</v>
      </c>
      <c r="BY138" s="448">
        <v>0</v>
      </c>
      <c r="BZ138" s="448">
        <v>0</v>
      </c>
      <c r="CA138" s="448">
        <v>0</v>
      </c>
      <c r="CB138" s="448">
        <v>0</v>
      </c>
      <c r="CC138" s="448">
        <v>0</v>
      </c>
      <c r="CD138" s="448">
        <v>0</v>
      </c>
      <c r="CE138" s="449">
        <v>0</v>
      </c>
    </row>
    <row r="139" spans="1:83" x14ac:dyDescent="0.35">
      <c r="B139" s="279" t="s">
        <v>438</v>
      </c>
      <c r="D139" s="448">
        <v>0</v>
      </c>
      <c r="E139" s="448">
        <v>0</v>
      </c>
      <c r="F139" s="448">
        <v>0</v>
      </c>
      <c r="G139" s="448">
        <v>0</v>
      </c>
      <c r="H139" s="448">
        <v>0</v>
      </c>
      <c r="I139" s="448">
        <v>0</v>
      </c>
      <c r="J139" s="448">
        <v>0</v>
      </c>
      <c r="K139" s="448">
        <v>0</v>
      </c>
      <c r="L139" s="448">
        <v>0</v>
      </c>
      <c r="M139" s="448">
        <v>0</v>
      </c>
      <c r="N139" s="448">
        <v>0</v>
      </c>
      <c r="O139" s="448">
        <v>0</v>
      </c>
      <c r="P139" s="448">
        <v>0</v>
      </c>
      <c r="Q139" s="448">
        <v>0</v>
      </c>
      <c r="R139" s="448">
        <v>0</v>
      </c>
      <c r="S139" s="448">
        <v>0</v>
      </c>
      <c r="T139" s="448">
        <v>0</v>
      </c>
      <c r="U139" s="448">
        <v>0</v>
      </c>
      <c r="V139" s="448">
        <v>0</v>
      </c>
      <c r="W139" s="448">
        <v>0</v>
      </c>
      <c r="X139" s="448">
        <v>0</v>
      </c>
      <c r="Y139" s="448">
        <v>0</v>
      </c>
      <c r="Z139" s="448">
        <v>0</v>
      </c>
      <c r="AA139" s="448">
        <v>0</v>
      </c>
      <c r="AB139" s="448">
        <v>0</v>
      </c>
      <c r="AC139" s="448">
        <v>0</v>
      </c>
      <c r="AD139" s="448">
        <v>0</v>
      </c>
      <c r="AE139" s="448">
        <v>0</v>
      </c>
      <c r="AF139" s="448">
        <v>0</v>
      </c>
      <c r="AG139" s="448">
        <v>0</v>
      </c>
      <c r="AH139" s="448">
        <v>0</v>
      </c>
      <c r="AI139" s="448">
        <v>0</v>
      </c>
      <c r="AJ139" s="448">
        <v>0</v>
      </c>
      <c r="AK139" s="448">
        <v>0</v>
      </c>
      <c r="AL139" s="448">
        <v>0</v>
      </c>
      <c r="AM139" s="448">
        <v>0</v>
      </c>
      <c r="AN139" s="448">
        <v>46</v>
      </c>
      <c r="AO139" s="448">
        <v>57</v>
      </c>
      <c r="AP139" s="448">
        <v>74</v>
      </c>
      <c r="AQ139" s="448">
        <v>101</v>
      </c>
      <c r="AR139" s="448">
        <v>146</v>
      </c>
      <c r="AS139" s="448">
        <v>199</v>
      </c>
      <c r="AT139" s="448">
        <v>257</v>
      </c>
      <c r="AU139" s="448">
        <v>316</v>
      </c>
      <c r="AV139" s="448">
        <v>382</v>
      </c>
      <c r="AW139" s="448">
        <v>442</v>
      </c>
      <c r="AX139" s="448">
        <v>511</v>
      </c>
      <c r="AY139" s="448">
        <v>0</v>
      </c>
      <c r="AZ139" s="448">
        <v>0</v>
      </c>
      <c r="BA139" s="448">
        <v>0</v>
      </c>
      <c r="BB139" s="448">
        <v>0</v>
      </c>
      <c r="BC139" s="448">
        <v>0</v>
      </c>
      <c r="BD139" s="448">
        <v>0</v>
      </c>
      <c r="BE139" s="448">
        <v>0</v>
      </c>
      <c r="BF139" s="448">
        <v>0</v>
      </c>
      <c r="BG139" s="448">
        <v>0</v>
      </c>
      <c r="BH139" s="448">
        <v>0</v>
      </c>
      <c r="BI139" s="448">
        <v>0</v>
      </c>
      <c r="BJ139" s="448">
        <v>0</v>
      </c>
      <c r="BK139" s="448">
        <v>0</v>
      </c>
      <c r="BL139" s="448">
        <v>0</v>
      </c>
      <c r="BM139" s="448">
        <v>0</v>
      </c>
      <c r="BN139" s="448">
        <v>0</v>
      </c>
      <c r="BO139" s="448">
        <v>0</v>
      </c>
      <c r="BP139" s="448">
        <v>0</v>
      </c>
      <c r="BQ139" s="448">
        <v>0</v>
      </c>
      <c r="BR139" s="448">
        <v>0</v>
      </c>
      <c r="BS139" s="448">
        <v>0</v>
      </c>
      <c r="BT139" s="448">
        <v>0</v>
      </c>
      <c r="BU139" s="448">
        <v>0</v>
      </c>
      <c r="BV139" s="448">
        <v>0</v>
      </c>
      <c r="BW139" s="448">
        <v>0</v>
      </c>
      <c r="BX139" s="448">
        <v>0</v>
      </c>
      <c r="BY139" s="448">
        <v>0</v>
      </c>
      <c r="BZ139" s="448">
        <v>0</v>
      </c>
      <c r="CA139" s="448">
        <v>0</v>
      </c>
      <c r="CB139" s="448">
        <v>0</v>
      </c>
      <c r="CC139" s="448">
        <v>0</v>
      </c>
      <c r="CD139" s="448">
        <v>0</v>
      </c>
      <c r="CE139" s="449">
        <v>0</v>
      </c>
    </row>
    <row r="140" spans="1:83" x14ac:dyDescent="0.35">
      <c r="B140" s="279" t="s">
        <v>437</v>
      </c>
      <c r="D140" s="448">
        <v>0</v>
      </c>
      <c r="E140" s="448">
        <v>0</v>
      </c>
      <c r="F140" s="448">
        <v>0</v>
      </c>
      <c r="G140" s="448">
        <v>0</v>
      </c>
      <c r="H140" s="448">
        <v>0</v>
      </c>
      <c r="I140" s="448">
        <v>0</v>
      </c>
      <c r="J140" s="448">
        <v>0</v>
      </c>
      <c r="K140" s="448">
        <v>0</v>
      </c>
      <c r="L140" s="448">
        <v>0</v>
      </c>
      <c r="M140" s="448">
        <v>0</v>
      </c>
      <c r="N140" s="448">
        <v>0</v>
      </c>
      <c r="O140" s="448">
        <v>0</v>
      </c>
      <c r="P140" s="448">
        <v>0</v>
      </c>
      <c r="Q140" s="448">
        <v>0</v>
      </c>
      <c r="R140" s="448">
        <v>0</v>
      </c>
      <c r="S140" s="448">
        <v>0</v>
      </c>
      <c r="T140" s="448">
        <v>0</v>
      </c>
      <c r="U140" s="448">
        <v>0</v>
      </c>
      <c r="V140" s="448">
        <v>0</v>
      </c>
      <c r="W140" s="448">
        <v>0</v>
      </c>
      <c r="X140" s="448">
        <v>0</v>
      </c>
      <c r="Y140" s="448">
        <v>0</v>
      </c>
      <c r="Z140" s="448">
        <v>0</v>
      </c>
      <c r="AA140" s="448">
        <v>0</v>
      </c>
      <c r="AB140" s="448">
        <v>0</v>
      </c>
      <c r="AC140" s="448">
        <v>0</v>
      </c>
      <c r="AD140" s="448">
        <v>0</v>
      </c>
      <c r="AE140" s="448">
        <v>0</v>
      </c>
      <c r="AF140" s="448">
        <v>0</v>
      </c>
      <c r="AG140" s="448">
        <v>0</v>
      </c>
      <c r="AH140" s="448">
        <v>0</v>
      </c>
      <c r="AI140" s="448">
        <v>0</v>
      </c>
      <c r="AJ140" s="448">
        <v>0</v>
      </c>
      <c r="AK140" s="448">
        <v>0</v>
      </c>
      <c r="AL140" s="448">
        <v>0</v>
      </c>
      <c r="AM140" s="448">
        <v>0</v>
      </c>
      <c r="AN140" s="448">
        <v>2</v>
      </c>
      <c r="AO140" s="448">
        <v>0</v>
      </c>
      <c r="AP140" s="448">
        <v>0</v>
      </c>
      <c r="AQ140" s="448">
        <v>2</v>
      </c>
      <c r="AR140" s="448">
        <v>2</v>
      </c>
      <c r="AS140" s="448">
        <v>2</v>
      </c>
      <c r="AT140" s="448">
        <v>3</v>
      </c>
      <c r="AU140" s="448">
        <v>4</v>
      </c>
      <c r="AV140" s="448">
        <v>5</v>
      </c>
      <c r="AW140" s="448">
        <v>8</v>
      </c>
      <c r="AX140" s="448">
        <v>7</v>
      </c>
      <c r="AY140" s="448">
        <v>0</v>
      </c>
      <c r="AZ140" s="448">
        <v>0</v>
      </c>
      <c r="BA140" s="448">
        <v>0</v>
      </c>
      <c r="BB140" s="448">
        <v>0</v>
      </c>
      <c r="BC140" s="448">
        <v>0</v>
      </c>
      <c r="BD140" s="448">
        <v>0</v>
      </c>
      <c r="BE140" s="448">
        <v>0</v>
      </c>
      <c r="BF140" s="448">
        <v>0</v>
      </c>
      <c r="BG140" s="448">
        <v>0</v>
      </c>
      <c r="BH140" s="448">
        <v>0</v>
      </c>
      <c r="BI140" s="448">
        <v>0</v>
      </c>
      <c r="BJ140" s="448">
        <v>0</v>
      </c>
      <c r="BK140" s="448">
        <v>0</v>
      </c>
      <c r="BL140" s="448">
        <v>0</v>
      </c>
      <c r="BM140" s="448">
        <v>0</v>
      </c>
      <c r="BN140" s="448">
        <v>0</v>
      </c>
      <c r="BO140" s="448">
        <v>0</v>
      </c>
      <c r="BP140" s="448">
        <v>0</v>
      </c>
      <c r="BQ140" s="448">
        <v>0</v>
      </c>
      <c r="BR140" s="448">
        <v>0</v>
      </c>
      <c r="BS140" s="448">
        <v>0</v>
      </c>
      <c r="BT140" s="448">
        <v>0</v>
      </c>
      <c r="BU140" s="448">
        <v>0</v>
      </c>
      <c r="BV140" s="448">
        <v>0</v>
      </c>
      <c r="BW140" s="448">
        <v>0</v>
      </c>
      <c r="BX140" s="448">
        <v>0</v>
      </c>
      <c r="BY140" s="448">
        <v>0</v>
      </c>
      <c r="BZ140" s="448">
        <v>0</v>
      </c>
      <c r="CA140" s="448">
        <v>0</v>
      </c>
      <c r="CB140" s="448">
        <v>0</v>
      </c>
      <c r="CC140" s="448">
        <v>0</v>
      </c>
      <c r="CD140" s="448">
        <v>0</v>
      </c>
      <c r="CE140" s="449">
        <v>0</v>
      </c>
    </row>
    <row r="141" spans="1:83" s="243" customFormat="1" ht="26.25" customHeight="1" x14ac:dyDescent="0.35">
      <c r="B141" s="108" t="s">
        <v>294</v>
      </c>
      <c r="D141" s="445">
        <v>0</v>
      </c>
      <c r="E141" s="445">
        <v>0</v>
      </c>
      <c r="F141" s="445">
        <v>0</v>
      </c>
      <c r="G141" s="445">
        <v>0</v>
      </c>
      <c r="H141" s="445">
        <v>0</v>
      </c>
      <c r="I141" s="445">
        <v>0</v>
      </c>
      <c r="J141" s="445">
        <v>0</v>
      </c>
      <c r="K141" s="445">
        <v>0</v>
      </c>
      <c r="L141" s="445">
        <v>0</v>
      </c>
      <c r="M141" s="445">
        <v>0</v>
      </c>
      <c r="N141" s="445">
        <v>0</v>
      </c>
      <c r="O141" s="445">
        <v>0</v>
      </c>
      <c r="P141" s="445">
        <v>0</v>
      </c>
      <c r="Q141" s="445">
        <v>0</v>
      </c>
      <c r="R141" s="445">
        <v>0</v>
      </c>
      <c r="S141" s="445">
        <v>0</v>
      </c>
      <c r="T141" s="445">
        <v>0</v>
      </c>
      <c r="U141" s="445">
        <v>0</v>
      </c>
      <c r="V141" s="445">
        <v>0</v>
      </c>
      <c r="W141" s="445">
        <v>0</v>
      </c>
      <c r="X141" s="445">
        <v>0</v>
      </c>
      <c r="Y141" s="445">
        <v>0</v>
      </c>
      <c r="Z141" s="445">
        <v>0</v>
      </c>
      <c r="AA141" s="445">
        <v>0</v>
      </c>
      <c r="AB141" s="445">
        <v>0</v>
      </c>
      <c r="AC141" s="445">
        <v>0</v>
      </c>
      <c r="AD141" s="445">
        <v>0</v>
      </c>
      <c r="AE141" s="445">
        <v>0</v>
      </c>
      <c r="AF141" s="445">
        <v>0</v>
      </c>
      <c r="AG141" s="445">
        <v>0</v>
      </c>
      <c r="AH141" s="445">
        <v>552</v>
      </c>
      <c r="AI141" s="445">
        <v>506</v>
      </c>
      <c r="AJ141" s="445">
        <v>449</v>
      </c>
      <c r="AK141" s="445">
        <v>444</v>
      </c>
      <c r="AL141" s="445">
        <v>437</v>
      </c>
      <c r="AM141" s="445">
        <v>327</v>
      </c>
      <c r="AN141" s="445">
        <v>242</v>
      </c>
      <c r="AO141" s="445">
        <v>233</v>
      </c>
      <c r="AP141" s="445">
        <v>215</v>
      </c>
      <c r="AQ141" s="445">
        <v>206</v>
      </c>
      <c r="AR141" s="445">
        <v>217</v>
      </c>
      <c r="AS141" s="445">
        <v>222</v>
      </c>
      <c r="AT141" s="445">
        <v>232</v>
      </c>
      <c r="AU141" s="445">
        <v>253</v>
      </c>
      <c r="AV141" s="445">
        <v>276</v>
      </c>
      <c r="AW141" s="445">
        <v>283</v>
      </c>
      <c r="AX141" s="445">
        <v>286</v>
      </c>
      <c r="AY141" s="445">
        <v>0</v>
      </c>
      <c r="AZ141" s="445">
        <v>0</v>
      </c>
      <c r="BA141" s="445">
        <v>0</v>
      </c>
      <c r="BB141" s="445">
        <v>0</v>
      </c>
      <c r="BC141" s="445">
        <v>0</v>
      </c>
      <c r="BD141" s="445">
        <v>0</v>
      </c>
      <c r="BE141" s="445">
        <v>0</v>
      </c>
      <c r="BF141" s="445">
        <v>0</v>
      </c>
      <c r="BG141" s="445">
        <v>0</v>
      </c>
      <c r="BH141" s="445">
        <v>0</v>
      </c>
      <c r="BI141" s="445">
        <v>0</v>
      </c>
      <c r="BJ141" s="445">
        <v>0</v>
      </c>
      <c r="BK141" s="445">
        <v>0</v>
      </c>
      <c r="BL141" s="445">
        <v>0</v>
      </c>
      <c r="BM141" s="445">
        <v>0</v>
      </c>
      <c r="BN141" s="445">
        <v>0</v>
      </c>
      <c r="BO141" s="445">
        <v>0</v>
      </c>
      <c r="BP141" s="445">
        <v>0</v>
      </c>
      <c r="BQ141" s="445">
        <v>0</v>
      </c>
      <c r="BR141" s="445">
        <v>0</v>
      </c>
      <c r="BS141" s="445">
        <v>0</v>
      </c>
      <c r="BT141" s="445">
        <v>0</v>
      </c>
      <c r="BU141" s="445">
        <v>0</v>
      </c>
      <c r="BV141" s="445">
        <v>0</v>
      </c>
      <c r="BW141" s="445">
        <v>0</v>
      </c>
      <c r="BX141" s="445">
        <v>0</v>
      </c>
      <c r="BY141" s="445">
        <v>0</v>
      </c>
      <c r="BZ141" s="445">
        <v>0</v>
      </c>
      <c r="CA141" s="445">
        <v>0</v>
      </c>
      <c r="CB141" s="445">
        <v>0</v>
      </c>
      <c r="CC141" s="445">
        <v>0</v>
      </c>
      <c r="CD141" s="445">
        <v>0</v>
      </c>
      <c r="CE141" s="446">
        <v>0</v>
      </c>
    </row>
    <row r="142" spans="1:83" x14ac:dyDescent="0.35">
      <c r="B142" s="447" t="s">
        <v>438</v>
      </c>
      <c r="D142" s="448">
        <v>0</v>
      </c>
      <c r="E142" s="448">
        <v>0</v>
      </c>
      <c r="F142" s="448">
        <v>0</v>
      </c>
      <c r="G142" s="448">
        <v>0</v>
      </c>
      <c r="H142" s="448">
        <v>0</v>
      </c>
      <c r="I142" s="448">
        <v>0</v>
      </c>
      <c r="J142" s="448">
        <v>0</v>
      </c>
      <c r="K142" s="448">
        <v>0</v>
      </c>
      <c r="L142" s="448">
        <v>0</v>
      </c>
      <c r="M142" s="448">
        <v>0</v>
      </c>
      <c r="N142" s="448">
        <v>0</v>
      </c>
      <c r="O142" s="448">
        <v>0</v>
      </c>
      <c r="P142" s="448">
        <v>0</v>
      </c>
      <c r="Q142" s="448">
        <v>0</v>
      </c>
      <c r="R142" s="448">
        <v>0</v>
      </c>
      <c r="S142" s="448">
        <v>0</v>
      </c>
      <c r="T142" s="448">
        <v>0</v>
      </c>
      <c r="U142" s="448">
        <v>0</v>
      </c>
      <c r="V142" s="448">
        <v>0</v>
      </c>
      <c r="W142" s="448">
        <v>0</v>
      </c>
      <c r="X142" s="448">
        <v>0</v>
      </c>
      <c r="Y142" s="448">
        <v>0</v>
      </c>
      <c r="Z142" s="448">
        <v>0</v>
      </c>
      <c r="AA142" s="448">
        <v>0</v>
      </c>
      <c r="AB142" s="448">
        <v>0</v>
      </c>
      <c r="AC142" s="448">
        <v>0</v>
      </c>
      <c r="AD142" s="448">
        <v>0</v>
      </c>
      <c r="AE142" s="448">
        <v>0</v>
      </c>
      <c r="AF142" s="448">
        <v>0</v>
      </c>
      <c r="AG142" s="448">
        <v>0</v>
      </c>
      <c r="AH142" s="448">
        <v>549</v>
      </c>
      <c r="AI142" s="448">
        <v>503</v>
      </c>
      <c r="AJ142" s="448">
        <v>446</v>
      </c>
      <c r="AK142" s="448">
        <v>442</v>
      </c>
      <c r="AL142" s="448">
        <v>435</v>
      </c>
      <c r="AM142" s="448">
        <v>325</v>
      </c>
      <c r="AN142" s="448">
        <v>240</v>
      </c>
      <c r="AO142" s="448">
        <v>232</v>
      </c>
      <c r="AP142" s="448">
        <v>215</v>
      </c>
      <c r="AQ142" s="448">
        <v>205</v>
      </c>
      <c r="AR142" s="448">
        <v>215</v>
      </c>
      <c r="AS142" s="448">
        <v>220</v>
      </c>
      <c r="AT142" s="448">
        <v>230</v>
      </c>
      <c r="AU142" s="448">
        <v>252</v>
      </c>
      <c r="AV142" s="448">
        <v>274</v>
      </c>
      <c r="AW142" s="448">
        <v>281</v>
      </c>
      <c r="AX142" s="448">
        <v>285</v>
      </c>
      <c r="AY142" s="448">
        <v>0</v>
      </c>
      <c r="AZ142" s="448">
        <v>0</v>
      </c>
      <c r="BA142" s="448">
        <v>0</v>
      </c>
      <c r="BB142" s="448">
        <v>0</v>
      </c>
      <c r="BC142" s="448">
        <v>0</v>
      </c>
      <c r="BD142" s="448">
        <v>0</v>
      </c>
      <c r="BE142" s="448">
        <v>0</v>
      </c>
      <c r="BF142" s="448">
        <v>0</v>
      </c>
      <c r="BG142" s="448">
        <v>0</v>
      </c>
      <c r="BH142" s="448">
        <v>0</v>
      </c>
      <c r="BI142" s="448">
        <v>0</v>
      </c>
      <c r="BJ142" s="448">
        <v>0</v>
      </c>
      <c r="BK142" s="448">
        <v>0</v>
      </c>
      <c r="BL142" s="448">
        <v>0</v>
      </c>
      <c r="BM142" s="448">
        <v>0</v>
      </c>
      <c r="BN142" s="448">
        <v>0</v>
      </c>
      <c r="BO142" s="448">
        <v>0</v>
      </c>
      <c r="BP142" s="448">
        <v>0</v>
      </c>
      <c r="BQ142" s="448">
        <v>0</v>
      </c>
      <c r="BR142" s="448">
        <v>0</v>
      </c>
      <c r="BS142" s="448">
        <v>0</v>
      </c>
      <c r="BT142" s="448">
        <v>0</v>
      </c>
      <c r="BU142" s="448">
        <v>0</v>
      </c>
      <c r="BV142" s="448">
        <v>0</v>
      </c>
      <c r="BW142" s="448">
        <v>0</v>
      </c>
      <c r="BX142" s="448">
        <v>0</v>
      </c>
      <c r="BY142" s="448">
        <v>0</v>
      </c>
      <c r="BZ142" s="448">
        <v>0</v>
      </c>
      <c r="CA142" s="448">
        <v>0</v>
      </c>
      <c r="CB142" s="448">
        <v>0</v>
      </c>
      <c r="CC142" s="448">
        <v>0</v>
      </c>
      <c r="CD142" s="448">
        <v>0</v>
      </c>
      <c r="CE142" s="449">
        <v>0</v>
      </c>
    </row>
    <row r="143" spans="1:83" x14ac:dyDescent="0.35">
      <c r="B143" s="447" t="s">
        <v>437</v>
      </c>
      <c r="D143" s="448">
        <v>0</v>
      </c>
      <c r="E143" s="448">
        <v>0</v>
      </c>
      <c r="F143" s="448">
        <v>0</v>
      </c>
      <c r="G143" s="448">
        <v>0</v>
      </c>
      <c r="H143" s="448">
        <v>0</v>
      </c>
      <c r="I143" s="448">
        <v>0</v>
      </c>
      <c r="J143" s="448">
        <v>0</v>
      </c>
      <c r="K143" s="448">
        <v>0</v>
      </c>
      <c r="L143" s="448">
        <v>0</v>
      </c>
      <c r="M143" s="448">
        <v>0</v>
      </c>
      <c r="N143" s="448">
        <v>0</v>
      </c>
      <c r="O143" s="448">
        <v>0</v>
      </c>
      <c r="P143" s="448">
        <v>0</v>
      </c>
      <c r="Q143" s="448">
        <v>0</v>
      </c>
      <c r="R143" s="448">
        <v>0</v>
      </c>
      <c r="S143" s="448">
        <v>0</v>
      </c>
      <c r="T143" s="448">
        <v>0</v>
      </c>
      <c r="U143" s="448">
        <v>0</v>
      </c>
      <c r="V143" s="448">
        <v>0</v>
      </c>
      <c r="W143" s="448">
        <v>0</v>
      </c>
      <c r="X143" s="448">
        <v>0</v>
      </c>
      <c r="Y143" s="448">
        <v>0</v>
      </c>
      <c r="Z143" s="448">
        <v>0</v>
      </c>
      <c r="AA143" s="448">
        <v>0</v>
      </c>
      <c r="AB143" s="448">
        <v>0</v>
      </c>
      <c r="AC143" s="448">
        <v>0</v>
      </c>
      <c r="AD143" s="448">
        <v>0</v>
      </c>
      <c r="AE143" s="448">
        <v>0</v>
      </c>
      <c r="AF143" s="448">
        <v>0</v>
      </c>
      <c r="AG143" s="448">
        <v>0</v>
      </c>
      <c r="AH143" s="448">
        <v>3</v>
      </c>
      <c r="AI143" s="448">
        <v>3</v>
      </c>
      <c r="AJ143" s="448">
        <v>3</v>
      </c>
      <c r="AK143" s="448">
        <v>2</v>
      </c>
      <c r="AL143" s="448">
        <v>2</v>
      </c>
      <c r="AM143" s="448">
        <v>2</v>
      </c>
      <c r="AN143" s="448">
        <v>2</v>
      </c>
      <c r="AO143" s="448">
        <v>1</v>
      </c>
      <c r="AP143" s="448">
        <v>1</v>
      </c>
      <c r="AQ143" s="448">
        <v>1</v>
      </c>
      <c r="AR143" s="448">
        <v>2</v>
      </c>
      <c r="AS143" s="448">
        <v>2</v>
      </c>
      <c r="AT143" s="448">
        <v>2</v>
      </c>
      <c r="AU143" s="448">
        <v>2</v>
      </c>
      <c r="AV143" s="448">
        <v>2</v>
      </c>
      <c r="AW143" s="448">
        <v>2</v>
      </c>
      <c r="AX143" s="448">
        <v>1</v>
      </c>
      <c r="AY143" s="448">
        <v>0</v>
      </c>
      <c r="AZ143" s="448">
        <v>0</v>
      </c>
      <c r="BA143" s="448">
        <v>0</v>
      </c>
      <c r="BB143" s="448">
        <v>0</v>
      </c>
      <c r="BC143" s="448">
        <v>0</v>
      </c>
      <c r="BD143" s="448">
        <v>0</v>
      </c>
      <c r="BE143" s="448">
        <v>0</v>
      </c>
      <c r="BF143" s="448">
        <v>0</v>
      </c>
      <c r="BG143" s="448">
        <v>0</v>
      </c>
      <c r="BH143" s="448">
        <v>0</v>
      </c>
      <c r="BI143" s="448">
        <v>0</v>
      </c>
      <c r="BJ143" s="448">
        <v>0</v>
      </c>
      <c r="BK143" s="448">
        <v>0</v>
      </c>
      <c r="BL143" s="448">
        <v>0</v>
      </c>
      <c r="BM143" s="448">
        <v>0</v>
      </c>
      <c r="BN143" s="448">
        <v>0</v>
      </c>
      <c r="BO143" s="448">
        <v>0</v>
      </c>
      <c r="BP143" s="448">
        <v>0</v>
      </c>
      <c r="BQ143" s="448">
        <v>0</v>
      </c>
      <c r="BR143" s="448">
        <v>0</v>
      </c>
      <c r="BS143" s="448">
        <v>0</v>
      </c>
      <c r="BT143" s="448">
        <v>0</v>
      </c>
      <c r="BU143" s="448">
        <v>0</v>
      </c>
      <c r="BV143" s="448">
        <v>0</v>
      </c>
      <c r="BW143" s="448">
        <v>0</v>
      </c>
      <c r="BX143" s="448">
        <v>0</v>
      </c>
      <c r="BY143" s="448">
        <v>0</v>
      </c>
      <c r="BZ143" s="448">
        <v>0</v>
      </c>
      <c r="CA143" s="448">
        <v>0</v>
      </c>
      <c r="CB143" s="448">
        <v>0</v>
      </c>
      <c r="CC143" s="448">
        <v>0</v>
      </c>
      <c r="CD143" s="448">
        <v>0</v>
      </c>
      <c r="CE143" s="449">
        <v>0</v>
      </c>
    </row>
    <row r="144" spans="1:83" s="243" customFormat="1" ht="27.75" customHeight="1" x14ac:dyDescent="0.35">
      <c r="B144" s="108" t="s">
        <v>694</v>
      </c>
      <c r="D144" s="445">
        <v>0</v>
      </c>
      <c r="E144" s="445">
        <v>0</v>
      </c>
      <c r="F144" s="445">
        <v>0</v>
      </c>
      <c r="G144" s="445">
        <v>0</v>
      </c>
      <c r="H144" s="445">
        <v>0</v>
      </c>
      <c r="I144" s="445">
        <v>0</v>
      </c>
      <c r="J144" s="445">
        <v>0</v>
      </c>
      <c r="K144" s="445">
        <v>0</v>
      </c>
      <c r="L144" s="445">
        <v>0</v>
      </c>
      <c r="M144" s="445">
        <v>0</v>
      </c>
      <c r="N144" s="445">
        <v>0</v>
      </c>
      <c r="O144" s="445">
        <v>0</v>
      </c>
      <c r="P144" s="445">
        <v>0</v>
      </c>
      <c r="Q144" s="445">
        <v>0</v>
      </c>
      <c r="R144" s="445">
        <v>0</v>
      </c>
      <c r="S144" s="445">
        <v>0</v>
      </c>
      <c r="T144" s="445">
        <v>0</v>
      </c>
      <c r="U144" s="445">
        <v>0</v>
      </c>
      <c r="V144" s="445">
        <v>0</v>
      </c>
      <c r="W144" s="445">
        <v>0</v>
      </c>
      <c r="X144" s="445">
        <v>0</v>
      </c>
      <c r="Y144" s="445">
        <v>0</v>
      </c>
      <c r="Z144" s="445">
        <v>0</v>
      </c>
      <c r="AA144" s="445">
        <v>0</v>
      </c>
      <c r="AB144" s="445">
        <v>0</v>
      </c>
      <c r="AC144" s="445">
        <v>0</v>
      </c>
      <c r="AD144" s="445">
        <v>0</v>
      </c>
      <c r="AE144" s="445">
        <v>0</v>
      </c>
      <c r="AF144" s="445">
        <v>103</v>
      </c>
      <c r="AG144" s="445">
        <v>107</v>
      </c>
      <c r="AH144" s="445">
        <v>116</v>
      </c>
      <c r="AI144" s="445">
        <v>153</v>
      </c>
      <c r="AJ144" s="445">
        <v>178</v>
      </c>
      <c r="AK144" s="445">
        <v>186</v>
      </c>
      <c r="AL144" s="445">
        <v>196</v>
      </c>
      <c r="AM144" s="445">
        <v>209</v>
      </c>
      <c r="AN144" s="445">
        <v>236</v>
      </c>
      <c r="AO144" s="445">
        <v>254</v>
      </c>
      <c r="AP144" s="445">
        <v>257</v>
      </c>
      <c r="AQ144" s="445">
        <v>258</v>
      </c>
      <c r="AR144" s="445">
        <v>267</v>
      </c>
      <c r="AS144" s="445">
        <v>277</v>
      </c>
      <c r="AT144" s="445">
        <v>286</v>
      </c>
      <c r="AU144" s="445">
        <v>296</v>
      </c>
      <c r="AV144" s="445">
        <v>307</v>
      </c>
      <c r="AW144" s="445">
        <v>321</v>
      </c>
      <c r="AX144" s="445">
        <v>337</v>
      </c>
      <c r="AY144" s="445">
        <v>358</v>
      </c>
      <c r="AZ144" s="445">
        <v>364</v>
      </c>
      <c r="BA144" s="445">
        <v>376</v>
      </c>
      <c r="BB144" s="445">
        <v>378</v>
      </c>
      <c r="BC144" s="445">
        <v>377</v>
      </c>
      <c r="BD144" s="445">
        <v>376</v>
      </c>
      <c r="BE144" s="445">
        <v>367</v>
      </c>
      <c r="BF144" s="445">
        <v>331</v>
      </c>
      <c r="BG144" s="445">
        <v>315</v>
      </c>
      <c r="BH144" s="445">
        <v>301</v>
      </c>
      <c r="BI144" s="445">
        <v>288</v>
      </c>
      <c r="BJ144" s="445">
        <v>275</v>
      </c>
      <c r="BK144" s="445">
        <v>263</v>
      </c>
      <c r="BL144" s="445">
        <v>251</v>
      </c>
      <c r="BM144" s="445">
        <v>240</v>
      </c>
      <c r="BN144" s="445">
        <v>230</v>
      </c>
      <c r="BO144" s="445">
        <v>220</v>
      </c>
      <c r="BP144" s="445">
        <v>211</v>
      </c>
      <c r="BQ144" s="445">
        <v>198</v>
      </c>
      <c r="BR144" s="445">
        <v>163</v>
      </c>
      <c r="BS144" s="445">
        <v>113</v>
      </c>
      <c r="BT144" s="445">
        <v>58</v>
      </c>
      <c r="BU144" s="445">
        <v>33</v>
      </c>
      <c r="BV144" s="445">
        <v>27</v>
      </c>
      <c r="BW144" s="445">
        <v>18</v>
      </c>
      <c r="BX144" s="445">
        <v>15</v>
      </c>
      <c r="BY144" s="445">
        <v>13</v>
      </c>
      <c r="BZ144" s="445">
        <v>12</v>
      </c>
      <c r="CA144" s="445">
        <v>10</v>
      </c>
      <c r="CB144" s="445">
        <v>9</v>
      </c>
      <c r="CC144" s="445">
        <v>8</v>
      </c>
      <c r="CD144" s="445">
        <v>6</v>
      </c>
      <c r="CE144" s="446">
        <v>5</v>
      </c>
    </row>
    <row r="145" spans="1:83" x14ac:dyDescent="0.35">
      <c r="B145" s="447" t="s">
        <v>438</v>
      </c>
      <c r="D145" s="448">
        <v>0</v>
      </c>
      <c r="E145" s="448">
        <v>0</v>
      </c>
      <c r="F145" s="448">
        <v>0</v>
      </c>
      <c r="G145" s="448">
        <v>0</v>
      </c>
      <c r="H145" s="448">
        <v>0</v>
      </c>
      <c r="I145" s="448">
        <v>0</v>
      </c>
      <c r="J145" s="448">
        <v>0</v>
      </c>
      <c r="K145" s="448">
        <v>0</v>
      </c>
      <c r="L145" s="448">
        <v>0</v>
      </c>
      <c r="M145" s="448">
        <v>0</v>
      </c>
      <c r="N145" s="448">
        <v>0</v>
      </c>
      <c r="O145" s="448">
        <v>0</v>
      </c>
      <c r="P145" s="448">
        <v>0</v>
      </c>
      <c r="Q145" s="448">
        <v>0</v>
      </c>
      <c r="R145" s="448">
        <v>0</v>
      </c>
      <c r="S145" s="448">
        <v>0</v>
      </c>
      <c r="T145" s="448">
        <v>0</v>
      </c>
      <c r="U145" s="448">
        <v>0</v>
      </c>
      <c r="V145" s="448">
        <v>0</v>
      </c>
      <c r="W145" s="448">
        <v>0</v>
      </c>
      <c r="X145" s="448">
        <v>0</v>
      </c>
      <c r="Y145" s="448">
        <v>0</v>
      </c>
      <c r="Z145" s="448">
        <v>0</v>
      </c>
      <c r="AA145" s="448">
        <v>0</v>
      </c>
      <c r="AB145" s="448">
        <v>0</v>
      </c>
      <c r="AC145" s="448">
        <v>0</v>
      </c>
      <c r="AD145" s="448">
        <v>0</v>
      </c>
      <c r="AE145" s="448">
        <v>0</v>
      </c>
      <c r="AF145" s="448">
        <v>100</v>
      </c>
      <c r="AG145" s="448">
        <v>103</v>
      </c>
      <c r="AH145" s="448">
        <v>110</v>
      </c>
      <c r="AI145" s="448">
        <v>143</v>
      </c>
      <c r="AJ145" s="448">
        <v>164</v>
      </c>
      <c r="AK145" s="448">
        <v>169</v>
      </c>
      <c r="AL145" s="448">
        <v>177</v>
      </c>
      <c r="AM145" s="448">
        <v>188</v>
      </c>
      <c r="AN145" s="448">
        <v>212</v>
      </c>
      <c r="AO145" s="448">
        <v>227</v>
      </c>
      <c r="AP145" s="448">
        <v>228</v>
      </c>
      <c r="AQ145" s="448">
        <v>228</v>
      </c>
      <c r="AR145" s="448">
        <v>233</v>
      </c>
      <c r="AS145" s="448">
        <v>240</v>
      </c>
      <c r="AT145" s="448">
        <v>247</v>
      </c>
      <c r="AU145" s="448">
        <v>257</v>
      </c>
      <c r="AV145" s="448">
        <v>265</v>
      </c>
      <c r="AW145" s="448">
        <v>273</v>
      </c>
      <c r="AX145" s="448">
        <v>289</v>
      </c>
      <c r="AY145" s="448">
        <v>308</v>
      </c>
      <c r="AZ145" s="448">
        <v>328</v>
      </c>
      <c r="BA145" s="448">
        <v>339</v>
      </c>
      <c r="BB145" s="448">
        <v>338</v>
      </c>
      <c r="BC145" s="448">
        <v>337</v>
      </c>
      <c r="BD145" s="448">
        <v>336</v>
      </c>
      <c r="BE145" s="448">
        <v>326</v>
      </c>
      <c r="BF145" s="448">
        <v>289</v>
      </c>
      <c r="BG145" s="448">
        <v>274</v>
      </c>
      <c r="BH145" s="448">
        <v>260</v>
      </c>
      <c r="BI145" s="448">
        <v>246</v>
      </c>
      <c r="BJ145" s="448">
        <v>234</v>
      </c>
      <c r="BK145" s="448">
        <v>221</v>
      </c>
      <c r="BL145" s="448">
        <v>210</v>
      </c>
      <c r="BM145" s="448">
        <v>200</v>
      </c>
      <c r="BN145" s="448">
        <v>191</v>
      </c>
      <c r="BO145" s="448">
        <v>184</v>
      </c>
      <c r="BP145" s="448">
        <v>177</v>
      </c>
      <c r="BQ145" s="448">
        <v>167</v>
      </c>
      <c r="BR145" s="448">
        <v>134</v>
      </c>
      <c r="BS145" s="448">
        <v>75</v>
      </c>
      <c r="BT145" s="448">
        <v>25</v>
      </c>
      <c r="BU145" s="448">
        <v>3</v>
      </c>
      <c r="BV145" s="448">
        <v>0</v>
      </c>
      <c r="BW145" s="448">
        <v>0</v>
      </c>
      <c r="BX145" s="448">
        <v>0</v>
      </c>
      <c r="BY145" s="448">
        <v>0</v>
      </c>
      <c r="BZ145" s="448">
        <v>0</v>
      </c>
      <c r="CA145" s="448">
        <v>0</v>
      </c>
      <c r="CB145" s="448">
        <v>0</v>
      </c>
      <c r="CC145" s="448">
        <v>0</v>
      </c>
      <c r="CD145" s="448">
        <v>0</v>
      </c>
      <c r="CE145" s="449">
        <v>0</v>
      </c>
    </row>
    <row r="146" spans="1:83" x14ac:dyDescent="0.35">
      <c r="B146" s="447" t="s">
        <v>437</v>
      </c>
      <c r="D146" s="448">
        <v>0</v>
      </c>
      <c r="E146" s="448">
        <v>0</v>
      </c>
      <c r="F146" s="448">
        <v>0</v>
      </c>
      <c r="G146" s="448">
        <v>0</v>
      </c>
      <c r="H146" s="448">
        <v>0</v>
      </c>
      <c r="I146" s="448">
        <v>0</v>
      </c>
      <c r="J146" s="448">
        <v>0</v>
      </c>
      <c r="K146" s="448">
        <v>0</v>
      </c>
      <c r="L146" s="448">
        <v>0</v>
      </c>
      <c r="M146" s="448">
        <v>0</v>
      </c>
      <c r="N146" s="448">
        <v>0</v>
      </c>
      <c r="O146" s="448">
        <v>0</v>
      </c>
      <c r="P146" s="448">
        <v>0</v>
      </c>
      <c r="Q146" s="448">
        <v>0</v>
      </c>
      <c r="R146" s="448">
        <v>0</v>
      </c>
      <c r="S146" s="448">
        <v>0</v>
      </c>
      <c r="T146" s="448">
        <v>0</v>
      </c>
      <c r="U146" s="448">
        <v>0</v>
      </c>
      <c r="V146" s="448">
        <v>0</v>
      </c>
      <c r="W146" s="448">
        <v>0</v>
      </c>
      <c r="X146" s="448">
        <v>0</v>
      </c>
      <c r="Y146" s="448">
        <v>0</v>
      </c>
      <c r="Z146" s="448">
        <v>0</v>
      </c>
      <c r="AA146" s="448">
        <v>0</v>
      </c>
      <c r="AB146" s="448">
        <v>0</v>
      </c>
      <c r="AC146" s="448">
        <v>0</v>
      </c>
      <c r="AD146" s="448">
        <v>0</v>
      </c>
      <c r="AE146" s="448">
        <v>0</v>
      </c>
      <c r="AF146" s="448">
        <v>3</v>
      </c>
      <c r="AG146" s="448">
        <v>4</v>
      </c>
      <c r="AH146" s="448">
        <v>6</v>
      </c>
      <c r="AI146" s="448">
        <v>10</v>
      </c>
      <c r="AJ146" s="448">
        <v>14</v>
      </c>
      <c r="AK146" s="448">
        <v>17</v>
      </c>
      <c r="AL146" s="448">
        <v>19</v>
      </c>
      <c r="AM146" s="448">
        <v>21</v>
      </c>
      <c r="AN146" s="448">
        <v>24</v>
      </c>
      <c r="AO146" s="448">
        <v>27</v>
      </c>
      <c r="AP146" s="448">
        <v>29</v>
      </c>
      <c r="AQ146" s="448">
        <v>31</v>
      </c>
      <c r="AR146" s="448">
        <v>34</v>
      </c>
      <c r="AS146" s="448">
        <v>37</v>
      </c>
      <c r="AT146" s="448">
        <v>39</v>
      </c>
      <c r="AU146" s="448">
        <v>40</v>
      </c>
      <c r="AV146" s="448">
        <v>43</v>
      </c>
      <c r="AW146" s="448">
        <v>48</v>
      </c>
      <c r="AX146" s="448">
        <v>49</v>
      </c>
      <c r="AY146" s="448">
        <v>50</v>
      </c>
      <c r="AZ146" s="448">
        <v>36</v>
      </c>
      <c r="BA146" s="448">
        <v>37</v>
      </c>
      <c r="BB146" s="448">
        <v>39</v>
      </c>
      <c r="BC146" s="448">
        <v>40</v>
      </c>
      <c r="BD146" s="448">
        <v>41</v>
      </c>
      <c r="BE146" s="448">
        <v>41</v>
      </c>
      <c r="BF146" s="448">
        <v>41</v>
      </c>
      <c r="BG146" s="448">
        <v>41</v>
      </c>
      <c r="BH146" s="448">
        <v>42</v>
      </c>
      <c r="BI146" s="448">
        <v>42</v>
      </c>
      <c r="BJ146" s="448">
        <v>42</v>
      </c>
      <c r="BK146" s="448">
        <v>42</v>
      </c>
      <c r="BL146" s="448">
        <v>41</v>
      </c>
      <c r="BM146" s="448">
        <v>40</v>
      </c>
      <c r="BN146" s="448">
        <v>39</v>
      </c>
      <c r="BO146" s="448">
        <v>36</v>
      </c>
      <c r="BP146" s="448">
        <v>34</v>
      </c>
      <c r="BQ146" s="448">
        <v>31</v>
      </c>
      <c r="BR146" s="448">
        <v>29</v>
      </c>
      <c r="BS146" s="448">
        <v>38</v>
      </c>
      <c r="BT146" s="448">
        <v>34</v>
      </c>
      <c r="BU146" s="448">
        <v>30</v>
      </c>
      <c r="BV146" s="448">
        <v>27</v>
      </c>
      <c r="BW146" s="448">
        <v>18</v>
      </c>
      <c r="BX146" s="448">
        <v>15</v>
      </c>
      <c r="BY146" s="448">
        <v>13</v>
      </c>
      <c r="BZ146" s="448">
        <v>12</v>
      </c>
      <c r="CA146" s="448">
        <v>10</v>
      </c>
      <c r="CB146" s="448">
        <v>9</v>
      </c>
      <c r="CC146" s="448">
        <v>8</v>
      </c>
      <c r="CD146" s="448">
        <v>6</v>
      </c>
      <c r="CE146" s="449">
        <v>5</v>
      </c>
    </row>
    <row r="147" spans="1:83" x14ac:dyDescent="0.35">
      <c r="B147" s="415"/>
      <c r="BX147" s="492"/>
      <c r="BY147" s="492"/>
      <c r="BZ147" s="492"/>
      <c r="CA147" s="492"/>
      <c r="CB147" s="492"/>
      <c r="CC147" s="492"/>
      <c r="CD147" s="492"/>
      <c r="CE147" s="493"/>
    </row>
    <row r="148" spans="1:83" x14ac:dyDescent="0.35">
      <c r="B148" s="394" t="s">
        <v>711</v>
      </c>
      <c r="D148" s="445">
        <f t="shared" ref="D148:AI148" si="54">D149</f>
        <v>0</v>
      </c>
      <c r="E148" s="445">
        <f t="shared" si="54"/>
        <v>0</v>
      </c>
      <c r="F148" s="445">
        <f t="shared" si="54"/>
        <v>0</v>
      </c>
      <c r="G148" s="445">
        <f t="shared" si="54"/>
        <v>0</v>
      </c>
      <c r="H148" s="445">
        <f t="shared" si="54"/>
        <v>0</v>
      </c>
      <c r="I148" s="445">
        <f t="shared" si="54"/>
        <v>0</v>
      </c>
      <c r="J148" s="445">
        <f t="shared" si="54"/>
        <v>0</v>
      </c>
      <c r="K148" s="445">
        <f t="shared" si="54"/>
        <v>0</v>
      </c>
      <c r="L148" s="445">
        <f t="shared" si="54"/>
        <v>0</v>
      </c>
      <c r="M148" s="445">
        <f t="shared" si="54"/>
        <v>0</v>
      </c>
      <c r="N148" s="445">
        <f t="shared" si="54"/>
        <v>0</v>
      </c>
      <c r="O148" s="445">
        <f t="shared" si="54"/>
        <v>0</v>
      </c>
      <c r="P148" s="445">
        <f t="shared" si="54"/>
        <v>0</v>
      </c>
      <c r="Q148" s="445">
        <f t="shared" si="54"/>
        <v>0</v>
      </c>
      <c r="R148" s="445">
        <f t="shared" si="54"/>
        <v>0</v>
      </c>
      <c r="S148" s="445">
        <f t="shared" si="54"/>
        <v>0</v>
      </c>
      <c r="T148" s="445">
        <f t="shared" si="54"/>
        <v>0</v>
      </c>
      <c r="U148" s="445">
        <f t="shared" si="54"/>
        <v>0</v>
      </c>
      <c r="V148" s="445">
        <f t="shared" si="54"/>
        <v>0</v>
      </c>
      <c r="W148" s="445">
        <f t="shared" si="54"/>
        <v>0</v>
      </c>
      <c r="X148" s="445">
        <f t="shared" si="54"/>
        <v>0</v>
      </c>
      <c r="Y148" s="445">
        <f t="shared" si="54"/>
        <v>0</v>
      </c>
      <c r="Z148" s="445">
        <f t="shared" si="54"/>
        <v>0</v>
      </c>
      <c r="AA148" s="445">
        <f t="shared" si="54"/>
        <v>0</v>
      </c>
      <c r="AB148" s="445">
        <f t="shared" si="54"/>
        <v>0</v>
      </c>
      <c r="AC148" s="445">
        <f t="shared" si="54"/>
        <v>0</v>
      </c>
      <c r="AD148" s="445">
        <f t="shared" si="54"/>
        <v>0</v>
      </c>
      <c r="AE148" s="445">
        <f t="shared" si="54"/>
        <v>0</v>
      </c>
      <c r="AF148" s="445">
        <f t="shared" si="54"/>
        <v>0</v>
      </c>
      <c r="AG148" s="445">
        <f t="shared" si="54"/>
        <v>0</v>
      </c>
      <c r="AH148" s="445">
        <f t="shared" si="54"/>
        <v>0</v>
      </c>
      <c r="AI148" s="445">
        <f t="shared" si="54"/>
        <v>207</v>
      </c>
      <c r="AJ148" s="445">
        <f t="shared" ref="AJ148:BC148" si="55">AJ149</f>
        <v>205</v>
      </c>
      <c r="AK148" s="445">
        <f t="shared" si="55"/>
        <v>221</v>
      </c>
      <c r="AL148" s="445">
        <f t="shared" si="55"/>
        <v>240</v>
      </c>
      <c r="AM148" s="445">
        <f t="shared" si="55"/>
        <v>241</v>
      </c>
      <c r="AN148" s="445">
        <f t="shared" si="55"/>
        <v>273</v>
      </c>
      <c r="AO148" s="445">
        <f t="shared" si="55"/>
        <v>301</v>
      </c>
      <c r="AP148" s="445">
        <f t="shared" si="55"/>
        <v>327</v>
      </c>
      <c r="AQ148" s="445">
        <f t="shared" si="55"/>
        <v>352</v>
      </c>
      <c r="AR148" s="445">
        <f t="shared" si="55"/>
        <v>247</v>
      </c>
      <c r="AS148" s="445">
        <f t="shared" si="55"/>
        <v>290</v>
      </c>
      <c r="AT148" s="445">
        <f t="shared" si="55"/>
        <v>330</v>
      </c>
      <c r="AU148" s="445">
        <f t="shared" si="55"/>
        <v>375</v>
      </c>
      <c r="AV148" s="445">
        <f t="shared" si="55"/>
        <v>425</v>
      </c>
      <c r="AW148" s="445">
        <f t="shared" si="55"/>
        <v>527</v>
      </c>
      <c r="AX148" s="445">
        <f t="shared" si="55"/>
        <v>618</v>
      </c>
      <c r="AY148" s="445">
        <f t="shared" si="55"/>
        <v>739</v>
      </c>
      <c r="AZ148" s="445">
        <f t="shared" si="55"/>
        <v>786</v>
      </c>
      <c r="BA148" s="445">
        <f t="shared" si="55"/>
        <v>849</v>
      </c>
      <c r="BB148" s="445">
        <f t="shared" si="55"/>
        <v>898</v>
      </c>
      <c r="BC148" s="494">
        <f t="shared" si="55"/>
        <v>932</v>
      </c>
      <c r="BD148" s="445">
        <f t="shared" ref="BD148:CE148" si="56">BD150</f>
        <v>1268</v>
      </c>
      <c r="BE148" s="445">
        <f t="shared" si="56"/>
        <v>1322</v>
      </c>
      <c r="BF148" s="445">
        <f t="shared" si="56"/>
        <v>1345</v>
      </c>
      <c r="BG148" s="445">
        <f t="shared" si="56"/>
        <v>1297</v>
      </c>
      <c r="BH148" s="445">
        <f t="shared" si="56"/>
        <v>1213</v>
      </c>
      <c r="BI148" s="445">
        <f t="shared" si="56"/>
        <v>1198</v>
      </c>
      <c r="BJ148" s="445">
        <f t="shared" si="56"/>
        <v>1196</v>
      </c>
      <c r="BK148" s="445">
        <f t="shared" si="56"/>
        <v>1196</v>
      </c>
      <c r="BL148" s="445">
        <f t="shared" si="56"/>
        <v>1176</v>
      </c>
      <c r="BM148" s="445">
        <f t="shared" si="56"/>
        <v>1055</v>
      </c>
      <c r="BN148" s="445">
        <f t="shared" si="56"/>
        <v>969</v>
      </c>
      <c r="BO148" s="445">
        <f t="shared" si="56"/>
        <v>847</v>
      </c>
      <c r="BP148" s="445">
        <f t="shared" si="56"/>
        <v>530</v>
      </c>
      <c r="BQ148" s="445">
        <f t="shared" si="56"/>
        <v>252</v>
      </c>
      <c r="BR148" s="445">
        <f t="shared" si="56"/>
        <v>138</v>
      </c>
      <c r="BS148" s="445">
        <f t="shared" si="56"/>
        <v>73</v>
      </c>
      <c r="BT148" s="445">
        <f t="shared" si="56"/>
        <v>28</v>
      </c>
      <c r="BU148" s="445">
        <f t="shared" si="56"/>
        <v>6</v>
      </c>
      <c r="BV148" s="445">
        <f t="shared" si="56"/>
        <v>0</v>
      </c>
      <c r="BW148" s="445">
        <f t="shared" si="56"/>
        <v>0</v>
      </c>
      <c r="BX148" s="445">
        <f t="shared" si="56"/>
        <v>0</v>
      </c>
      <c r="BY148" s="445">
        <f t="shared" si="56"/>
        <v>0</v>
      </c>
      <c r="BZ148" s="445">
        <f t="shared" si="56"/>
        <v>0</v>
      </c>
      <c r="CA148" s="445">
        <f t="shared" si="56"/>
        <v>0</v>
      </c>
      <c r="CB148" s="445">
        <f t="shared" si="56"/>
        <v>0</v>
      </c>
      <c r="CC148" s="445">
        <f t="shared" si="56"/>
        <v>0</v>
      </c>
      <c r="CD148" s="445">
        <f t="shared" si="56"/>
        <v>0</v>
      </c>
      <c r="CE148" s="446">
        <f t="shared" si="56"/>
        <v>0</v>
      </c>
    </row>
    <row r="149" spans="1:83" x14ac:dyDescent="0.35">
      <c r="B149" s="447" t="s">
        <v>712</v>
      </c>
      <c r="D149" s="448">
        <v>0</v>
      </c>
      <c r="E149" s="448">
        <v>0</v>
      </c>
      <c r="F149" s="448">
        <v>0</v>
      </c>
      <c r="G149" s="448">
        <v>0</v>
      </c>
      <c r="H149" s="448">
        <v>0</v>
      </c>
      <c r="I149" s="448">
        <v>0</v>
      </c>
      <c r="J149" s="448">
        <v>0</v>
      </c>
      <c r="K149" s="448">
        <v>0</v>
      </c>
      <c r="L149" s="448">
        <v>0</v>
      </c>
      <c r="M149" s="448">
        <v>0</v>
      </c>
      <c r="N149" s="448">
        <v>0</v>
      </c>
      <c r="O149" s="448">
        <v>0</v>
      </c>
      <c r="P149" s="448">
        <v>0</v>
      </c>
      <c r="Q149" s="448">
        <v>0</v>
      </c>
      <c r="R149" s="448">
        <v>0</v>
      </c>
      <c r="S149" s="448">
        <v>0</v>
      </c>
      <c r="T149" s="448">
        <v>0</v>
      </c>
      <c r="U149" s="448">
        <v>0</v>
      </c>
      <c r="V149" s="448">
        <v>0</v>
      </c>
      <c r="W149" s="448">
        <v>0</v>
      </c>
      <c r="X149" s="448">
        <v>0</v>
      </c>
      <c r="Y149" s="448">
        <v>0</v>
      </c>
      <c r="Z149" s="448">
        <v>0</v>
      </c>
      <c r="AA149" s="448">
        <v>0</v>
      </c>
      <c r="AB149" s="448">
        <v>0</v>
      </c>
      <c r="AC149" s="448">
        <v>0</v>
      </c>
      <c r="AD149" s="448">
        <v>0</v>
      </c>
      <c r="AE149" s="448">
        <v>0</v>
      </c>
      <c r="AF149" s="448">
        <v>0</v>
      </c>
      <c r="AG149" s="448">
        <v>0</v>
      </c>
      <c r="AH149" s="448">
        <v>0</v>
      </c>
      <c r="AI149" s="448">
        <v>207</v>
      </c>
      <c r="AJ149" s="448">
        <v>205</v>
      </c>
      <c r="AK149" s="448">
        <v>221</v>
      </c>
      <c r="AL149" s="448">
        <v>240</v>
      </c>
      <c r="AM149" s="448">
        <v>241</v>
      </c>
      <c r="AN149" s="448">
        <v>273</v>
      </c>
      <c r="AO149" s="448">
        <v>301</v>
      </c>
      <c r="AP149" s="448">
        <v>327</v>
      </c>
      <c r="AQ149" s="448">
        <v>352</v>
      </c>
      <c r="AR149" s="448">
        <v>247</v>
      </c>
      <c r="AS149" s="448">
        <v>290</v>
      </c>
      <c r="AT149" s="448">
        <v>330</v>
      </c>
      <c r="AU149" s="448">
        <v>375</v>
      </c>
      <c r="AV149" s="448">
        <v>425</v>
      </c>
      <c r="AW149" s="448">
        <v>527</v>
      </c>
      <c r="AX149" s="448">
        <v>618</v>
      </c>
      <c r="AY149" s="448">
        <v>739</v>
      </c>
      <c r="AZ149" s="448">
        <v>786</v>
      </c>
      <c r="BA149" s="448">
        <v>849</v>
      </c>
      <c r="BB149" s="448">
        <v>898</v>
      </c>
      <c r="BC149" s="448">
        <v>932</v>
      </c>
      <c r="BD149" s="448">
        <v>994</v>
      </c>
      <c r="BE149" s="448">
        <v>1048</v>
      </c>
      <c r="BF149" s="448">
        <v>1091</v>
      </c>
      <c r="BG149" s="448">
        <v>1121</v>
      </c>
      <c r="BH149" s="448">
        <v>1137</v>
      </c>
      <c r="BI149" s="448">
        <v>1139</v>
      </c>
      <c r="BJ149" s="448">
        <v>1142</v>
      </c>
      <c r="BK149" s="448">
        <v>1133</v>
      </c>
      <c r="BL149" s="448">
        <v>1128</v>
      </c>
      <c r="BM149" s="448">
        <v>1099</v>
      </c>
      <c r="BN149" s="448">
        <v>0</v>
      </c>
      <c r="BO149" s="448">
        <v>0</v>
      </c>
      <c r="BP149" s="448">
        <v>0</v>
      </c>
      <c r="BQ149" s="448">
        <v>0</v>
      </c>
      <c r="BR149" s="448">
        <v>0</v>
      </c>
      <c r="BS149" s="448">
        <v>0</v>
      </c>
      <c r="BT149" s="448">
        <v>0</v>
      </c>
      <c r="BU149" s="448">
        <v>0</v>
      </c>
      <c r="BV149" s="448">
        <v>0</v>
      </c>
      <c r="BW149" s="448">
        <v>0</v>
      </c>
      <c r="BX149" s="448">
        <v>0</v>
      </c>
      <c r="BY149" s="448">
        <v>0</v>
      </c>
      <c r="BZ149" s="448">
        <v>0</v>
      </c>
      <c r="CA149" s="448">
        <v>0</v>
      </c>
      <c r="CB149" s="448">
        <v>0</v>
      </c>
      <c r="CC149" s="448">
        <v>0</v>
      </c>
      <c r="CD149" s="448">
        <v>0</v>
      </c>
      <c r="CE149" s="449">
        <v>0</v>
      </c>
    </row>
    <row r="150" spans="1:83" ht="32.25" customHeight="1" x14ac:dyDescent="0.35">
      <c r="B150" s="495" t="s">
        <v>713</v>
      </c>
      <c r="D150" s="448">
        <v>0</v>
      </c>
      <c r="E150" s="448">
        <v>0</v>
      </c>
      <c r="F150" s="448">
        <v>0</v>
      </c>
      <c r="G150" s="448">
        <v>0</v>
      </c>
      <c r="H150" s="448">
        <v>0</v>
      </c>
      <c r="I150" s="448">
        <v>0</v>
      </c>
      <c r="J150" s="448">
        <v>0</v>
      </c>
      <c r="K150" s="448">
        <v>0</v>
      </c>
      <c r="L150" s="448">
        <v>0</v>
      </c>
      <c r="M150" s="448">
        <v>0</v>
      </c>
      <c r="N150" s="448">
        <v>0</v>
      </c>
      <c r="O150" s="448">
        <v>0</v>
      </c>
      <c r="P150" s="448">
        <v>0</v>
      </c>
      <c r="Q150" s="448">
        <v>0</v>
      </c>
      <c r="R150" s="448">
        <v>0</v>
      </c>
      <c r="S150" s="448">
        <v>0</v>
      </c>
      <c r="T150" s="448">
        <v>0</v>
      </c>
      <c r="U150" s="448">
        <v>0</v>
      </c>
      <c r="V150" s="448">
        <v>0</v>
      </c>
      <c r="W150" s="448">
        <v>0</v>
      </c>
      <c r="X150" s="448">
        <v>0</v>
      </c>
      <c r="Y150" s="448">
        <v>0</v>
      </c>
      <c r="Z150" s="448">
        <v>0</v>
      </c>
      <c r="AA150" s="448">
        <v>0</v>
      </c>
      <c r="AB150" s="448">
        <v>0</v>
      </c>
      <c r="AC150" s="448">
        <v>0</v>
      </c>
      <c r="AD150" s="448">
        <v>0</v>
      </c>
      <c r="AE150" s="448">
        <v>0</v>
      </c>
      <c r="AF150" s="448">
        <v>0</v>
      </c>
      <c r="AG150" s="448">
        <v>0</v>
      </c>
      <c r="AH150" s="448">
        <v>0</v>
      </c>
      <c r="AI150" s="448">
        <v>0</v>
      </c>
      <c r="AJ150" s="448">
        <v>0</v>
      </c>
      <c r="AK150" s="448">
        <v>0</v>
      </c>
      <c r="AL150" s="448">
        <v>0</v>
      </c>
      <c r="AM150" s="448">
        <v>0</v>
      </c>
      <c r="AN150" s="448">
        <v>0</v>
      </c>
      <c r="AO150" s="448">
        <v>0</v>
      </c>
      <c r="AP150" s="448">
        <v>0</v>
      </c>
      <c r="AQ150" s="448">
        <v>0</v>
      </c>
      <c r="AR150" s="448">
        <v>0</v>
      </c>
      <c r="AS150" s="448">
        <v>0</v>
      </c>
      <c r="AT150" s="448">
        <v>0</v>
      </c>
      <c r="AU150" s="448">
        <v>0</v>
      </c>
      <c r="AV150" s="448">
        <v>0</v>
      </c>
      <c r="AW150" s="448">
        <v>0</v>
      </c>
      <c r="AX150" s="448">
        <v>0</v>
      </c>
      <c r="AY150" s="448">
        <v>0</v>
      </c>
      <c r="AZ150" s="448">
        <v>0</v>
      </c>
      <c r="BA150" s="448">
        <v>0</v>
      </c>
      <c r="BB150" s="448">
        <v>0</v>
      </c>
      <c r="BC150" s="448">
        <v>0</v>
      </c>
      <c r="BD150" s="448">
        <v>1268</v>
      </c>
      <c r="BE150" s="448">
        <v>1322</v>
      </c>
      <c r="BF150" s="448">
        <v>1345</v>
      </c>
      <c r="BG150" s="448">
        <v>1297</v>
      </c>
      <c r="BH150" s="448">
        <v>1213</v>
      </c>
      <c r="BI150" s="448">
        <v>1198</v>
      </c>
      <c r="BJ150" s="448">
        <v>1196</v>
      </c>
      <c r="BK150" s="448">
        <v>1196</v>
      </c>
      <c r="BL150" s="448">
        <v>1176</v>
      </c>
      <c r="BM150" s="448">
        <v>1055</v>
      </c>
      <c r="BN150" s="448">
        <v>969</v>
      </c>
      <c r="BO150" s="448">
        <v>847</v>
      </c>
      <c r="BP150" s="448">
        <v>530</v>
      </c>
      <c r="BQ150" s="448">
        <v>252</v>
      </c>
      <c r="BR150" s="448">
        <v>138</v>
      </c>
      <c r="BS150" s="448">
        <v>73</v>
      </c>
      <c r="BT150" s="448">
        <v>28</v>
      </c>
      <c r="BU150" s="448">
        <v>6</v>
      </c>
      <c r="BV150" s="448">
        <v>0</v>
      </c>
      <c r="BW150" s="448">
        <v>0</v>
      </c>
      <c r="BX150" s="448">
        <v>0</v>
      </c>
      <c r="BY150" s="448">
        <v>0</v>
      </c>
      <c r="BZ150" s="448">
        <v>0</v>
      </c>
      <c r="CA150" s="448">
        <v>0</v>
      </c>
      <c r="CB150" s="448">
        <v>0</v>
      </c>
      <c r="CC150" s="448">
        <v>0</v>
      </c>
      <c r="CD150" s="448">
        <v>0</v>
      </c>
      <c r="CE150" s="449">
        <v>0</v>
      </c>
    </row>
    <row r="151" spans="1:83" s="243" customFormat="1" ht="27.75" customHeight="1" x14ac:dyDescent="0.35">
      <c r="B151" s="82" t="s">
        <v>520</v>
      </c>
      <c r="D151" s="445">
        <v>0</v>
      </c>
      <c r="E151" s="445">
        <v>0</v>
      </c>
      <c r="F151" s="445">
        <v>0</v>
      </c>
      <c r="G151" s="445">
        <v>0</v>
      </c>
      <c r="H151" s="445">
        <v>0</v>
      </c>
      <c r="I151" s="445">
        <v>0</v>
      </c>
      <c r="J151" s="445">
        <v>0</v>
      </c>
      <c r="K151" s="445">
        <v>0</v>
      </c>
      <c r="L151" s="445">
        <v>0</v>
      </c>
      <c r="M151" s="445">
        <v>0</v>
      </c>
      <c r="N151" s="445">
        <v>0</v>
      </c>
      <c r="O151" s="445">
        <v>0</v>
      </c>
      <c r="P151" s="445">
        <v>0</v>
      </c>
      <c r="Q151" s="445">
        <v>0</v>
      </c>
      <c r="R151" s="445">
        <v>0</v>
      </c>
      <c r="S151" s="445">
        <v>0</v>
      </c>
      <c r="T151" s="445">
        <v>0</v>
      </c>
      <c r="U151" s="445">
        <v>0</v>
      </c>
      <c r="V151" s="445">
        <v>0</v>
      </c>
      <c r="W151" s="445">
        <v>0</v>
      </c>
      <c r="X151" s="445">
        <v>0</v>
      </c>
      <c r="Y151" s="445">
        <v>0</v>
      </c>
      <c r="Z151" s="445">
        <v>0</v>
      </c>
      <c r="AA151" s="445">
        <v>0</v>
      </c>
      <c r="AB151" s="445">
        <v>0</v>
      </c>
      <c r="AC151" s="445">
        <v>0</v>
      </c>
      <c r="AD151" s="445">
        <v>0</v>
      </c>
      <c r="AE151" s="445">
        <v>0</v>
      </c>
      <c r="AF151" s="445">
        <v>0</v>
      </c>
      <c r="AG151" s="445">
        <v>0</v>
      </c>
      <c r="AH151" s="445">
        <v>0</v>
      </c>
      <c r="AI151" s="445">
        <v>0</v>
      </c>
      <c r="AJ151" s="445">
        <v>0</v>
      </c>
      <c r="AK151" s="445">
        <v>0</v>
      </c>
      <c r="AL151" s="445">
        <v>0</v>
      </c>
      <c r="AM151" s="445">
        <v>0</v>
      </c>
      <c r="AN151" s="445">
        <v>0</v>
      </c>
      <c r="AO151" s="445">
        <v>0</v>
      </c>
      <c r="AP151" s="445">
        <v>0</v>
      </c>
      <c r="AQ151" s="445">
        <v>0</v>
      </c>
      <c r="AR151" s="445">
        <v>0</v>
      </c>
      <c r="AS151" s="445">
        <v>0</v>
      </c>
      <c r="AT151" s="445">
        <v>0</v>
      </c>
      <c r="AU151" s="445">
        <v>0</v>
      </c>
      <c r="AV151" s="445">
        <v>0</v>
      </c>
      <c r="AW151" s="445">
        <v>0</v>
      </c>
      <c r="AX151" s="445">
        <v>0</v>
      </c>
      <c r="AY151" s="445">
        <v>0</v>
      </c>
      <c r="AZ151" s="445">
        <v>0</v>
      </c>
      <c r="BA151" s="445">
        <v>0</v>
      </c>
      <c r="BB151" s="445">
        <v>0</v>
      </c>
      <c r="BC151" s="445">
        <v>0</v>
      </c>
      <c r="BD151" s="445">
        <v>10</v>
      </c>
      <c r="BE151" s="445">
        <v>10</v>
      </c>
      <c r="BF151" s="445">
        <v>11</v>
      </c>
      <c r="BG151" s="445">
        <v>11</v>
      </c>
      <c r="BH151" s="445">
        <v>11</v>
      </c>
      <c r="BI151" s="445">
        <v>11</v>
      </c>
      <c r="BJ151" s="445">
        <v>11</v>
      </c>
      <c r="BK151" s="445">
        <v>11</v>
      </c>
      <c r="BL151" s="445">
        <v>11</v>
      </c>
      <c r="BM151" s="445">
        <v>10</v>
      </c>
      <c r="BN151" s="445">
        <v>9</v>
      </c>
      <c r="BO151" s="445">
        <v>9</v>
      </c>
      <c r="BP151" s="445">
        <v>8</v>
      </c>
      <c r="BQ151" s="445">
        <v>7</v>
      </c>
      <c r="BR151" s="445">
        <v>6</v>
      </c>
      <c r="BS151" s="445">
        <v>9</v>
      </c>
      <c r="BT151" s="445">
        <v>9</v>
      </c>
      <c r="BU151" s="445">
        <v>9</v>
      </c>
      <c r="BV151" s="445">
        <v>9</v>
      </c>
      <c r="BW151" s="445">
        <v>8</v>
      </c>
      <c r="BX151" s="445">
        <v>8</v>
      </c>
      <c r="BY151" s="445">
        <v>8</v>
      </c>
      <c r="BZ151" s="445">
        <v>8</v>
      </c>
      <c r="CA151" s="445">
        <v>8</v>
      </c>
      <c r="CB151" s="445">
        <v>8</v>
      </c>
      <c r="CC151" s="445">
        <v>7</v>
      </c>
      <c r="CD151" s="445">
        <v>7</v>
      </c>
      <c r="CE151" s="446">
        <v>7</v>
      </c>
    </row>
    <row r="152" spans="1:83" x14ac:dyDescent="0.35">
      <c r="B152" s="73" t="s">
        <v>687</v>
      </c>
      <c r="D152" s="448">
        <v>0</v>
      </c>
      <c r="E152" s="448">
        <v>0</v>
      </c>
      <c r="F152" s="448">
        <v>0</v>
      </c>
      <c r="G152" s="448">
        <v>0</v>
      </c>
      <c r="H152" s="448">
        <v>0</v>
      </c>
      <c r="I152" s="448">
        <v>0</v>
      </c>
      <c r="J152" s="448">
        <v>0</v>
      </c>
      <c r="K152" s="448">
        <v>0</v>
      </c>
      <c r="L152" s="448">
        <v>0</v>
      </c>
      <c r="M152" s="448">
        <v>0</v>
      </c>
      <c r="N152" s="448">
        <v>0</v>
      </c>
      <c r="O152" s="448">
        <v>0</v>
      </c>
      <c r="P152" s="448">
        <v>0</v>
      </c>
      <c r="Q152" s="448">
        <v>0</v>
      </c>
      <c r="R152" s="448">
        <v>0</v>
      </c>
      <c r="S152" s="448">
        <v>0</v>
      </c>
      <c r="T152" s="448">
        <v>0</v>
      </c>
      <c r="U152" s="448">
        <v>0</v>
      </c>
      <c r="V152" s="448">
        <v>0</v>
      </c>
      <c r="W152" s="448">
        <v>0</v>
      </c>
      <c r="X152" s="448">
        <v>0</v>
      </c>
      <c r="Y152" s="448">
        <v>0</v>
      </c>
      <c r="Z152" s="448">
        <v>0</v>
      </c>
      <c r="AA152" s="448">
        <v>0</v>
      </c>
      <c r="AB152" s="448">
        <v>0</v>
      </c>
      <c r="AC152" s="448">
        <v>0</v>
      </c>
      <c r="AD152" s="448">
        <v>0</v>
      </c>
      <c r="AE152" s="448">
        <v>0</v>
      </c>
      <c r="AF152" s="448">
        <v>0</v>
      </c>
      <c r="AG152" s="448">
        <v>0</v>
      </c>
      <c r="AH152" s="448">
        <v>0</v>
      </c>
      <c r="AI152" s="448">
        <v>0</v>
      </c>
      <c r="AJ152" s="448">
        <v>0</v>
      </c>
      <c r="AK152" s="448">
        <v>0</v>
      </c>
      <c r="AL152" s="448">
        <v>0</v>
      </c>
      <c r="AM152" s="448">
        <v>0</v>
      </c>
      <c r="AN152" s="448">
        <v>0</v>
      </c>
      <c r="AO152" s="448">
        <v>0</v>
      </c>
      <c r="AP152" s="448">
        <v>0</v>
      </c>
      <c r="AQ152" s="448">
        <v>0</v>
      </c>
      <c r="AR152" s="448">
        <v>0</v>
      </c>
      <c r="AS152" s="448">
        <v>0</v>
      </c>
      <c r="AT152" s="448">
        <v>0</v>
      </c>
      <c r="AU152" s="448">
        <v>0</v>
      </c>
      <c r="AV152" s="448">
        <v>0</v>
      </c>
      <c r="AW152" s="448">
        <v>0</v>
      </c>
      <c r="AX152" s="448">
        <v>0</v>
      </c>
      <c r="AY152" s="448">
        <v>0</v>
      </c>
      <c r="AZ152" s="448">
        <v>0</v>
      </c>
      <c r="BA152" s="448">
        <v>0</v>
      </c>
      <c r="BB152" s="448">
        <v>0</v>
      </c>
      <c r="BC152" s="448">
        <v>0</v>
      </c>
      <c r="BD152" s="448">
        <v>0</v>
      </c>
      <c r="BE152" s="448">
        <v>0</v>
      </c>
      <c r="BF152" s="448">
        <v>0</v>
      </c>
      <c r="BG152" s="448">
        <v>0</v>
      </c>
      <c r="BH152" s="448">
        <v>0</v>
      </c>
      <c r="BI152" s="448">
        <v>0</v>
      </c>
      <c r="BJ152" s="448">
        <v>0</v>
      </c>
      <c r="BK152" s="448">
        <v>0</v>
      </c>
      <c r="BL152" s="448">
        <v>0</v>
      </c>
      <c r="BM152" s="448">
        <v>0</v>
      </c>
      <c r="BN152" s="448">
        <v>0</v>
      </c>
      <c r="BO152" s="448">
        <v>0</v>
      </c>
      <c r="BP152" s="448">
        <v>0</v>
      </c>
      <c r="BQ152" s="448">
        <v>0</v>
      </c>
      <c r="BR152" s="448">
        <v>0</v>
      </c>
      <c r="BS152" s="448">
        <v>0</v>
      </c>
      <c r="BT152" s="448">
        <v>0</v>
      </c>
      <c r="BU152" s="448">
        <v>0</v>
      </c>
      <c r="BV152" s="448">
        <v>0</v>
      </c>
      <c r="BW152" s="448">
        <v>0</v>
      </c>
      <c r="BX152" s="448">
        <v>0</v>
      </c>
      <c r="BY152" s="448">
        <v>0</v>
      </c>
      <c r="BZ152" s="448">
        <v>0</v>
      </c>
      <c r="CA152" s="448">
        <v>0</v>
      </c>
      <c r="CB152" s="448">
        <v>0</v>
      </c>
      <c r="CC152" s="448">
        <v>0</v>
      </c>
      <c r="CD152" s="448">
        <v>0</v>
      </c>
      <c r="CE152" s="449">
        <v>0</v>
      </c>
    </row>
    <row r="153" spans="1:83" x14ac:dyDescent="0.35">
      <c r="B153" s="73" t="s">
        <v>688</v>
      </c>
      <c r="D153" s="448">
        <v>0</v>
      </c>
      <c r="E153" s="448">
        <v>0</v>
      </c>
      <c r="F153" s="448">
        <v>0</v>
      </c>
      <c r="G153" s="448">
        <v>0</v>
      </c>
      <c r="H153" s="448">
        <v>0</v>
      </c>
      <c r="I153" s="448">
        <v>0</v>
      </c>
      <c r="J153" s="448">
        <v>0</v>
      </c>
      <c r="K153" s="448">
        <v>0</v>
      </c>
      <c r="L153" s="448">
        <v>0</v>
      </c>
      <c r="M153" s="448">
        <v>0</v>
      </c>
      <c r="N153" s="448">
        <v>0</v>
      </c>
      <c r="O153" s="448">
        <v>0</v>
      </c>
      <c r="P153" s="448">
        <v>0</v>
      </c>
      <c r="Q153" s="448">
        <v>0</v>
      </c>
      <c r="R153" s="448">
        <v>0</v>
      </c>
      <c r="S153" s="448">
        <v>0</v>
      </c>
      <c r="T153" s="448">
        <v>0</v>
      </c>
      <c r="U153" s="448">
        <v>0</v>
      </c>
      <c r="V153" s="448">
        <v>0</v>
      </c>
      <c r="W153" s="448">
        <v>0</v>
      </c>
      <c r="X153" s="448">
        <v>0</v>
      </c>
      <c r="Y153" s="448">
        <v>0</v>
      </c>
      <c r="Z153" s="448">
        <v>0</v>
      </c>
      <c r="AA153" s="448">
        <v>0</v>
      </c>
      <c r="AB153" s="448">
        <v>0</v>
      </c>
      <c r="AC153" s="448">
        <v>0</v>
      </c>
      <c r="AD153" s="448">
        <v>0</v>
      </c>
      <c r="AE153" s="448">
        <v>0</v>
      </c>
      <c r="AF153" s="448">
        <v>0</v>
      </c>
      <c r="AG153" s="448">
        <v>0</v>
      </c>
      <c r="AH153" s="448">
        <v>0</v>
      </c>
      <c r="AI153" s="448">
        <v>0</v>
      </c>
      <c r="AJ153" s="448">
        <v>0</v>
      </c>
      <c r="AK153" s="448">
        <v>0</v>
      </c>
      <c r="AL153" s="448">
        <v>0</v>
      </c>
      <c r="AM153" s="448">
        <v>0</v>
      </c>
      <c r="AN153" s="448">
        <v>0</v>
      </c>
      <c r="AO153" s="448">
        <v>0</v>
      </c>
      <c r="AP153" s="448">
        <v>0</v>
      </c>
      <c r="AQ153" s="448">
        <v>0</v>
      </c>
      <c r="AR153" s="448">
        <v>0</v>
      </c>
      <c r="AS153" s="448">
        <v>0</v>
      </c>
      <c r="AT153" s="448">
        <v>0</v>
      </c>
      <c r="AU153" s="448">
        <v>0</v>
      </c>
      <c r="AV153" s="448">
        <v>0</v>
      </c>
      <c r="AW153" s="448">
        <v>0</v>
      </c>
      <c r="AX153" s="448">
        <v>0</v>
      </c>
      <c r="AY153" s="448">
        <v>0</v>
      </c>
      <c r="AZ153" s="448">
        <v>0</v>
      </c>
      <c r="BA153" s="448">
        <v>0</v>
      </c>
      <c r="BB153" s="448">
        <v>0</v>
      </c>
      <c r="BC153" s="448">
        <v>0</v>
      </c>
      <c r="BD153" s="448">
        <v>0</v>
      </c>
      <c r="BE153" s="448">
        <v>0</v>
      </c>
      <c r="BF153" s="448">
        <v>0</v>
      </c>
      <c r="BG153" s="448">
        <v>0</v>
      </c>
      <c r="BH153" s="448">
        <v>0</v>
      </c>
      <c r="BI153" s="448">
        <v>0</v>
      </c>
      <c r="BJ153" s="448">
        <v>0</v>
      </c>
      <c r="BK153" s="448">
        <v>0</v>
      </c>
      <c r="BL153" s="448">
        <v>0</v>
      </c>
      <c r="BM153" s="448">
        <v>0</v>
      </c>
      <c r="BN153" s="448">
        <v>0</v>
      </c>
      <c r="BO153" s="448">
        <v>0</v>
      </c>
      <c r="BP153" s="448">
        <v>0</v>
      </c>
      <c r="BQ153" s="448">
        <v>0</v>
      </c>
      <c r="BR153" s="448">
        <v>0</v>
      </c>
      <c r="BS153" s="448">
        <v>0</v>
      </c>
      <c r="BT153" s="448">
        <v>0</v>
      </c>
      <c r="BU153" s="448">
        <v>0</v>
      </c>
      <c r="BV153" s="448">
        <v>0</v>
      </c>
      <c r="BW153" s="448">
        <v>0</v>
      </c>
      <c r="BX153" s="448">
        <v>0</v>
      </c>
      <c r="BY153" s="448">
        <v>0</v>
      </c>
      <c r="BZ153" s="448">
        <v>0</v>
      </c>
      <c r="CA153" s="448">
        <v>0</v>
      </c>
      <c r="CB153" s="448">
        <v>0</v>
      </c>
      <c r="CC153" s="448">
        <v>0</v>
      </c>
      <c r="CD153" s="448">
        <v>0</v>
      </c>
      <c r="CE153" s="449">
        <v>0</v>
      </c>
    </row>
    <row r="154" spans="1:83" x14ac:dyDescent="0.35">
      <c r="B154" s="73" t="s">
        <v>689</v>
      </c>
      <c r="D154" s="448">
        <v>0</v>
      </c>
      <c r="E154" s="448">
        <v>0</v>
      </c>
      <c r="F154" s="448">
        <v>0</v>
      </c>
      <c r="G154" s="448">
        <v>0</v>
      </c>
      <c r="H154" s="448">
        <v>0</v>
      </c>
      <c r="I154" s="448">
        <v>0</v>
      </c>
      <c r="J154" s="448">
        <v>0</v>
      </c>
      <c r="K154" s="448">
        <v>0</v>
      </c>
      <c r="L154" s="448">
        <v>0</v>
      </c>
      <c r="M154" s="448">
        <v>0</v>
      </c>
      <c r="N154" s="448">
        <v>0</v>
      </c>
      <c r="O154" s="448">
        <v>0</v>
      </c>
      <c r="P154" s="448">
        <v>0</v>
      </c>
      <c r="Q154" s="448">
        <v>0</v>
      </c>
      <c r="R154" s="448">
        <v>0</v>
      </c>
      <c r="S154" s="448">
        <v>0</v>
      </c>
      <c r="T154" s="448">
        <v>0</v>
      </c>
      <c r="U154" s="448">
        <v>0</v>
      </c>
      <c r="V154" s="448">
        <v>0</v>
      </c>
      <c r="W154" s="448">
        <v>0</v>
      </c>
      <c r="X154" s="448">
        <v>0</v>
      </c>
      <c r="Y154" s="448">
        <v>0</v>
      </c>
      <c r="Z154" s="448">
        <v>0</v>
      </c>
      <c r="AA154" s="448">
        <v>0</v>
      </c>
      <c r="AB154" s="448">
        <v>0</v>
      </c>
      <c r="AC154" s="448">
        <v>0</v>
      </c>
      <c r="AD154" s="448">
        <v>0</v>
      </c>
      <c r="AE154" s="448">
        <v>0</v>
      </c>
      <c r="AF154" s="448">
        <v>0</v>
      </c>
      <c r="AG154" s="448">
        <v>0</v>
      </c>
      <c r="AH154" s="448">
        <v>0</v>
      </c>
      <c r="AI154" s="448">
        <v>0</v>
      </c>
      <c r="AJ154" s="448">
        <v>0</v>
      </c>
      <c r="AK154" s="448">
        <v>0</v>
      </c>
      <c r="AL154" s="448">
        <v>0</v>
      </c>
      <c r="AM154" s="448">
        <v>0</v>
      </c>
      <c r="AN154" s="448">
        <v>0</v>
      </c>
      <c r="AO154" s="448">
        <v>0</v>
      </c>
      <c r="AP154" s="448">
        <v>0</v>
      </c>
      <c r="AQ154" s="448">
        <v>0</v>
      </c>
      <c r="AR154" s="448">
        <v>0</v>
      </c>
      <c r="AS154" s="448">
        <v>0</v>
      </c>
      <c r="AT154" s="448">
        <v>0</v>
      </c>
      <c r="AU154" s="448">
        <v>0</v>
      </c>
      <c r="AV154" s="448">
        <v>0</v>
      </c>
      <c r="AW154" s="448">
        <v>0</v>
      </c>
      <c r="AX154" s="448">
        <v>0</v>
      </c>
      <c r="AY154" s="448">
        <v>0</v>
      </c>
      <c r="AZ154" s="448">
        <v>0</v>
      </c>
      <c r="BA154" s="448">
        <v>0</v>
      </c>
      <c r="BB154" s="448">
        <v>0</v>
      </c>
      <c r="BC154" s="448">
        <v>0</v>
      </c>
      <c r="BD154" s="448">
        <v>9</v>
      </c>
      <c r="BE154" s="448">
        <v>9</v>
      </c>
      <c r="BF154" s="448">
        <v>9</v>
      </c>
      <c r="BG154" s="448">
        <v>10</v>
      </c>
      <c r="BH154" s="448">
        <v>10</v>
      </c>
      <c r="BI154" s="448">
        <v>10</v>
      </c>
      <c r="BJ154" s="448">
        <v>10</v>
      </c>
      <c r="BK154" s="448">
        <v>10</v>
      </c>
      <c r="BL154" s="448">
        <v>10</v>
      </c>
      <c r="BM154" s="448">
        <v>9</v>
      </c>
      <c r="BN154" s="448">
        <v>9</v>
      </c>
      <c r="BO154" s="448">
        <v>8</v>
      </c>
      <c r="BP154" s="448">
        <v>5</v>
      </c>
      <c r="BQ154" s="448">
        <v>2</v>
      </c>
      <c r="BR154" s="448">
        <v>1</v>
      </c>
      <c r="BS154" s="448">
        <v>0</v>
      </c>
      <c r="BT154" s="448">
        <v>0</v>
      </c>
      <c r="BU154" s="448">
        <v>0</v>
      </c>
      <c r="BV154" s="448">
        <v>0</v>
      </c>
      <c r="BW154" s="448">
        <v>0</v>
      </c>
      <c r="BX154" s="448">
        <v>0</v>
      </c>
      <c r="BY154" s="448">
        <v>0</v>
      </c>
      <c r="BZ154" s="448">
        <v>0</v>
      </c>
      <c r="CA154" s="448">
        <v>0</v>
      </c>
      <c r="CB154" s="448">
        <v>0</v>
      </c>
      <c r="CC154" s="448">
        <v>0</v>
      </c>
      <c r="CD154" s="448">
        <v>0</v>
      </c>
      <c r="CE154" s="449">
        <v>0</v>
      </c>
    </row>
    <row r="155" spans="1:83" x14ac:dyDescent="0.35">
      <c r="B155" s="73" t="s">
        <v>263</v>
      </c>
      <c r="D155" s="448">
        <v>0</v>
      </c>
      <c r="E155" s="448">
        <v>0</v>
      </c>
      <c r="F155" s="448">
        <v>0</v>
      </c>
      <c r="G155" s="448">
        <v>0</v>
      </c>
      <c r="H155" s="448">
        <v>0</v>
      </c>
      <c r="I155" s="448">
        <v>0</v>
      </c>
      <c r="J155" s="448">
        <v>0</v>
      </c>
      <c r="K155" s="448">
        <v>0</v>
      </c>
      <c r="L155" s="448">
        <v>0</v>
      </c>
      <c r="M155" s="448">
        <v>0</v>
      </c>
      <c r="N155" s="448">
        <v>0</v>
      </c>
      <c r="O155" s="448">
        <v>0</v>
      </c>
      <c r="P155" s="448">
        <v>0</v>
      </c>
      <c r="Q155" s="448">
        <v>0</v>
      </c>
      <c r="R155" s="448">
        <v>0</v>
      </c>
      <c r="S155" s="448">
        <v>0</v>
      </c>
      <c r="T155" s="448">
        <v>0</v>
      </c>
      <c r="U155" s="448">
        <v>0</v>
      </c>
      <c r="V155" s="448">
        <v>0</v>
      </c>
      <c r="W155" s="448">
        <v>0</v>
      </c>
      <c r="X155" s="448">
        <v>0</v>
      </c>
      <c r="Y155" s="448">
        <v>0</v>
      </c>
      <c r="Z155" s="448">
        <v>0</v>
      </c>
      <c r="AA155" s="448">
        <v>0</v>
      </c>
      <c r="AB155" s="448">
        <v>0</v>
      </c>
      <c r="AC155" s="448">
        <v>0</v>
      </c>
      <c r="AD155" s="448">
        <v>0</v>
      </c>
      <c r="AE155" s="448">
        <v>0</v>
      </c>
      <c r="AF155" s="448">
        <v>0</v>
      </c>
      <c r="AG155" s="448">
        <v>0</v>
      </c>
      <c r="AH155" s="448">
        <v>0</v>
      </c>
      <c r="AI155" s="448">
        <v>0</v>
      </c>
      <c r="AJ155" s="448">
        <v>0</v>
      </c>
      <c r="AK155" s="448">
        <v>0</v>
      </c>
      <c r="AL155" s="448">
        <v>0</v>
      </c>
      <c r="AM155" s="448">
        <v>0</v>
      </c>
      <c r="AN155" s="448">
        <v>0</v>
      </c>
      <c r="AO155" s="448">
        <v>0</v>
      </c>
      <c r="AP155" s="448">
        <v>0</v>
      </c>
      <c r="AQ155" s="448">
        <v>0</v>
      </c>
      <c r="AR155" s="448">
        <v>0</v>
      </c>
      <c r="AS155" s="448">
        <v>0</v>
      </c>
      <c r="AT155" s="448">
        <v>0</v>
      </c>
      <c r="AU155" s="448">
        <v>0</v>
      </c>
      <c r="AV155" s="448">
        <v>0</v>
      </c>
      <c r="AW155" s="448">
        <v>0</v>
      </c>
      <c r="AX155" s="448">
        <v>0</v>
      </c>
      <c r="AY155" s="448">
        <v>0</v>
      </c>
      <c r="AZ155" s="448">
        <v>0</v>
      </c>
      <c r="BA155" s="448">
        <v>0</v>
      </c>
      <c r="BB155" s="448">
        <v>0</v>
      </c>
      <c r="BC155" s="448">
        <v>0</v>
      </c>
      <c r="BD155" s="448">
        <v>0</v>
      </c>
      <c r="BE155" s="448">
        <v>0</v>
      </c>
      <c r="BF155" s="448">
        <v>0</v>
      </c>
      <c r="BG155" s="448">
        <v>0</v>
      </c>
      <c r="BH155" s="448">
        <v>0</v>
      </c>
      <c r="BI155" s="448">
        <v>0</v>
      </c>
      <c r="BJ155" s="448">
        <v>0</v>
      </c>
      <c r="BK155" s="448">
        <v>0</v>
      </c>
      <c r="BL155" s="448">
        <v>0</v>
      </c>
      <c r="BM155" s="448">
        <v>0</v>
      </c>
      <c r="BN155" s="448">
        <v>0</v>
      </c>
      <c r="BO155" s="448">
        <v>1</v>
      </c>
      <c r="BP155" s="448">
        <v>2</v>
      </c>
      <c r="BQ155" s="448">
        <v>5</v>
      </c>
      <c r="BR155" s="448">
        <v>5</v>
      </c>
      <c r="BS155" s="448">
        <v>8</v>
      </c>
      <c r="BT155" s="448">
        <v>9</v>
      </c>
      <c r="BU155" s="448">
        <v>9</v>
      </c>
      <c r="BV155" s="448">
        <v>8</v>
      </c>
      <c r="BW155" s="448">
        <v>8</v>
      </c>
      <c r="BX155" s="448">
        <v>8</v>
      </c>
      <c r="BY155" s="448">
        <v>8</v>
      </c>
      <c r="BZ155" s="448">
        <v>8</v>
      </c>
      <c r="CA155" s="448">
        <v>8</v>
      </c>
      <c r="CB155" s="448">
        <v>8</v>
      </c>
      <c r="CC155" s="448">
        <v>7</v>
      </c>
      <c r="CD155" s="448">
        <v>7</v>
      </c>
      <c r="CE155" s="449">
        <v>7</v>
      </c>
    </row>
    <row r="156" spans="1:83" x14ac:dyDescent="0.35">
      <c r="B156" s="73" t="s">
        <v>700</v>
      </c>
      <c r="D156" s="448">
        <v>0</v>
      </c>
      <c r="E156" s="448">
        <v>0</v>
      </c>
      <c r="F156" s="448">
        <v>0</v>
      </c>
      <c r="G156" s="448">
        <v>0</v>
      </c>
      <c r="H156" s="448">
        <v>0</v>
      </c>
      <c r="I156" s="448">
        <v>0</v>
      </c>
      <c r="J156" s="448">
        <v>0</v>
      </c>
      <c r="K156" s="448">
        <v>0</v>
      </c>
      <c r="L156" s="448">
        <v>0</v>
      </c>
      <c r="M156" s="448">
        <v>0</v>
      </c>
      <c r="N156" s="448">
        <v>0</v>
      </c>
      <c r="O156" s="448">
        <v>0</v>
      </c>
      <c r="P156" s="448">
        <v>0</v>
      </c>
      <c r="Q156" s="448">
        <v>0</v>
      </c>
      <c r="R156" s="448">
        <v>0</v>
      </c>
      <c r="S156" s="448">
        <v>0</v>
      </c>
      <c r="T156" s="448">
        <v>0</v>
      </c>
      <c r="U156" s="448">
        <v>0</v>
      </c>
      <c r="V156" s="448">
        <v>0</v>
      </c>
      <c r="W156" s="448">
        <v>0</v>
      </c>
      <c r="X156" s="448">
        <v>0</v>
      </c>
      <c r="Y156" s="448">
        <v>0</v>
      </c>
      <c r="Z156" s="448">
        <v>0</v>
      </c>
      <c r="AA156" s="448">
        <v>0</v>
      </c>
      <c r="AB156" s="448">
        <v>0</v>
      </c>
      <c r="AC156" s="448">
        <v>0</v>
      </c>
      <c r="AD156" s="448">
        <v>0</v>
      </c>
      <c r="AE156" s="448">
        <v>0</v>
      </c>
      <c r="AF156" s="448">
        <v>0</v>
      </c>
      <c r="AG156" s="448">
        <v>0</v>
      </c>
      <c r="AH156" s="448">
        <v>0</v>
      </c>
      <c r="AI156" s="448">
        <v>0</v>
      </c>
      <c r="AJ156" s="448">
        <v>0</v>
      </c>
      <c r="AK156" s="448">
        <v>0</v>
      </c>
      <c r="AL156" s="448">
        <v>0</v>
      </c>
      <c r="AM156" s="448">
        <v>0</v>
      </c>
      <c r="AN156" s="448">
        <v>0</v>
      </c>
      <c r="AO156" s="448">
        <v>0</v>
      </c>
      <c r="AP156" s="448">
        <v>0</v>
      </c>
      <c r="AQ156" s="448">
        <v>0</v>
      </c>
      <c r="AR156" s="448">
        <v>0</v>
      </c>
      <c r="AS156" s="448">
        <v>0</v>
      </c>
      <c r="AT156" s="448">
        <v>0</v>
      </c>
      <c r="AU156" s="448">
        <v>0</v>
      </c>
      <c r="AV156" s="448">
        <v>0</v>
      </c>
      <c r="AW156" s="448">
        <v>0</v>
      </c>
      <c r="AX156" s="448">
        <v>0</v>
      </c>
      <c r="AY156" s="448">
        <v>0</v>
      </c>
      <c r="AZ156" s="448">
        <v>0</v>
      </c>
      <c r="BA156" s="448">
        <v>0</v>
      </c>
      <c r="BB156" s="448">
        <v>0</v>
      </c>
      <c r="BC156" s="448">
        <v>0</v>
      </c>
      <c r="BD156" s="448">
        <v>1</v>
      </c>
      <c r="BE156" s="448">
        <v>1</v>
      </c>
      <c r="BF156" s="448">
        <v>1</v>
      </c>
      <c r="BG156" s="448">
        <v>1</v>
      </c>
      <c r="BH156" s="448">
        <v>1</v>
      </c>
      <c r="BI156" s="448">
        <v>1</v>
      </c>
      <c r="BJ156" s="448">
        <v>1</v>
      </c>
      <c r="BK156" s="448">
        <v>1</v>
      </c>
      <c r="BL156" s="448">
        <v>1</v>
      </c>
      <c r="BM156" s="448">
        <v>1</v>
      </c>
      <c r="BN156" s="448">
        <v>0</v>
      </c>
      <c r="BO156" s="448">
        <v>0</v>
      </c>
      <c r="BP156" s="448">
        <v>0</v>
      </c>
      <c r="BQ156" s="448">
        <v>0</v>
      </c>
      <c r="BR156" s="448">
        <v>0</v>
      </c>
      <c r="BS156" s="448">
        <v>0</v>
      </c>
      <c r="BT156" s="448">
        <v>0</v>
      </c>
      <c r="BU156" s="448">
        <v>0</v>
      </c>
      <c r="BV156" s="448">
        <v>0</v>
      </c>
      <c r="BW156" s="448">
        <v>0</v>
      </c>
      <c r="BX156" s="448">
        <v>0</v>
      </c>
      <c r="BY156" s="448">
        <v>0</v>
      </c>
      <c r="BZ156" s="448">
        <v>0</v>
      </c>
      <c r="CA156" s="448">
        <v>0</v>
      </c>
      <c r="CB156" s="448">
        <v>0</v>
      </c>
      <c r="CC156" s="448">
        <v>0</v>
      </c>
      <c r="CD156" s="448">
        <v>0</v>
      </c>
      <c r="CE156" s="449">
        <v>0</v>
      </c>
    </row>
    <row r="157" spans="1:83" ht="48" customHeight="1" x14ac:dyDescent="0.35">
      <c r="A157" s="496"/>
      <c r="B157" s="497"/>
      <c r="C157" s="497"/>
      <c r="BX157" s="492"/>
      <c r="BY157" s="492"/>
      <c r="BZ157" s="492"/>
      <c r="CA157" s="492"/>
      <c r="CB157" s="492"/>
      <c r="CC157" s="492"/>
      <c r="CD157" s="492"/>
      <c r="CE157" s="493"/>
    </row>
    <row r="158" spans="1:83" ht="98.25" customHeight="1" thickBot="1" x14ac:dyDescent="0.4">
      <c r="A158" s="498"/>
      <c r="B158" s="498" t="s">
        <v>714</v>
      </c>
      <c r="C158" s="498"/>
      <c r="D158" s="499"/>
      <c r="E158" s="499"/>
      <c r="F158" s="499"/>
      <c r="G158" s="499"/>
      <c r="H158" s="499"/>
      <c r="I158" s="499"/>
      <c r="J158" s="499"/>
      <c r="K158" s="499"/>
      <c r="L158" s="499"/>
      <c r="M158" s="499"/>
      <c r="N158" s="499"/>
      <c r="O158" s="499"/>
      <c r="P158" s="499"/>
      <c r="Q158" s="499"/>
      <c r="R158" s="499"/>
      <c r="S158" s="499"/>
      <c r="T158" s="499"/>
      <c r="U158" s="499"/>
      <c r="V158" s="499"/>
      <c r="W158" s="499"/>
      <c r="X158" s="499"/>
      <c r="Y158" s="499"/>
      <c r="Z158" s="499"/>
      <c r="AA158" s="499"/>
      <c r="AB158" s="499"/>
      <c r="AC158" s="499"/>
      <c r="AD158" s="499"/>
      <c r="AE158" s="499"/>
      <c r="AF158" s="499"/>
      <c r="AG158" s="499"/>
      <c r="AH158" s="499"/>
      <c r="AI158" s="499"/>
      <c r="AJ158" s="499"/>
      <c r="AK158" s="499"/>
      <c r="AL158" s="499"/>
      <c r="AM158" s="499"/>
      <c r="AN158" s="499"/>
      <c r="AO158" s="499"/>
      <c r="AP158" s="499"/>
      <c r="AQ158" s="499"/>
      <c r="AR158" s="499"/>
      <c r="AS158" s="499"/>
      <c r="AT158" s="499"/>
      <c r="AU158" s="499"/>
      <c r="AV158" s="499"/>
      <c r="AW158" s="499"/>
      <c r="AX158" s="499"/>
      <c r="AY158" s="499"/>
      <c r="AZ158" s="499"/>
      <c r="BA158" s="499"/>
      <c r="BB158" s="499"/>
      <c r="BC158" s="499"/>
      <c r="BD158" s="499"/>
      <c r="BE158" s="499"/>
      <c r="BF158" s="499"/>
      <c r="BG158" s="499"/>
      <c r="BH158" s="499"/>
      <c r="BI158" s="499"/>
      <c r="BJ158" s="499"/>
      <c r="BK158" s="499"/>
      <c r="BL158" s="499"/>
      <c r="BM158" s="499"/>
      <c r="BN158" s="499"/>
      <c r="BO158" s="499"/>
      <c r="BP158" s="499"/>
      <c r="BQ158" s="499"/>
      <c r="BR158" s="499"/>
      <c r="BS158" s="499"/>
      <c r="BT158" s="499"/>
      <c r="BU158" s="499"/>
      <c r="BV158" s="499"/>
      <c r="BW158" s="499"/>
      <c r="BX158" s="418"/>
      <c r="BY158" s="418"/>
      <c r="BZ158" s="418"/>
      <c r="CA158" s="418"/>
      <c r="CB158" s="418"/>
      <c r="CC158" s="418"/>
      <c r="CD158" s="418"/>
      <c r="CE158" s="483"/>
    </row>
  </sheetData>
  <hyperlinks>
    <hyperlink ref="A1" location="Contents!A1" display="Contents page" xr:uid="{00000000-0004-0000-1700-000000000000}"/>
    <hyperlink ref="B1" location="Notes!A1" display="Information relating to this table can be found in the 'Notes' tab" xr:uid="{00000000-0004-0000-17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9C9C9"/>
  </sheetPr>
  <dimension ref="A1:CE105"/>
  <sheetViews>
    <sheetView zoomScale="70" zoomScaleNormal="70" workbookViewId="0">
      <pane xSplit="3" ySplit="3" topLeftCell="BY4" activePane="bottomRight" state="frozen"/>
      <selection pane="topRight" activeCell="D1" sqref="D1"/>
      <selection pane="bottomLeft" activeCell="A4" sqref="A4"/>
      <selection pane="bottomRight"/>
    </sheetView>
  </sheetViews>
  <sheetFormatPr defaultColWidth="9" defaultRowHeight="15.5" x14ac:dyDescent="0.35"/>
  <cols>
    <col min="1" max="1" width="23" style="363" bestFit="1" customWidth="1"/>
    <col min="2" max="2" width="75.81640625" style="363" customWidth="1"/>
    <col min="3" max="3" width="25.81640625" style="363" customWidth="1"/>
    <col min="4" max="75" width="12.81640625" style="197" customWidth="1"/>
    <col min="76" max="83" width="12.81640625" style="363" customWidth="1"/>
    <col min="84" max="84" width="9" style="363" customWidth="1"/>
    <col min="85" max="16384" width="9" style="363"/>
  </cols>
  <sheetData>
    <row r="1" spans="1:83" s="361" customFormat="1" ht="25.5" customHeight="1" thickBot="1" x14ac:dyDescent="0.3">
      <c r="A1" s="45" t="s">
        <v>46</v>
      </c>
      <c r="B1" s="46" t="s">
        <v>114</v>
      </c>
      <c r="C1" s="110"/>
      <c r="D1" s="360"/>
      <c r="E1" s="360"/>
      <c r="F1" s="360"/>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421"/>
      <c r="BW1" s="421"/>
    </row>
    <row r="2" spans="1:83" x14ac:dyDescent="0.35">
      <c r="A2" s="48" t="s">
        <v>47</v>
      </c>
      <c r="B2" s="17" t="s">
        <v>715</v>
      </c>
      <c r="C2" s="443"/>
      <c r="D2" s="51"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83" x14ac:dyDescent="0.35">
      <c r="A3" s="112">
        <v>2023</v>
      </c>
      <c r="B3" s="364" t="s">
        <v>245</v>
      </c>
      <c r="C3" s="408"/>
      <c r="D3" s="272" t="s">
        <v>150</v>
      </c>
      <c r="E3" s="272" t="s">
        <v>150</v>
      </c>
      <c r="F3" s="272" t="s">
        <v>150</v>
      </c>
      <c r="G3" s="272" t="s">
        <v>150</v>
      </c>
      <c r="H3" s="272" t="s">
        <v>150</v>
      </c>
      <c r="I3" s="272" t="s">
        <v>150</v>
      </c>
      <c r="J3" s="272" t="s">
        <v>150</v>
      </c>
      <c r="K3" s="272" t="s">
        <v>150</v>
      </c>
      <c r="L3" s="272" t="s">
        <v>150</v>
      </c>
      <c r="M3" s="272" t="s">
        <v>150</v>
      </c>
      <c r="N3" s="272" t="s">
        <v>150</v>
      </c>
      <c r="O3" s="272" t="s">
        <v>150</v>
      </c>
      <c r="P3" s="272" t="s">
        <v>150</v>
      </c>
      <c r="Q3" s="272" t="s">
        <v>150</v>
      </c>
      <c r="R3" s="272" t="s">
        <v>150</v>
      </c>
      <c r="S3" s="272" t="s">
        <v>150</v>
      </c>
      <c r="T3" s="272" t="s">
        <v>150</v>
      </c>
      <c r="U3" s="272" t="s">
        <v>150</v>
      </c>
      <c r="V3" s="272" t="s">
        <v>150</v>
      </c>
      <c r="W3" s="272" t="s">
        <v>150</v>
      </c>
      <c r="X3" s="272" t="s">
        <v>150</v>
      </c>
      <c r="Y3" s="272" t="s">
        <v>150</v>
      </c>
      <c r="Z3" s="272" t="s">
        <v>150</v>
      </c>
      <c r="AA3" s="272" t="s">
        <v>150</v>
      </c>
      <c r="AB3" s="272" t="s">
        <v>150</v>
      </c>
      <c r="AC3" s="272" t="s">
        <v>150</v>
      </c>
      <c r="AD3" s="272" t="s">
        <v>150</v>
      </c>
      <c r="AE3" s="272" t="s">
        <v>150</v>
      </c>
      <c r="AF3" s="272" t="s">
        <v>150</v>
      </c>
      <c r="AG3" s="272" t="s">
        <v>150</v>
      </c>
      <c r="AH3" s="272" t="s">
        <v>150</v>
      </c>
      <c r="AI3" s="272" t="s">
        <v>150</v>
      </c>
      <c r="AJ3" s="272" t="s">
        <v>150</v>
      </c>
      <c r="AK3" s="272" t="s">
        <v>150</v>
      </c>
      <c r="AL3" s="272" t="s">
        <v>150</v>
      </c>
      <c r="AM3" s="272" t="s">
        <v>150</v>
      </c>
      <c r="AN3" s="272" t="s">
        <v>150</v>
      </c>
      <c r="AO3" s="272" t="s">
        <v>150</v>
      </c>
      <c r="AP3" s="272" t="s">
        <v>150</v>
      </c>
      <c r="AQ3" s="272" t="s">
        <v>150</v>
      </c>
      <c r="AR3" s="272" t="s">
        <v>150</v>
      </c>
      <c r="AS3" s="272" t="s">
        <v>150</v>
      </c>
      <c r="AT3" s="272" t="s">
        <v>150</v>
      </c>
      <c r="AU3" s="272" t="s">
        <v>150</v>
      </c>
      <c r="AV3" s="272" t="s">
        <v>150</v>
      </c>
      <c r="AW3" s="272" t="s">
        <v>150</v>
      </c>
      <c r="AX3" s="272" t="s">
        <v>150</v>
      </c>
      <c r="AY3" s="272" t="s">
        <v>150</v>
      </c>
      <c r="AZ3" s="272" t="s">
        <v>150</v>
      </c>
      <c r="BA3" s="272" t="s">
        <v>150</v>
      </c>
      <c r="BB3" s="272" t="s">
        <v>150</v>
      </c>
      <c r="BC3" s="272" t="s">
        <v>150</v>
      </c>
      <c r="BD3" s="272" t="s">
        <v>150</v>
      </c>
      <c r="BE3" s="272" t="s">
        <v>150</v>
      </c>
      <c r="BF3" s="272" t="s">
        <v>150</v>
      </c>
      <c r="BG3" s="272" t="s">
        <v>150</v>
      </c>
      <c r="BH3" s="272" t="s">
        <v>150</v>
      </c>
      <c r="BI3" s="272" t="s">
        <v>150</v>
      </c>
      <c r="BJ3" s="272" t="s">
        <v>150</v>
      </c>
      <c r="BK3" s="272" t="s">
        <v>150</v>
      </c>
      <c r="BL3" s="272" t="s">
        <v>150</v>
      </c>
      <c r="BM3" s="272" t="s">
        <v>150</v>
      </c>
      <c r="BN3" s="272" t="s">
        <v>150</v>
      </c>
      <c r="BO3" s="272" t="s">
        <v>150</v>
      </c>
      <c r="BP3" s="272" t="s">
        <v>150</v>
      </c>
      <c r="BQ3" s="272" t="s">
        <v>150</v>
      </c>
      <c r="BR3" s="272" t="s">
        <v>150</v>
      </c>
      <c r="BS3" s="272" t="s">
        <v>150</v>
      </c>
      <c r="BT3" s="272" t="s">
        <v>150</v>
      </c>
      <c r="BU3" s="272" t="s">
        <v>150</v>
      </c>
      <c r="BV3" s="272" t="s">
        <v>150</v>
      </c>
      <c r="BW3" s="272" t="s">
        <v>150</v>
      </c>
      <c r="BX3" s="272" t="s">
        <v>150</v>
      </c>
      <c r="BY3" s="272" t="s">
        <v>150</v>
      </c>
      <c r="BZ3" s="272" t="s">
        <v>151</v>
      </c>
      <c r="CA3" s="272" t="s">
        <v>151</v>
      </c>
      <c r="CB3" s="272" t="s">
        <v>151</v>
      </c>
      <c r="CC3" s="272" t="s">
        <v>151</v>
      </c>
      <c r="CD3" s="272" t="s">
        <v>151</v>
      </c>
      <c r="CE3" s="273" t="s">
        <v>151</v>
      </c>
    </row>
    <row r="4" spans="1:83" s="243" customFormat="1" ht="24" customHeight="1" x14ac:dyDescent="0.35">
      <c r="A4" s="36"/>
      <c r="B4" s="108" t="s">
        <v>163</v>
      </c>
      <c r="C4" s="108"/>
      <c r="D4" s="399">
        <v>62.5</v>
      </c>
      <c r="E4" s="399">
        <v>75.2</v>
      </c>
      <c r="F4" s="399">
        <v>84.5</v>
      </c>
      <c r="G4" s="399">
        <v>94.6</v>
      </c>
      <c r="H4" s="399">
        <v>118.6</v>
      </c>
      <c r="I4" s="399">
        <v>120.3</v>
      </c>
      <c r="J4" s="399">
        <v>125.4</v>
      </c>
      <c r="K4" s="399">
        <v>114.1</v>
      </c>
      <c r="L4" s="399">
        <v>121.3</v>
      </c>
      <c r="M4" s="399">
        <v>119.6</v>
      </c>
      <c r="N4" s="399">
        <v>131.80000000000001</v>
      </c>
      <c r="O4" s="399">
        <v>158.5</v>
      </c>
      <c r="P4" s="399">
        <v>179.5</v>
      </c>
      <c r="Q4" s="399">
        <v>171.1</v>
      </c>
      <c r="R4" s="399">
        <v>199.8</v>
      </c>
      <c r="S4" s="399">
        <v>217.4</v>
      </c>
      <c r="T4" s="399">
        <v>223.3</v>
      </c>
      <c r="U4" s="399">
        <v>245.9</v>
      </c>
      <c r="V4" s="399">
        <v>297.5</v>
      </c>
      <c r="W4" s="399">
        <v>385.7</v>
      </c>
      <c r="X4" s="399">
        <v>428.9</v>
      </c>
      <c r="Y4" s="399">
        <v>470.7</v>
      </c>
      <c r="Z4" s="399">
        <v>523.79999999999995</v>
      </c>
      <c r="AA4" s="399">
        <v>641.4</v>
      </c>
      <c r="AB4" s="399">
        <v>703.5</v>
      </c>
      <c r="AC4" s="399">
        <v>703.7</v>
      </c>
      <c r="AD4" s="399">
        <v>959.4</v>
      </c>
      <c r="AE4" s="399">
        <v>1308.2</v>
      </c>
      <c r="AF4" s="399">
        <v>1715.3</v>
      </c>
      <c r="AG4" s="399">
        <v>1431</v>
      </c>
      <c r="AH4" s="399">
        <f t="shared" ref="AH4:BB4" si="0">SUM(AH23:AH28)</f>
        <v>1561</v>
      </c>
      <c r="AI4" s="399">
        <f t="shared" si="0"/>
        <v>1675</v>
      </c>
      <c r="AJ4" s="399">
        <f t="shared" si="0"/>
        <v>2165</v>
      </c>
      <c r="AK4" s="399">
        <f t="shared" si="0"/>
        <v>3245.05</v>
      </c>
      <c r="AL4" s="399">
        <f t="shared" si="0"/>
        <v>4612</v>
      </c>
      <c r="AM4" s="399">
        <f t="shared" si="0"/>
        <v>5592</v>
      </c>
      <c r="AN4" s="399">
        <f t="shared" si="0"/>
        <v>6470</v>
      </c>
      <c r="AO4" s="399">
        <f t="shared" si="0"/>
        <v>7446</v>
      </c>
      <c r="AP4" s="399">
        <f t="shared" si="0"/>
        <v>7965</v>
      </c>
      <c r="AQ4" s="399">
        <f t="shared" si="0"/>
        <v>7956</v>
      </c>
      <c r="AR4" s="399">
        <f t="shared" si="0"/>
        <v>7581.9769999999999</v>
      </c>
      <c r="AS4" s="399">
        <f t="shared" si="0"/>
        <v>7675.058</v>
      </c>
      <c r="AT4" s="399">
        <f t="shared" si="0"/>
        <v>8895.1850000000013</v>
      </c>
      <c r="AU4" s="399">
        <f t="shared" si="0"/>
        <v>11646.02289951173</v>
      </c>
      <c r="AV4" s="399">
        <f t="shared" si="0"/>
        <v>14789.988000000001</v>
      </c>
      <c r="AW4" s="399">
        <f t="shared" si="0"/>
        <v>16109.623</v>
      </c>
      <c r="AX4" s="399">
        <f t="shared" si="0"/>
        <v>16387.047999999999</v>
      </c>
      <c r="AY4" s="399">
        <f t="shared" si="0"/>
        <v>16692.532999999999</v>
      </c>
      <c r="AZ4" s="399">
        <f t="shared" si="0"/>
        <v>14444.695</v>
      </c>
      <c r="BA4" s="399">
        <f t="shared" si="0"/>
        <v>11965.317000000001</v>
      </c>
      <c r="BB4" s="399">
        <f t="shared" si="0"/>
        <v>11790.689999999999</v>
      </c>
      <c r="BC4" s="399">
        <f>SUM(BC24:BC28)</f>
        <v>12082.322</v>
      </c>
      <c r="BD4" s="399">
        <f t="shared" ref="BD4:CE4" si="1">SUM(BD6:BD9)</f>
        <v>13121.226999999999</v>
      </c>
      <c r="BE4" s="399">
        <f t="shared" si="1"/>
        <v>14100.907119412172</v>
      </c>
      <c r="BF4" s="399">
        <f t="shared" si="1"/>
        <v>14237.3147109526</v>
      </c>
      <c r="BG4" s="399">
        <f t="shared" si="1"/>
        <v>12859.01825241993</v>
      </c>
      <c r="BH4" s="399">
        <f t="shared" si="1"/>
        <v>10028.913</v>
      </c>
      <c r="BI4" s="399">
        <f t="shared" si="1"/>
        <v>9149.9960046050001</v>
      </c>
      <c r="BJ4" s="399">
        <f t="shared" si="1"/>
        <v>8838.7708489100005</v>
      </c>
      <c r="BK4" s="399">
        <f t="shared" si="1"/>
        <v>9027.9858692587677</v>
      </c>
      <c r="BL4" s="399">
        <f t="shared" si="1"/>
        <v>8684.733409389999</v>
      </c>
      <c r="BM4" s="399">
        <f t="shared" si="1"/>
        <v>8373.7599778200001</v>
      </c>
      <c r="BN4" s="399">
        <f t="shared" si="1"/>
        <v>7856.3960060182071</v>
      </c>
      <c r="BO4" s="399">
        <f t="shared" si="1"/>
        <v>6997.2154425199997</v>
      </c>
      <c r="BP4" s="399">
        <f t="shared" si="1"/>
        <v>5308.9188794399988</v>
      </c>
      <c r="BQ4" s="399">
        <f t="shared" si="1"/>
        <v>3582.8260193800015</v>
      </c>
      <c r="BR4" s="399">
        <f t="shared" si="1"/>
        <v>2893.4764718200004</v>
      </c>
      <c r="BS4" s="399">
        <f t="shared" si="1"/>
        <v>2539.1118484000003</v>
      </c>
      <c r="BT4" s="399">
        <f t="shared" si="1"/>
        <v>2231.876678590002</v>
      </c>
      <c r="BU4" s="399">
        <f t="shared" si="1"/>
        <v>2138.7000447000005</v>
      </c>
      <c r="BV4" s="399">
        <f t="shared" si="1"/>
        <v>1839.3575254200005</v>
      </c>
      <c r="BW4" s="399">
        <f t="shared" si="1"/>
        <v>1375.5700157400001</v>
      </c>
      <c r="BX4" s="399">
        <f t="shared" si="1"/>
        <v>1080.568419710004</v>
      </c>
      <c r="BY4" s="399">
        <f t="shared" si="1"/>
        <v>767.66384649722625</v>
      </c>
      <c r="BZ4" s="399">
        <f t="shared" si="1"/>
        <v>642.01058595206734</v>
      </c>
      <c r="CA4" s="399">
        <f t="shared" si="1"/>
        <v>618.16685165576166</v>
      </c>
      <c r="CB4" s="399">
        <f t="shared" si="1"/>
        <v>506.05303741542451</v>
      </c>
      <c r="CC4" s="399">
        <f t="shared" si="1"/>
        <v>98.701888845899035</v>
      </c>
      <c r="CD4" s="399">
        <f t="shared" si="1"/>
        <v>0</v>
      </c>
      <c r="CE4" s="400">
        <f t="shared" si="1"/>
        <v>0</v>
      </c>
    </row>
    <row r="5" spans="1:83" s="53" customFormat="1" ht="24.75" customHeight="1" x14ac:dyDescent="0.35">
      <c r="B5" s="73" t="s">
        <v>716</v>
      </c>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s="402"/>
      <c r="AG5" s="402"/>
      <c r="AH5" s="402"/>
      <c r="AI5" s="402"/>
      <c r="AJ5" s="402"/>
      <c r="AK5" s="402"/>
      <c r="AL5" s="402"/>
      <c r="AM5" s="402"/>
      <c r="AN5" s="402"/>
      <c r="AO5" s="402"/>
      <c r="AP5" s="402"/>
      <c r="AQ5" s="402"/>
      <c r="AR5" s="402"/>
      <c r="AS5" s="402"/>
      <c r="AT5" s="402"/>
      <c r="AU5" s="402"/>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2"/>
      <c r="BY5" s="402"/>
      <c r="BZ5" s="402"/>
      <c r="CA5" s="402"/>
      <c r="CB5" s="402"/>
      <c r="CC5" s="402"/>
      <c r="CD5" s="402"/>
      <c r="CE5" s="403"/>
    </row>
    <row r="6" spans="1:83" s="53" customFormat="1" x14ac:dyDescent="0.35">
      <c r="A6" s="415"/>
      <c r="B6" s="279" t="s">
        <v>717</v>
      </c>
      <c r="C6" s="447"/>
      <c r="D6" s="402">
        <v>0</v>
      </c>
      <c r="E6" s="402">
        <v>0</v>
      </c>
      <c r="F6" s="402">
        <v>0</v>
      </c>
      <c r="G6" s="402">
        <v>0</v>
      </c>
      <c r="H6" s="402">
        <v>0</v>
      </c>
      <c r="I6" s="402">
        <v>0</v>
      </c>
      <c r="J6" s="402">
        <v>0</v>
      </c>
      <c r="K6" s="402">
        <v>0</v>
      </c>
      <c r="L6" s="402">
        <v>0</v>
      </c>
      <c r="M6" s="402">
        <v>0</v>
      </c>
      <c r="N6" s="402">
        <v>0</v>
      </c>
      <c r="O6" s="402">
        <v>0</v>
      </c>
      <c r="P6" s="402">
        <v>0</v>
      </c>
      <c r="Q6" s="402">
        <v>0</v>
      </c>
      <c r="R6" s="402">
        <v>0</v>
      </c>
      <c r="S6" s="402">
        <v>0</v>
      </c>
      <c r="T6" s="402">
        <v>0</v>
      </c>
      <c r="U6" s="402">
        <v>0</v>
      </c>
      <c r="V6" s="402">
        <v>0</v>
      </c>
      <c r="W6" s="402">
        <v>0</v>
      </c>
      <c r="X6" s="402">
        <v>0</v>
      </c>
      <c r="Y6" s="402">
        <v>0</v>
      </c>
      <c r="Z6" s="402">
        <v>0</v>
      </c>
      <c r="AA6" s="402">
        <v>0</v>
      </c>
      <c r="AB6" s="402">
        <v>0</v>
      </c>
      <c r="AC6" s="402">
        <v>0</v>
      </c>
      <c r="AD6" s="402">
        <v>0</v>
      </c>
      <c r="AE6" s="402">
        <v>0</v>
      </c>
      <c r="AF6" s="402">
        <v>0</v>
      </c>
      <c r="AG6" s="402">
        <v>0</v>
      </c>
      <c r="AH6" s="402">
        <v>0</v>
      </c>
      <c r="AI6" s="402">
        <v>0</v>
      </c>
      <c r="AJ6" s="402">
        <v>0</v>
      </c>
      <c r="AK6" s="402">
        <v>0</v>
      </c>
      <c r="AL6" s="402">
        <v>0</v>
      </c>
      <c r="AM6" s="402">
        <v>0</v>
      </c>
      <c r="AN6" s="402">
        <v>0</v>
      </c>
      <c r="AO6" s="402">
        <v>0</v>
      </c>
      <c r="AP6" s="402">
        <v>0</v>
      </c>
      <c r="AQ6" s="402">
        <v>0</v>
      </c>
      <c r="AR6" s="402">
        <v>0</v>
      </c>
      <c r="AS6" s="402">
        <v>0</v>
      </c>
      <c r="AT6" s="402">
        <v>0</v>
      </c>
      <c r="AU6" s="402">
        <v>0</v>
      </c>
      <c r="AV6" s="402">
        <v>0</v>
      </c>
      <c r="AW6" s="402">
        <v>0</v>
      </c>
      <c r="AX6" s="402">
        <v>0</v>
      </c>
      <c r="AY6" s="402">
        <v>0</v>
      </c>
      <c r="AZ6" s="402">
        <v>0</v>
      </c>
      <c r="BA6" s="402">
        <v>0</v>
      </c>
      <c r="BB6" s="402">
        <v>0</v>
      </c>
      <c r="BC6" s="402">
        <v>0</v>
      </c>
      <c r="BD6" s="402">
        <v>4621.4050478363251</v>
      </c>
      <c r="BE6" s="402">
        <v>5052.9140045040276</v>
      </c>
      <c r="BF6" s="402">
        <v>5038.3999390028666</v>
      </c>
      <c r="BG6" s="402">
        <v>5050.6973474168963</v>
      </c>
      <c r="BH6" s="402">
        <v>4716.6390675993789</v>
      </c>
      <c r="BI6" s="402">
        <v>4532.1900443650775</v>
      </c>
      <c r="BJ6" s="402">
        <v>4574.2510630700235</v>
      </c>
      <c r="BK6" s="402">
        <v>5056.8584049752199</v>
      </c>
      <c r="BL6" s="402">
        <v>5098.7516794821649</v>
      </c>
      <c r="BM6" s="402">
        <v>4984.9200626353177</v>
      </c>
      <c r="BN6" s="402">
        <v>4635.0118573493246</v>
      </c>
      <c r="BO6" s="402">
        <v>4042.2862376047092</v>
      </c>
      <c r="BP6" s="402">
        <v>2489.4119175746559</v>
      </c>
      <c r="BQ6" s="402">
        <v>991.64976374931302</v>
      </c>
      <c r="BR6" s="402">
        <v>459.84335153560301</v>
      </c>
      <c r="BS6" s="402">
        <v>233.19424866448765</v>
      </c>
      <c r="BT6" s="402">
        <v>99.729245369872473</v>
      </c>
      <c r="BU6" s="402">
        <v>28.960770188816397</v>
      </c>
      <c r="BV6" s="402">
        <v>3.1480217970206676</v>
      </c>
      <c r="BW6" s="402">
        <v>1.4391787459022238</v>
      </c>
      <c r="BX6" s="402">
        <v>1.1305357672420582</v>
      </c>
      <c r="BY6" s="402">
        <v>0.84639092662627746</v>
      </c>
      <c r="BZ6" s="402">
        <v>0.66420630900168853</v>
      </c>
      <c r="CA6" s="402">
        <v>0.60255185665735755</v>
      </c>
      <c r="CB6" s="402">
        <v>0.47320139813001039</v>
      </c>
      <c r="CC6" s="402">
        <v>8.9254646212237304E-2</v>
      </c>
      <c r="CD6" s="402">
        <v>0</v>
      </c>
      <c r="CE6" s="403">
        <v>0</v>
      </c>
    </row>
    <row r="7" spans="1:83" s="53" customFormat="1" x14ac:dyDescent="0.35">
      <c r="B7" s="201" t="s">
        <v>718</v>
      </c>
      <c r="C7" s="73"/>
      <c r="D7" s="402">
        <v>0</v>
      </c>
      <c r="E7" s="402">
        <v>0</v>
      </c>
      <c r="F7" s="402">
        <v>0</v>
      </c>
      <c r="G7" s="402">
        <v>0</v>
      </c>
      <c r="H7" s="402">
        <v>0</v>
      </c>
      <c r="I7" s="402">
        <v>0</v>
      </c>
      <c r="J7" s="402">
        <v>0</v>
      </c>
      <c r="K7" s="402">
        <v>0</v>
      </c>
      <c r="L7" s="402">
        <v>0</v>
      </c>
      <c r="M7" s="402">
        <v>0</v>
      </c>
      <c r="N7" s="402">
        <v>0</v>
      </c>
      <c r="O7" s="402">
        <v>0</v>
      </c>
      <c r="P7" s="402">
        <v>0</v>
      </c>
      <c r="Q7" s="402">
        <v>0</v>
      </c>
      <c r="R7" s="402">
        <v>0</v>
      </c>
      <c r="S7" s="402">
        <v>0</v>
      </c>
      <c r="T7" s="402">
        <v>0</v>
      </c>
      <c r="U7" s="402">
        <v>0</v>
      </c>
      <c r="V7" s="402">
        <v>0</v>
      </c>
      <c r="W7" s="402">
        <v>0</v>
      </c>
      <c r="X7" s="402">
        <v>0</v>
      </c>
      <c r="Y7" s="402">
        <v>0</v>
      </c>
      <c r="Z7" s="402">
        <v>0</v>
      </c>
      <c r="AA7" s="402">
        <v>0</v>
      </c>
      <c r="AB7" s="402">
        <v>0</v>
      </c>
      <c r="AC7" s="402">
        <v>0</v>
      </c>
      <c r="AD7" s="402">
        <v>0</v>
      </c>
      <c r="AE7" s="402">
        <v>0</v>
      </c>
      <c r="AF7" s="402">
        <v>0</v>
      </c>
      <c r="AG7" s="402">
        <v>0</v>
      </c>
      <c r="AH7" s="402">
        <v>0</v>
      </c>
      <c r="AI7" s="402">
        <v>0</v>
      </c>
      <c r="AJ7" s="402">
        <v>0</v>
      </c>
      <c r="AK7" s="402">
        <v>0</v>
      </c>
      <c r="AL7" s="402">
        <v>0</v>
      </c>
      <c r="AM7" s="402">
        <v>0</v>
      </c>
      <c r="AN7" s="402">
        <v>0</v>
      </c>
      <c r="AO7" s="402">
        <v>0</v>
      </c>
      <c r="AP7" s="402">
        <v>0</v>
      </c>
      <c r="AQ7" s="402">
        <v>0</v>
      </c>
      <c r="AR7" s="402">
        <v>0</v>
      </c>
      <c r="AS7" s="402">
        <v>0</v>
      </c>
      <c r="AT7" s="402">
        <v>0</v>
      </c>
      <c r="AU7" s="402">
        <v>0</v>
      </c>
      <c r="AV7" s="402">
        <v>0</v>
      </c>
      <c r="AW7" s="402">
        <v>0</v>
      </c>
      <c r="AX7" s="402">
        <v>0</v>
      </c>
      <c r="AY7" s="402">
        <v>0</v>
      </c>
      <c r="AZ7" s="402">
        <v>0</v>
      </c>
      <c r="BA7" s="402">
        <v>0</v>
      </c>
      <c r="BB7" s="402">
        <v>0</v>
      </c>
      <c r="BC7" s="402">
        <v>0</v>
      </c>
      <c r="BD7" s="402">
        <v>4443.8717844644088</v>
      </c>
      <c r="BE7" s="402">
        <v>4623.1189933269143</v>
      </c>
      <c r="BF7" s="402">
        <v>4787.3978654276079</v>
      </c>
      <c r="BG7" s="402">
        <v>4887.6085699017249</v>
      </c>
      <c r="BH7" s="402">
        <v>4596.7527005283919</v>
      </c>
      <c r="BI7" s="402">
        <v>3943.0085425279776</v>
      </c>
      <c r="BJ7" s="402">
        <v>3604.4662883198689</v>
      </c>
      <c r="BK7" s="402">
        <v>3385.7518830201843</v>
      </c>
      <c r="BL7" s="402">
        <v>3061.3235328641586</v>
      </c>
      <c r="BM7" s="402">
        <v>2842.3252079987501</v>
      </c>
      <c r="BN7" s="402">
        <v>2586.2728269605445</v>
      </c>
      <c r="BO7" s="402">
        <v>2304.3874099657314</v>
      </c>
      <c r="BP7" s="402">
        <v>2110.4942592273346</v>
      </c>
      <c r="BQ7" s="402">
        <v>1856.5307370233604</v>
      </c>
      <c r="BR7" s="402">
        <v>1698.8486351058339</v>
      </c>
      <c r="BS7" s="402">
        <v>1558.3063089079885</v>
      </c>
      <c r="BT7" s="402">
        <v>1397.3764508791817</v>
      </c>
      <c r="BU7" s="402">
        <v>1344.4390144054084</v>
      </c>
      <c r="BV7" s="402">
        <v>1123.5087164817194</v>
      </c>
      <c r="BW7" s="402">
        <v>718.09541577300547</v>
      </c>
      <c r="BX7" s="402">
        <v>564.09431707873125</v>
      </c>
      <c r="BY7" s="402">
        <v>356.36414833034138</v>
      </c>
      <c r="BZ7" s="402">
        <v>263.80206614888021</v>
      </c>
      <c r="CA7" s="402">
        <v>226.94924741532137</v>
      </c>
      <c r="CB7" s="402">
        <v>164.72704108157546</v>
      </c>
      <c r="CC7" s="402">
        <v>29.305528646038496</v>
      </c>
      <c r="CD7" s="402">
        <v>0</v>
      </c>
      <c r="CE7" s="403">
        <v>0</v>
      </c>
    </row>
    <row r="8" spans="1:83" s="53" customFormat="1" x14ac:dyDescent="0.35">
      <c r="B8" s="279" t="s">
        <v>472</v>
      </c>
      <c r="C8" s="447"/>
      <c r="D8" s="402">
        <v>0</v>
      </c>
      <c r="E8" s="402">
        <v>0</v>
      </c>
      <c r="F8" s="402">
        <v>0</v>
      </c>
      <c r="G8" s="402">
        <v>0</v>
      </c>
      <c r="H8" s="402">
        <v>0</v>
      </c>
      <c r="I8" s="402">
        <v>0</v>
      </c>
      <c r="J8" s="402">
        <v>0</v>
      </c>
      <c r="K8" s="402">
        <v>0</v>
      </c>
      <c r="L8" s="402">
        <v>0</v>
      </c>
      <c r="M8" s="402">
        <v>0</v>
      </c>
      <c r="N8" s="402">
        <v>0</v>
      </c>
      <c r="O8" s="402">
        <v>0</v>
      </c>
      <c r="P8" s="402">
        <v>0</v>
      </c>
      <c r="Q8" s="402">
        <v>0</v>
      </c>
      <c r="R8" s="402">
        <v>0</v>
      </c>
      <c r="S8" s="402">
        <v>0</v>
      </c>
      <c r="T8" s="402">
        <v>0</v>
      </c>
      <c r="U8" s="402">
        <v>0</v>
      </c>
      <c r="V8" s="402">
        <v>0</v>
      </c>
      <c r="W8" s="402">
        <v>0</v>
      </c>
      <c r="X8" s="402">
        <v>0</v>
      </c>
      <c r="Y8" s="402">
        <v>0</v>
      </c>
      <c r="Z8" s="402">
        <v>0</v>
      </c>
      <c r="AA8" s="402">
        <v>0</v>
      </c>
      <c r="AB8" s="402">
        <v>0</v>
      </c>
      <c r="AC8" s="402">
        <v>0</v>
      </c>
      <c r="AD8" s="402">
        <v>0</v>
      </c>
      <c r="AE8" s="402">
        <v>0</v>
      </c>
      <c r="AF8" s="402">
        <v>0</v>
      </c>
      <c r="AG8" s="402">
        <v>0</v>
      </c>
      <c r="AH8" s="402">
        <v>0</v>
      </c>
      <c r="AI8" s="402">
        <v>0</v>
      </c>
      <c r="AJ8" s="402">
        <v>0</v>
      </c>
      <c r="AK8" s="402">
        <v>0</v>
      </c>
      <c r="AL8" s="402">
        <v>0</v>
      </c>
      <c r="AM8" s="402">
        <v>0</v>
      </c>
      <c r="AN8" s="402">
        <v>0</v>
      </c>
      <c r="AO8" s="402">
        <v>0</v>
      </c>
      <c r="AP8" s="402">
        <v>0</v>
      </c>
      <c r="AQ8" s="402">
        <v>0</v>
      </c>
      <c r="AR8" s="402">
        <v>0</v>
      </c>
      <c r="AS8" s="402">
        <v>0</v>
      </c>
      <c r="AT8" s="402">
        <v>0</v>
      </c>
      <c r="AU8" s="402">
        <v>0</v>
      </c>
      <c r="AV8" s="402">
        <v>0</v>
      </c>
      <c r="AW8" s="402">
        <v>0</v>
      </c>
      <c r="AX8" s="402">
        <v>0</v>
      </c>
      <c r="AY8" s="402">
        <v>0</v>
      </c>
      <c r="AZ8" s="402">
        <v>0</v>
      </c>
      <c r="BA8" s="402">
        <v>0</v>
      </c>
      <c r="BB8" s="402">
        <v>0</v>
      </c>
      <c r="BC8" s="402">
        <v>0</v>
      </c>
      <c r="BD8" s="402">
        <v>252.8506024179687</v>
      </c>
      <c r="BE8" s="402">
        <v>334.41491264418875</v>
      </c>
      <c r="BF8" s="402">
        <v>376.31615316717199</v>
      </c>
      <c r="BG8" s="402">
        <v>377.57849637345873</v>
      </c>
      <c r="BH8" s="402">
        <v>328.26976673374355</v>
      </c>
      <c r="BI8" s="402">
        <v>296.30574154435226</v>
      </c>
      <c r="BJ8" s="402">
        <v>290.48548701729464</v>
      </c>
      <c r="BK8" s="402">
        <v>283.72187865289749</v>
      </c>
      <c r="BL8" s="402">
        <v>276.94990169243857</v>
      </c>
      <c r="BM8" s="402">
        <v>304.28514955817326</v>
      </c>
      <c r="BN8" s="402">
        <v>388.24454173128282</v>
      </c>
      <c r="BO8" s="402">
        <v>430.68552026831782</v>
      </c>
      <c r="BP8" s="402">
        <v>508.21788711256067</v>
      </c>
      <c r="BQ8" s="402">
        <v>557.83154347728623</v>
      </c>
      <c r="BR8" s="402">
        <v>585.49981248498932</v>
      </c>
      <c r="BS8" s="402">
        <v>622.12849203767587</v>
      </c>
      <c r="BT8" s="402">
        <v>626.32200668966493</v>
      </c>
      <c r="BU8" s="402">
        <v>674.62025960591507</v>
      </c>
      <c r="BV8" s="402">
        <v>669.69538822580728</v>
      </c>
      <c r="BW8" s="402">
        <v>637.83416075420985</v>
      </c>
      <c r="BX8" s="402">
        <v>501.04570704273414</v>
      </c>
      <c r="BY8" s="402">
        <v>400.94672722287692</v>
      </c>
      <c r="BZ8" s="402">
        <v>371.55009822644712</v>
      </c>
      <c r="CA8" s="402">
        <v>386.83321220403786</v>
      </c>
      <c r="CB8" s="402">
        <v>340.85279493571903</v>
      </c>
      <c r="CC8" s="402">
        <v>69.307105553648299</v>
      </c>
      <c r="CD8" s="402">
        <v>0</v>
      </c>
      <c r="CE8" s="403">
        <v>0</v>
      </c>
    </row>
    <row r="9" spans="1:83" s="53" customFormat="1" x14ac:dyDescent="0.35">
      <c r="B9" s="279" t="s">
        <v>719</v>
      </c>
      <c r="C9" s="447"/>
      <c r="D9" s="402">
        <v>0</v>
      </c>
      <c r="E9" s="402">
        <v>0</v>
      </c>
      <c r="F9" s="402">
        <v>0</v>
      </c>
      <c r="G9" s="402">
        <v>0</v>
      </c>
      <c r="H9" s="402">
        <v>0</v>
      </c>
      <c r="I9" s="402">
        <v>0</v>
      </c>
      <c r="J9" s="402">
        <v>0</v>
      </c>
      <c r="K9" s="402">
        <v>0</v>
      </c>
      <c r="L9" s="402">
        <v>0</v>
      </c>
      <c r="M9" s="402">
        <v>0</v>
      </c>
      <c r="N9" s="402">
        <v>0</v>
      </c>
      <c r="O9" s="402">
        <v>0</v>
      </c>
      <c r="P9" s="402">
        <v>0</v>
      </c>
      <c r="Q9" s="402">
        <v>0</v>
      </c>
      <c r="R9" s="402">
        <v>0</v>
      </c>
      <c r="S9" s="402">
        <v>0</v>
      </c>
      <c r="T9" s="402">
        <v>0</v>
      </c>
      <c r="U9" s="402">
        <v>0</v>
      </c>
      <c r="V9" s="402">
        <v>0</v>
      </c>
      <c r="W9" s="402">
        <v>0</v>
      </c>
      <c r="X9" s="402">
        <v>0</v>
      </c>
      <c r="Y9" s="402">
        <v>0</v>
      </c>
      <c r="Z9" s="402">
        <v>0</v>
      </c>
      <c r="AA9" s="402">
        <v>0</v>
      </c>
      <c r="AB9" s="402">
        <v>0</v>
      </c>
      <c r="AC9" s="402">
        <v>0</v>
      </c>
      <c r="AD9" s="402">
        <v>0</v>
      </c>
      <c r="AE9" s="402">
        <v>0</v>
      </c>
      <c r="AF9" s="402">
        <v>0</v>
      </c>
      <c r="AG9" s="402">
        <v>0</v>
      </c>
      <c r="AH9" s="402">
        <v>0</v>
      </c>
      <c r="AI9" s="402">
        <v>0</v>
      </c>
      <c r="AJ9" s="402">
        <v>0</v>
      </c>
      <c r="AK9" s="402">
        <v>0</v>
      </c>
      <c r="AL9" s="402">
        <v>0</v>
      </c>
      <c r="AM9" s="402">
        <v>0</v>
      </c>
      <c r="AN9" s="402">
        <v>0</v>
      </c>
      <c r="AO9" s="402">
        <v>0</v>
      </c>
      <c r="AP9" s="402">
        <v>0</v>
      </c>
      <c r="AQ9" s="402">
        <v>0</v>
      </c>
      <c r="AR9" s="402">
        <v>0</v>
      </c>
      <c r="AS9" s="402">
        <v>0</v>
      </c>
      <c r="AT9" s="402">
        <v>0</v>
      </c>
      <c r="AU9" s="402">
        <v>0</v>
      </c>
      <c r="AV9" s="402">
        <v>0</v>
      </c>
      <c r="AW9" s="402">
        <v>0</v>
      </c>
      <c r="AX9" s="402">
        <v>0</v>
      </c>
      <c r="AY9" s="402">
        <v>0</v>
      </c>
      <c r="AZ9" s="402">
        <v>0</v>
      </c>
      <c r="BA9" s="402">
        <v>0</v>
      </c>
      <c r="BB9" s="402">
        <v>0</v>
      </c>
      <c r="BC9" s="402">
        <v>0</v>
      </c>
      <c r="BD9" s="402">
        <v>3803.0995652812981</v>
      </c>
      <c r="BE9" s="402">
        <v>4090.4592089370417</v>
      </c>
      <c r="BF9" s="402">
        <v>4035.2007533549531</v>
      </c>
      <c r="BG9" s="402">
        <v>2543.1338387278502</v>
      </c>
      <c r="BH9" s="402">
        <v>387.25146513848631</v>
      </c>
      <c r="BI9" s="402">
        <v>378.49167616759223</v>
      </c>
      <c r="BJ9" s="402">
        <v>369.56801050281319</v>
      </c>
      <c r="BK9" s="402">
        <v>301.65370261046604</v>
      </c>
      <c r="BL9" s="402">
        <v>247.70829535123684</v>
      </c>
      <c r="BM9" s="402">
        <v>242.22955762775757</v>
      </c>
      <c r="BN9" s="402">
        <v>246.86677997705561</v>
      </c>
      <c r="BO9" s="402">
        <v>219.85627468124156</v>
      </c>
      <c r="BP9" s="402">
        <v>200.79481552544743</v>
      </c>
      <c r="BQ9" s="402">
        <v>176.81397513004168</v>
      </c>
      <c r="BR9" s="402">
        <v>149.28467269357429</v>
      </c>
      <c r="BS9" s="402">
        <v>125.48279878984836</v>
      </c>
      <c r="BT9" s="402">
        <v>108.44897565128316</v>
      </c>
      <c r="BU9" s="402">
        <v>90.680000499860284</v>
      </c>
      <c r="BV9" s="402">
        <v>43.005398915453036</v>
      </c>
      <c r="BW9" s="402">
        <v>18.20126046688263</v>
      </c>
      <c r="BX9" s="402">
        <v>14.297859821296784</v>
      </c>
      <c r="BY9" s="402">
        <v>9.5065800173817188</v>
      </c>
      <c r="BZ9" s="402">
        <v>5.9942152677382428</v>
      </c>
      <c r="CA9" s="402">
        <v>3.7818401797450196</v>
      </c>
      <c r="CB9" s="402">
        <v>0</v>
      </c>
      <c r="CC9" s="402">
        <v>0</v>
      </c>
      <c r="CD9" s="402">
        <v>0</v>
      </c>
      <c r="CE9" s="403">
        <v>0</v>
      </c>
    </row>
    <row r="10" spans="1:83" s="53" customFormat="1" ht="24.75" customHeight="1" x14ac:dyDescent="0.35">
      <c r="B10" s="201" t="s">
        <v>720</v>
      </c>
      <c r="C10" s="73"/>
      <c r="D10" s="402">
        <f t="shared" ref="D10:AI10" si="2">SUM(D11:D14)</f>
        <v>0</v>
      </c>
      <c r="E10" s="402">
        <f t="shared" si="2"/>
        <v>0</v>
      </c>
      <c r="F10" s="402">
        <f t="shared" si="2"/>
        <v>0</v>
      </c>
      <c r="G10" s="402">
        <f t="shared" si="2"/>
        <v>0</v>
      </c>
      <c r="H10" s="402">
        <f t="shared" si="2"/>
        <v>0</v>
      </c>
      <c r="I10" s="402">
        <f t="shared" si="2"/>
        <v>0</v>
      </c>
      <c r="J10" s="402">
        <f t="shared" si="2"/>
        <v>0</v>
      </c>
      <c r="K10" s="402">
        <f t="shared" si="2"/>
        <v>0</v>
      </c>
      <c r="L10" s="402">
        <f t="shared" si="2"/>
        <v>0</v>
      </c>
      <c r="M10" s="402">
        <f t="shared" si="2"/>
        <v>0</v>
      </c>
      <c r="N10" s="402">
        <f t="shared" si="2"/>
        <v>0</v>
      </c>
      <c r="O10" s="402">
        <f t="shared" si="2"/>
        <v>0</v>
      </c>
      <c r="P10" s="402">
        <f t="shared" si="2"/>
        <v>0</v>
      </c>
      <c r="Q10" s="402">
        <f t="shared" si="2"/>
        <v>0</v>
      </c>
      <c r="R10" s="402">
        <f t="shared" si="2"/>
        <v>0</v>
      </c>
      <c r="S10" s="402">
        <f t="shared" si="2"/>
        <v>0</v>
      </c>
      <c r="T10" s="402">
        <f t="shared" si="2"/>
        <v>0</v>
      </c>
      <c r="U10" s="402">
        <f t="shared" si="2"/>
        <v>0</v>
      </c>
      <c r="V10" s="402">
        <f t="shared" si="2"/>
        <v>0</v>
      </c>
      <c r="W10" s="402">
        <f t="shared" si="2"/>
        <v>0</v>
      </c>
      <c r="X10" s="402">
        <f t="shared" si="2"/>
        <v>0</v>
      </c>
      <c r="Y10" s="402">
        <f t="shared" si="2"/>
        <v>0</v>
      </c>
      <c r="Z10" s="402">
        <f t="shared" si="2"/>
        <v>0</v>
      </c>
      <c r="AA10" s="402">
        <f t="shared" si="2"/>
        <v>0</v>
      </c>
      <c r="AB10" s="402">
        <f t="shared" si="2"/>
        <v>0</v>
      </c>
      <c r="AC10" s="402">
        <f t="shared" si="2"/>
        <v>0</v>
      </c>
      <c r="AD10" s="402">
        <f t="shared" si="2"/>
        <v>0</v>
      </c>
      <c r="AE10" s="402">
        <f t="shared" si="2"/>
        <v>0</v>
      </c>
      <c r="AF10" s="402">
        <f t="shared" si="2"/>
        <v>0</v>
      </c>
      <c r="AG10" s="402">
        <f t="shared" si="2"/>
        <v>0</v>
      </c>
      <c r="AH10" s="402">
        <f t="shared" si="2"/>
        <v>0</v>
      </c>
      <c r="AI10" s="402">
        <f t="shared" si="2"/>
        <v>0</v>
      </c>
      <c r="AJ10" s="402">
        <f t="shared" ref="AJ10:BO10" si="3">SUM(AJ11:AJ14)</f>
        <v>0</v>
      </c>
      <c r="AK10" s="402">
        <f t="shared" si="3"/>
        <v>0</v>
      </c>
      <c r="AL10" s="402">
        <f t="shared" si="3"/>
        <v>0</v>
      </c>
      <c r="AM10" s="402">
        <f t="shared" si="3"/>
        <v>0</v>
      </c>
      <c r="AN10" s="402">
        <f t="shared" si="3"/>
        <v>0</v>
      </c>
      <c r="AO10" s="402">
        <f t="shared" si="3"/>
        <v>0</v>
      </c>
      <c r="AP10" s="402">
        <f t="shared" si="3"/>
        <v>0</v>
      </c>
      <c r="AQ10" s="402">
        <f t="shared" si="3"/>
        <v>0</v>
      </c>
      <c r="AR10" s="402">
        <f t="shared" si="3"/>
        <v>0</v>
      </c>
      <c r="AS10" s="402">
        <f t="shared" si="3"/>
        <v>0</v>
      </c>
      <c r="AT10" s="402">
        <f t="shared" si="3"/>
        <v>0</v>
      </c>
      <c r="AU10" s="402">
        <f t="shared" si="3"/>
        <v>0</v>
      </c>
      <c r="AV10" s="402">
        <f t="shared" si="3"/>
        <v>0</v>
      </c>
      <c r="AW10" s="402">
        <f t="shared" si="3"/>
        <v>0</v>
      </c>
      <c r="AX10" s="402">
        <f t="shared" si="3"/>
        <v>0</v>
      </c>
      <c r="AY10" s="402">
        <f t="shared" si="3"/>
        <v>0</v>
      </c>
      <c r="AZ10" s="402">
        <f t="shared" si="3"/>
        <v>0</v>
      </c>
      <c r="BA10" s="402">
        <f t="shared" si="3"/>
        <v>0</v>
      </c>
      <c r="BB10" s="402">
        <f t="shared" si="3"/>
        <v>0</v>
      </c>
      <c r="BC10" s="402">
        <f t="shared" si="3"/>
        <v>0</v>
      </c>
      <c r="BD10" s="402">
        <f t="shared" si="3"/>
        <v>0</v>
      </c>
      <c r="BE10" s="402">
        <f t="shared" si="3"/>
        <v>0</v>
      </c>
      <c r="BF10" s="402">
        <f t="shared" si="3"/>
        <v>0</v>
      </c>
      <c r="BG10" s="402">
        <f t="shared" si="3"/>
        <v>0</v>
      </c>
      <c r="BH10" s="402">
        <f t="shared" si="3"/>
        <v>3278</v>
      </c>
      <c r="BI10" s="402">
        <f t="shared" si="3"/>
        <v>2526</v>
      </c>
      <c r="BJ10" s="402">
        <f t="shared" si="3"/>
        <v>2050</v>
      </c>
      <c r="BK10" s="402">
        <f t="shared" si="3"/>
        <v>1737.5119804834528</v>
      </c>
      <c r="BL10" s="402">
        <f t="shared" si="3"/>
        <v>1455.6900798477316</v>
      </c>
      <c r="BM10" s="402">
        <f t="shared" si="3"/>
        <v>876.97242974579706</v>
      </c>
      <c r="BN10" s="402">
        <f t="shared" si="3"/>
        <v>633.219714059539</v>
      </c>
      <c r="BO10" s="402">
        <f t="shared" si="3"/>
        <v>451.05771460709826</v>
      </c>
      <c r="BP10" s="402">
        <f t="shared" ref="BP10:CE10" si="4">SUM(BP11:BP14)</f>
        <v>292.27523465753882</v>
      </c>
      <c r="BQ10" s="402">
        <f t="shared" si="4"/>
        <v>172.17469324246855</v>
      </c>
      <c r="BR10" s="402">
        <f t="shared" si="4"/>
        <v>119.49141678258313</v>
      </c>
      <c r="BS10" s="402">
        <f t="shared" si="4"/>
        <v>80.22480311229458</v>
      </c>
      <c r="BT10" s="402">
        <f t="shared" si="4"/>
        <v>59.174369123155124</v>
      </c>
      <c r="BU10" s="402">
        <f t="shared" si="4"/>
        <v>42.607802019297836</v>
      </c>
      <c r="BV10" s="402">
        <f t="shared" si="4"/>
        <v>32.681386523429381</v>
      </c>
      <c r="BW10" s="402">
        <f t="shared" si="4"/>
        <v>17.657091692809477</v>
      </c>
      <c r="BX10" s="402">
        <f t="shared" si="4"/>
        <v>10.777682165121856</v>
      </c>
      <c r="BY10" s="402">
        <f t="shared" si="4"/>
        <v>6.5500438850929514</v>
      </c>
      <c r="BZ10" s="402">
        <f t="shared" si="4"/>
        <v>3.9203635912424146</v>
      </c>
      <c r="CA10" s="402">
        <f t="shared" si="4"/>
        <v>2.2622078097713514</v>
      </c>
      <c r="CB10" s="402">
        <f t="shared" si="4"/>
        <v>1.3238040981138131</v>
      </c>
      <c r="CC10" s="402">
        <f t="shared" si="4"/>
        <v>0.4975515146168149</v>
      </c>
      <c r="CD10" s="402">
        <f t="shared" si="4"/>
        <v>0</v>
      </c>
      <c r="CE10" s="403">
        <f t="shared" si="4"/>
        <v>0</v>
      </c>
    </row>
    <row r="11" spans="1:83" s="53" customFormat="1" x14ac:dyDescent="0.35">
      <c r="B11" s="289" t="s">
        <v>717</v>
      </c>
      <c r="C11" s="279"/>
      <c r="D11" s="402">
        <v>0</v>
      </c>
      <c r="E11" s="402">
        <v>0</v>
      </c>
      <c r="F11" s="402">
        <v>0</v>
      </c>
      <c r="G11" s="402">
        <v>0</v>
      </c>
      <c r="H11" s="402">
        <v>0</v>
      </c>
      <c r="I11" s="402">
        <v>0</v>
      </c>
      <c r="J11" s="402">
        <v>0</v>
      </c>
      <c r="K11" s="402">
        <v>0</v>
      </c>
      <c r="L11" s="402">
        <v>0</v>
      </c>
      <c r="M11" s="402">
        <v>0</v>
      </c>
      <c r="N11" s="402">
        <v>0</v>
      </c>
      <c r="O11" s="402">
        <v>0</v>
      </c>
      <c r="P11" s="402">
        <v>0</v>
      </c>
      <c r="Q11" s="402">
        <v>0</v>
      </c>
      <c r="R11" s="402">
        <v>0</v>
      </c>
      <c r="S11" s="402">
        <v>0</v>
      </c>
      <c r="T11" s="402">
        <v>0</v>
      </c>
      <c r="U11" s="402">
        <v>0</v>
      </c>
      <c r="V11" s="402">
        <v>0</v>
      </c>
      <c r="W11" s="402">
        <v>0</v>
      </c>
      <c r="X11" s="402">
        <v>0</v>
      </c>
      <c r="Y11" s="402">
        <v>0</v>
      </c>
      <c r="Z11" s="402">
        <v>0</v>
      </c>
      <c r="AA11" s="402">
        <v>0</v>
      </c>
      <c r="AB11" s="402">
        <v>0</v>
      </c>
      <c r="AC11" s="402">
        <v>0</v>
      </c>
      <c r="AD11" s="402">
        <v>0</v>
      </c>
      <c r="AE11" s="402">
        <v>0</v>
      </c>
      <c r="AF11" s="402">
        <v>0</v>
      </c>
      <c r="AG11" s="402">
        <v>0</v>
      </c>
      <c r="AH11" s="402">
        <v>0</v>
      </c>
      <c r="AI11" s="402">
        <v>0</v>
      </c>
      <c r="AJ11" s="402">
        <v>0</v>
      </c>
      <c r="AK11" s="402">
        <v>0</v>
      </c>
      <c r="AL11" s="402">
        <v>0</v>
      </c>
      <c r="AM11" s="402">
        <v>0</v>
      </c>
      <c r="AN11" s="402">
        <v>0</v>
      </c>
      <c r="AO11" s="402">
        <v>0</v>
      </c>
      <c r="AP11" s="402">
        <v>0</v>
      </c>
      <c r="AQ11" s="402">
        <v>0</v>
      </c>
      <c r="AR11" s="402">
        <v>0</v>
      </c>
      <c r="AS11" s="402">
        <v>0</v>
      </c>
      <c r="AT11" s="402">
        <v>0</v>
      </c>
      <c r="AU11" s="402">
        <v>0</v>
      </c>
      <c r="AV11" s="402">
        <v>0</v>
      </c>
      <c r="AW11" s="402">
        <v>0</v>
      </c>
      <c r="AX11" s="402">
        <v>0</v>
      </c>
      <c r="AY11" s="402">
        <v>0</v>
      </c>
      <c r="AZ11" s="402">
        <v>0</v>
      </c>
      <c r="BA11" s="402">
        <v>0</v>
      </c>
      <c r="BB11" s="402">
        <v>0</v>
      </c>
      <c r="BC11" s="402">
        <v>0</v>
      </c>
      <c r="BD11" s="402" t="s">
        <v>473</v>
      </c>
      <c r="BE11" s="402" t="s">
        <v>473</v>
      </c>
      <c r="BF11" s="402" t="s">
        <v>473</v>
      </c>
      <c r="BG11" s="402" t="s">
        <v>473</v>
      </c>
      <c r="BH11" s="402">
        <v>762.85481436764269</v>
      </c>
      <c r="BI11" s="402">
        <v>581.84828131173447</v>
      </c>
      <c r="BJ11" s="402">
        <v>473.61722956436608</v>
      </c>
      <c r="BK11" s="402">
        <v>413.95084160102698</v>
      </c>
      <c r="BL11" s="402">
        <v>361.9907599972754</v>
      </c>
      <c r="BM11" s="402">
        <v>257.46548854574922</v>
      </c>
      <c r="BN11" s="402">
        <v>205.60454345030763</v>
      </c>
      <c r="BO11" s="402">
        <v>154.90300893745626</v>
      </c>
      <c r="BP11" s="402">
        <v>76.267852899601877</v>
      </c>
      <c r="BQ11" s="402">
        <v>20.56193343208226</v>
      </c>
      <c r="BR11" s="402">
        <v>6.1435737027836854</v>
      </c>
      <c r="BS11" s="402">
        <v>2.054652867902226</v>
      </c>
      <c r="BT11" s="402">
        <v>0.52378414252916405</v>
      </c>
      <c r="BU11" s="402">
        <v>0</v>
      </c>
      <c r="BV11" s="402">
        <v>0</v>
      </c>
      <c r="BW11" s="402">
        <v>0</v>
      </c>
      <c r="BX11" s="402">
        <v>0</v>
      </c>
      <c r="BY11" s="402">
        <v>0</v>
      </c>
      <c r="BZ11" s="402">
        <v>0</v>
      </c>
      <c r="CA11" s="402">
        <v>0</v>
      </c>
      <c r="CB11" s="402">
        <v>0</v>
      </c>
      <c r="CC11" s="402">
        <v>0</v>
      </c>
      <c r="CD11" s="402">
        <v>0</v>
      </c>
      <c r="CE11" s="403">
        <v>0</v>
      </c>
    </row>
    <row r="12" spans="1:83" s="53" customFormat="1" x14ac:dyDescent="0.35">
      <c r="B12" s="288" t="s">
        <v>718</v>
      </c>
      <c r="C12" s="201"/>
      <c r="D12" s="402">
        <v>0</v>
      </c>
      <c r="E12" s="402">
        <v>0</v>
      </c>
      <c r="F12" s="402">
        <v>0</v>
      </c>
      <c r="G12" s="402">
        <v>0</v>
      </c>
      <c r="H12" s="402">
        <v>0</v>
      </c>
      <c r="I12" s="402">
        <v>0</v>
      </c>
      <c r="J12" s="402">
        <v>0</v>
      </c>
      <c r="K12" s="402">
        <v>0</v>
      </c>
      <c r="L12" s="402">
        <v>0</v>
      </c>
      <c r="M12" s="402">
        <v>0</v>
      </c>
      <c r="N12" s="402">
        <v>0</v>
      </c>
      <c r="O12" s="402">
        <v>0</v>
      </c>
      <c r="P12" s="402">
        <v>0</v>
      </c>
      <c r="Q12" s="402">
        <v>0</v>
      </c>
      <c r="R12" s="402">
        <v>0</v>
      </c>
      <c r="S12" s="402">
        <v>0</v>
      </c>
      <c r="T12" s="402">
        <v>0</v>
      </c>
      <c r="U12" s="402">
        <v>0</v>
      </c>
      <c r="V12" s="402">
        <v>0</v>
      </c>
      <c r="W12" s="402">
        <v>0</v>
      </c>
      <c r="X12" s="402">
        <v>0</v>
      </c>
      <c r="Y12" s="402">
        <v>0</v>
      </c>
      <c r="Z12" s="402">
        <v>0</v>
      </c>
      <c r="AA12" s="402">
        <v>0</v>
      </c>
      <c r="AB12" s="402">
        <v>0</v>
      </c>
      <c r="AC12" s="402">
        <v>0</v>
      </c>
      <c r="AD12" s="402">
        <v>0</v>
      </c>
      <c r="AE12" s="402">
        <v>0</v>
      </c>
      <c r="AF12" s="402">
        <v>0</v>
      </c>
      <c r="AG12" s="402">
        <v>0</v>
      </c>
      <c r="AH12" s="402">
        <v>0</v>
      </c>
      <c r="AI12" s="402">
        <v>0</v>
      </c>
      <c r="AJ12" s="402">
        <v>0</v>
      </c>
      <c r="AK12" s="402">
        <v>0</v>
      </c>
      <c r="AL12" s="402">
        <v>0</v>
      </c>
      <c r="AM12" s="402">
        <v>0</v>
      </c>
      <c r="AN12" s="402">
        <v>0</v>
      </c>
      <c r="AO12" s="402">
        <v>0</v>
      </c>
      <c r="AP12" s="402">
        <v>0</v>
      </c>
      <c r="AQ12" s="402">
        <v>0</v>
      </c>
      <c r="AR12" s="402">
        <v>0</v>
      </c>
      <c r="AS12" s="402">
        <v>0</v>
      </c>
      <c r="AT12" s="402">
        <v>0</v>
      </c>
      <c r="AU12" s="402">
        <v>0</v>
      </c>
      <c r="AV12" s="402">
        <v>0</v>
      </c>
      <c r="AW12" s="402">
        <v>0</v>
      </c>
      <c r="AX12" s="402">
        <v>0</v>
      </c>
      <c r="AY12" s="402">
        <v>0</v>
      </c>
      <c r="AZ12" s="402">
        <v>0</v>
      </c>
      <c r="BA12" s="402">
        <v>0</v>
      </c>
      <c r="BB12" s="402">
        <v>0</v>
      </c>
      <c r="BC12" s="402">
        <v>0</v>
      </c>
      <c r="BD12" s="402" t="s">
        <v>473</v>
      </c>
      <c r="BE12" s="402" t="s">
        <v>473</v>
      </c>
      <c r="BF12" s="402" t="s">
        <v>473</v>
      </c>
      <c r="BG12" s="402" t="s">
        <v>473</v>
      </c>
      <c r="BH12" s="402">
        <v>2379.5925143374584</v>
      </c>
      <c r="BI12" s="402">
        <v>1837.3630975898855</v>
      </c>
      <c r="BJ12" s="402">
        <v>1488.0812530592266</v>
      </c>
      <c r="BK12" s="402">
        <v>1240.0749327219526</v>
      </c>
      <c r="BL12" s="402">
        <v>1019.2297363963041</v>
      </c>
      <c r="BM12" s="402">
        <v>573.42465157263109</v>
      </c>
      <c r="BN12" s="402">
        <v>385.58487222799226</v>
      </c>
      <c r="BO12" s="402">
        <v>257.83000969421636</v>
      </c>
      <c r="BP12" s="402">
        <v>181.74617268748545</v>
      </c>
      <c r="BQ12" s="402">
        <v>126.36562807856818</v>
      </c>
      <c r="BR12" s="402">
        <v>93.6580137692699</v>
      </c>
      <c r="BS12" s="402">
        <v>62.818026950391548</v>
      </c>
      <c r="BT12" s="402">
        <v>46.246929954277043</v>
      </c>
      <c r="BU12" s="402">
        <v>33.264070762993541</v>
      </c>
      <c r="BV12" s="402">
        <v>25.29741488734189</v>
      </c>
      <c r="BW12" s="402">
        <v>13.972960794939921</v>
      </c>
      <c r="BX12" s="402">
        <v>8.4216651556987863</v>
      </c>
      <c r="BY12" s="402">
        <v>5.1883944602961058</v>
      </c>
      <c r="BZ12" s="402">
        <v>3.1133546369352243</v>
      </c>
      <c r="CA12" s="402">
        <v>1.7907552020678494</v>
      </c>
      <c r="CB12" s="402">
        <v>1.1142210346064485</v>
      </c>
      <c r="CC12" s="402">
        <v>0.43297741734591683</v>
      </c>
      <c r="CD12" s="402">
        <v>0</v>
      </c>
      <c r="CE12" s="403">
        <v>0</v>
      </c>
    </row>
    <row r="13" spans="1:83" s="53" customFormat="1" x14ac:dyDescent="0.35">
      <c r="B13" s="289" t="s">
        <v>472</v>
      </c>
      <c r="C13" s="279"/>
      <c r="D13" s="402">
        <v>0</v>
      </c>
      <c r="E13" s="402">
        <v>0</v>
      </c>
      <c r="F13" s="402">
        <v>0</v>
      </c>
      <c r="G13" s="402">
        <v>0</v>
      </c>
      <c r="H13" s="402">
        <v>0</v>
      </c>
      <c r="I13" s="402">
        <v>0</v>
      </c>
      <c r="J13" s="402">
        <v>0</v>
      </c>
      <c r="K13" s="402">
        <v>0</v>
      </c>
      <c r="L13" s="402">
        <v>0</v>
      </c>
      <c r="M13" s="402">
        <v>0</v>
      </c>
      <c r="N13" s="402">
        <v>0</v>
      </c>
      <c r="O13" s="402">
        <v>0</v>
      </c>
      <c r="P13" s="402">
        <v>0</v>
      </c>
      <c r="Q13" s="402">
        <v>0</v>
      </c>
      <c r="R13" s="402">
        <v>0</v>
      </c>
      <c r="S13" s="402">
        <v>0</v>
      </c>
      <c r="T13" s="402">
        <v>0</v>
      </c>
      <c r="U13" s="402">
        <v>0</v>
      </c>
      <c r="V13" s="402">
        <v>0</v>
      </c>
      <c r="W13" s="402">
        <v>0</v>
      </c>
      <c r="X13" s="402">
        <v>0</v>
      </c>
      <c r="Y13" s="402">
        <v>0</v>
      </c>
      <c r="Z13" s="402">
        <v>0</v>
      </c>
      <c r="AA13" s="402">
        <v>0</v>
      </c>
      <c r="AB13" s="402">
        <v>0</v>
      </c>
      <c r="AC13" s="402">
        <v>0</v>
      </c>
      <c r="AD13" s="402">
        <v>0</v>
      </c>
      <c r="AE13" s="402">
        <v>0</v>
      </c>
      <c r="AF13" s="402">
        <v>0</v>
      </c>
      <c r="AG13" s="402">
        <v>0</v>
      </c>
      <c r="AH13" s="402">
        <v>0</v>
      </c>
      <c r="AI13" s="402">
        <v>0</v>
      </c>
      <c r="AJ13" s="402">
        <v>0</v>
      </c>
      <c r="AK13" s="402">
        <v>0</v>
      </c>
      <c r="AL13" s="402">
        <v>0</v>
      </c>
      <c r="AM13" s="402">
        <v>0</v>
      </c>
      <c r="AN13" s="402">
        <v>0</v>
      </c>
      <c r="AO13" s="402">
        <v>0</v>
      </c>
      <c r="AP13" s="402">
        <v>0</v>
      </c>
      <c r="AQ13" s="402">
        <v>0</v>
      </c>
      <c r="AR13" s="402">
        <v>0</v>
      </c>
      <c r="AS13" s="402">
        <v>0</v>
      </c>
      <c r="AT13" s="402">
        <v>0</v>
      </c>
      <c r="AU13" s="402">
        <v>0</v>
      </c>
      <c r="AV13" s="402">
        <v>0</v>
      </c>
      <c r="AW13" s="402">
        <v>0</v>
      </c>
      <c r="AX13" s="402">
        <v>0</v>
      </c>
      <c r="AY13" s="402">
        <v>0</v>
      </c>
      <c r="AZ13" s="402">
        <v>0</v>
      </c>
      <c r="BA13" s="402">
        <v>0</v>
      </c>
      <c r="BB13" s="402">
        <v>0</v>
      </c>
      <c r="BC13" s="402">
        <v>0</v>
      </c>
      <c r="BD13" s="402" t="s">
        <v>473</v>
      </c>
      <c r="BE13" s="402" t="s">
        <v>473</v>
      </c>
      <c r="BF13" s="402" t="s">
        <v>473</v>
      </c>
      <c r="BG13" s="402" t="s">
        <v>473</v>
      </c>
      <c r="BH13" s="402">
        <v>108.83791125867793</v>
      </c>
      <c r="BI13" s="402">
        <v>84.832082180956149</v>
      </c>
      <c r="BJ13" s="402">
        <v>70.239843367596663</v>
      </c>
      <c r="BK13" s="402">
        <v>68.477590995732768</v>
      </c>
      <c r="BL13" s="402">
        <v>59.825526478595897</v>
      </c>
      <c r="BM13" s="402">
        <v>37.890873225309555</v>
      </c>
      <c r="BN13" s="402">
        <v>34.892677098735192</v>
      </c>
      <c r="BO13" s="402">
        <v>32.84295600845541</v>
      </c>
      <c r="BP13" s="402">
        <v>29.407138962203199</v>
      </c>
      <c r="BQ13" s="402">
        <v>23.850722843434482</v>
      </c>
      <c r="BR13" s="402">
        <v>17.51898625593866</v>
      </c>
      <c r="BS13" s="402">
        <v>13.557844838932596</v>
      </c>
      <c r="BT13" s="402">
        <v>11.253984012238574</v>
      </c>
      <c r="BU13" s="402">
        <v>8.4697255085293666</v>
      </c>
      <c r="BV13" s="402">
        <v>6.9492955977354365</v>
      </c>
      <c r="BW13" s="402">
        <v>3.4564665178820313</v>
      </c>
      <c r="BX13" s="402">
        <v>1.9758627551311339</v>
      </c>
      <c r="BY13" s="402">
        <v>0.97248232900492004</v>
      </c>
      <c r="BZ13" s="402">
        <v>0.41555984662169743</v>
      </c>
      <c r="CA13" s="402">
        <v>8.0003500018009377E-2</v>
      </c>
      <c r="CB13" s="402">
        <v>-0.18186604417812824</v>
      </c>
      <c r="CC13" s="402">
        <v>6.4574097270898079E-2</v>
      </c>
      <c r="CD13" s="402">
        <v>0</v>
      </c>
      <c r="CE13" s="403">
        <v>0</v>
      </c>
    </row>
    <row r="14" spans="1:83" s="53" customFormat="1" x14ac:dyDescent="0.35">
      <c r="B14" s="289" t="s">
        <v>719</v>
      </c>
      <c r="C14" s="279"/>
      <c r="D14" s="402">
        <v>0</v>
      </c>
      <c r="E14" s="402">
        <v>0</v>
      </c>
      <c r="F14" s="402">
        <v>0</v>
      </c>
      <c r="G14" s="402">
        <v>0</v>
      </c>
      <c r="H14" s="402">
        <v>0</v>
      </c>
      <c r="I14" s="402">
        <v>0</v>
      </c>
      <c r="J14" s="402">
        <v>0</v>
      </c>
      <c r="K14" s="402">
        <v>0</v>
      </c>
      <c r="L14" s="402">
        <v>0</v>
      </c>
      <c r="M14" s="402">
        <v>0</v>
      </c>
      <c r="N14" s="402">
        <v>0</v>
      </c>
      <c r="O14" s="402">
        <v>0</v>
      </c>
      <c r="P14" s="402">
        <v>0</v>
      </c>
      <c r="Q14" s="402">
        <v>0</v>
      </c>
      <c r="R14" s="402">
        <v>0</v>
      </c>
      <c r="S14" s="402">
        <v>0</v>
      </c>
      <c r="T14" s="402">
        <v>0</v>
      </c>
      <c r="U14" s="402">
        <v>0</v>
      </c>
      <c r="V14" s="402">
        <v>0</v>
      </c>
      <c r="W14" s="402">
        <v>0</v>
      </c>
      <c r="X14" s="402">
        <v>0</v>
      </c>
      <c r="Y14" s="402">
        <v>0</v>
      </c>
      <c r="Z14" s="402">
        <v>0</v>
      </c>
      <c r="AA14" s="402">
        <v>0</v>
      </c>
      <c r="AB14" s="402">
        <v>0</v>
      </c>
      <c r="AC14" s="402">
        <v>0</v>
      </c>
      <c r="AD14" s="402">
        <v>0</v>
      </c>
      <c r="AE14" s="402">
        <v>0</v>
      </c>
      <c r="AF14" s="402">
        <v>0</v>
      </c>
      <c r="AG14" s="402">
        <v>0</v>
      </c>
      <c r="AH14" s="402">
        <v>0</v>
      </c>
      <c r="AI14" s="402">
        <v>0</v>
      </c>
      <c r="AJ14" s="402">
        <v>0</v>
      </c>
      <c r="AK14" s="402">
        <v>0</v>
      </c>
      <c r="AL14" s="402">
        <v>0</v>
      </c>
      <c r="AM14" s="402">
        <v>0</v>
      </c>
      <c r="AN14" s="402">
        <v>0</v>
      </c>
      <c r="AO14" s="402">
        <v>0</v>
      </c>
      <c r="AP14" s="402">
        <v>0</v>
      </c>
      <c r="AQ14" s="402">
        <v>0</v>
      </c>
      <c r="AR14" s="402">
        <v>0</v>
      </c>
      <c r="AS14" s="402">
        <v>0</v>
      </c>
      <c r="AT14" s="402">
        <v>0</v>
      </c>
      <c r="AU14" s="402">
        <v>0</v>
      </c>
      <c r="AV14" s="402">
        <v>0</v>
      </c>
      <c r="AW14" s="402">
        <v>0</v>
      </c>
      <c r="AX14" s="402">
        <v>0</v>
      </c>
      <c r="AY14" s="402">
        <v>0</v>
      </c>
      <c r="AZ14" s="402">
        <v>0</v>
      </c>
      <c r="BA14" s="402">
        <v>0</v>
      </c>
      <c r="BB14" s="402">
        <v>0</v>
      </c>
      <c r="BC14" s="402">
        <v>0</v>
      </c>
      <c r="BD14" s="402" t="s">
        <v>473</v>
      </c>
      <c r="BE14" s="402" t="s">
        <v>473</v>
      </c>
      <c r="BF14" s="402" t="s">
        <v>473</v>
      </c>
      <c r="BG14" s="402" t="s">
        <v>473</v>
      </c>
      <c r="BH14" s="402">
        <v>26.714760036220948</v>
      </c>
      <c r="BI14" s="402">
        <v>21.956538917423945</v>
      </c>
      <c r="BJ14" s="402">
        <v>18.06167400881057</v>
      </c>
      <c r="BK14" s="402">
        <v>15.008615164740581</v>
      </c>
      <c r="BL14" s="402">
        <v>14.644056975556003</v>
      </c>
      <c r="BM14" s="402">
        <v>8.1914164021072455</v>
      </c>
      <c r="BN14" s="402">
        <v>7.1376212825039191</v>
      </c>
      <c r="BO14" s="402">
        <v>5.4817399669702063</v>
      </c>
      <c r="BP14" s="402">
        <v>4.8540701082483499</v>
      </c>
      <c r="BQ14" s="402">
        <v>1.3964088883836361</v>
      </c>
      <c r="BR14" s="402">
        <v>2.170843054590887</v>
      </c>
      <c r="BS14" s="402">
        <v>1.7942784550682147</v>
      </c>
      <c r="BT14" s="402">
        <v>1.1496710141103375</v>
      </c>
      <c r="BU14" s="402">
        <v>0.87400574777492923</v>
      </c>
      <c r="BV14" s="402">
        <v>0.43467603835205298</v>
      </c>
      <c r="BW14" s="402">
        <v>0.2276643799875277</v>
      </c>
      <c r="BX14" s="402">
        <v>0.38015425429193594</v>
      </c>
      <c r="BY14" s="402">
        <v>0.38916709579192516</v>
      </c>
      <c r="BZ14" s="402">
        <v>0.39144910768549285</v>
      </c>
      <c r="CA14" s="402">
        <v>0.39144910768549285</v>
      </c>
      <c r="CB14" s="402">
        <v>0.39144910768549285</v>
      </c>
      <c r="CC14" s="402">
        <v>0</v>
      </c>
      <c r="CD14" s="402">
        <v>0</v>
      </c>
      <c r="CE14" s="403">
        <v>0</v>
      </c>
    </row>
    <row r="15" spans="1:83" s="53" customFormat="1" ht="24.75" customHeight="1" x14ac:dyDescent="0.35">
      <c r="B15" s="201" t="s">
        <v>721</v>
      </c>
      <c r="C15" s="73"/>
      <c r="D15" s="402">
        <f t="shared" ref="D15:AI15" si="5">SUM(D16:D19)</f>
        <v>0</v>
      </c>
      <c r="E15" s="402">
        <f t="shared" si="5"/>
        <v>0</v>
      </c>
      <c r="F15" s="402">
        <f t="shared" si="5"/>
        <v>0</v>
      </c>
      <c r="G15" s="402">
        <f t="shared" si="5"/>
        <v>0</v>
      </c>
      <c r="H15" s="402">
        <f t="shared" si="5"/>
        <v>0</v>
      </c>
      <c r="I15" s="402">
        <f t="shared" si="5"/>
        <v>0</v>
      </c>
      <c r="J15" s="402">
        <f t="shared" si="5"/>
        <v>0</v>
      </c>
      <c r="K15" s="402">
        <f t="shared" si="5"/>
        <v>0</v>
      </c>
      <c r="L15" s="402">
        <f t="shared" si="5"/>
        <v>0</v>
      </c>
      <c r="M15" s="402">
        <f t="shared" si="5"/>
        <v>0</v>
      </c>
      <c r="N15" s="402">
        <f t="shared" si="5"/>
        <v>0</v>
      </c>
      <c r="O15" s="402">
        <f t="shared" si="5"/>
        <v>0</v>
      </c>
      <c r="P15" s="402">
        <f t="shared" si="5"/>
        <v>0</v>
      </c>
      <c r="Q15" s="402">
        <f t="shared" si="5"/>
        <v>0</v>
      </c>
      <c r="R15" s="402">
        <f t="shared" si="5"/>
        <v>0</v>
      </c>
      <c r="S15" s="402">
        <f t="shared" si="5"/>
        <v>0</v>
      </c>
      <c r="T15" s="402">
        <f t="shared" si="5"/>
        <v>0</v>
      </c>
      <c r="U15" s="402">
        <f t="shared" si="5"/>
        <v>0</v>
      </c>
      <c r="V15" s="402">
        <f t="shared" si="5"/>
        <v>0</v>
      </c>
      <c r="W15" s="402">
        <f t="shared" si="5"/>
        <v>0</v>
      </c>
      <c r="X15" s="402">
        <f t="shared" si="5"/>
        <v>0</v>
      </c>
      <c r="Y15" s="402">
        <f t="shared" si="5"/>
        <v>0</v>
      </c>
      <c r="Z15" s="402">
        <f t="shared" si="5"/>
        <v>0</v>
      </c>
      <c r="AA15" s="402">
        <f t="shared" si="5"/>
        <v>0</v>
      </c>
      <c r="AB15" s="402">
        <f t="shared" si="5"/>
        <v>0</v>
      </c>
      <c r="AC15" s="402">
        <f t="shared" si="5"/>
        <v>0</v>
      </c>
      <c r="AD15" s="402">
        <f t="shared" si="5"/>
        <v>0</v>
      </c>
      <c r="AE15" s="402">
        <f t="shared" si="5"/>
        <v>0</v>
      </c>
      <c r="AF15" s="402">
        <f t="shared" si="5"/>
        <v>0</v>
      </c>
      <c r="AG15" s="402">
        <f t="shared" si="5"/>
        <v>0</v>
      </c>
      <c r="AH15" s="402">
        <f t="shared" si="5"/>
        <v>0</v>
      </c>
      <c r="AI15" s="402">
        <f t="shared" si="5"/>
        <v>0</v>
      </c>
      <c r="AJ15" s="402">
        <f t="shared" ref="AJ15:BO15" si="6">SUM(AJ16:AJ19)</f>
        <v>0</v>
      </c>
      <c r="AK15" s="402">
        <f t="shared" si="6"/>
        <v>0</v>
      </c>
      <c r="AL15" s="402">
        <f t="shared" si="6"/>
        <v>0</v>
      </c>
      <c r="AM15" s="402">
        <f t="shared" si="6"/>
        <v>0</v>
      </c>
      <c r="AN15" s="402">
        <f t="shared" si="6"/>
        <v>0</v>
      </c>
      <c r="AO15" s="402">
        <f t="shared" si="6"/>
        <v>0</v>
      </c>
      <c r="AP15" s="402">
        <f t="shared" si="6"/>
        <v>0</v>
      </c>
      <c r="AQ15" s="402">
        <f t="shared" si="6"/>
        <v>0</v>
      </c>
      <c r="AR15" s="402">
        <f t="shared" si="6"/>
        <v>0</v>
      </c>
      <c r="AS15" s="402">
        <f t="shared" si="6"/>
        <v>0</v>
      </c>
      <c r="AT15" s="402">
        <f t="shared" si="6"/>
        <v>0</v>
      </c>
      <c r="AU15" s="402">
        <f t="shared" si="6"/>
        <v>0</v>
      </c>
      <c r="AV15" s="402">
        <f t="shared" si="6"/>
        <v>0</v>
      </c>
      <c r="AW15" s="402">
        <f t="shared" si="6"/>
        <v>0</v>
      </c>
      <c r="AX15" s="402">
        <f t="shared" si="6"/>
        <v>0</v>
      </c>
      <c r="AY15" s="402">
        <f t="shared" si="6"/>
        <v>0</v>
      </c>
      <c r="AZ15" s="402">
        <f t="shared" si="6"/>
        <v>0</v>
      </c>
      <c r="BA15" s="402">
        <f t="shared" si="6"/>
        <v>0</v>
      </c>
      <c r="BB15" s="402">
        <f t="shared" si="6"/>
        <v>0</v>
      </c>
      <c r="BC15" s="402">
        <f t="shared" si="6"/>
        <v>0</v>
      </c>
      <c r="BD15" s="402">
        <f t="shared" si="6"/>
        <v>0</v>
      </c>
      <c r="BE15" s="402">
        <f t="shared" si="6"/>
        <v>0</v>
      </c>
      <c r="BF15" s="402">
        <f t="shared" si="6"/>
        <v>0</v>
      </c>
      <c r="BG15" s="402">
        <f t="shared" si="6"/>
        <v>0</v>
      </c>
      <c r="BH15" s="402">
        <f t="shared" si="6"/>
        <v>6750.9130000000005</v>
      </c>
      <c r="BI15" s="402">
        <f t="shared" si="6"/>
        <v>6623.9960046049991</v>
      </c>
      <c r="BJ15" s="402">
        <f t="shared" si="6"/>
        <v>6788.7708489099996</v>
      </c>
      <c r="BK15" s="402">
        <f t="shared" si="6"/>
        <v>7290.4738887753147</v>
      </c>
      <c r="BL15" s="402">
        <f t="shared" si="6"/>
        <v>7229.0433295422672</v>
      </c>
      <c r="BM15" s="402">
        <f t="shared" si="6"/>
        <v>7496.7875480742005</v>
      </c>
      <c r="BN15" s="402">
        <f t="shared" si="6"/>
        <v>7223.176291958669</v>
      </c>
      <c r="BO15" s="402">
        <f t="shared" si="6"/>
        <v>6546.1577279129015</v>
      </c>
      <c r="BP15" s="402">
        <f t="shared" ref="BP15:CE15" si="7">SUM(BP16:BP19)</f>
        <v>5016.643644782459</v>
      </c>
      <c r="BQ15" s="402">
        <f t="shared" si="7"/>
        <v>3410.651326137533</v>
      </c>
      <c r="BR15" s="402">
        <f t="shared" si="7"/>
        <v>2773.9850550374176</v>
      </c>
      <c r="BS15" s="402">
        <f t="shared" si="7"/>
        <v>2458.8870452877054</v>
      </c>
      <c r="BT15" s="402">
        <f t="shared" si="7"/>
        <v>2172.7023094668475</v>
      </c>
      <c r="BU15" s="402">
        <f t="shared" si="7"/>
        <v>2096.0922426807028</v>
      </c>
      <c r="BV15" s="402">
        <f t="shared" si="7"/>
        <v>1806.676138896571</v>
      </c>
      <c r="BW15" s="402">
        <f t="shared" si="7"/>
        <v>1357.9129240471907</v>
      </c>
      <c r="BX15" s="402">
        <f t="shared" si="7"/>
        <v>1069.7907375448822</v>
      </c>
      <c r="BY15" s="402">
        <f t="shared" si="7"/>
        <v>761.11380261213333</v>
      </c>
      <c r="BZ15" s="402">
        <f t="shared" si="7"/>
        <v>638.0902223608249</v>
      </c>
      <c r="CA15" s="402">
        <f t="shared" si="7"/>
        <v>615.90464384599022</v>
      </c>
      <c r="CB15" s="402">
        <f t="shared" si="7"/>
        <v>504.72923331731067</v>
      </c>
      <c r="CC15" s="402">
        <f t="shared" si="7"/>
        <v>98.204337331282218</v>
      </c>
      <c r="CD15" s="402">
        <f t="shared" si="7"/>
        <v>0</v>
      </c>
      <c r="CE15" s="403">
        <f t="shared" si="7"/>
        <v>0</v>
      </c>
    </row>
    <row r="16" spans="1:83" s="53" customFormat="1" x14ac:dyDescent="0.35">
      <c r="B16" s="289" t="s">
        <v>717</v>
      </c>
      <c r="C16" s="279"/>
      <c r="D16" s="402" t="s">
        <v>473</v>
      </c>
      <c r="E16" s="402" t="s">
        <v>473</v>
      </c>
      <c r="F16" s="402" t="s">
        <v>473</v>
      </c>
      <c r="G16" s="402" t="s">
        <v>473</v>
      </c>
      <c r="H16" s="402" t="s">
        <v>473</v>
      </c>
      <c r="I16" s="402" t="s">
        <v>473</v>
      </c>
      <c r="J16" s="402" t="s">
        <v>473</v>
      </c>
      <c r="K16" s="402" t="s">
        <v>473</v>
      </c>
      <c r="L16" s="402" t="s">
        <v>473</v>
      </c>
      <c r="M16" s="402" t="s">
        <v>473</v>
      </c>
      <c r="N16" s="402" t="s">
        <v>473</v>
      </c>
      <c r="O16" s="402" t="s">
        <v>473</v>
      </c>
      <c r="P16" s="402" t="s">
        <v>473</v>
      </c>
      <c r="Q16" s="402" t="s">
        <v>473</v>
      </c>
      <c r="R16" s="402" t="s">
        <v>473</v>
      </c>
      <c r="S16" s="402" t="s">
        <v>473</v>
      </c>
      <c r="T16" s="402" t="s">
        <v>473</v>
      </c>
      <c r="U16" s="402" t="s">
        <v>473</v>
      </c>
      <c r="V16" s="402" t="s">
        <v>473</v>
      </c>
      <c r="W16" s="402" t="s">
        <v>473</v>
      </c>
      <c r="X16" s="402" t="s">
        <v>473</v>
      </c>
      <c r="Y16" s="402" t="s">
        <v>473</v>
      </c>
      <c r="Z16" s="402" t="s">
        <v>473</v>
      </c>
      <c r="AA16" s="402" t="s">
        <v>473</v>
      </c>
      <c r="AB16" s="402" t="s">
        <v>473</v>
      </c>
      <c r="AC16" s="402" t="s">
        <v>473</v>
      </c>
      <c r="AD16" s="402" t="s">
        <v>473</v>
      </c>
      <c r="AE16" s="402" t="s">
        <v>473</v>
      </c>
      <c r="AF16" s="402" t="s">
        <v>473</v>
      </c>
      <c r="AG16" s="402" t="s">
        <v>473</v>
      </c>
      <c r="AH16" s="402" t="s">
        <v>473</v>
      </c>
      <c r="AI16" s="402" t="s">
        <v>473</v>
      </c>
      <c r="AJ16" s="402" t="s">
        <v>473</v>
      </c>
      <c r="AK16" s="402" t="s">
        <v>473</v>
      </c>
      <c r="AL16" s="402" t="s">
        <v>473</v>
      </c>
      <c r="AM16" s="402" t="s">
        <v>473</v>
      </c>
      <c r="AN16" s="402" t="s">
        <v>473</v>
      </c>
      <c r="AO16" s="402" t="s">
        <v>473</v>
      </c>
      <c r="AP16" s="402" t="s">
        <v>473</v>
      </c>
      <c r="AQ16" s="402" t="s">
        <v>473</v>
      </c>
      <c r="AR16" s="402" t="s">
        <v>473</v>
      </c>
      <c r="AS16" s="402" t="s">
        <v>473</v>
      </c>
      <c r="AT16" s="402" t="s">
        <v>473</v>
      </c>
      <c r="AU16" s="402" t="s">
        <v>473</v>
      </c>
      <c r="AV16" s="402" t="s">
        <v>473</v>
      </c>
      <c r="AW16" s="402" t="s">
        <v>473</v>
      </c>
      <c r="AX16" s="402" t="s">
        <v>473</v>
      </c>
      <c r="AY16" s="402" t="s">
        <v>473</v>
      </c>
      <c r="AZ16" s="402" t="s">
        <v>473</v>
      </c>
      <c r="BA16" s="402" t="s">
        <v>473</v>
      </c>
      <c r="BB16" s="402" t="s">
        <v>473</v>
      </c>
      <c r="BC16" s="402" t="s">
        <v>473</v>
      </c>
      <c r="BD16" s="402" t="s">
        <v>473</v>
      </c>
      <c r="BE16" s="402" t="s">
        <v>473</v>
      </c>
      <c r="BF16" s="402" t="s">
        <v>473</v>
      </c>
      <c r="BG16" s="402" t="s">
        <v>473</v>
      </c>
      <c r="BH16" s="402">
        <f t="shared" ref="BH16:CE16" si="8">BH6-BH11</f>
        <v>3953.7842532317363</v>
      </c>
      <c r="BI16" s="402">
        <f t="shared" si="8"/>
        <v>3950.3417630533431</v>
      </c>
      <c r="BJ16" s="402">
        <f t="shared" si="8"/>
        <v>4100.6338335056571</v>
      </c>
      <c r="BK16" s="402">
        <f t="shared" si="8"/>
        <v>4642.9075633741932</v>
      </c>
      <c r="BL16" s="402">
        <f t="shared" si="8"/>
        <v>4736.7609194848892</v>
      </c>
      <c r="BM16" s="402">
        <f t="shared" si="8"/>
        <v>4727.4545740895683</v>
      </c>
      <c r="BN16" s="402">
        <f t="shared" si="8"/>
        <v>4429.407313899017</v>
      </c>
      <c r="BO16" s="402">
        <f t="shared" si="8"/>
        <v>3887.3832286672528</v>
      </c>
      <c r="BP16" s="402">
        <f t="shared" si="8"/>
        <v>2413.1440646750539</v>
      </c>
      <c r="BQ16" s="402">
        <f t="shared" si="8"/>
        <v>971.08783031723078</v>
      </c>
      <c r="BR16" s="402">
        <f t="shared" si="8"/>
        <v>453.69977783281934</v>
      </c>
      <c r="BS16" s="402">
        <f t="shared" si="8"/>
        <v>231.13959579658541</v>
      </c>
      <c r="BT16" s="402">
        <f t="shared" si="8"/>
        <v>99.205461227343307</v>
      </c>
      <c r="BU16" s="402">
        <f t="shared" si="8"/>
        <v>28.960770188816397</v>
      </c>
      <c r="BV16" s="402">
        <f t="shared" si="8"/>
        <v>3.1480217970206676</v>
      </c>
      <c r="BW16" s="402">
        <f t="shared" si="8"/>
        <v>1.4391787459022238</v>
      </c>
      <c r="BX16" s="402">
        <f t="shared" si="8"/>
        <v>1.1305357672420582</v>
      </c>
      <c r="BY16" s="402">
        <f t="shared" si="8"/>
        <v>0.84639092662627746</v>
      </c>
      <c r="BZ16" s="402">
        <f t="shared" si="8"/>
        <v>0.66420630900168853</v>
      </c>
      <c r="CA16" s="402">
        <f t="shared" si="8"/>
        <v>0.60255185665735755</v>
      </c>
      <c r="CB16" s="402">
        <f t="shared" si="8"/>
        <v>0.47320139813001039</v>
      </c>
      <c r="CC16" s="402">
        <f t="shared" si="8"/>
        <v>8.9254646212237304E-2</v>
      </c>
      <c r="CD16" s="402">
        <f t="shared" si="8"/>
        <v>0</v>
      </c>
      <c r="CE16" s="403">
        <f t="shared" si="8"/>
        <v>0</v>
      </c>
    </row>
    <row r="17" spans="1:83" s="53" customFormat="1" x14ac:dyDescent="0.35">
      <c r="B17" s="73" t="s">
        <v>722</v>
      </c>
      <c r="C17" s="201"/>
      <c r="D17" s="402" t="s">
        <v>473</v>
      </c>
      <c r="E17" s="402" t="s">
        <v>473</v>
      </c>
      <c r="F17" s="402" t="s">
        <v>473</v>
      </c>
      <c r="G17" s="402" t="s">
        <v>473</v>
      </c>
      <c r="H17" s="402" t="s">
        <v>473</v>
      </c>
      <c r="I17" s="402" t="s">
        <v>473</v>
      </c>
      <c r="J17" s="402" t="s">
        <v>473</v>
      </c>
      <c r="K17" s="402" t="s">
        <v>473</v>
      </c>
      <c r="L17" s="402" t="s">
        <v>473</v>
      </c>
      <c r="M17" s="402" t="s">
        <v>473</v>
      </c>
      <c r="N17" s="402" t="s">
        <v>473</v>
      </c>
      <c r="O17" s="402" t="s">
        <v>473</v>
      </c>
      <c r="P17" s="402" t="s">
        <v>473</v>
      </c>
      <c r="Q17" s="402" t="s">
        <v>473</v>
      </c>
      <c r="R17" s="402" t="s">
        <v>473</v>
      </c>
      <c r="S17" s="402" t="s">
        <v>473</v>
      </c>
      <c r="T17" s="402" t="s">
        <v>473</v>
      </c>
      <c r="U17" s="402" t="s">
        <v>473</v>
      </c>
      <c r="V17" s="402" t="s">
        <v>473</v>
      </c>
      <c r="W17" s="402" t="s">
        <v>473</v>
      </c>
      <c r="X17" s="402" t="s">
        <v>473</v>
      </c>
      <c r="Y17" s="402" t="s">
        <v>473</v>
      </c>
      <c r="Z17" s="402" t="s">
        <v>473</v>
      </c>
      <c r="AA17" s="402" t="s">
        <v>473</v>
      </c>
      <c r="AB17" s="402" t="s">
        <v>473</v>
      </c>
      <c r="AC17" s="402" t="s">
        <v>473</v>
      </c>
      <c r="AD17" s="402" t="s">
        <v>473</v>
      </c>
      <c r="AE17" s="402" t="s">
        <v>473</v>
      </c>
      <c r="AF17" s="402" t="s">
        <v>473</v>
      </c>
      <c r="AG17" s="402" t="s">
        <v>473</v>
      </c>
      <c r="AH17" s="402" t="s">
        <v>473</v>
      </c>
      <c r="AI17" s="402" t="s">
        <v>473</v>
      </c>
      <c r="AJ17" s="402" t="s">
        <v>473</v>
      </c>
      <c r="AK17" s="402" t="s">
        <v>473</v>
      </c>
      <c r="AL17" s="402" t="s">
        <v>473</v>
      </c>
      <c r="AM17" s="402" t="s">
        <v>473</v>
      </c>
      <c r="AN17" s="402" t="s">
        <v>473</v>
      </c>
      <c r="AO17" s="402" t="s">
        <v>473</v>
      </c>
      <c r="AP17" s="402" t="s">
        <v>473</v>
      </c>
      <c r="AQ17" s="402" t="s">
        <v>473</v>
      </c>
      <c r="AR17" s="402" t="s">
        <v>473</v>
      </c>
      <c r="AS17" s="402" t="s">
        <v>473</v>
      </c>
      <c r="AT17" s="402" t="s">
        <v>473</v>
      </c>
      <c r="AU17" s="402" t="s">
        <v>473</v>
      </c>
      <c r="AV17" s="402" t="s">
        <v>473</v>
      </c>
      <c r="AW17" s="402" t="s">
        <v>473</v>
      </c>
      <c r="AX17" s="402" t="s">
        <v>473</v>
      </c>
      <c r="AY17" s="402" t="s">
        <v>473</v>
      </c>
      <c r="AZ17" s="402" t="s">
        <v>473</v>
      </c>
      <c r="BA17" s="402" t="s">
        <v>473</v>
      </c>
      <c r="BB17" s="402" t="s">
        <v>473</v>
      </c>
      <c r="BC17" s="402" t="s">
        <v>473</v>
      </c>
      <c r="BD17" s="402" t="s">
        <v>473</v>
      </c>
      <c r="BE17" s="402" t="s">
        <v>473</v>
      </c>
      <c r="BF17" s="402" t="s">
        <v>473</v>
      </c>
      <c r="BG17" s="402" t="s">
        <v>473</v>
      </c>
      <c r="BH17" s="402">
        <f t="shared" ref="BH17:CE17" si="9">BH7-BH12</f>
        <v>2217.1601861909335</v>
      </c>
      <c r="BI17" s="402">
        <f t="shared" si="9"/>
        <v>2105.6454449380922</v>
      </c>
      <c r="BJ17" s="402">
        <f t="shared" si="9"/>
        <v>2116.3850352606423</v>
      </c>
      <c r="BK17" s="402">
        <f t="shared" si="9"/>
        <v>2145.6769502982315</v>
      </c>
      <c r="BL17" s="402">
        <f t="shared" si="9"/>
        <v>2042.0937964678544</v>
      </c>
      <c r="BM17" s="402">
        <f t="shared" si="9"/>
        <v>2268.9005564261188</v>
      </c>
      <c r="BN17" s="402">
        <f t="shared" si="9"/>
        <v>2200.6879547325525</v>
      </c>
      <c r="BO17" s="402">
        <f t="shared" si="9"/>
        <v>2046.557400271515</v>
      </c>
      <c r="BP17" s="402">
        <f t="shared" si="9"/>
        <v>1928.7480865398493</v>
      </c>
      <c r="BQ17" s="402">
        <f t="shared" si="9"/>
        <v>1730.1651089447923</v>
      </c>
      <c r="BR17" s="402">
        <f t="shared" si="9"/>
        <v>1605.1906213365639</v>
      </c>
      <c r="BS17" s="402">
        <f t="shared" si="9"/>
        <v>1495.4882819575969</v>
      </c>
      <c r="BT17" s="402">
        <f t="shared" si="9"/>
        <v>1351.1295209249047</v>
      </c>
      <c r="BU17" s="402">
        <f t="shared" si="9"/>
        <v>1311.174943642415</v>
      </c>
      <c r="BV17" s="402">
        <f t="shared" si="9"/>
        <v>1098.2113015943776</v>
      </c>
      <c r="BW17" s="402">
        <f t="shared" si="9"/>
        <v>704.12245497806555</v>
      </c>
      <c r="BX17" s="402">
        <f t="shared" si="9"/>
        <v>555.6726519230325</v>
      </c>
      <c r="BY17" s="402">
        <f t="shared" si="9"/>
        <v>351.1757538700453</v>
      </c>
      <c r="BZ17" s="402">
        <f t="shared" si="9"/>
        <v>260.68871151194497</v>
      </c>
      <c r="CA17" s="402">
        <f t="shared" si="9"/>
        <v>225.15849221325351</v>
      </c>
      <c r="CB17" s="402">
        <f t="shared" si="9"/>
        <v>163.61282004696901</v>
      </c>
      <c r="CC17" s="402">
        <f t="shared" si="9"/>
        <v>28.872551228692579</v>
      </c>
      <c r="CD17" s="402">
        <f t="shared" si="9"/>
        <v>0</v>
      </c>
      <c r="CE17" s="403">
        <f t="shared" si="9"/>
        <v>0</v>
      </c>
    </row>
    <row r="18" spans="1:83" s="53" customFormat="1" x14ac:dyDescent="0.35">
      <c r="B18" s="289" t="s">
        <v>472</v>
      </c>
      <c r="C18" s="279"/>
      <c r="D18" s="402" t="s">
        <v>473</v>
      </c>
      <c r="E18" s="402" t="s">
        <v>473</v>
      </c>
      <c r="F18" s="402" t="s">
        <v>473</v>
      </c>
      <c r="G18" s="402" t="s">
        <v>473</v>
      </c>
      <c r="H18" s="402" t="s">
        <v>473</v>
      </c>
      <c r="I18" s="402" t="s">
        <v>473</v>
      </c>
      <c r="J18" s="402" t="s">
        <v>473</v>
      </c>
      <c r="K18" s="402" t="s">
        <v>473</v>
      </c>
      <c r="L18" s="402" t="s">
        <v>473</v>
      </c>
      <c r="M18" s="402" t="s">
        <v>473</v>
      </c>
      <c r="N18" s="402" t="s">
        <v>473</v>
      </c>
      <c r="O18" s="402" t="s">
        <v>473</v>
      </c>
      <c r="P18" s="402" t="s">
        <v>473</v>
      </c>
      <c r="Q18" s="402" t="s">
        <v>473</v>
      </c>
      <c r="R18" s="402" t="s">
        <v>473</v>
      </c>
      <c r="S18" s="402" t="s">
        <v>473</v>
      </c>
      <c r="T18" s="402" t="s">
        <v>473</v>
      </c>
      <c r="U18" s="402" t="s">
        <v>473</v>
      </c>
      <c r="V18" s="402" t="s">
        <v>473</v>
      </c>
      <c r="W18" s="402" t="s">
        <v>473</v>
      </c>
      <c r="X18" s="402" t="s">
        <v>473</v>
      </c>
      <c r="Y18" s="402" t="s">
        <v>473</v>
      </c>
      <c r="Z18" s="402" t="s">
        <v>473</v>
      </c>
      <c r="AA18" s="402" t="s">
        <v>473</v>
      </c>
      <c r="AB18" s="402" t="s">
        <v>473</v>
      </c>
      <c r="AC18" s="402" t="s">
        <v>473</v>
      </c>
      <c r="AD18" s="402" t="s">
        <v>473</v>
      </c>
      <c r="AE18" s="402" t="s">
        <v>473</v>
      </c>
      <c r="AF18" s="402" t="s">
        <v>473</v>
      </c>
      <c r="AG18" s="402" t="s">
        <v>473</v>
      </c>
      <c r="AH18" s="402" t="s">
        <v>473</v>
      </c>
      <c r="AI18" s="402" t="s">
        <v>473</v>
      </c>
      <c r="AJ18" s="402" t="s">
        <v>473</v>
      </c>
      <c r="AK18" s="402" t="s">
        <v>473</v>
      </c>
      <c r="AL18" s="402" t="s">
        <v>473</v>
      </c>
      <c r="AM18" s="402" t="s">
        <v>473</v>
      </c>
      <c r="AN18" s="402" t="s">
        <v>473</v>
      </c>
      <c r="AO18" s="402" t="s">
        <v>473</v>
      </c>
      <c r="AP18" s="402" t="s">
        <v>473</v>
      </c>
      <c r="AQ18" s="402" t="s">
        <v>473</v>
      </c>
      <c r="AR18" s="402" t="s">
        <v>473</v>
      </c>
      <c r="AS18" s="402" t="s">
        <v>473</v>
      </c>
      <c r="AT18" s="402" t="s">
        <v>473</v>
      </c>
      <c r="AU18" s="402" t="s">
        <v>473</v>
      </c>
      <c r="AV18" s="402" t="s">
        <v>473</v>
      </c>
      <c r="AW18" s="402" t="s">
        <v>473</v>
      </c>
      <c r="AX18" s="402" t="s">
        <v>473</v>
      </c>
      <c r="AY18" s="402" t="s">
        <v>473</v>
      </c>
      <c r="AZ18" s="402" t="s">
        <v>473</v>
      </c>
      <c r="BA18" s="402" t="s">
        <v>473</v>
      </c>
      <c r="BB18" s="402" t="s">
        <v>473</v>
      </c>
      <c r="BC18" s="402" t="s">
        <v>473</v>
      </c>
      <c r="BD18" s="402" t="s">
        <v>473</v>
      </c>
      <c r="BE18" s="402" t="s">
        <v>473</v>
      </c>
      <c r="BF18" s="402" t="s">
        <v>473</v>
      </c>
      <c r="BG18" s="402" t="s">
        <v>473</v>
      </c>
      <c r="BH18" s="402">
        <f t="shared" ref="BH18:CE18" si="10">BH8-BH13</f>
        <v>219.43185547506562</v>
      </c>
      <c r="BI18" s="402">
        <f t="shared" si="10"/>
        <v>211.47365936339611</v>
      </c>
      <c r="BJ18" s="402">
        <f t="shared" si="10"/>
        <v>220.24564364969797</v>
      </c>
      <c r="BK18" s="402">
        <f t="shared" si="10"/>
        <v>215.2442876571647</v>
      </c>
      <c r="BL18" s="402">
        <f t="shared" si="10"/>
        <v>217.12437521384268</v>
      </c>
      <c r="BM18" s="402">
        <f t="shared" si="10"/>
        <v>266.39427633286368</v>
      </c>
      <c r="BN18" s="402">
        <f t="shared" si="10"/>
        <v>353.35186463254763</v>
      </c>
      <c r="BO18" s="402">
        <f t="shared" si="10"/>
        <v>397.8425642598624</v>
      </c>
      <c r="BP18" s="402">
        <f t="shared" si="10"/>
        <v>478.81074815035748</v>
      </c>
      <c r="BQ18" s="402">
        <f t="shared" si="10"/>
        <v>533.98082063385175</v>
      </c>
      <c r="BR18" s="402">
        <f t="shared" si="10"/>
        <v>567.98082622905065</v>
      </c>
      <c r="BS18" s="402">
        <f t="shared" si="10"/>
        <v>608.57064719874325</v>
      </c>
      <c r="BT18" s="402">
        <f t="shared" si="10"/>
        <v>615.06802267742637</v>
      </c>
      <c r="BU18" s="402">
        <f t="shared" si="10"/>
        <v>666.15053409738573</v>
      </c>
      <c r="BV18" s="402">
        <f t="shared" si="10"/>
        <v>662.74609262807189</v>
      </c>
      <c r="BW18" s="402">
        <f t="shared" si="10"/>
        <v>634.37769423632778</v>
      </c>
      <c r="BX18" s="402">
        <f t="shared" si="10"/>
        <v>499.06984428760302</v>
      </c>
      <c r="BY18" s="402">
        <f t="shared" si="10"/>
        <v>399.97424489387197</v>
      </c>
      <c r="BZ18" s="402">
        <f t="shared" si="10"/>
        <v>371.13453837982541</v>
      </c>
      <c r="CA18" s="402">
        <f t="shared" si="10"/>
        <v>386.75320870401987</v>
      </c>
      <c r="CB18" s="402">
        <f t="shared" si="10"/>
        <v>341.03466097989718</v>
      </c>
      <c r="CC18" s="402">
        <f t="shared" si="10"/>
        <v>69.242531456377407</v>
      </c>
      <c r="CD18" s="402">
        <f t="shared" si="10"/>
        <v>0</v>
      </c>
      <c r="CE18" s="403">
        <f t="shared" si="10"/>
        <v>0</v>
      </c>
    </row>
    <row r="19" spans="1:83" s="53" customFormat="1" x14ac:dyDescent="0.35">
      <c r="B19" s="289" t="s">
        <v>719</v>
      </c>
      <c r="C19" s="279"/>
      <c r="D19" s="402" t="s">
        <v>473</v>
      </c>
      <c r="E19" s="402" t="s">
        <v>473</v>
      </c>
      <c r="F19" s="402" t="s">
        <v>473</v>
      </c>
      <c r="G19" s="402" t="s">
        <v>473</v>
      </c>
      <c r="H19" s="402" t="s">
        <v>473</v>
      </c>
      <c r="I19" s="402" t="s">
        <v>473</v>
      </c>
      <c r="J19" s="402" t="s">
        <v>473</v>
      </c>
      <c r="K19" s="402" t="s">
        <v>473</v>
      </c>
      <c r="L19" s="402" t="s">
        <v>473</v>
      </c>
      <c r="M19" s="402" t="s">
        <v>473</v>
      </c>
      <c r="N19" s="402" t="s">
        <v>473</v>
      </c>
      <c r="O19" s="402" t="s">
        <v>473</v>
      </c>
      <c r="P19" s="402" t="s">
        <v>473</v>
      </c>
      <c r="Q19" s="402" t="s">
        <v>473</v>
      </c>
      <c r="R19" s="402" t="s">
        <v>473</v>
      </c>
      <c r="S19" s="402" t="s">
        <v>473</v>
      </c>
      <c r="T19" s="402" t="s">
        <v>473</v>
      </c>
      <c r="U19" s="402" t="s">
        <v>473</v>
      </c>
      <c r="V19" s="402" t="s">
        <v>473</v>
      </c>
      <c r="W19" s="402" t="s">
        <v>473</v>
      </c>
      <c r="X19" s="402" t="s">
        <v>473</v>
      </c>
      <c r="Y19" s="402" t="s">
        <v>473</v>
      </c>
      <c r="Z19" s="402" t="s">
        <v>473</v>
      </c>
      <c r="AA19" s="402" t="s">
        <v>473</v>
      </c>
      <c r="AB19" s="402" t="s">
        <v>473</v>
      </c>
      <c r="AC19" s="402" t="s">
        <v>473</v>
      </c>
      <c r="AD19" s="402" t="s">
        <v>473</v>
      </c>
      <c r="AE19" s="402" t="s">
        <v>473</v>
      </c>
      <c r="AF19" s="402" t="s">
        <v>473</v>
      </c>
      <c r="AG19" s="402" t="s">
        <v>473</v>
      </c>
      <c r="AH19" s="402" t="s">
        <v>473</v>
      </c>
      <c r="AI19" s="402" t="s">
        <v>473</v>
      </c>
      <c r="AJ19" s="402" t="s">
        <v>473</v>
      </c>
      <c r="AK19" s="402" t="s">
        <v>473</v>
      </c>
      <c r="AL19" s="402" t="s">
        <v>473</v>
      </c>
      <c r="AM19" s="402" t="s">
        <v>473</v>
      </c>
      <c r="AN19" s="402" t="s">
        <v>473</v>
      </c>
      <c r="AO19" s="402" t="s">
        <v>473</v>
      </c>
      <c r="AP19" s="402" t="s">
        <v>473</v>
      </c>
      <c r="AQ19" s="402" t="s">
        <v>473</v>
      </c>
      <c r="AR19" s="402" t="s">
        <v>473</v>
      </c>
      <c r="AS19" s="402" t="s">
        <v>473</v>
      </c>
      <c r="AT19" s="402" t="s">
        <v>473</v>
      </c>
      <c r="AU19" s="402" t="s">
        <v>473</v>
      </c>
      <c r="AV19" s="402" t="s">
        <v>473</v>
      </c>
      <c r="AW19" s="402" t="s">
        <v>473</v>
      </c>
      <c r="AX19" s="402" t="s">
        <v>473</v>
      </c>
      <c r="AY19" s="402" t="s">
        <v>473</v>
      </c>
      <c r="AZ19" s="402" t="s">
        <v>473</v>
      </c>
      <c r="BA19" s="402" t="s">
        <v>473</v>
      </c>
      <c r="BB19" s="402" t="s">
        <v>473</v>
      </c>
      <c r="BC19" s="402" t="s">
        <v>473</v>
      </c>
      <c r="BD19" s="402" t="s">
        <v>473</v>
      </c>
      <c r="BE19" s="402" t="s">
        <v>473</v>
      </c>
      <c r="BF19" s="402" t="s">
        <v>473</v>
      </c>
      <c r="BG19" s="402" t="s">
        <v>473</v>
      </c>
      <c r="BH19" s="402">
        <f t="shared" ref="BH19:CE19" si="11">BH9-BH14</f>
        <v>360.53670510226539</v>
      </c>
      <c r="BI19" s="402">
        <f t="shared" si="11"/>
        <v>356.5351372501683</v>
      </c>
      <c r="BJ19" s="402">
        <f t="shared" si="11"/>
        <v>351.50633649400265</v>
      </c>
      <c r="BK19" s="402">
        <f t="shared" si="11"/>
        <v>286.64508744572544</v>
      </c>
      <c r="BL19" s="402">
        <f t="shared" si="11"/>
        <v>233.06423837568084</v>
      </c>
      <c r="BM19" s="402">
        <f t="shared" si="11"/>
        <v>234.03814122565032</v>
      </c>
      <c r="BN19" s="402">
        <f t="shared" si="11"/>
        <v>239.7291586945517</v>
      </c>
      <c r="BO19" s="402">
        <f t="shared" si="11"/>
        <v>214.37453471427136</v>
      </c>
      <c r="BP19" s="402">
        <f t="shared" si="11"/>
        <v>195.94074541719908</v>
      </c>
      <c r="BQ19" s="402">
        <f t="shared" si="11"/>
        <v>175.41756624165805</v>
      </c>
      <c r="BR19" s="402">
        <f t="shared" si="11"/>
        <v>147.11382963898342</v>
      </c>
      <c r="BS19" s="402">
        <f t="shared" si="11"/>
        <v>123.68852033478015</v>
      </c>
      <c r="BT19" s="402">
        <f t="shared" si="11"/>
        <v>107.29930463717282</v>
      </c>
      <c r="BU19" s="402">
        <f t="shared" si="11"/>
        <v>89.805994752085354</v>
      </c>
      <c r="BV19" s="402">
        <f t="shared" si="11"/>
        <v>42.570722877100984</v>
      </c>
      <c r="BW19" s="402">
        <f t="shared" si="11"/>
        <v>17.973596086895103</v>
      </c>
      <c r="BX19" s="402">
        <f t="shared" si="11"/>
        <v>13.917705567004848</v>
      </c>
      <c r="BY19" s="402">
        <f t="shared" si="11"/>
        <v>9.1174129215897928</v>
      </c>
      <c r="BZ19" s="402">
        <f t="shared" si="11"/>
        <v>5.6027661600527496</v>
      </c>
      <c r="CA19" s="402">
        <f t="shared" si="11"/>
        <v>3.3903910720595269</v>
      </c>
      <c r="CB19" s="402">
        <f t="shared" si="11"/>
        <v>-0.39144910768549285</v>
      </c>
      <c r="CC19" s="402">
        <f t="shared" si="11"/>
        <v>0</v>
      </c>
      <c r="CD19" s="402">
        <f t="shared" si="11"/>
        <v>0</v>
      </c>
      <c r="CE19" s="403">
        <f t="shared" si="11"/>
        <v>0</v>
      </c>
    </row>
    <row r="20" spans="1:83" ht="24.75" customHeight="1" x14ac:dyDescent="0.35">
      <c r="A20" s="415"/>
      <c r="B20" s="201" t="s">
        <v>723</v>
      </c>
      <c r="C20" s="53"/>
      <c r="D20" s="402">
        <f t="shared" ref="D20:AI20" si="12">SUM(D25,D26,D27,D28,D23)</f>
        <v>0</v>
      </c>
      <c r="E20" s="402">
        <f t="shared" si="12"/>
        <v>0</v>
      </c>
      <c r="F20" s="402">
        <f t="shared" si="12"/>
        <v>0</v>
      </c>
      <c r="G20" s="402">
        <f t="shared" si="12"/>
        <v>0</v>
      </c>
      <c r="H20" s="402">
        <f t="shared" si="12"/>
        <v>0</v>
      </c>
      <c r="I20" s="402">
        <f t="shared" si="12"/>
        <v>0</v>
      </c>
      <c r="J20" s="402">
        <f t="shared" si="12"/>
        <v>0</v>
      </c>
      <c r="K20" s="402">
        <f t="shared" si="12"/>
        <v>0</v>
      </c>
      <c r="L20" s="402">
        <f t="shared" si="12"/>
        <v>0</v>
      </c>
      <c r="M20" s="402">
        <f t="shared" si="12"/>
        <v>0</v>
      </c>
      <c r="N20" s="402">
        <f t="shared" si="12"/>
        <v>0</v>
      </c>
      <c r="O20" s="402">
        <f t="shared" si="12"/>
        <v>0</v>
      </c>
      <c r="P20" s="402">
        <f t="shared" si="12"/>
        <v>0</v>
      </c>
      <c r="Q20" s="402">
        <f t="shared" si="12"/>
        <v>0</v>
      </c>
      <c r="R20" s="402">
        <f t="shared" si="12"/>
        <v>0</v>
      </c>
      <c r="S20" s="402">
        <f t="shared" si="12"/>
        <v>0</v>
      </c>
      <c r="T20" s="402">
        <f t="shared" si="12"/>
        <v>0</v>
      </c>
      <c r="U20" s="402">
        <f t="shared" si="12"/>
        <v>0</v>
      </c>
      <c r="V20" s="402">
        <f t="shared" si="12"/>
        <v>0</v>
      </c>
      <c r="W20" s="402">
        <f t="shared" si="12"/>
        <v>0</v>
      </c>
      <c r="X20" s="402">
        <f t="shared" si="12"/>
        <v>0</v>
      </c>
      <c r="Y20" s="402">
        <f t="shared" si="12"/>
        <v>0</v>
      </c>
      <c r="Z20" s="402">
        <f t="shared" si="12"/>
        <v>0</v>
      </c>
      <c r="AA20" s="402">
        <f t="shared" si="12"/>
        <v>0</v>
      </c>
      <c r="AB20" s="402">
        <f t="shared" si="12"/>
        <v>0</v>
      </c>
      <c r="AC20" s="402">
        <f t="shared" si="12"/>
        <v>0</v>
      </c>
      <c r="AD20" s="402">
        <f t="shared" si="12"/>
        <v>0</v>
      </c>
      <c r="AE20" s="402">
        <f t="shared" si="12"/>
        <v>0</v>
      </c>
      <c r="AF20" s="402">
        <f t="shared" si="12"/>
        <v>0</v>
      </c>
      <c r="AG20" s="402">
        <f t="shared" si="12"/>
        <v>0</v>
      </c>
      <c r="AH20" s="402">
        <f t="shared" si="12"/>
        <v>1000</v>
      </c>
      <c r="AI20" s="402">
        <f t="shared" si="12"/>
        <v>1051</v>
      </c>
      <c r="AJ20" s="402">
        <f t="shared" ref="AJ20:BO20" si="13">SUM(AJ25,AJ26,AJ27,AJ28,AJ23)</f>
        <v>1436</v>
      </c>
      <c r="AK20" s="402">
        <f t="shared" si="13"/>
        <v>2320.92</v>
      </c>
      <c r="AL20" s="402">
        <f t="shared" si="13"/>
        <v>3671</v>
      </c>
      <c r="AM20" s="402">
        <f t="shared" si="13"/>
        <v>4607</v>
      </c>
      <c r="AN20" s="402">
        <f t="shared" si="13"/>
        <v>5281</v>
      </c>
      <c r="AO20" s="402">
        <f t="shared" si="13"/>
        <v>6075</v>
      </c>
      <c r="AP20" s="402">
        <f t="shared" si="13"/>
        <v>6507</v>
      </c>
      <c r="AQ20" s="402">
        <f t="shared" si="13"/>
        <v>6382</v>
      </c>
      <c r="AR20" s="402">
        <f t="shared" si="13"/>
        <v>5728</v>
      </c>
      <c r="AS20" s="402">
        <f t="shared" si="13"/>
        <v>5625</v>
      </c>
      <c r="AT20" s="402">
        <f t="shared" si="13"/>
        <v>6590</v>
      </c>
      <c r="AU20" s="402">
        <f t="shared" si="13"/>
        <v>8888.0228995117304</v>
      </c>
      <c r="AV20" s="402">
        <f t="shared" si="13"/>
        <v>11061.988000000001</v>
      </c>
      <c r="AW20" s="402">
        <f t="shared" si="13"/>
        <v>12170.623</v>
      </c>
      <c r="AX20" s="402">
        <f t="shared" si="13"/>
        <v>12418.047999999999</v>
      </c>
      <c r="AY20" s="402">
        <f t="shared" si="13"/>
        <v>12804.532999999999</v>
      </c>
      <c r="AZ20" s="402">
        <f t="shared" si="13"/>
        <v>10629.695</v>
      </c>
      <c r="BA20" s="402">
        <f t="shared" si="13"/>
        <v>8192.3170000000009</v>
      </c>
      <c r="BB20" s="402">
        <f t="shared" si="13"/>
        <v>8171.6899999999987</v>
      </c>
      <c r="BC20" s="402">
        <f t="shared" si="13"/>
        <v>8301.3220000000001</v>
      </c>
      <c r="BD20" s="402">
        <f t="shared" si="13"/>
        <v>9026.226999999999</v>
      </c>
      <c r="BE20" s="402">
        <f t="shared" si="13"/>
        <v>9614.9071194121716</v>
      </c>
      <c r="BF20" s="402">
        <f t="shared" si="13"/>
        <v>9753.3147109525999</v>
      </c>
      <c r="BG20" s="402">
        <f t="shared" si="13"/>
        <v>10343.93625241993</v>
      </c>
      <c r="BH20" s="402">
        <f t="shared" si="13"/>
        <v>9900.2150000000001</v>
      </c>
      <c r="BI20" s="402">
        <f t="shared" si="13"/>
        <v>9067.7110046050002</v>
      </c>
      <c r="BJ20" s="402">
        <f t="shared" si="13"/>
        <v>8752.58984891</v>
      </c>
      <c r="BK20" s="402">
        <f t="shared" si="13"/>
        <v>8939.9078692587664</v>
      </c>
      <c r="BL20" s="402">
        <f t="shared" si="13"/>
        <v>8594.5344093899985</v>
      </c>
      <c r="BM20" s="402">
        <f t="shared" si="13"/>
        <v>8277.5189778200001</v>
      </c>
      <c r="BN20" s="402">
        <f t="shared" si="13"/>
        <v>0</v>
      </c>
      <c r="BO20" s="402">
        <f t="shared" si="13"/>
        <v>0</v>
      </c>
      <c r="BP20" s="402">
        <f t="shared" ref="BP20:CE20" si="14">SUM(BP25,BP26,BP27,BP28,BP23)</f>
        <v>0</v>
      </c>
      <c r="BQ20" s="402">
        <f t="shared" si="14"/>
        <v>0</v>
      </c>
      <c r="BR20" s="402">
        <f t="shared" si="14"/>
        <v>0</v>
      </c>
      <c r="BS20" s="402">
        <f t="shared" si="14"/>
        <v>0</v>
      </c>
      <c r="BT20" s="402">
        <f t="shared" si="14"/>
        <v>0</v>
      </c>
      <c r="BU20" s="402">
        <f t="shared" si="14"/>
        <v>0</v>
      </c>
      <c r="BV20" s="402">
        <f t="shared" si="14"/>
        <v>0</v>
      </c>
      <c r="BW20" s="402">
        <f t="shared" si="14"/>
        <v>0</v>
      </c>
      <c r="BX20" s="402">
        <f t="shared" si="14"/>
        <v>0</v>
      </c>
      <c r="BY20" s="402">
        <f t="shared" si="14"/>
        <v>0</v>
      </c>
      <c r="BZ20" s="402">
        <f t="shared" si="14"/>
        <v>0</v>
      </c>
      <c r="CA20" s="402">
        <f t="shared" si="14"/>
        <v>0</v>
      </c>
      <c r="CB20" s="402">
        <f t="shared" si="14"/>
        <v>0</v>
      </c>
      <c r="CC20" s="402">
        <f t="shared" si="14"/>
        <v>0</v>
      </c>
      <c r="CD20" s="402">
        <f t="shared" si="14"/>
        <v>0</v>
      </c>
      <c r="CE20" s="403">
        <f t="shared" si="14"/>
        <v>0</v>
      </c>
    </row>
    <row r="21" spans="1:83" x14ac:dyDescent="0.35">
      <c r="A21" s="415"/>
      <c r="B21" s="201" t="s">
        <v>724</v>
      </c>
      <c r="C21" s="53"/>
      <c r="D21" s="402">
        <f t="shared" ref="D21:AI21" si="15">SUM(D7:D9)</f>
        <v>0</v>
      </c>
      <c r="E21" s="402">
        <f t="shared" si="15"/>
        <v>0</v>
      </c>
      <c r="F21" s="402">
        <f t="shared" si="15"/>
        <v>0</v>
      </c>
      <c r="G21" s="402">
        <f t="shared" si="15"/>
        <v>0</v>
      </c>
      <c r="H21" s="402">
        <f t="shared" si="15"/>
        <v>0</v>
      </c>
      <c r="I21" s="402">
        <f t="shared" si="15"/>
        <v>0</v>
      </c>
      <c r="J21" s="402">
        <f t="shared" si="15"/>
        <v>0</v>
      </c>
      <c r="K21" s="402">
        <f t="shared" si="15"/>
        <v>0</v>
      </c>
      <c r="L21" s="402">
        <f t="shared" si="15"/>
        <v>0</v>
      </c>
      <c r="M21" s="402">
        <f t="shared" si="15"/>
        <v>0</v>
      </c>
      <c r="N21" s="402">
        <f t="shared" si="15"/>
        <v>0</v>
      </c>
      <c r="O21" s="402">
        <f t="shared" si="15"/>
        <v>0</v>
      </c>
      <c r="P21" s="402">
        <f t="shared" si="15"/>
        <v>0</v>
      </c>
      <c r="Q21" s="402">
        <f t="shared" si="15"/>
        <v>0</v>
      </c>
      <c r="R21" s="402">
        <f t="shared" si="15"/>
        <v>0</v>
      </c>
      <c r="S21" s="402">
        <f t="shared" si="15"/>
        <v>0</v>
      </c>
      <c r="T21" s="402">
        <f t="shared" si="15"/>
        <v>0</v>
      </c>
      <c r="U21" s="402">
        <f t="shared" si="15"/>
        <v>0</v>
      </c>
      <c r="V21" s="402">
        <f t="shared" si="15"/>
        <v>0</v>
      </c>
      <c r="W21" s="402">
        <f t="shared" si="15"/>
        <v>0</v>
      </c>
      <c r="X21" s="402">
        <f t="shared" si="15"/>
        <v>0</v>
      </c>
      <c r="Y21" s="402">
        <f t="shared" si="15"/>
        <v>0</v>
      </c>
      <c r="Z21" s="402">
        <f t="shared" si="15"/>
        <v>0</v>
      </c>
      <c r="AA21" s="402">
        <f t="shared" si="15"/>
        <v>0</v>
      </c>
      <c r="AB21" s="402">
        <f t="shared" si="15"/>
        <v>0</v>
      </c>
      <c r="AC21" s="402">
        <f t="shared" si="15"/>
        <v>0</v>
      </c>
      <c r="AD21" s="402">
        <f t="shared" si="15"/>
        <v>0</v>
      </c>
      <c r="AE21" s="402">
        <f t="shared" si="15"/>
        <v>0</v>
      </c>
      <c r="AF21" s="402">
        <f t="shared" si="15"/>
        <v>0</v>
      </c>
      <c r="AG21" s="402">
        <f t="shared" si="15"/>
        <v>0</v>
      </c>
      <c r="AH21" s="402">
        <f t="shared" si="15"/>
        <v>0</v>
      </c>
      <c r="AI21" s="402">
        <f t="shared" si="15"/>
        <v>0</v>
      </c>
      <c r="AJ21" s="402">
        <f t="shared" ref="AJ21:BO21" si="16">SUM(AJ7:AJ9)</f>
        <v>0</v>
      </c>
      <c r="AK21" s="402">
        <f t="shared" si="16"/>
        <v>0</v>
      </c>
      <c r="AL21" s="402">
        <f t="shared" si="16"/>
        <v>0</v>
      </c>
      <c r="AM21" s="402">
        <f t="shared" si="16"/>
        <v>0</v>
      </c>
      <c r="AN21" s="402">
        <f t="shared" si="16"/>
        <v>0</v>
      </c>
      <c r="AO21" s="402">
        <f t="shared" si="16"/>
        <v>0</v>
      </c>
      <c r="AP21" s="402">
        <f t="shared" si="16"/>
        <v>0</v>
      </c>
      <c r="AQ21" s="402">
        <f t="shared" si="16"/>
        <v>0</v>
      </c>
      <c r="AR21" s="402">
        <f t="shared" si="16"/>
        <v>0</v>
      </c>
      <c r="AS21" s="402">
        <f t="shared" si="16"/>
        <v>0</v>
      </c>
      <c r="AT21" s="402">
        <f t="shared" si="16"/>
        <v>0</v>
      </c>
      <c r="AU21" s="402">
        <f t="shared" si="16"/>
        <v>0</v>
      </c>
      <c r="AV21" s="402">
        <f t="shared" si="16"/>
        <v>0</v>
      </c>
      <c r="AW21" s="402">
        <f t="shared" si="16"/>
        <v>0</v>
      </c>
      <c r="AX21" s="402">
        <f t="shared" si="16"/>
        <v>0</v>
      </c>
      <c r="AY21" s="402">
        <f t="shared" si="16"/>
        <v>0</v>
      </c>
      <c r="AZ21" s="402">
        <f t="shared" si="16"/>
        <v>0</v>
      </c>
      <c r="BA21" s="402">
        <f t="shared" si="16"/>
        <v>0</v>
      </c>
      <c r="BB21" s="402">
        <f t="shared" si="16"/>
        <v>0</v>
      </c>
      <c r="BC21" s="402">
        <f t="shared" si="16"/>
        <v>0</v>
      </c>
      <c r="BD21" s="402">
        <f t="shared" si="16"/>
        <v>8499.8219521636747</v>
      </c>
      <c r="BE21" s="402">
        <f t="shared" si="16"/>
        <v>9047.9931149081458</v>
      </c>
      <c r="BF21" s="402">
        <f t="shared" si="16"/>
        <v>9198.9147719497341</v>
      </c>
      <c r="BG21" s="402">
        <f t="shared" si="16"/>
        <v>7808.3209050030337</v>
      </c>
      <c r="BH21" s="402">
        <f t="shared" si="16"/>
        <v>5312.2739324006216</v>
      </c>
      <c r="BI21" s="402">
        <f t="shared" si="16"/>
        <v>4617.8059602399226</v>
      </c>
      <c r="BJ21" s="402">
        <f t="shared" si="16"/>
        <v>4264.519785839977</v>
      </c>
      <c r="BK21" s="402">
        <f t="shared" si="16"/>
        <v>3971.1274642835479</v>
      </c>
      <c r="BL21" s="402">
        <f t="shared" si="16"/>
        <v>3585.9817299078341</v>
      </c>
      <c r="BM21" s="402">
        <f t="shared" si="16"/>
        <v>3388.8399151846806</v>
      </c>
      <c r="BN21" s="402">
        <f t="shared" si="16"/>
        <v>3221.384148668883</v>
      </c>
      <c r="BO21" s="402">
        <f t="shared" si="16"/>
        <v>2954.9292049152909</v>
      </c>
      <c r="BP21" s="402">
        <f t="shared" ref="BP21:CE21" si="17">SUM(BP7:BP9)</f>
        <v>2819.5069618653429</v>
      </c>
      <c r="BQ21" s="402">
        <f t="shared" si="17"/>
        <v>2591.1762556306885</v>
      </c>
      <c r="BR21" s="402">
        <f t="shared" si="17"/>
        <v>2433.6331202843976</v>
      </c>
      <c r="BS21" s="402">
        <f t="shared" si="17"/>
        <v>2305.9175997355128</v>
      </c>
      <c r="BT21" s="402">
        <f t="shared" si="17"/>
        <v>2132.1474332201296</v>
      </c>
      <c r="BU21" s="402">
        <f t="shared" si="17"/>
        <v>2109.7392745111838</v>
      </c>
      <c r="BV21" s="402">
        <f t="shared" si="17"/>
        <v>1836.2095036229798</v>
      </c>
      <c r="BW21" s="402">
        <f t="shared" si="17"/>
        <v>1374.130836994098</v>
      </c>
      <c r="BX21" s="402">
        <f t="shared" si="17"/>
        <v>1079.437883942762</v>
      </c>
      <c r="BY21" s="402">
        <f t="shared" si="17"/>
        <v>766.81745557059992</v>
      </c>
      <c r="BZ21" s="402">
        <f t="shared" si="17"/>
        <v>641.34637964306557</v>
      </c>
      <c r="CA21" s="402">
        <f t="shared" si="17"/>
        <v>617.56429979910422</v>
      </c>
      <c r="CB21" s="402">
        <f t="shared" si="17"/>
        <v>505.5798360172945</v>
      </c>
      <c r="CC21" s="402">
        <f t="shared" si="17"/>
        <v>98.612634199686795</v>
      </c>
      <c r="CD21" s="402">
        <f t="shared" si="17"/>
        <v>0</v>
      </c>
      <c r="CE21" s="403">
        <f t="shared" si="17"/>
        <v>0</v>
      </c>
    </row>
    <row r="22" spans="1:83" ht="24.75" customHeight="1" x14ac:dyDescent="0.35">
      <c r="A22" s="53"/>
      <c r="B22" s="73" t="s">
        <v>725</v>
      </c>
      <c r="C22" s="53"/>
      <c r="D22" s="402"/>
      <c r="E22" s="402"/>
      <c r="F22" s="402"/>
      <c r="G22" s="402"/>
      <c r="H22" s="402"/>
      <c r="I22" s="402"/>
      <c r="J22" s="402"/>
      <c r="K22" s="402"/>
      <c r="L22" s="402"/>
      <c r="M22" s="402"/>
      <c r="N22" s="402"/>
      <c r="O22" s="402"/>
      <c r="P22" s="402"/>
      <c r="Q22" s="402"/>
      <c r="R22" s="402"/>
      <c r="S22" s="402"/>
      <c r="T22" s="402"/>
      <c r="U22" s="402"/>
      <c r="V22" s="402"/>
      <c r="W22" s="402"/>
      <c r="X22" s="402"/>
      <c r="Y22" s="402"/>
      <c r="Z22" s="402"/>
      <c r="AA22" s="402"/>
      <c r="AB22" s="402"/>
      <c r="AC22" s="402"/>
      <c r="AD22" s="402"/>
      <c r="AE22" s="402"/>
      <c r="AF22" s="402"/>
      <c r="AG22" s="402"/>
      <c r="AH22" s="402"/>
      <c r="AI22" s="402"/>
      <c r="AJ22" s="402"/>
      <c r="AK22" s="402"/>
      <c r="AL22" s="402"/>
      <c r="AM22" s="402"/>
      <c r="AN22" s="402"/>
      <c r="AO22" s="402"/>
      <c r="AP22" s="402"/>
      <c r="AQ22" s="402"/>
      <c r="AR22" s="402"/>
      <c r="AS22" s="402"/>
      <c r="AT22" s="402"/>
      <c r="AU22" s="402"/>
      <c r="AV22" s="402"/>
      <c r="AW22" s="402"/>
      <c r="AX22" s="402"/>
      <c r="AY22" s="402"/>
      <c r="AZ22" s="402"/>
      <c r="BA22" s="402"/>
      <c r="BB22" s="402"/>
      <c r="BC22" s="402"/>
      <c r="BD22" s="402"/>
      <c r="BE22" s="402"/>
      <c r="BF22" s="402"/>
      <c r="BG22" s="402"/>
      <c r="BH22" s="402"/>
      <c r="BI22" s="402"/>
      <c r="BJ22" s="402"/>
      <c r="BK22" s="402"/>
      <c r="BL22" s="402"/>
      <c r="BM22" s="402"/>
      <c r="BN22" s="402"/>
      <c r="BO22" s="402"/>
      <c r="BP22" s="402"/>
      <c r="BQ22" s="402"/>
      <c r="BR22" s="402"/>
      <c r="BS22" s="402"/>
      <c r="BT22" s="402"/>
      <c r="BU22" s="402"/>
      <c r="BV22" s="402"/>
      <c r="BW22" s="402"/>
      <c r="BX22" s="402"/>
      <c r="BY22" s="402"/>
      <c r="BZ22" s="402"/>
      <c r="CA22" s="402"/>
      <c r="CB22" s="402"/>
      <c r="CC22" s="402"/>
      <c r="CD22" s="402"/>
      <c r="CE22" s="403"/>
    </row>
    <row r="23" spans="1:83" x14ac:dyDescent="0.35">
      <c r="A23" s="415"/>
      <c r="B23" s="201" t="s">
        <v>726</v>
      </c>
      <c r="C23" s="73"/>
      <c r="D23" s="402">
        <v>0</v>
      </c>
      <c r="E23" s="402">
        <v>0</v>
      </c>
      <c r="F23" s="402">
        <v>0</v>
      </c>
      <c r="G23" s="402">
        <v>0</v>
      </c>
      <c r="H23" s="402">
        <v>0</v>
      </c>
      <c r="I23" s="402">
        <v>0</v>
      </c>
      <c r="J23" s="402">
        <v>0</v>
      </c>
      <c r="K23" s="402">
        <v>0</v>
      </c>
      <c r="L23" s="402">
        <v>0</v>
      </c>
      <c r="M23" s="402">
        <v>0</v>
      </c>
      <c r="N23" s="402">
        <v>0</v>
      </c>
      <c r="O23" s="402">
        <v>0</v>
      </c>
      <c r="P23" s="402">
        <v>0</v>
      </c>
      <c r="Q23" s="402">
        <v>0</v>
      </c>
      <c r="R23" s="402">
        <v>0</v>
      </c>
      <c r="S23" s="402">
        <v>0</v>
      </c>
      <c r="T23" s="402">
        <v>0</v>
      </c>
      <c r="U23" s="402">
        <v>0</v>
      </c>
      <c r="V23" s="402">
        <v>0</v>
      </c>
      <c r="W23" s="402">
        <v>0</v>
      </c>
      <c r="X23" s="402">
        <v>0</v>
      </c>
      <c r="Y23" s="402">
        <v>0</v>
      </c>
      <c r="Z23" s="402">
        <v>0</v>
      </c>
      <c r="AA23" s="402">
        <v>0</v>
      </c>
      <c r="AB23" s="402">
        <v>0</v>
      </c>
      <c r="AC23" s="402">
        <v>0</v>
      </c>
      <c r="AD23" s="402">
        <v>0</v>
      </c>
      <c r="AE23" s="402">
        <v>0</v>
      </c>
      <c r="AF23" s="402">
        <v>0</v>
      </c>
      <c r="AG23" s="402">
        <v>0</v>
      </c>
      <c r="AH23" s="402">
        <v>515</v>
      </c>
      <c r="AI23" s="402">
        <v>523</v>
      </c>
      <c r="AJ23" s="402">
        <v>794</v>
      </c>
      <c r="AK23" s="402">
        <v>1512.04</v>
      </c>
      <c r="AL23" s="402">
        <v>2567</v>
      </c>
      <c r="AM23" s="402">
        <v>3257</v>
      </c>
      <c r="AN23" s="402">
        <v>3730</v>
      </c>
      <c r="AO23" s="402">
        <v>4214</v>
      </c>
      <c r="AP23" s="402">
        <v>4336</v>
      </c>
      <c r="AQ23" s="402">
        <v>3985</v>
      </c>
      <c r="AR23" s="402">
        <v>3045</v>
      </c>
      <c r="AS23" s="402">
        <v>2631</v>
      </c>
      <c r="AT23" s="402">
        <v>2940.4780000000001</v>
      </c>
      <c r="AU23" s="402">
        <v>4200</v>
      </c>
      <c r="AV23" s="402">
        <v>5379</v>
      </c>
      <c r="AW23" s="402">
        <v>5737</v>
      </c>
      <c r="AX23" s="402">
        <v>5183</v>
      </c>
      <c r="AY23" s="402">
        <v>4823</v>
      </c>
      <c r="AZ23" s="402">
        <v>2359</v>
      </c>
      <c r="BA23" s="402">
        <v>0</v>
      </c>
      <c r="BB23" s="402">
        <v>0</v>
      </c>
      <c r="BC23" s="402">
        <v>0</v>
      </c>
      <c r="BD23" s="402">
        <v>0</v>
      </c>
      <c r="BE23" s="402">
        <v>0</v>
      </c>
      <c r="BF23" s="402">
        <v>0</v>
      </c>
      <c r="BG23" s="402">
        <v>0</v>
      </c>
      <c r="BH23" s="402">
        <v>0</v>
      </c>
      <c r="BI23" s="402">
        <v>0</v>
      </c>
      <c r="BJ23" s="402">
        <v>0</v>
      </c>
      <c r="BK23" s="402">
        <v>0</v>
      </c>
      <c r="BL23" s="402">
        <v>0</v>
      </c>
      <c r="BM23" s="402">
        <v>0</v>
      </c>
      <c r="BN23" s="402">
        <v>0</v>
      </c>
      <c r="BO23" s="402">
        <v>0</v>
      </c>
      <c r="BP23" s="402">
        <v>0</v>
      </c>
      <c r="BQ23" s="402">
        <v>0</v>
      </c>
      <c r="BR23" s="402">
        <v>0</v>
      </c>
      <c r="BS23" s="402">
        <v>0</v>
      </c>
      <c r="BT23" s="402">
        <v>0</v>
      </c>
      <c r="BU23" s="402">
        <v>0</v>
      </c>
      <c r="BV23" s="402">
        <v>0</v>
      </c>
      <c r="BW23" s="402">
        <v>0</v>
      </c>
      <c r="BX23" s="402">
        <v>0</v>
      </c>
      <c r="BY23" s="402">
        <v>0</v>
      </c>
      <c r="BZ23" s="402">
        <v>0</v>
      </c>
      <c r="CA23" s="402">
        <v>0</v>
      </c>
      <c r="CB23" s="402">
        <v>0</v>
      </c>
      <c r="CC23" s="402">
        <v>0</v>
      </c>
      <c r="CD23" s="402">
        <v>0</v>
      </c>
      <c r="CE23" s="403">
        <v>0</v>
      </c>
    </row>
    <row r="24" spans="1:83" x14ac:dyDescent="0.35">
      <c r="A24" s="415"/>
      <c r="B24" s="201" t="s">
        <v>727</v>
      </c>
      <c r="C24" s="73"/>
      <c r="D24" s="402">
        <v>0</v>
      </c>
      <c r="E24" s="402">
        <v>0</v>
      </c>
      <c r="F24" s="402">
        <v>0</v>
      </c>
      <c r="G24" s="402">
        <v>0</v>
      </c>
      <c r="H24" s="402">
        <v>0</v>
      </c>
      <c r="I24" s="402">
        <v>0</v>
      </c>
      <c r="J24" s="402">
        <v>0</v>
      </c>
      <c r="K24" s="402">
        <v>0</v>
      </c>
      <c r="L24" s="402">
        <v>0</v>
      </c>
      <c r="M24" s="402">
        <v>0</v>
      </c>
      <c r="N24" s="402">
        <v>0</v>
      </c>
      <c r="O24" s="402">
        <v>0</v>
      </c>
      <c r="P24" s="402">
        <v>0</v>
      </c>
      <c r="Q24" s="402">
        <v>0</v>
      </c>
      <c r="R24" s="402">
        <v>0</v>
      </c>
      <c r="S24" s="402">
        <v>0</v>
      </c>
      <c r="T24" s="402">
        <v>0</v>
      </c>
      <c r="U24" s="402">
        <v>0</v>
      </c>
      <c r="V24" s="402">
        <v>0</v>
      </c>
      <c r="W24" s="402">
        <v>0</v>
      </c>
      <c r="X24" s="402">
        <v>0</v>
      </c>
      <c r="Y24" s="402">
        <v>0</v>
      </c>
      <c r="Z24" s="402">
        <v>0</v>
      </c>
      <c r="AA24" s="402">
        <v>0</v>
      </c>
      <c r="AB24" s="402">
        <v>0</v>
      </c>
      <c r="AC24" s="402">
        <v>0</v>
      </c>
      <c r="AD24" s="402">
        <v>0</v>
      </c>
      <c r="AE24" s="402">
        <v>0</v>
      </c>
      <c r="AF24" s="402">
        <v>0</v>
      </c>
      <c r="AG24" s="402">
        <v>0</v>
      </c>
      <c r="AH24" s="402">
        <v>561</v>
      </c>
      <c r="AI24" s="402">
        <v>624</v>
      </c>
      <c r="AJ24" s="402">
        <v>729</v>
      </c>
      <c r="AK24" s="402">
        <v>924.13</v>
      </c>
      <c r="AL24" s="402">
        <v>941</v>
      </c>
      <c r="AM24" s="402">
        <v>985</v>
      </c>
      <c r="AN24" s="402">
        <v>1189</v>
      </c>
      <c r="AO24" s="402">
        <v>1371</v>
      </c>
      <c r="AP24" s="402">
        <v>1458</v>
      </c>
      <c r="AQ24" s="402">
        <v>1574</v>
      </c>
      <c r="AR24" s="402">
        <v>1853.9770000000001</v>
      </c>
      <c r="AS24" s="402">
        <v>2050.058</v>
      </c>
      <c r="AT24" s="402">
        <v>2305.1849999999999</v>
      </c>
      <c r="AU24" s="402">
        <v>2758</v>
      </c>
      <c r="AV24" s="402">
        <v>3728</v>
      </c>
      <c r="AW24" s="402">
        <v>3939</v>
      </c>
      <c r="AX24" s="402">
        <v>3969</v>
      </c>
      <c r="AY24" s="402">
        <v>3888</v>
      </c>
      <c r="AZ24" s="402">
        <v>3815</v>
      </c>
      <c r="BA24" s="402">
        <v>3773</v>
      </c>
      <c r="BB24" s="402">
        <v>3619</v>
      </c>
      <c r="BC24" s="402">
        <v>3781</v>
      </c>
      <c r="BD24" s="402">
        <v>4095</v>
      </c>
      <c r="BE24" s="402">
        <v>4486</v>
      </c>
      <c r="BF24" s="402">
        <v>4484</v>
      </c>
      <c r="BG24" s="402">
        <v>2515.0819999999999</v>
      </c>
      <c r="BH24" s="402">
        <v>128.69800000000001</v>
      </c>
      <c r="BI24" s="402">
        <v>82.284999999999997</v>
      </c>
      <c r="BJ24" s="402">
        <v>86.180999999999997</v>
      </c>
      <c r="BK24" s="402">
        <v>88.078000000000003</v>
      </c>
      <c r="BL24" s="402">
        <v>90.198999999999998</v>
      </c>
      <c r="BM24" s="402">
        <v>96.241</v>
      </c>
      <c r="BN24" s="402">
        <v>0</v>
      </c>
      <c r="BO24" s="402">
        <v>0</v>
      </c>
      <c r="BP24" s="402">
        <v>0</v>
      </c>
      <c r="BQ24" s="402">
        <v>0</v>
      </c>
      <c r="BR24" s="402">
        <v>0</v>
      </c>
      <c r="BS24" s="402">
        <v>0</v>
      </c>
      <c r="BT24" s="402">
        <v>0</v>
      </c>
      <c r="BU24" s="402">
        <v>0</v>
      </c>
      <c r="BV24" s="402">
        <v>0</v>
      </c>
      <c r="BW24" s="402">
        <v>0</v>
      </c>
      <c r="BX24" s="402">
        <v>0</v>
      </c>
      <c r="BY24" s="402">
        <v>0</v>
      </c>
      <c r="BZ24" s="402">
        <v>0</v>
      </c>
      <c r="CA24" s="402">
        <v>0</v>
      </c>
      <c r="CB24" s="402">
        <v>0</v>
      </c>
      <c r="CC24" s="402">
        <v>0</v>
      </c>
      <c r="CD24" s="402">
        <v>0</v>
      </c>
      <c r="CE24" s="403">
        <v>0</v>
      </c>
    </row>
    <row r="25" spans="1:83" s="53" customFormat="1" x14ac:dyDescent="0.35">
      <c r="B25" s="201" t="s">
        <v>712</v>
      </c>
      <c r="C25" s="73"/>
      <c r="D25" s="402">
        <v>0</v>
      </c>
      <c r="E25" s="402">
        <v>0</v>
      </c>
      <c r="F25" s="402">
        <v>0</v>
      </c>
      <c r="G25" s="402">
        <v>0</v>
      </c>
      <c r="H25" s="402">
        <v>0</v>
      </c>
      <c r="I25" s="402">
        <v>0</v>
      </c>
      <c r="J25" s="402">
        <v>0</v>
      </c>
      <c r="K25" s="402">
        <v>0</v>
      </c>
      <c r="L25" s="402">
        <v>0</v>
      </c>
      <c r="M25" s="402">
        <v>0</v>
      </c>
      <c r="N25" s="402">
        <v>0</v>
      </c>
      <c r="O25" s="402">
        <v>0</v>
      </c>
      <c r="P25" s="402">
        <v>0</v>
      </c>
      <c r="Q25" s="402">
        <v>0</v>
      </c>
      <c r="R25" s="402">
        <v>0</v>
      </c>
      <c r="S25" s="402">
        <v>0</v>
      </c>
      <c r="T25" s="402">
        <v>0</v>
      </c>
      <c r="U25" s="402">
        <v>0</v>
      </c>
      <c r="V25" s="402">
        <v>0</v>
      </c>
      <c r="W25" s="402">
        <v>0</v>
      </c>
      <c r="X25" s="402">
        <v>0</v>
      </c>
      <c r="Y25" s="402">
        <v>0</v>
      </c>
      <c r="Z25" s="402">
        <v>0</v>
      </c>
      <c r="AA25" s="402">
        <v>0</v>
      </c>
      <c r="AB25" s="402">
        <v>0</v>
      </c>
      <c r="AC25" s="402">
        <v>0</v>
      </c>
      <c r="AD25" s="402">
        <v>0</v>
      </c>
      <c r="AE25" s="402">
        <v>0</v>
      </c>
      <c r="AF25" s="402">
        <v>0</v>
      </c>
      <c r="AG25" s="402">
        <v>0</v>
      </c>
      <c r="AH25" s="402">
        <v>99</v>
      </c>
      <c r="AI25" s="402">
        <v>112</v>
      </c>
      <c r="AJ25" s="402">
        <v>131</v>
      </c>
      <c r="AK25" s="402">
        <v>151</v>
      </c>
      <c r="AL25" s="402">
        <v>198</v>
      </c>
      <c r="AM25" s="402">
        <v>233</v>
      </c>
      <c r="AN25" s="402">
        <v>270</v>
      </c>
      <c r="AO25" s="402">
        <v>331</v>
      </c>
      <c r="AP25" s="402">
        <v>412</v>
      </c>
      <c r="AQ25" s="402">
        <v>449</v>
      </c>
      <c r="AR25" s="402">
        <v>590</v>
      </c>
      <c r="AS25" s="402">
        <v>704</v>
      </c>
      <c r="AT25" s="402">
        <v>918.399</v>
      </c>
      <c r="AU25" s="402">
        <v>1130</v>
      </c>
      <c r="AV25" s="402">
        <v>1632</v>
      </c>
      <c r="AW25" s="402">
        <v>2094</v>
      </c>
      <c r="AX25" s="402">
        <v>2473</v>
      </c>
      <c r="AY25" s="402">
        <v>2858</v>
      </c>
      <c r="AZ25" s="402">
        <v>3010</v>
      </c>
      <c r="BA25" s="402">
        <v>3163</v>
      </c>
      <c r="BB25" s="402">
        <v>3396</v>
      </c>
      <c r="BC25" s="402">
        <v>3604</v>
      </c>
      <c r="BD25" s="402">
        <v>3952</v>
      </c>
      <c r="BE25" s="402">
        <v>4332</v>
      </c>
      <c r="BF25" s="402">
        <v>4346</v>
      </c>
      <c r="BG25" s="402">
        <v>4567</v>
      </c>
      <c r="BH25" s="402">
        <v>4659</v>
      </c>
      <c r="BI25" s="402">
        <v>4720</v>
      </c>
      <c r="BJ25" s="402">
        <v>4790</v>
      </c>
      <c r="BK25" s="402">
        <v>5049</v>
      </c>
      <c r="BL25" s="402">
        <v>5055</v>
      </c>
      <c r="BM25" s="402">
        <v>5136</v>
      </c>
      <c r="BN25" s="402">
        <v>0</v>
      </c>
      <c r="BO25" s="402">
        <v>0</v>
      </c>
      <c r="BP25" s="402">
        <v>0</v>
      </c>
      <c r="BQ25" s="402">
        <v>0</v>
      </c>
      <c r="BR25" s="402">
        <v>0</v>
      </c>
      <c r="BS25" s="402">
        <v>0</v>
      </c>
      <c r="BT25" s="402">
        <v>0</v>
      </c>
      <c r="BU25" s="402">
        <v>0</v>
      </c>
      <c r="BV25" s="402">
        <v>0</v>
      </c>
      <c r="BW25" s="402">
        <v>0</v>
      </c>
      <c r="BX25" s="402">
        <v>0</v>
      </c>
      <c r="BY25" s="402">
        <v>0</v>
      </c>
      <c r="BZ25" s="402">
        <v>0</v>
      </c>
      <c r="CA25" s="402">
        <v>0</v>
      </c>
      <c r="CB25" s="402">
        <v>0</v>
      </c>
      <c r="CC25" s="402">
        <v>0</v>
      </c>
      <c r="CD25" s="402">
        <v>0</v>
      </c>
      <c r="CE25" s="403">
        <v>0</v>
      </c>
    </row>
    <row r="26" spans="1:83" s="53" customFormat="1" x14ac:dyDescent="0.35">
      <c r="B26" s="201" t="s">
        <v>728</v>
      </c>
      <c r="C26" s="73"/>
      <c r="D26" s="402">
        <v>0</v>
      </c>
      <c r="E26" s="402">
        <v>0</v>
      </c>
      <c r="F26" s="402">
        <v>0</v>
      </c>
      <c r="G26" s="402">
        <v>0</v>
      </c>
      <c r="H26" s="402">
        <v>0</v>
      </c>
      <c r="I26" s="402">
        <v>0</v>
      </c>
      <c r="J26" s="402">
        <v>0</v>
      </c>
      <c r="K26" s="402">
        <v>0</v>
      </c>
      <c r="L26" s="402">
        <v>0</v>
      </c>
      <c r="M26" s="402">
        <v>0</v>
      </c>
      <c r="N26" s="402">
        <v>0</v>
      </c>
      <c r="O26" s="402">
        <v>0</v>
      </c>
      <c r="P26" s="402">
        <v>0</v>
      </c>
      <c r="Q26" s="402">
        <v>0</v>
      </c>
      <c r="R26" s="402">
        <v>0</v>
      </c>
      <c r="S26" s="402">
        <v>0</v>
      </c>
      <c r="T26" s="402">
        <v>0</v>
      </c>
      <c r="U26" s="402">
        <v>0</v>
      </c>
      <c r="V26" s="402">
        <v>0</v>
      </c>
      <c r="W26" s="402">
        <v>0</v>
      </c>
      <c r="X26" s="402">
        <v>0</v>
      </c>
      <c r="Y26" s="402">
        <v>0</v>
      </c>
      <c r="Z26" s="402">
        <v>0</v>
      </c>
      <c r="AA26" s="402">
        <v>0</v>
      </c>
      <c r="AB26" s="402">
        <v>0</v>
      </c>
      <c r="AC26" s="402">
        <v>0</v>
      </c>
      <c r="AD26" s="402">
        <v>0</v>
      </c>
      <c r="AE26" s="402">
        <v>0</v>
      </c>
      <c r="AF26" s="402">
        <v>0</v>
      </c>
      <c r="AG26" s="402">
        <v>0</v>
      </c>
      <c r="AH26" s="402">
        <v>334</v>
      </c>
      <c r="AI26" s="402">
        <v>355</v>
      </c>
      <c r="AJ26" s="402">
        <v>436</v>
      </c>
      <c r="AK26" s="402">
        <v>564.62</v>
      </c>
      <c r="AL26" s="402">
        <v>780</v>
      </c>
      <c r="AM26" s="402">
        <v>956</v>
      </c>
      <c r="AN26" s="402">
        <v>1086</v>
      </c>
      <c r="AO26" s="402">
        <v>1313</v>
      </c>
      <c r="AP26" s="402">
        <v>1483</v>
      </c>
      <c r="AQ26" s="402">
        <v>1596</v>
      </c>
      <c r="AR26" s="402">
        <v>1762</v>
      </c>
      <c r="AS26" s="402">
        <v>1930</v>
      </c>
      <c r="AT26" s="402">
        <v>2286.4560000000001</v>
      </c>
      <c r="AU26" s="402">
        <v>2860</v>
      </c>
      <c r="AV26" s="402">
        <v>3448</v>
      </c>
      <c r="AW26" s="402">
        <v>3735</v>
      </c>
      <c r="AX26" s="402">
        <v>4051</v>
      </c>
      <c r="AY26" s="402">
        <v>4265</v>
      </c>
      <c r="AZ26" s="402">
        <v>4313</v>
      </c>
      <c r="BA26" s="402">
        <v>4106</v>
      </c>
      <c r="BB26" s="402">
        <v>3941</v>
      </c>
      <c r="BC26" s="402">
        <v>3963</v>
      </c>
      <c r="BD26" s="402">
        <v>4334</v>
      </c>
      <c r="BE26" s="402">
        <v>4520</v>
      </c>
      <c r="BF26" s="402">
        <v>4626</v>
      </c>
      <c r="BG26" s="402">
        <v>4854</v>
      </c>
      <c r="BH26" s="402">
        <v>4452</v>
      </c>
      <c r="BI26" s="402">
        <v>3786</v>
      </c>
      <c r="BJ26" s="402">
        <v>3415</v>
      </c>
      <c r="BK26" s="402">
        <v>3313</v>
      </c>
      <c r="BL26" s="402">
        <v>3060</v>
      </c>
      <c r="BM26" s="402">
        <v>2782</v>
      </c>
      <c r="BN26" s="402">
        <v>0</v>
      </c>
      <c r="BO26" s="402">
        <v>0</v>
      </c>
      <c r="BP26" s="402">
        <v>0</v>
      </c>
      <c r="BQ26" s="402">
        <v>0</v>
      </c>
      <c r="BR26" s="402">
        <v>0</v>
      </c>
      <c r="BS26" s="402">
        <v>0</v>
      </c>
      <c r="BT26" s="402">
        <v>0</v>
      </c>
      <c r="BU26" s="402">
        <v>0</v>
      </c>
      <c r="BV26" s="402">
        <v>0</v>
      </c>
      <c r="BW26" s="402">
        <v>0</v>
      </c>
      <c r="BX26" s="402">
        <v>0</v>
      </c>
      <c r="BY26" s="402">
        <v>0</v>
      </c>
      <c r="BZ26" s="402">
        <v>0</v>
      </c>
      <c r="CA26" s="402">
        <v>0</v>
      </c>
      <c r="CB26" s="402">
        <v>0</v>
      </c>
      <c r="CC26" s="402">
        <v>0</v>
      </c>
      <c r="CD26" s="402">
        <v>0</v>
      </c>
      <c r="CE26" s="403">
        <v>0</v>
      </c>
    </row>
    <row r="27" spans="1:83" s="53" customFormat="1" x14ac:dyDescent="0.35">
      <c r="B27" s="201" t="s">
        <v>729</v>
      </c>
      <c r="C27" s="73"/>
      <c r="D27" s="402">
        <v>0</v>
      </c>
      <c r="E27" s="402">
        <v>0</v>
      </c>
      <c r="F27" s="402">
        <v>0</v>
      </c>
      <c r="G27" s="402">
        <v>0</v>
      </c>
      <c r="H27" s="402">
        <v>0</v>
      </c>
      <c r="I27" s="402">
        <v>0</v>
      </c>
      <c r="J27" s="402">
        <v>0</v>
      </c>
      <c r="K27" s="402">
        <v>0</v>
      </c>
      <c r="L27" s="402">
        <v>0</v>
      </c>
      <c r="M27" s="402">
        <v>0</v>
      </c>
      <c r="N27" s="402">
        <v>0</v>
      </c>
      <c r="O27" s="402">
        <v>0</v>
      </c>
      <c r="P27" s="402">
        <v>0</v>
      </c>
      <c r="Q27" s="402">
        <v>0</v>
      </c>
      <c r="R27" s="402">
        <v>0</v>
      </c>
      <c r="S27" s="402">
        <v>0</v>
      </c>
      <c r="T27" s="402">
        <v>0</v>
      </c>
      <c r="U27" s="402">
        <v>0</v>
      </c>
      <c r="V27" s="402">
        <v>0</v>
      </c>
      <c r="W27" s="402">
        <v>0</v>
      </c>
      <c r="X27" s="402">
        <v>0</v>
      </c>
      <c r="Y27" s="402">
        <v>0</v>
      </c>
      <c r="Z27" s="402">
        <v>0</v>
      </c>
      <c r="AA27" s="402">
        <v>0</v>
      </c>
      <c r="AB27" s="402">
        <v>0</v>
      </c>
      <c r="AC27" s="402">
        <v>0</v>
      </c>
      <c r="AD27" s="402">
        <v>0</v>
      </c>
      <c r="AE27" s="402">
        <v>0</v>
      </c>
      <c r="AF27" s="402">
        <v>0</v>
      </c>
      <c r="AG27" s="402">
        <v>0</v>
      </c>
      <c r="AH27" s="402">
        <v>31</v>
      </c>
      <c r="AI27" s="402">
        <v>34</v>
      </c>
      <c r="AJ27" s="402">
        <v>41</v>
      </c>
      <c r="AK27" s="402">
        <v>47</v>
      </c>
      <c r="AL27" s="402">
        <v>61</v>
      </c>
      <c r="AM27" s="402">
        <v>72</v>
      </c>
      <c r="AN27" s="402">
        <v>83</v>
      </c>
      <c r="AO27" s="402">
        <v>101</v>
      </c>
      <c r="AP27" s="402">
        <v>127</v>
      </c>
      <c r="AQ27" s="402">
        <v>138</v>
      </c>
      <c r="AR27" s="402">
        <v>182</v>
      </c>
      <c r="AS27" s="402">
        <v>198</v>
      </c>
      <c r="AT27" s="402">
        <v>163.59299999999999</v>
      </c>
      <c r="AU27" s="402">
        <v>269</v>
      </c>
      <c r="AV27" s="402">
        <v>267</v>
      </c>
      <c r="AW27" s="402">
        <v>264</v>
      </c>
      <c r="AX27" s="402">
        <v>285</v>
      </c>
      <c r="AY27" s="402">
        <v>364</v>
      </c>
      <c r="AZ27" s="402">
        <v>497</v>
      </c>
      <c r="BA27" s="402">
        <v>516</v>
      </c>
      <c r="BB27" s="402">
        <v>452</v>
      </c>
      <c r="BC27" s="402">
        <v>447</v>
      </c>
      <c r="BD27" s="402">
        <v>448</v>
      </c>
      <c r="BE27" s="402">
        <v>437</v>
      </c>
      <c r="BF27" s="402">
        <v>427</v>
      </c>
      <c r="BG27" s="402">
        <v>438</v>
      </c>
      <c r="BH27" s="402">
        <v>407</v>
      </c>
      <c r="BI27" s="402">
        <v>308</v>
      </c>
      <c r="BJ27" s="402">
        <v>304</v>
      </c>
      <c r="BK27" s="402">
        <v>348</v>
      </c>
      <c r="BL27" s="402">
        <v>267</v>
      </c>
      <c r="BM27" s="402">
        <v>75</v>
      </c>
      <c r="BN27" s="402">
        <v>0</v>
      </c>
      <c r="BO27" s="402">
        <v>0</v>
      </c>
      <c r="BP27" s="402">
        <v>0</v>
      </c>
      <c r="BQ27" s="402">
        <v>0</v>
      </c>
      <c r="BR27" s="402">
        <v>0</v>
      </c>
      <c r="BS27" s="402">
        <v>0</v>
      </c>
      <c r="BT27" s="402">
        <v>0</v>
      </c>
      <c r="BU27" s="402">
        <v>0</v>
      </c>
      <c r="BV27" s="402">
        <v>0</v>
      </c>
      <c r="BW27" s="402">
        <v>0</v>
      </c>
      <c r="BX27" s="402">
        <v>0</v>
      </c>
      <c r="BY27" s="402">
        <v>0</v>
      </c>
      <c r="BZ27" s="402">
        <v>0</v>
      </c>
      <c r="CA27" s="402">
        <v>0</v>
      </c>
      <c r="CB27" s="402">
        <v>0</v>
      </c>
      <c r="CC27" s="402">
        <v>0</v>
      </c>
      <c r="CD27" s="402">
        <v>0</v>
      </c>
      <c r="CE27" s="403">
        <v>0</v>
      </c>
    </row>
    <row r="28" spans="1:83" s="53" customFormat="1" x14ac:dyDescent="0.35">
      <c r="B28" s="279" t="s">
        <v>730</v>
      </c>
      <c r="C28" s="447"/>
      <c r="D28" s="402">
        <v>0</v>
      </c>
      <c r="E28" s="402">
        <v>0</v>
      </c>
      <c r="F28" s="402">
        <v>0</v>
      </c>
      <c r="G28" s="402">
        <v>0</v>
      </c>
      <c r="H28" s="402">
        <v>0</v>
      </c>
      <c r="I28" s="402">
        <v>0</v>
      </c>
      <c r="J28" s="402">
        <v>0</v>
      </c>
      <c r="K28" s="402">
        <v>0</v>
      </c>
      <c r="L28" s="402">
        <v>0</v>
      </c>
      <c r="M28" s="402">
        <v>0</v>
      </c>
      <c r="N28" s="402">
        <v>0</v>
      </c>
      <c r="O28" s="402">
        <v>0</v>
      </c>
      <c r="P28" s="402">
        <v>0</v>
      </c>
      <c r="Q28" s="402">
        <v>0</v>
      </c>
      <c r="R28" s="402">
        <v>0</v>
      </c>
      <c r="S28" s="402">
        <v>0</v>
      </c>
      <c r="T28" s="402">
        <v>0</v>
      </c>
      <c r="U28" s="402">
        <v>0</v>
      </c>
      <c r="V28" s="402">
        <v>0</v>
      </c>
      <c r="W28" s="402">
        <v>0</v>
      </c>
      <c r="X28" s="402">
        <v>0</v>
      </c>
      <c r="Y28" s="402">
        <v>0</v>
      </c>
      <c r="Z28" s="402">
        <v>0</v>
      </c>
      <c r="AA28" s="402">
        <v>0</v>
      </c>
      <c r="AB28" s="402">
        <v>0</v>
      </c>
      <c r="AC28" s="402">
        <v>0</v>
      </c>
      <c r="AD28" s="402">
        <v>0</v>
      </c>
      <c r="AE28" s="402">
        <v>0</v>
      </c>
      <c r="AF28" s="402">
        <v>0</v>
      </c>
      <c r="AG28" s="402">
        <v>0</v>
      </c>
      <c r="AH28" s="402">
        <v>21</v>
      </c>
      <c r="AI28" s="402">
        <v>27</v>
      </c>
      <c r="AJ28" s="402">
        <v>34</v>
      </c>
      <c r="AK28" s="402">
        <v>46.26</v>
      </c>
      <c r="AL28" s="402">
        <v>65</v>
      </c>
      <c r="AM28" s="402">
        <v>89</v>
      </c>
      <c r="AN28" s="402">
        <v>112</v>
      </c>
      <c r="AO28" s="402">
        <v>116</v>
      </c>
      <c r="AP28" s="402">
        <v>149</v>
      </c>
      <c r="AQ28" s="402">
        <v>214</v>
      </c>
      <c r="AR28" s="402">
        <v>149</v>
      </c>
      <c r="AS28" s="402">
        <v>162</v>
      </c>
      <c r="AT28" s="402">
        <v>281.07400000000001</v>
      </c>
      <c r="AU28" s="402">
        <v>429.02289951173043</v>
      </c>
      <c r="AV28" s="402">
        <v>335.98800000000119</v>
      </c>
      <c r="AW28" s="402">
        <v>340.62299999999959</v>
      </c>
      <c r="AX28" s="402">
        <v>426.04799999999886</v>
      </c>
      <c r="AY28" s="402">
        <v>494.53299999999945</v>
      </c>
      <c r="AZ28" s="402">
        <v>450.69499999999999</v>
      </c>
      <c r="BA28" s="402">
        <v>407.31700000000092</v>
      </c>
      <c r="BB28" s="402">
        <v>382.68999999999869</v>
      </c>
      <c r="BC28" s="402">
        <v>287.32200000000012</v>
      </c>
      <c r="BD28" s="402">
        <v>292.22699999999895</v>
      </c>
      <c r="BE28" s="402">
        <v>325.9071194121716</v>
      </c>
      <c r="BF28" s="402">
        <v>354.31471095259985</v>
      </c>
      <c r="BG28" s="402">
        <v>484.93625241992959</v>
      </c>
      <c r="BH28" s="402">
        <v>382.21499999999997</v>
      </c>
      <c r="BI28" s="402">
        <v>253.7110046050002</v>
      </c>
      <c r="BJ28" s="402">
        <v>243.58984891</v>
      </c>
      <c r="BK28" s="402">
        <v>229.90786925876637</v>
      </c>
      <c r="BL28" s="402">
        <v>212.53440938999847</v>
      </c>
      <c r="BM28" s="402">
        <v>284.51897782000015</v>
      </c>
      <c r="BN28" s="402">
        <v>0</v>
      </c>
      <c r="BO28" s="402">
        <v>0</v>
      </c>
      <c r="BP28" s="402">
        <v>0</v>
      </c>
      <c r="BQ28" s="402">
        <v>0</v>
      </c>
      <c r="BR28" s="402">
        <v>0</v>
      </c>
      <c r="BS28" s="402">
        <v>0</v>
      </c>
      <c r="BT28" s="402">
        <v>0</v>
      </c>
      <c r="BU28" s="402">
        <v>0</v>
      </c>
      <c r="BV28" s="402">
        <v>0</v>
      </c>
      <c r="BW28" s="402">
        <v>0</v>
      </c>
      <c r="BX28" s="402">
        <v>0</v>
      </c>
      <c r="BY28" s="402">
        <v>0</v>
      </c>
      <c r="BZ28" s="402">
        <v>0</v>
      </c>
      <c r="CA28" s="402">
        <v>0</v>
      </c>
      <c r="CB28" s="402">
        <v>0</v>
      </c>
      <c r="CC28" s="402">
        <v>0</v>
      </c>
      <c r="CD28" s="402">
        <v>0</v>
      </c>
      <c r="CE28" s="403">
        <v>0</v>
      </c>
    </row>
    <row r="29" spans="1:83" s="53" customFormat="1" ht="25.5" customHeight="1" x14ac:dyDescent="0.35">
      <c r="B29" s="201" t="s">
        <v>720</v>
      </c>
      <c r="C29" s="75"/>
      <c r="D29" s="402">
        <f t="shared" ref="D29:AI29" si="18">SUM(D30:D35)</f>
        <v>0</v>
      </c>
      <c r="E29" s="402">
        <f t="shared" si="18"/>
        <v>0</v>
      </c>
      <c r="F29" s="402">
        <f t="shared" si="18"/>
        <v>0</v>
      </c>
      <c r="G29" s="402">
        <f t="shared" si="18"/>
        <v>0</v>
      </c>
      <c r="H29" s="402">
        <f t="shared" si="18"/>
        <v>0</v>
      </c>
      <c r="I29" s="402">
        <f t="shared" si="18"/>
        <v>0</v>
      </c>
      <c r="J29" s="402">
        <f t="shared" si="18"/>
        <v>0</v>
      </c>
      <c r="K29" s="402">
        <f t="shared" si="18"/>
        <v>0</v>
      </c>
      <c r="L29" s="402">
        <f t="shared" si="18"/>
        <v>0</v>
      </c>
      <c r="M29" s="402">
        <f t="shared" si="18"/>
        <v>0</v>
      </c>
      <c r="N29" s="402">
        <f t="shared" si="18"/>
        <v>0</v>
      </c>
      <c r="O29" s="402">
        <f t="shared" si="18"/>
        <v>0</v>
      </c>
      <c r="P29" s="402">
        <f t="shared" si="18"/>
        <v>0</v>
      </c>
      <c r="Q29" s="402">
        <f t="shared" si="18"/>
        <v>0</v>
      </c>
      <c r="R29" s="402">
        <f t="shared" si="18"/>
        <v>0</v>
      </c>
      <c r="S29" s="402">
        <f t="shared" si="18"/>
        <v>0</v>
      </c>
      <c r="T29" s="402">
        <f t="shared" si="18"/>
        <v>0</v>
      </c>
      <c r="U29" s="402">
        <f t="shared" si="18"/>
        <v>0</v>
      </c>
      <c r="V29" s="402">
        <f t="shared" si="18"/>
        <v>0</v>
      </c>
      <c r="W29" s="402">
        <f t="shared" si="18"/>
        <v>0</v>
      </c>
      <c r="X29" s="402">
        <f t="shared" si="18"/>
        <v>0</v>
      </c>
      <c r="Y29" s="402">
        <f t="shared" si="18"/>
        <v>0</v>
      </c>
      <c r="Z29" s="402">
        <f t="shared" si="18"/>
        <v>0</v>
      </c>
      <c r="AA29" s="402">
        <f t="shared" si="18"/>
        <v>0</v>
      </c>
      <c r="AB29" s="402">
        <f t="shared" si="18"/>
        <v>0</v>
      </c>
      <c r="AC29" s="402">
        <f t="shared" si="18"/>
        <v>0</v>
      </c>
      <c r="AD29" s="402">
        <f t="shared" si="18"/>
        <v>0</v>
      </c>
      <c r="AE29" s="402">
        <f t="shared" si="18"/>
        <v>0</v>
      </c>
      <c r="AF29" s="402">
        <f t="shared" si="18"/>
        <v>0</v>
      </c>
      <c r="AG29" s="402">
        <f t="shared" si="18"/>
        <v>0</v>
      </c>
      <c r="AH29" s="402">
        <f t="shared" si="18"/>
        <v>287.50626379634298</v>
      </c>
      <c r="AI29" s="402">
        <f t="shared" si="18"/>
        <v>302.08045600000003</v>
      </c>
      <c r="AJ29" s="402">
        <f t="shared" ref="AJ29:BO29" si="19">SUM(AJ30:AJ35)</f>
        <v>395.88564615384615</v>
      </c>
      <c r="AK29" s="402">
        <f t="shared" si="19"/>
        <v>564.3645305</v>
      </c>
      <c r="AL29" s="402">
        <f t="shared" si="19"/>
        <v>755.4666057500001</v>
      </c>
      <c r="AM29" s="402">
        <f t="shared" si="19"/>
        <v>882.96256549999987</v>
      </c>
      <c r="AN29" s="402">
        <f t="shared" si="19"/>
        <v>1020.7705977499999</v>
      </c>
      <c r="AO29" s="402">
        <f t="shared" si="19"/>
        <v>1172.1197127142857</v>
      </c>
      <c r="AP29" s="402">
        <f t="shared" si="19"/>
        <v>1245.5755610666668</v>
      </c>
      <c r="AQ29" s="402">
        <f t="shared" si="19"/>
        <v>1291.2906329999998</v>
      </c>
      <c r="AR29" s="402">
        <f t="shared" si="19"/>
        <v>1322.3629533333335</v>
      </c>
      <c r="AS29" s="402">
        <f t="shared" si="19"/>
        <v>1417.252283333333</v>
      </c>
      <c r="AT29" s="402">
        <f t="shared" si="19"/>
        <v>1601.3146243333333</v>
      </c>
      <c r="AU29" s="402">
        <f t="shared" si="19"/>
        <v>2084.0561549999998</v>
      </c>
      <c r="AV29" s="402">
        <f t="shared" si="19"/>
        <v>2588.9620103333332</v>
      </c>
      <c r="AW29" s="402">
        <f t="shared" si="19"/>
        <v>2871.8776219999995</v>
      </c>
      <c r="AX29" s="402">
        <f t="shared" si="19"/>
        <v>2785.9169999999999</v>
      </c>
      <c r="AY29" s="402">
        <f t="shared" si="19"/>
        <v>2744.35</v>
      </c>
      <c r="AZ29" s="402">
        <f t="shared" si="19"/>
        <v>2438.2424801734269</v>
      </c>
      <c r="BA29" s="402">
        <f t="shared" si="19"/>
        <v>2154.4810000000002</v>
      </c>
      <c r="BB29" s="402">
        <f t="shared" si="19"/>
        <v>2160.527</v>
      </c>
      <c r="BC29" s="402">
        <f t="shared" si="19"/>
        <v>2384.0059999999999</v>
      </c>
      <c r="BD29" s="402">
        <f t="shared" si="19"/>
        <v>2944.4639999999999</v>
      </c>
      <c r="BE29" s="402">
        <f t="shared" si="19"/>
        <v>3325.067</v>
      </c>
      <c r="BF29" s="402">
        <f t="shared" si="19"/>
        <v>3655.0069999999996</v>
      </c>
      <c r="BG29" s="402">
        <f t="shared" si="19"/>
        <v>3752.7889999999998</v>
      </c>
      <c r="BH29" s="402">
        <f t="shared" si="19"/>
        <v>3278.0000000000005</v>
      </c>
      <c r="BI29" s="402">
        <f t="shared" si="19"/>
        <v>2525.9999999999995</v>
      </c>
      <c r="BJ29" s="402">
        <f t="shared" si="19"/>
        <v>2050</v>
      </c>
      <c r="BK29" s="402">
        <f t="shared" si="19"/>
        <v>1737.5119804834528</v>
      </c>
      <c r="BL29" s="402">
        <f t="shared" si="19"/>
        <v>1455.6900798477316</v>
      </c>
      <c r="BM29" s="402">
        <f t="shared" si="19"/>
        <v>877.14850322825873</v>
      </c>
      <c r="BN29" s="402">
        <f t="shared" si="19"/>
        <v>0</v>
      </c>
      <c r="BO29" s="402">
        <f t="shared" si="19"/>
        <v>0</v>
      </c>
      <c r="BP29" s="402">
        <f t="shared" ref="BP29:CE29" si="20">SUM(BP30:BP35)</f>
        <v>0</v>
      </c>
      <c r="BQ29" s="402">
        <f t="shared" si="20"/>
        <v>0</v>
      </c>
      <c r="BR29" s="402">
        <f t="shared" si="20"/>
        <v>0</v>
      </c>
      <c r="BS29" s="402">
        <f t="shared" si="20"/>
        <v>0</v>
      </c>
      <c r="BT29" s="402">
        <f t="shared" si="20"/>
        <v>0</v>
      </c>
      <c r="BU29" s="402">
        <f t="shared" si="20"/>
        <v>0</v>
      </c>
      <c r="BV29" s="402">
        <f t="shared" si="20"/>
        <v>0</v>
      </c>
      <c r="BW29" s="402">
        <f t="shared" si="20"/>
        <v>0</v>
      </c>
      <c r="BX29" s="402">
        <f t="shared" si="20"/>
        <v>0</v>
      </c>
      <c r="BY29" s="402">
        <f t="shared" si="20"/>
        <v>0</v>
      </c>
      <c r="BZ29" s="402">
        <f t="shared" si="20"/>
        <v>0</v>
      </c>
      <c r="CA29" s="402">
        <f t="shared" si="20"/>
        <v>0</v>
      </c>
      <c r="CB29" s="402">
        <f t="shared" si="20"/>
        <v>0</v>
      </c>
      <c r="CC29" s="402">
        <f t="shared" si="20"/>
        <v>0</v>
      </c>
      <c r="CD29" s="402">
        <f t="shared" si="20"/>
        <v>0</v>
      </c>
      <c r="CE29" s="403">
        <f t="shared" si="20"/>
        <v>0</v>
      </c>
    </row>
    <row r="30" spans="1:83" s="53" customFormat="1" x14ac:dyDescent="0.35">
      <c r="B30" s="288" t="s">
        <v>726</v>
      </c>
      <c r="C30" s="73"/>
      <c r="D30" s="402">
        <v>0</v>
      </c>
      <c r="E30" s="402">
        <v>0</v>
      </c>
      <c r="F30" s="402">
        <v>0</v>
      </c>
      <c r="G30" s="402">
        <v>0</v>
      </c>
      <c r="H30" s="402">
        <v>0</v>
      </c>
      <c r="I30" s="402">
        <v>0</v>
      </c>
      <c r="J30" s="402">
        <v>0</v>
      </c>
      <c r="K30" s="402">
        <v>0</v>
      </c>
      <c r="L30" s="402">
        <v>0</v>
      </c>
      <c r="M30" s="402">
        <v>0</v>
      </c>
      <c r="N30" s="402">
        <v>0</v>
      </c>
      <c r="O30" s="402">
        <v>0</v>
      </c>
      <c r="P30" s="402">
        <v>0</v>
      </c>
      <c r="Q30" s="402">
        <v>0</v>
      </c>
      <c r="R30" s="402">
        <v>0</v>
      </c>
      <c r="S30" s="402">
        <v>0</v>
      </c>
      <c r="T30" s="402">
        <v>0</v>
      </c>
      <c r="U30" s="402">
        <v>0</v>
      </c>
      <c r="V30" s="402">
        <v>0</v>
      </c>
      <c r="W30" s="402">
        <v>0</v>
      </c>
      <c r="X30" s="402">
        <v>0</v>
      </c>
      <c r="Y30" s="402">
        <v>0</v>
      </c>
      <c r="Z30" s="402">
        <v>0</v>
      </c>
      <c r="AA30" s="402">
        <v>0</v>
      </c>
      <c r="AB30" s="402">
        <v>0</v>
      </c>
      <c r="AC30" s="402">
        <v>0</v>
      </c>
      <c r="AD30" s="402">
        <v>0</v>
      </c>
      <c r="AE30" s="402">
        <v>0</v>
      </c>
      <c r="AF30" s="402">
        <v>0</v>
      </c>
      <c r="AG30" s="402">
        <v>0</v>
      </c>
      <c r="AH30" s="402">
        <v>93.471266166347988</v>
      </c>
      <c r="AI30" s="402">
        <v>94.923246999999989</v>
      </c>
      <c r="AJ30" s="402">
        <v>133.38773399999999</v>
      </c>
      <c r="AK30" s="402">
        <v>247.07490900000002</v>
      </c>
      <c r="AL30" s="402">
        <v>357.58954</v>
      </c>
      <c r="AM30" s="402">
        <v>431.42880574999998</v>
      </c>
      <c r="AN30" s="402">
        <v>509.44051474999986</v>
      </c>
      <c r="AO30" s="402">
        <v>568.12316771428561</v>
      </c>
      <c r="AP30" s="402">
        <v>574.2704686666666</v>
      </c>
      <c r="AQ30" s="402">
        <v>536.17211133333342</v>
      </c>
      <c r="AR30" s="402">
        <v>433.57405600000004</v>
      </c>
      <c r="AS30" s="402">
        <v>354.685723</v>
      </c>
      <c r="AT30" s="402">
        <v>376.53609799999998</v>
      </c>
      <c r="AU30" s="402">
        <v>563.69445233333329</v>
      </c>
      <c r="AV30" s="402">
        <v>715.69305299999996</v>
      </c>
      <c r="AW30" s="402">
        <v>769.72457333333318</v>
      </c>
      <c r="AX30" s="402">
        <v>820</v>
      </c>
      <c r="AY30" s="402">
        <v>660</v>
      </c>
      <c r="AZ30" s="402">
        <v>275.71548017342661</v>
      </c>
      <c r="BA30" s="402">
        <v>0</v>
      </c>
      <c r="BB30" s="402">
        <v>0</v>
      </c>
      <c r="BC30" s="402">
        <v>0</v>
      </c>
      <c r="BD30" s="402">
        <v>0</v>
      </c>
      <c r="BE30" s="402">
        <v>0</v>
      </c>
      <c r="BF30" s="402">
        <v>0</v>
      </c>
      <c r="BG30" s="402">
        <v>0</v>
      </c>
      <c r="BH30" s="402">
        <v>0</v>
      </c>
      <c r="BI30" s="402">
        <v>0</v>
      </c>
      <c r="BJ30" s="402">
        <v>0</v>
      </c>
      <c r="BK30" s="402">
        <v>0</v>
      </c>
      <c r="BL30" s="402">
        <v>0</v>
      </c>
      <c r="BM30" s="402">
        <v>0</v>
      </c>
      <c r="BN30" s="402">
        <v>0</v>
      </c>
      <c r="BO30" s="402">
        <v>0</v>
      </c>
      <c r="BP30" s="402">
        <v>0</v>
      </c>
      <c r="BQ30" s="402">
        <v>0</v>
      </c>
      <c r="BR30" s="402">
        <v>0</v>
      </c>
      <c r="BS30" s="402">
        <v>0</v>
      </c>
      <c r="BT30" s="402">
        <v>0</v>
      </c>
      <c r="BU30" s="402">
        <v>0</v>
      </c>
      <c r="BV30" s="402">
        <v>0</v>
      </c>
      <c r="BW30" s="402">
        <v>0</v>
      </c>
      <c r="BX30" s="402">
        <v>0</v>
      </c>
      <c r="BY30" s="402">
        <v>0</v>
      </c>
      <c r="BZ30" s="402">
        <v>0</v>
      </c>
      <c r="CA30" s="402">
        <v>0</v>
      </c>
      <c r="CB30" s="402">
        <v>0</v>
      </c>
      <c r="CC30" s="402">
        <v>0</v>
      </c>
      <c r="CD30" s="402">
        <v>0</v>
      </c>
      <c r="CE30" s="403">
        <v>0</v>
      </c>
    </row>
    <row r="31" spans="1:83" s="53" customFormat="1" x14ac:dyDescent="0.35">
      <c r="B31" s="288" t="s">
        <v>727</v>
      </c>
      <c r="C31" s="73"/>
      <c r="D31" s="402">
        <v>0</v>
      </c>
      <c r="E31" s="402">
        <v>0</v>
      </c>
      <c r="F31" s="402">
        <v>0</v>
      </c>
      <c r="G31" s="402">
        <v>0</v>
      </c>
      <c r="H31" s="402">
        <v>0</v>
      </c>
      <c r="I31" s="402">
        <v>0</v>
      </c>
      <c r="J31" s="402">
        <v>0</v>
      </c>
      <c r="K31" s="402">
        <v>0</v>
      </c>
      <c r="L31" s="402">
        <v>0</v>
      </c>
      <c r="M31" s="402">
        <v>0</v>
      </c>
      <c r="N31" s="402">
        <v>0</v>
      </c>
      <c r="O31" s="402">
        <v>0</v>
      </c>
      <c r="P31" s="402">
        <v>0</v>
      </c>
      <c r="Q31" s="402">
        <v>0</v>
      </c>
      <c r="R31" s="402">
        <v>0</v>
      </c>
      <c r="S31" s="402">
        <v>0</v>
      </c>
      <c r="T31" s="402">
        <v>0</v>
      </c>
      <c r="U31" s="402">
        <v>0</v>
      </c>
      <c r="V31" s="402">
        <v>0</v>
      </c>
      <c r="W31" s="402">
        <v>0</v>
      </c>
      <c r="X31" s="402">
        <v>0</v>
      </c>
      <c r="Y31" s="402">
        <v>0</v>
      </c>
      <c r="Z31" s="402">
        <v>0</v>
      </c>
      <c r="AA31" s="402">
        <v>0</v>
      </c>
      <c r="AB31" s="402">
        <v>0</v>
      </c>
      <c r="AC31" s="402">
        <v>0</v>
      </c>
      <c r="AD31" s="402">
        <v>0</v>
      </c>
      <c r="AE31" s="402">
        <v>0</v>
      </c>
      <c r="AF31" s="402">
        <v>0</v>
      </c>
      <c r="AG31" s="402">
        <v>0</v>
      </c>
      <c r="AH31" s="402">
        <v>2.8029816586538465</v>
      </c>
      <c r="AI31" s="402">
        <v>3.1177550000000003</v>
      </c>
      <c r="AJ31" s="402">
        <v>4.417237692307693</v>
      </c>
      <c r="AK31" s="402">
        <v>3.0525300000000004</v>
      </c>
      <c r="AL31" s="402">
        <v>5.1579929999999994</v>
      </c>
      <c r="AM31" s="402">
        <v>4.8207797499999998</v>
      </c>
      <c r="AN31" s="402">
        <v>5.9772190000000007</v>
      </c>
      <c r="AO31" s="402">
        <v>6.0103905714285712</v>
      </c>
      <c r="AP31" s="402">
        <v>6.2181166666666661</v>
      </c>
      <c r="AQ31" s="402">
        <v>11.184782999999999</v>
      </c>
      <c r="AR31" s="402">
        <v>20.375420333333334</v>
      </c>
      <c r="AS31" s="402">
        <v>23.223578666666668</v>
      </c>
      <c r="AT31" s="402">
        <v>27.424068666666663</v>
      </c>
      <c r="AU31" s="402">
        <v>33.173434999999991</v>
      </c>
      <c r="AV31" s="402">
        <v>38.794090666666669</v>
      </c>
      <c r="AW31" s="402">
        <v>43.345056333333332</v>
      </c>
      <c r="AX31" s="402">
        <v>43.463999999999999</v>
      </c>
      <c r="AY31" s="402">
        <v>46.861000000000004</v>
      </c>
      <c r="AZ31" s="402">
        <v>50.704000000000001</v>
      </c>
      <c r="BA31" s="402">
        <v>51.632000000000005</v>
      </c>
      <c r="BB31" s="402">
        <v>53.134</v>
      </c>
      <c r="BC31" s="402">
        <v>55.036000000000001</v>
      </c>
      <c r="BD31" s="402">
        <v>63.141999999999996</v>
      </c>
      <c r="BE31" s="402">
        <v>69.936000000000007</v>
      </c>
      <c r="BF31" s="402">
        <v>78.903000000000006</v>
      </c>
      <c r="BG31" s="402">
        <v>44.26</v>
      </c>
      <c r="BH31" s="402">
        <v>0</v>
      </c>
      <c r="BI31" s="402">
        <v>0</v>
      </c>
      <c r="BJ31" s="402">
        <v>0</v>
      </c>
      <c r="BK31" s="402">
        <v>0</v>
      </c>
      <c r="BL31" s="402">
        <v>0</v>
      </c>
      <c r="BM31" s="402">
        <v>0</v>
      </c>
      <c r="BN31" s="402">
        <v>0</v>
      </c>
      <c r="BO31" s="402">
        <v>0</v>
      </c>
      <c r="BP31" s="402">
        <v>0</v>
      </c>
      <c r="BQ31" s="402">
        <v>0</v>
      </c>
      <c r="BR31" s="402">
        <v>0</v>
      </c>
      <c r="BS31" s="402">
        <v>0</v>
      </c>
      <c r="BT31" s="402">
        <v>0</v>
      </c>
      <c r="BU31" s="402">
        <v>0</v>
      </c>
      <c r="BV31" s="402">
        <v>0</v>
      </c>
      <c r="BW31" s="402">
        <v>0</v>
      </c>
      <c r="BX31" s="402">
        <v>0</v>
      </c>
      <c r="BY31" s="402">
        <v>0</v>
      </c>
      <c r="BZ31" s="402">
        <v>0</v>
      </c>
      <c r="CA31" s="402">
        <v>0</v>
      </c>
      <c r="CB31" s="402">
        <v>0</v>
      </c>
      <c r="CC31" s="402">
        <v>0</v>
      </c>
      <c r="CD31" s="402">
        <v>0</v>
      </c>
      <c r="CE31" s="403">
        <v>0</v>
      </c>
    </row>
    <row r="32" spans="1:83" s="53" customFormat="1" x14ac:dyDescent="0.35">
      <c r="B32" s="288" t="s">
        <v>712</v>
      </c>
      <c r="C32" s="73"/>
      <c r="D32" s="402">
        <v>0</v>
      </c>
      <c r="E32" s="402">
        <v>0</v>
      </c>
      <c r="F32" s="402">
        <v>0</v>
      </c>
      <c r="G32" s="402">
        <v>0</v>
      </c>
      <c r="H32" s="402">
        <v>0</v>
      </c>
      <c r="I32" s="402">
        <v>0</v>
      </c>
      <c r="J32" s="402">
        <v>0</v>
      </c>
      <c r="K32" s="402">
        <v>0</v>
      </c>
      <c r="L32" s="402">
        <v>0</v>
      </c>
      <c r="M32" s="402">
        <v>0</v>
      </c>
      <c r="N32" s="402">
        <v>0</v>
      </c>
      <c r="O32" s="402">
        <v>0</v>
      </c>
      <c r="P32" s="402">
        <v>0</v>
      </c>
      <c r="Q32" s="402">
        <v>0</v>
      </c>
      <c r="R32" s="402">
        <v>0</v>
      </c>
      <c r="S32" s="402">
        <v>0</v>
      </c>
      <c r="T32" s="402">
        <v>0</v>
      </c>
      <c r="U32" s="402">
        <v>0</v>
      </c>
      <c r="V32" s="402">
        <v>0</v>
      </c>
      <c r="W32" s="402">
        <v>0</v>
      </c>
      <c r="X32" s="402">
        <v>0</v>
      </c>
      <c r="Y32" s="402">
        <v>0</v>
      </c>
      <c r="Z32" s="402">
        <v>0</v>
      </c>
      <c r="AA32" s="402">
        <v>0</v>
      </c>
      <c r="AB32" s="402">
        <v>0</v>
      </c>
      <c r="AC32" s="402">
        <v>0</v>
      </c>
      <c r="AD32" s="402">
        <v>0</v>
      </c>
      <c r="AE32" s="402">
        <v>0</v>
      </c>
      <c r="AF32" s="402">
        <v>0</v>
      </c>
      <c r="AG32" s="402">
        <v>0</v>
      </c>
      <c r="AH32" s="402">
        <v>5.1934940357142851</v>
      </c>
      <c r="AI32" s="402">
        <v>5.8754679999999997</v>
      </c>
      <c r="AJ32" s="402">
        <v>6.4494479999999994</v>
      </c>
      <c r="AK32" s="402">
        <v>7.7735155000000002</v>
      </c>
      <c r="AL32" s="402">
        <v>8.1048584999999989</v>
      </c>
      <c r="AM32" s="402">
        <v>11.847468999999998</v>
      </c>
      <c r="AN32" s="402">
        <v>12.584511500000001</v>
      </c>
      <c r="AO32" s="402">
        <v>15.318929857142857</v>
      </c>
      <c r="AP32" s="402">
        <v>21.204908400000001</v>
      </c>
      <c r="AQ32" s="402">
        <v>26.817910999999995</v>
      </c>
      <c r="AR32" s="402">
        <v>31.576727000000005</v>
      </c>
      <c r="AS32" s="402">
        <v>44.142540666666669</v>
      </c>
      <c r="AT32" s="402">
        <v>70.518660999999994</v>
      </c>
      <c r="AU32" s="402">
        <v>130.53000933333331</v>
      </c>
      <c r="AV32" s="402">
        <v>189.23076999999998</v>
      </c>
      <c r="AW32" s="402">
        <v>255.07671199999996</v>
      </c>
      <c r="AX32" s="402">
        <v>255.15199999999999</v>
      </c>
      <c r="AY32" s="402">
        <v>297.05799999999999</v>
      </c>
      <c r="AZ32" s="402">
        <v>327.88400000000001</v>
      </c>
      <c r="BA32" s="402">
        <v>354.95100000000002</v>
      </c>
      <c r="BB32" s="402">
        <v>382.50900000000001</v>
      </c>
      <c r="BC32" s="402">
        <v>453.77700000000004</v>
      </c>
      <c r="BD32" s="402">
        <v>582.23099999999999</v>
      </c>
      <c r="BE32" s="402">
        <v>697.84500000000003</v>
      </c>
      <c r="BF32" s="402">
        <v>800.66499999999996</v>
      </c>
      <c r="BG32" s="402">
        <v>866.86699999999996</v>
      </c>
      <c r="BH32" s="402">
        <v>824.20128892350272</v>
      </c>
      <c r="BI32" s="402">
        <v>660.22746358750726</v>
      </c>
      <c r="BJ32" s="402">
        <v>551.92517870773702</v>
      </c>
      <c r="BK32" s="402">
        <v>473.66156547405154</v>
      </c>
      <c r="BL32" s="402">
        <v>417.08510670184251</v>
      </c>
      <c r="BM32" s="402">
        <v>302.41702124496578</v>
      </c>
      <c r="BN32" s="402">
        <v>0</v>
      </c>
      <c r="BO32" s="402">
        <v>0</v>
      </c>
      <c r="BP32" s="402">
        <v>0</v>
      </c>
      <c r="BQ32" s="402">
        <v>0</v>
      </c>
      <c r="BR32" s="402">
        <v>0</v>
      </c>
      <c r="BS32" s="402">
        <v>0</v>
      </c>
      <c r="BT32" s="402">
        <v>0</v>
      </c>
      <c r="BU32" s="402">
        <v>0</v>
      </c>
      <c r="BV32" s="402">
        <v>0</v>
      </c>
      <c r="BW32" s="402">
        <v>0</v>
      </c>
      <c r="BX32" s="402">
        <v>0</v>
      </c>
      <c r="BY32" s="402">
        <v>0</v>
      </c>
      <c r="BZ32" s="402">
        <v>0</v>
      </c>
      <c r="CA32" s="402">
        <v>0</v>
      </c>
      <c r="CB32" s="402">
        <v>0</v>
      </c>
      <c r="CC32" s="402">
        <v>0</v>
      </c>
      <c r="CD32" s="402">
        <v>0</v>
      </c>
      <c r="CE32" s="403">
        <v>0</v>
      </c>
    </row>
    <row r="33" spans="1:83" s="53" customFormat="1" x14ac:dyDescent="0.35">
      <c r="B33" s="288" t="s">
        <v>728</v>
      </c>
      <c r="C33" s="73"/>
      <c r="D33" s="402">
        <v>0</v>
      </c>
      <c r="E33" s="402">
        <v>0</v>
      </c>
      <c r="F33" s="402">
        <v>0</v>
      </c>
      <c r="G33" s="402">
        <v>0</v>
      </c>
      <c r="H33" s="402">
        <v>0</v>
      </c>
      <c r="I33" s="402">
        <v>0</v>
      </c>
      <c r="J33" s="402">
        <v>0</v>
      </c>
      <c r="K33" s="402">
        <v>0</v>
      </c>
      <c r="L33" s="402">
        <v>0</v>
      </c>
      <c r="M33" s="402">
        <v>0</v>
      </c>
      <c r="N33" s="402">
        <v>0</v>
      </c>
      <c r="O33" s="402">
        <v>0</v>
      </c>
      <c r="P33" s="402">
        <v>0</v>
      </c>
      <c r="Q33" s="402">
        <v>0</v>
      </c>
      <c r="R33" s="402">
        <v>0</v>
      </c>
      <c r="S33" s="402">
        <v>0</v>
      </c>
      <c r="T33" s="402">
        <v>0</v>
      </c>
      <c r="U33" s="402">
        <v>0</v>
      </c>
      <c r="V33" s="402">
        <v>0</v>
      </c>
      <c r="W33" s="402">
        <v>0</v>
      </c>
      <c r="X33" s="402">
        <v>0</v>
      </c>
      <c r="Y33" s="402">
        <v>0</v>
      </c>
      <c r="Z33" s="402">
        <v>0</v>
      </c>
      <c r="AA33" s="402">
        <v>0</v>
      </c>
      <c r="AB33" s="402">
        <v>0</v>
      </c>
      <c r="AC33" s="402">
        <v>0</v>
      </c>
      <c r="AD33" s="402">
        <v>0</v>
      </c>
      <c r="AE33" s="402">
        <v>0</v>
      </c>
      <c r="AF33" s="402">
        <v>0</v>
      </c>
      <c r="AG33" s="402">
        <v>0</v>
      </c>
      <c r="AH33" s="402">
        <v>182.15085531267607</v>
      </c>
      <c r="AI33" s="402">
        <v>193.603454</v>
      </c>
      <c r="AJ33" s="402">
        <v>246.08449246153847</v>
      </c>
      <c r="AK33" s="402">
        <v>298.00780700000001</v>
      </c>
      <c r="AL33" s="402">
        <v>372.96242025000004</v>
      </c>
      <c r="AM33" s="402">
        <v>418.66883899999999</v>
      </c>
      <c r="AN33" s="402">
        <v>472.97908750000005</v>
      </c>
      <c r="AO33" s="402">
        <v>559.46277857142854</v>
      </c>
      <c r="AP33" s="402">
        <v>619.10317680000003</v>
      </c>
      <c r="AQ33" s="402">
        <v>687.23668999999995</v>
      </c>
      <c r="AR33" s="402">
        <v>786.62654500000008</v>
      </c>
      <c r="AS33" s="402">
        <v>914.84584999999981</v>
      </c>
      <c r="AT33" s="402">
        <v>1031.7429646666667</v>
      </c>
      <c r="AU33" s="402">
        <v>1238.1339973333331</v>
      </c>
      <c r="AV33" s="402">
        <v>1496.1980143333333</v>
      </c>
      <c r="AW33" s="402">
        <v>1640.7096546666664</v>
      </c>
      <c r="AX33" s="402">
        <v>1565.194</v>
      </c>
      <c r="AY33" s="402">
        <v>1620.7080000000001</v>
      </c>
      <c r="AZ33" s="402">
        <v>1655.7110000000002</v>
      </c>
      <c r="BA33" s="402">
        <v>1620.1309999999999</v>
      </c>
      <c r="BB33" s="402">
        <v>1603.6470000000002</v>
      </c>
      <c r="BC33" s="402">
        <v>1767.1590000000001</v>
      </c>
      <c r="BD33" s="402">
        <v>2165.7539999999999</v>
      </c>
      <c r="BE33" s="402">
        <v>2410.0329999999999</v>
      </c>
      <c r="BF33" s="402">
        <v>2614.94</v>
      </c>
      <c r="BG33" s="402">
        <v>2692.2280000000001</v>
      </c>
      <c r="BH33" s="402">
        <v>2340.126238103408</v>
      </c>
      <c r="BI33" s="402">
        <v>1796.9867403600622</v>
      </c>
      <c r="BJ33" s="402">
        <v>1440.1638339966985</v>
      </c>
      <c r="BK33" s="402">
        <v>1213.3319089372128</v>
      </c>
      <c r="BL33" s="402">
        <v>1007.6875486858021</v>
      </c>
      <c r="BM33" s="402">
        <v>545.2825045729727</v>
      </c>
      <c r="BN33" s="402">
        <v>0</v>
      </c>
      <c r="BO33" s="402">
        <v>0</v>
      </c>
      <c r="BP33" s="402">
        <v>0</v>
      </c>
      <c r="BQ33" s="402">
        <v>0</v>
      </c>
      <c r="BR33" s="402">
        <v>0</v>
      </c>
      <c r="BS33" s="402">
        <v>0</v>
      </c>
      <c r="BT33" s="402">
        <v>0</v>
      </c>
      <c r="BU33" s="402">
        <v>0</v>
      </c>
      <c r="BV33" s="402">
        <v>0</v>
      </c>
      <c r="BW33" s="402">
        <v>0</v>
      </c>
      <c r="BX33" s="402">
        <v>0</v>
      </c>
      <c r="BY33" s="402">
        <v>0</v>
      </c>
      <c r="BZ33" s="402">
        <v>0</v>
      </c>
      <c r="CA33" s="402">
        <v>0</v>
      </c>
      <c r="CB33" s="402">
        <v>0</v>
      </c>
      <c r="CC33" s="402">
        <v>0</v>
      </c>
      <c r="CD33" s="402">
        <v>0</v>
      </c>
      <c r="CE33" s="403">
        <v>0</v>
      </c>
    </row>
    <row r="34" spans="1:83" s="53" customFormat="1" x14ac:dyDescent="0.35">
      <c r="B34" s="288" t="s">
        <v>729</v>
      </c>
      <c r="C34" s="73"/>
      <c r="D34" s="402">
        <v>0</v>
      </c>
      <c r="E34" s="402">
        <v>0</v>
      </c>
      <c r="F34" s="402">
        <v>0</v>
      </c>
      <c r="G34" s="402">
        <v>0</v>
      </c>
      <c r="H34" s="402">
        <v>0</v>
      </c>
      <c r="I34" s="402">
        <v>0</v>
      </c>
      <c r="J34" s="402">
        <v>0</v>
      </c>
      <c r="K34" s="402">
        <v>0</v>
      </c>
      <c r="L34" s="402">
        <v>0</v>
      </c>
      <c r="M34" s="402">
        <v>0</v>
      </c>
      <c r="N34" s="402">
        <v>0</v>
      </c>
      <c r="O34" s="402">
        <v>0</v>
      </c>
      <c r="P34" s="402">
        <v>0</v>
      </c>
      <c r="Q34" s="402">
        <v>0</v>
      </c>
      <c r="R34" s="402">
        <v>0</v>
      </c>
      <c r="S34" s="402">
        <v>0</v>
      </c>
      <c r="T34" s="402">
        <v>0</v>
      </c>
      <c r="U34" s="402">
        <v>0</v>
      </c>
      <c r="V34" s="402">
        <v>0</v>
      </c>
      <c r="W34" s="402">
        <v>0</v>
      </c>
      <c r="X34" s="402">
        <v>0</v>
      </c>
      <c r="Y34" s="402">
        <v>0</v>
      </c>
      <c r="Z34" s="402">
        <v>0</v>
      </c>
      <c r="AA34" s="402">
        <v>0</v>
      </c>
      <c r="AB34" s="402">
        <v>0</v>
      </c>
      <c r="AC34" s="402">
        <v>0</v>
      </c>
      <c r="AD34" s="402">
        <v>0</v>
      </c>
      <c r="AE34" s="402">
        <v>0</v>
      </c>
      <c r="AF34" s="402">
        <v>0</v>
      </c>
      <c r="AG34" s="402">
        <v>0</v>
      </c>
      <c r="AH34" s="402">
        <v>2.3176474098360655</v>
      </c>
      <c r="AI34" s="402">
        <v>2.5419358688524589</v>
      </c>
      <c r="AJ34" s="402">
        <v>3.032214586666667</v>
      </c>
      <c r="AK34" s="402">
        <v>4.2614319429551788</v>
      </c>
      <c r="AL34" s="402">
        <v>5.6409478888888893</v>
      </c>
      <c r="AM34" s="402">
        <v>7.2432321987577657</v>
      </c>
      <c r="AN34" s="402">
        <v>8.4231230512820527</v>
      </c>
      <c r="AO34" s="402">
        <v>10.800226018433181</v>
      </c>
      <c r="AP34" s="402">
        <v>11.40188078888889</v>
      </c>
      <c r="AQ34" s="402">
        <v>11.713980107954544</v>
      </c>
      <c r="AR34" s="402">
        <v>27.608028126888218</v>
      </c>
      <c r="AS34" s="402">
        <v>44.195025049999991</v>
      </c>
      <c r="AT34" s="402">
        <v>34.984655181014098</v>
      </c>
      <c r="AU34" s="402">
        <v>45.762173703336863</v>
      </c>
      <c r="AV34" s="402">
        <v>66.131657658259329</v>
      </c>
      <c r="AW34" s="402">
        <v>71.191566821895719</v>
      </c>
      <c r="AX34" s="402">
        <v>45.959000000000003</v>
      </c>
      <c r="AY34" s="402">
        <v>52.497</v>
      </c>
      <c r="AZ34" s="402">
        <v>55.951000000000001</v>
      </c>
      <c r="BA34" s="402">
        <v>55.793000000000006</v>
      </c>
      <c r="BB34" s="402">
        <v>48.305</v>
      </c>
      <c r="BC34" s="402">
        <v>50.900999999999996</v>
      </c>
      <c r="BD34" s="402">
        <v>63.215000000000003</v>
      </c>
      <c r="BE34" s="402">
        <v>64.663000000000011</v>
      </c>
      <c r="BF34" s="402">
        <v>67.364999999999995</v>
      </c>
      <c r="BG34" s="402">
        <v>55.756</v>
      </c>
      <c r="BH34" s="402">
        <v>32.408347331744444</v>
      </c>
      <c r="BI34" s="402">
        <v>13.401102736940748</v>
      </c>
      <c r="BJ34" s="402">
        <v>12.776731585820285</v>
      </c>
      <c r="BK34" s="402">
        <v>2.5333533332640377</v>
      </c>
      <c r="BL34" s="402">
        <v>0</v>
      </c>
      <c r="BM34" s="402">
        <v>0</v>
      </c>
      <c r="BN34" s="402">
        <v>0</v>
      </c>
      <c r="BO34" s="402">
        <v>0</v>
      </c>
      <c r="BP34" s="402">
        <v>0</v>
      </c>
      <c r="BQ34" s="402">
        <v>0</v>
      </c>
      <c r="BR34" s="402">
        <v>0</v>
      </c>
      <c r="BS34" s="402">
        <v>0</v>
      </c>
      <c r="BT34" s="402">
        <v>0</v>
      </c>
      <c r="BU34" s="402">
        <v>0</v>
      </c>
      <c r="BV34" s="402">
        <v>0</v>
      </c>
      <c r="BW34" s="402">
        <v>0</v>
      </c>
      <c r="BX34" s="402">
        <v>0</v>
      </c>
      <c r="BY34" s="402">
        <v>0</v>
      </c>
      <c r="BZ34" s="402">
        <v>0</v>
      </c>
      <c r="CA34" s="402">
        <v>0</v>
      </c>
      <c r="CB34" s="402">
        <v>0</v>
      </c>
      <c r="CC34" s="402">
        <v>0</v>
      </c>
      <c r="CD34" s="402">
        <v>0</v>
      </c>
      <c r="CE34" s="403">
        <v>0</v>
      </c>
    </row>
    <row r="35" spans="1:83" s="53" customFormat="1" x14ac:dyDescent="0.35">
      <c r="B35" s="289" t="s">
        <v>730</v>
      </c>
      <c r="C35" s="447"/>
      <c r="D35" s="402">
        <v>0</v>
      </c>
      <c r="E35" s="402">
        <v>0</v>
      </c>
      <c r="F35" s="402">
        <v>0</v>
      </c>
      <c r="G35" s="402">
        <v>0</v>
      </c>
      <c r="H35" s="402">
        <v>0</v>
      </c>
      <c r="I35" s="402">
        <v>0</v>
      </c>
      <c r="J35" s="402">
        <v>0</v>
      </c>
      <c r="K35" s="402">
        <v>0</v>
      </c>
      <c r="L35" s="402">
        <v>0</v>
      </c>
      <c r="M35" s="402">
        <v>0</v>
      </c>
      <c r="N35" s="402">
        <v>0</v>
      </c>
      <c r="O35" s="402">
        <v>0</v>
      </c>
      <c r="P35" s="402">
        <v>0</v>
      </c>
      <c r="Q35" s="402">
        <v>0</v>
      </c>
      <c r="R35" s="402">
        <v>0</v>
      </c>
      <c r="S35" s="402">
        <v>0</v>
      </c>
      <c r="T35" s="402">
        <v>0</v>
      </c>
      <c r="U35" s="402">
        <v>0</v>
      </c>
      <c r="V35" s="402">
        <v>0</v>
      </c>
      <c r="W35" s="402">
        <v>0</v>
      </c>
      <c r="X35" s="402">
        <v>0</v>
      </c>
      <c r="Y35" s="402">
        <v>0</v>
      </c>
      <c r="Z35" s="402">
        <v>0</v>
      </c>
      <c r="AA35" s="402">
        <v>0</v>
      </c>
      <c r="AB35" s="402">
        <v>0</v>
      </c>
      <c r="AC35" s="402">
        <v>0</v>
      </c>
      <c r="AD35" s="402">
        <v>0</v>
      </c>
      <c r="AE35" s="402">
        <v>0</v>
      </c>
      <c r="AF35" s="402">
        <v>0</v>
      </c>
      <c r="AG35" s="402">
        <v>0</v>
      </c>
      <c r="AH35" s="402">
        <v>1.5700192131147541</v>
      </c>
      <c r="AI35" s="402">
        <v>2.0185961311475409</v>
      </c>
      <c r="AJ35" s="402">
        <v>2.5145194133333337</v>
      </c>
      <c r="AK35" s="402">
        <v>4.1943370570448213</v>
      </c>
      <c r="AL35" s="402">
        <v>6.0108461111111113</v>
      </c>
      <c r="AM35" s="402">
        <v>8.9534398012422383</v>
      </c>
      <c r="AN35" s="402">
        <v>11.366141948717949</v>
      </c>
      <c r="AO35" s="402">
        <v>12.40421998156682</v>
      </c>
      <c r="AP35" s="402">
        <v>13.377009744444447</v>
      </c>
      <c r="AQ35" s="402">
        <v>18.165157558712117</v>
      </c>
      <c r="AR35" s="402">
        <v>22.602176873111784</v>
      </c>
      <c r="AS35" s="402">
        <v>36.159565949999994</v>
      </c>
      <c r="AT35" s="402">
        <v>60.108176818985882</v>
      </c>
      <c r="AU35" s="402">
        <v>72.762087296663097</v>
      </c>
      <c r="AV35" s="402">
        <v>82.914424675073988</v>
      </c>
      <c r="AW35" s="402">
        <v>91.830058844770917</v>
      </c>
      <c r="AX35" s="402">
        <v>56.148000000000003</v>
      </c>
      <c r="AY35" s="402">
        <v>67.225999999999999</v>
      </c>
      <c r="AZ35" s="402">
        <v>72.277000000000001</v>
      </c>
      <c r="BA35" s="402">
        <v>71.974000000000004</v>
      </c>
      <c r="BB35" s="402">
        <v>72.932000000000002</v>
      </c>
      <c r="BC35" s="402">
        <v>57.133000000000003</v>
      </c>
      <c r="BD35" s="402">
        <v>70.122000000000014</v>
      </c>
      <c r="BE35" s="402">
        <v>82.59</v>
      </c>
      <c r="BF35" s="402">
        <v>93.134</v>
      </c>
      <c r="BG35" s="402">
        <v>93.677999999999997</v>
      </c>
      <c r="BH35" s="402">
        <v>81.264125641345288</v>
      </c>
      <c r="BI35" s="402">
        <v>55.384693315489791</v>
      </c>
      <c r="BJ35" s="402">
        <v>45.134255709744181</v>
      </c>
      <c r="BK35" s="402">
        <v>47.98515273892432</v>
      </c>
      <c r="BL35" s="402">
        <v>30.917424460086963</v>
      </c>
      <c r="BM35" s="402">
        <v>29.448977410320264</v>
      </c>
      <c r="BN35" s="402">
        <v>0</v>
      </c>
      <c r="BO35" s="402">
        <v>0</v>
      </c>
      <c r="BP35" s="402">
        <v>0</v>
      </c>
      <c r="BQ35" s="402">
        <v>0</v>
      </c>
      <c r="BR35" s="402">
        <v>0</v>
      </c>
      <c r="BS35" s="402">
        <v>0</v>
      </c>
      <c r="BT35" s="402">
        <v>0</v>
      </c>
      <c r="BU35" s="402">
        <v>0</v>
      </c>
      <c r="BV35" s="402">
        <v>0</v>
      </c>
      <c r="BW35" s="402">
        <v>0</v>
      </c>
      <c r="BX35" s="402">
        <v>0</v>
      </c>
      <c r="BY35" s="402">
        <v>0</v>
      </c>
      <c r="BZ35" s="402">
        <v>0</v>
      </c>
      <c r="CA35" s="402">
        <v>0</v>
      </c>
      <c r="CB35" s="402">
        <v>0</v>
      </c>
      <c r="CC35" s="402">
        <v>0</v>
      </c>
      <c r="CD35" s="402">
        <v>0</v>
      </c>
      <c r="CE35" s="403">
        <v>0</v>
      </c>
    </row>
    <row r="36" spans="1:83" s="53" customFormat="1" ht="25.5" customHeight="1" x14ac:dyDescent="0.35">
      <c r="B36" s="279" t="s">
        <v>731</v>
      </c>
      <c r="C36" s="447"/>
      <c r="D36" s="402"/>
      <c r="E36" s="402"/>
      <c r="F36" s="402"/>
      <c r="G36" s="402"/>
      <c r="H36" s="402"/>
      <c r="I36" s="402"/>
      <c r="J36" s="402"/>
      <c r="K36" s="402"/>
      <c r="L36" s="402"/>
      <c r="M36" s="402"/>
      <c r="N36" s="402"/>
      <c r="O36" s="402"/>
      <c r="P36" s="402"/>
      <c r="Q36" s="402"/>
      <c r="R36" s="402"/>
      <c r="S36" s="402"/>
      <c r="T36" s="402"/>
      <c r="U36" s="402"/>
      <c r="V36" s="402"/>
      <c r="W36" s="402"/>
      <c r="X36" s="402"/>
      <c r="Y36" s="402"/>
      <c r="Z36" s="402"/>
      <c r="AA36" s="402"/>
      <c r="AB36" s="402"/>
      <c r="AC36" s="402"/>
      <c r="AD36" s="402"/>
      <c r="AE36" s="402"/>
      <c r="AF36" s="402"/>
      <c r="AG36" s="402"/>
      <c r="AH36" s="402"/>
      <c r="AI36" s="402"/>
      <c r="AJ36" s="402"/>
      <c r="AK36" s="402"/>
      <c r="AL36" s="402"/>
      <c r="AM36" s="402"/>
      <c r="AN36" s="402"/>
      <c r="AO36" s="402"/>
      <c r="AP36" s="402"/>
      <c r="AQ36" s="402"/>
      <c r="AR36" s="402"/>
      <c r="AS36" s="402"/>
      <c r="AT36" s="402"/>
      <c r="AU36" s="402"/>
      <c r="AV36" s="402"/>
      <c r="AW36" s="402"/>
      <c r="AX36" s="402"/>
      <c r="AY36" s="402"/>
      <c r="AZ36" s="402"/>
      <c r="BA36" s="402"/>
      <c r="BB36" s="402"/>
      <c r="BC36" s="402"/>
      <c r="BD36" s="402"/>
      <c r="BE36" s="402"/>
      <c r="BF36" s="402"/>
      <c r="BG36" s="402"/>
      <c r="BH36" s="402"/>
      <c r="BI36" s="402"/>
      <c r="BJ36" s="402"/>
      <c r="BK36" s="402"/>
      <c r="BL36" s="402"/>
      <c r="BM36" s="402"/>
      <c r="BN36" s="402"/>
      <c r="BO36" s="402"/>
      <c r="BP36" s="402"/>
      <c r="BQ36" s="402"/>
      <c r="BR36" s="402"/>
      <c r="BS36" s="402"/>
      <c r="BT36" s="402"/>
      <c r="BU36" s="402"/>
      <c r="BV36" s="402"/>
      <c r="BW36" s="402"/>
      <c r="BX36" s="402"/>
      <c r="BY36" s="402"/>
      <c r="BZ36" s="402"/>
      <c r="CA36" s="402"/>
      <c r="CB36" s="402"/>
      <c r="CC36" s="402"/>
      <c r="CD36" s="402"/>
      <c r="CE36" s="403"/>
    </row>
    <row r="37" spans="1:83" s="53" customFormat="1" x14ac:dyDescent="0.35">
      <c r="B37" s="289" t="s">
        <v>732</v>
      </c>
      <c r="C37" s="447"/>
      <c r="D37" s="402">
        <v>0</v>
      </c>
      <c r="E37" s="402">
        <v>0</v>
      </c>
      <c r="F37" s="402">
        <v>0</v>
      </c>
      <c r="G37" s="402">
        <v>0</v>
      </c>
      <c r="H37" s="402">
        <v>0</v>
      </c>
      <c r="I37" s="402">
        <v>0</v>
      </c>
      <c r="J37" s="402">
        <v>0</v>
      </c>
      <c r="K37" s="402">
        <v>0</v>
      </c>
      <c r="L37" s="402">
        <v>0</v>
      </c>
      <c r="M37" s="402">
        <v>0</v>
      </c>
      <c r="N37" s="402">
        <v>0</v>
      </c>
      <c r="O37" s="402">
        <v>0</v>
      </c>
      <c r="P37" s="402">
        <v>0</v>
      </c>
      <c r="Q37" s="402">
        <v>0</v>
      </c>
      <c r="R37" s="402">
        <v>0</v>
      </c>
      <c r="S37" s="402">
        <v>0</v>
      </c>
      <c r="T37" s="402">
        <v>0</v>
      </c>
      <c r="U37" s="402">
        <v>0</v>
      </c>
      <c r="V37" s="402">
        <v>0</v>
      </c>
      <c r="W37" s="402">
        <v>0</v>
      </c>
      <c r="X37" s="402">
        <v>0</v>
      </c>
      <c r="Y37" s="402">
        <v>0</v>
      </c>
      <c r="Z37" s="402">
        <v>0</v>
      </c>
      <c r="AA37" s="402">
        <v>0</v>
      </c>
      <c r="AB37" s="402">
        <v>0</v>
      </c>
      <c r="AC37" s="402">
        <v>0</v>
      </c>
      <c r="AD37" s="402">
        <v>0</v>
      </c>
      <c r="AE37" s="402">
        <v>0</v>
      </c>
      <c r="AF37" s="402">
        <v>0</v>
      </c>
      <c r="AG37" s="402">
        <v>0</v>
      </c>
      <c r="AH37" s="402">
        <v>0</v>
      </c>
      <c r="AI37" s="402">
        <v>7.9208541951414011</v>
      </c>
      <c r="AJ37" s="402">
        <v>14.257537551254522</v>
      </c>
      <c r="AK37" s="402">
        <v>18.217964648825223</v>
      </c>
      <c r="AL37" s="402">
        <v>30.891331361051463</v>
      </c>
      <c r="AM37" s="402">
        <v>82.376883629470569</v>
      </c>
      <c r="AN37" s="402">
        <v>158.41708390282801</v>
      </c>
      <c r="AO37" s="402">
        <v>275.64572599092071</v>
      </c>
      <c r="AP37" s="402">
        <v>396.04270975706999</v>
      </c>
      <c r="AQ37" s="402">
        <v>531.48931649398799</v>
      </c>
      <c r="AR37" s="402">
        <v>695.45099833341499</v>
      </c>
      <c r="AS37" s="402">
        <v>875.25438856312473</v>
      </c>
      <c r="AT37" s="402">
        <v>1012.7680845889809</v>
      </c>
      <c r="AU37" s="402">
        <v>1284.9325956024427</v>
      </c>
      <c r="AV37" s="402">
        <v>1549.3917064717893</v>
      </c>
      <c r="AW37" s="402">
        <v>1694.465297394725</v>
      </c>
      <c r="AX37" s="402">
        <v>1703.4202564991706</v>
      </c>
      <c r="AY37" s="402">
        <v>1500.1314740626374</v>
      </c>
      <c r="AZ37" s="402">
        <v>1421.519831098472</v>
      </c>
      <c r="BA37" s="402">
        <v>1299.9456455967315</v>
      </c>
      <c r="BB37" s="402">
        <v>1181.8139462800841</v>
      </c>
      <c r="BC37" s="402">
        <v>1112.7124440704331</v>
      </c>
      <c r="BD37" s="402">
        <v>1077.816952234662</v>
      </c>
      <c r="BE37" s="402">
        <v>1056.9938777475572</v>
      </c>
      <c r="BF37" s="402">
        <v>607.92077511202979</v>
      </c>
      <c r="BG37" s="402">
        <v>239.26332801532695</v>
      </c>
      <c r="BH37" s="402">
        <v>0</v>
      </c>
      <c r="BI37" s="402">
        <v>0</v>
      </c>
      <c r="BJ37" s="402">
        <v>0</v>
      </c>
      <c r="BK37" s="402">
        <v>0</v>
      </c>
      <c r="BL37" s="402">
        <v>0</v>
      </c>
      <c r="BM37" s="402">
        <v>0</v>
      </c>
      <c r="BN37" s="402">
        <v>0</v>
      </c>
      <c r="BO37" s="402">
        <v>0</v>
      </c>
      <c r="BP37" s="402">
        <v>0</v>
      </c>
      <c r="BQ37" s="402">
        <v>0</v>
      </c>
      <c r="BR37" s="402">
        <v>0</v>
      </c>
      <c r="BS37" s="402">
        <v>0</v>
      </c>
      <c r="BT37" s="402">
        <v>0</v>
      </c>
      <c r="BU37" s="402">
        <v>0</v>
      </c>
      <c r="BV37" s="402">
        <v>0</v>
      </c>
      <c r="BW37" s="402">
        <v>0</v>
      </c>
      <c r="BX37" s="402">
        <v>0</v>
      </c>
      <c r="BY37" s="402">
        <v>0</v>
      </c>
      <c r="BZ37" s="402">
        <v>0</v>
      </c>
      <c r="CA37" s="402">
        <v>0</v>
      </c>
      <c r="CB37" s="402">
        <v>0</v>
      </c>
      <c r="CC37" s="402">
        <v>0</v>
      </c>
      <c r="CD37" s="402">
        <v>0</v>
      </c>
      <c r="CE37" s="403">
        <v>0</v>
      </c>
    </row>
    <row r="38" spans="1:83" s="53" customFormat="1" x14ac:dyDescent="0.35">
      <c r="B38" s="289" t="s">
        <v>733</v>
      </c>
      <c r="C38" s="447"/>
      <c r="D38" s="402">
        <v>0</v>
      </c>
      <c r="E38" s="402">
        <v>0</v>
      </c>
      <c r="F38" s="402">
        <v>0</v>
      </c>
      <c r="G38" s="402">
        <v>0</v>
      </c>
      <c r="H38" s="402">
        <v>0</v>
      </c>
      <c r="I38" s="402">
        <v>0</v>
      </c>
      <c r="J38" s="402">
        <v>0</v>
      </c>
      <c r="K38" s="402">
        <v>0</v>
      </c>
      <c r="L38" s="402">
        <v>0</v>
      </c>
      <c r="M38" s="402">
        <v>0</v>
      </c>
      <c r="N38" s="402">
        <v>0</v>
      </c>
      <c r="O38" s="402">
        <v>0</v>
      </c>
      <c r="P38" s="402">
        <v>0</v>
      </c>
      <c r="Q38" s="402">
        <v>0</v>
      </c>
      <c r="R38" s="402">
        <v>0</v>
      </c>
      <c r="S38" s="402">
        <v>0</v>
      </c>
      <c r="T38" s="402">
        <v>0</v>
      </c>
      <c r="U38" s="402">
        <v>0</v>
      </c>
      <c r="V38" s="402">
        <v>0</v>
      </c>
      <c r="W38" s="402">
        <v>0</v>
      </c>
      <c r="X38" s="402">
        <v>0</v>
      </c>
      <c r="Y38" s="402">
        <v>0</v>
      </c>
      <c r="Z38" s="402">
        <v>0</v>
      </c>
      <c r="AA38" s="402">
        <v>0</v>
      </c>
      <c r="AB38" s="402">
        <v>0</v>
      </c>
      <c r="AC38" s="402">
        <v>0</v>
      </c>
      <c r="AD38" s="402">
        <v>0</v>
      </c>
      <c r="AE38" s="402">
        <v>0</v>
      </c>
      <c r="AF38" s="402">
        <v>0</v>
      </c>
      <c r="AG38" s="402">
        <v>0</v>
      </c>
      <c r="AH38" s="402">
        <v>0</v>
      </c>
      <c r="AI38" s="402">
        <v>2.0791458048585989</v>
      </c>
      <c r="AJ38" s="402">
        <v>3.7424624487454778</v>
      </c>
      <c r="AK38" s="402">
        <v>4.7820353511747768</v>
      </c>
      <c r="AL38" s="402">
        <v>8.1086686389485365</v>
      </c>
      <c r="AM38" s="402">
        <v>21.623116370529431</v>
      </c>
      <c r="AN38" s="402">
        <v>41.582916097171989</v>
      </c>
      <c r="AO38" s="402">
        <v>72.35427400907929</v>
      </c>
      <c r="AP38" s="402">
        <v>103.95729024293001</v>
      </c>
      <c r="AQ38" s="402">
        <v>139.51068350601201</v>
      </c>
      <c r="AR38" s="402">
        <v>182.54900166658501</v>
      </c>
      <c r="AS38" s="402">
        <v>229.74561143687527</v>
      </c>
      <c r="AT38" s="402">
        <v>251.9138825897187</v>
      </c>
      <c r="AU38" s="402">
        <v>322.46952062524298</v>
      </c>
      <c r="AV38" s="402">
        <v>389.73388162224228</v>
      </c>
      <c r="AW38" s="402">
        <v>462.72661970850959</v>
      </c>
      <c r="AX38" s="402">
        <v>478.80049192921024</v>
      </c>
      <c r="AY38" s="402">
        <v>480.76420050781519</v>
      </c>
      <c r="AZ38" s="402">
        <v>487.18098724935635</v>
      </c>
      <c r="BA38" s="402">
        <v>493.93324999863</v>
      </c>
      <c r="BB38" s="402">
        <v>496.25659195105163</v>
      </c>
      <c r="BC38" s="402">
        <v>496.5127764741809</v>
      </c>
      <c r="BD38" s="402">
        <v>485.25471579187501</v>
      </c>
      <c r="BE38" s="402">
        <v>489.04849039406668</v>
      </c>
      <c r="BF38" s="402">
        <v>147.12428187369665</v>
      </c>
      <c r="BG38" s="402">
        <v>64.975747559198723</v>
      </c>
      <c r="BH38" s="402">
        <v>0</v>
      </c>
      <c r="BI38" s="402">
        <v>0</v>
      </c>
      <c r="BJ38" s="402">
        <v>0</v>
      </c>
      <c r="BK38" s="402">
        <v>0</v>
      </c>
      <c r="BL38" s="402">
        <v>0</v>
      </c>
      <c r="BM38" s="402">
        <v>0</v>
      </c>
      <c r="BN38" s="402">
        <v>0</v>
      </c>
      <c r="BO38" s="402">
        <v>0</v>
      </c>
      <c r="BP38" s="402">
        <v>0</v>
      </c>
      <c r="BQ38" s="402">
        <v>0</v>
      </c>
      <c r="BR38" s="402">
        <v>0</v>
      </c>
      <c r="BS38" s="402">
        <v>0</v>
      </c>
      <c r="BT38" s="402">
        <v>0</v>
      </c>
      <c r="BU38" s="402">
        <v>0</v>
      </c>
      <c r="BV38" s="402">
        <v>0</v>
      </c>
      <c r="BW38" s="402">
        <v>0</v>
      </c>
      <c r="BX38" s="402">
        <v>0</v>
      </c>
      <c r="BY38" s="402">
        <v>0</v>
      </c>
      <c r="BZ38" s="402">
        <v>0</v>
      </c>
      <c r="CA38" s="402">
        <v>0</v>
      </c>
      <c r="CB38" s="402">
        <v>0</v>
      </c>
      <c r="CC38" s="402">
        <v>0</v>
      </c>
      <c r="CD38" s="402">
        <v>0</v>
      </c>
      <c r="CE38" s="403">
        <v>0</v>
      </c>
    </row>
    <row r="39" spans="1:83" s="53" customFormat="1" ht="41.25" customHeight="1" x14ac:dyDescent="0.35">
      <c r="B39" s="500" t="s">
        <v>734</v>
      </c>
      <c r="C39" s="75"/>
      <c r="D39" s="402">
        <f t="shared" ref="D39:AI39" si="21">SUM(D40:D45)</f>
        <v>0</v>
      </c>
      <c r="E39" s="402">
        <f t="shared" si="21"/>
        <v>0</v>
      </c>
      <c r="F39" s="402">
        <f t="shared" si="21"/>
        <v>0</v>
      </c>
      <c r="G39" s="402">
        <f t="shared" si="21"/>
        <v>0</v>
      </c>
      <c r="H39" s="402">
        <f t="shared" si="21"/>
        <v>0</v>
      </c>
      <c r="I39" s="402">
        <f t="shared" si="21"/>
        <v>0</v>
      </c>
      <c r="J39" s="402">
        <f t="shared" si="21"/>
        <v>0</v>
      </c>
      <c r="K39" s="402">
        <f t="shared" si="21"/>
        <v>0</v>
      </c>
      <c r="L39" s="402">
        <f t="shared" si="21"/>
        <v>0</v>
      </c>
      <c r="M39" s="402">
        <f t="shared" si="21"/>
        <v>0</v>
      </c>
      <c r="N39" s="402">
        <f t="shared" si="21"/>
        <v>0</v>
      </c>
      <c r="O39" s="402">
        <f t="shared" si="21"/>
        <v>0</v>
      </c>
      <c r="P39" s="402">
        <f t="shared" si="21"/>
        <v>0</v>
      </c>
      <c r="Q39" s="402">
        <f t="shared" si="21"/>
        <v>0</v>
      </c>
      <c r="R39" s="402">
        <f t="shared" si="21"/>
        <v>0</v>
      </c>
      <c r="S39" s="402">
        <f t="shared" si="21"/>
        <v>0</v>
      </c>
      <c r="T39" s="402">
        <f t="shared" si="21"/>
        <v>0</v>
      </c>
      <c r="U39" s="402">
        <f t="shared" si="21"/>
        <v>0</v>
      </c>
      <c r="V39" s="402">
        <f t="shared" si="21"/>
        <v>0</v>
      </c>
      <c r="W39" s="402">
        <f t="shared" si="21"/>
        <v>0</v>
      </c>
      <c r="X39" s="402">
        <f t="shared" si="21"/>
        <v>0</v>
      </c>
      <c r="Y39" s="402">
        <f t="shared" si="21"/>
        <v>0</v>
      </c>
      <c r="Z39" s="402">
        <f t="shared" si="21"/>
        <v>0</v>
      </c>
      <c r="AA39" s="402">
        <f t="shared" si="21"/>
        <v>0</v>
      </c>
      <c r="AB39" s="402">
        <f t="shared" si="21"/>
        <v>0</v>
      </c>
      <c r="AC39" s="402">
        <f t="shared" si="21"/>
        <v>0</v>
      </c>
      <c r="AD39" s="402">
        <f t="shared" si="21"/>
        <v>0</v>
      </c>
      <c r="AE39" s="402">
        <f t="shared" si="21"/>
        <v>0</v>
      </c>
      <c r="AF39" s="402">
        <f t="shared" si="21"/>
        <v>0</v>
      </c>
      <c r="AG39" s="402">
        <f t="shared" si="21"/>
        <v>0</v>
      </c>
      <c r="AH39" s="402">
        <f t="shared" si="21"/>
        <v>1273.4937362036569</v>
      </c>
      <c r="AI39" s="402">
        <f t="shared" si="21"/>
        <v>1362.9195440000001</v>
      </c>
      <c r="AJ39" s="402">
        <f t="shared" ref="AJ39:BO39" si="22">SUM(AJ40:AJ45)</f>
        <v>1751.1143538461538</v>
      </c>
      <c r="AK39" s="402">
        <f t="shared" si="22"/>
        <v>2657.6854694999993</v>
      </c>
      <c r="AL39" s="402">
        <f t="shared" si="22"/>
        <v>3817.5333942499997</v>
      </c>
      <c r="AM39" s="402">
        <f t="shared" si="22"/>
        <v>4605.0374345</v>
      </c>
      <c r="AN39" s="402">
        <f t="shared" si="22"/>
        <v>5249.22940225</v>
      </c>
      <c r="AO39" s="402">
        <f t="shared" si="22"/>
        <v>5925.880287285715</v>
      </c>
      <c r="AP39" s="402">
        <f t="shared" si="22"/>
        <v>6219.4244389333326</v>
      </c>
      <c r="AQ39" s="402">
        <f t="shared" si="22"/>
        <v>5993.7093669999995</v>
      </c>
      <c r="AR39" s="402">
        <f t="shared" si="22"/>
        <v>5381.6140466666675</v>
      </c>
      <c r="AS39" s="402">
        <f t="shared" si="22"/>
        <v>5152.8057166666667</v>
      </c>
      <c r="AT39" s="402">
        <f t="shared" si="22"/>
        <v>6029.1884084879675</v>
      </c>
      <c r="AU39" s="402">
        <f t="shared" si="22"/>
        <v>7954.5646282840453</v>
      </c>
      <c r="AV39" s="402">
        <f t="shared" si="22"/>
        <v>10261.900401572635</v>
      </c>
      <c r="AW39" s="402">
        <f t="shared" si="22"/>
        <v>11080.553460896766</v>
      </c>
      <c r="AX39" s="402">
        <f t="shared" si="22"/>
        <v>11418.910251571619</v>
      </c>
      <c r="AY39" s="402">
        <f t="shared" si="22"/>
        <v>11967.287325429546</v>
      </c>
      <c r="AZ39" s="402">
        <f t="shared" si="22"/>
        <v>10097.751701478743</v>
      </c>
      <c r="BA39" s="402">
        <f t="shared" si="22"/>
        <v>8016.9571044046406</v>
      </c>
      <c r="BB39" s="402">
        <f t="shared" si="22"/>
        <v>7952.0924617688634</v>
      </c>
      <c r="BC39" s="402">
        <f t="shared" si="22"/>
        <v>8089.0907794553859</v>
      </c>
      <c r="BD39" s="402">
        <f t="shared" si="22"/>
        <v>8613.6913319734631</v>
      </c>
      <c r="BE39" s="402">
        <f t="shared" si="22"/>
        <v>9229.7977512705475</v>
      </c>
      <c r="BF39" s="402">
        <f t="shared" si="22"/>
        <v>9827.2626539668727</v>
      </c>
      <c r="BG39" s="402">
        <f t="shared" si="22"/>
        <v>8801.9901768454038</v>
      </c>
      <c r="BH39" s="402">
        <f t="shared" si="22"/>
        <v>6750.9129999999996</v>
      </c>
      <c r="BI39" s="402">
        <f t="shared" si="22"/>
        <v>6623.9960046050001</v>
      </c>
      <c r="BJ39" s="402">
        <f t="shared" si="22"/>
        <v>6788.7708489099996</v>
      </c>
      <c r="BK39" s="402">
        <f t="shared" si="22"/>
        <v>7290.4738887753138</v>
      </c>
      <c r="BL39" s="402">
        <f t="shared" si="22"/>
        <v>7229.0433295422663</v>
      </c>
      <c r="BM39" s="402">
        <f t="shared" si="22"/>
        <v>7496.6114745917403</v>
      </c>
      <c r="BN39" s="402">
        <f t="shared" si="22"/>
        <v>0</v>
      </c>
      <c r="BO39" s="402">
        <f t="shared" si="22"/>
        <v>0</v>
      </c>
      <c r="BP39" s="402">
        <f t="shared" ref="BP39:CE39" si="23">SUM(BP40:BP45)</f>
        <v>0</v>
      </c>
      <c r="BQ39" s="402">
        <f t="shared" si="23"/>
        <v>0</v>
      </c>
      <c r="BR39" s="402">
        <f t="shared" si="23"/>
        <v>0</v>
      </c>
      <c r="BS39" s="402">
        <f t="shared" si="23"/>
        <v>0</v>
      </c>
      <c r="BT39" s="402">
        <f t="shared" si="23"/>
        <v>0</v>
      </c>
      <c r="BU39" s="402">
        <f t="shared" si="23"/>
        <v>0</v>
      </c>
      <c r="BV39" s="402">
        <f t="shared" si="23"/>
        <v>0</v>
      </c>
      <c r="BW39" s="402">
        <f t="shared" si="23"/>
        <v>0</v>
      </c>
      <c r="BX39" s="402">
        <f t="shared" si="23"/>
        <v>0</v>
      </c>
      <c r="BY39" s="402">
        <f t="shared" si="23"/>
        <v>0</v>
      </c>
      <c r="BZ39" s="402">
        <f t="shared" si="23"/>
        <v>0</v>
      </c>
      <c r="CA39" s="402">
        <f t="shared" si="23"/>
        <v>0</v>
      </c>
      <c r="CB39" s="402">
        <f t="shared" si="23"/>
        <v>0</v>
      </c>
      <c r="CC39" s="402">
        <f t="shared" si="23"/>
        <v>0</v>
      </c>
      <c r="CD39" s="402">
        <f t="shared" si="23"/>
        <v>0</v>
      </c>
      <c r="CE39" s="403">
        <f t="shared" si="23"/>
        <v>0</v>
      </c>
    </row>
    <row r="40" spans="1:83" s="53" customFormat="1" x14ac:dyDescent="0.35">
      <c r="B40" s="201" t="s">
        <v>726</v>
      </c>
      <c r="C40" s="73"/>
      <c r="D40" s="402">
        <f t="shared" ref="D40:AI40" si="24">D23-D30</f>
        <v>0</v>
      </c>
      <c r="E40" s="402">
        <f t="shared" si="24"/>
        <v>0</v>
      </c>
      <c r="F40" s="402">
        <f t="shared" si="24"/>
        <v>0</v>
      </c>
      <c r="G40" s="402">
        <f t="shared" si="24"/>
        <v>0</v>
      </c>
      <c r="H40" s="402">
        <f t="shared" si="24"/>
        <v>0</v>
      </c>
      <c r="I40" s="402">
        <f t="shared" si="24"/>
        <v>0</v>
      </c>
      <c r="J40" s="402">
        <f t="shared" si="24"/>
        <v>0</v>
      </c>
      <c r="K40" s="402">
        <f t="shared" si="24"/>
        <v>0</v>
      </c>
      <c r="L40" s="402">
        <f t="shared" si="24"/>
        <v>0</v>
      </c>
      <c r="M40" s="402">
        <f t="shared" si="24"/>
        <v>0</v>
      </c>
      <c r="N40" s="402">
        <f t="shared" si="24"/>
        <v>0</v>
      </c>
      <c r="O40" s="402">
        <f t="shared" si="24"/>
        <v>0</v>
      </c>
      <c r="P40" s="402">
        <f t="shared" si="24"/>
        <v>0</v>
      </c>
      <c r="Q40" s="402">
        <f t="shared" si="24"/>
        <v>0</v>
      </c>
      <c r="R40" s="402">
        <f t="shared" si="24"/>
        <v>0</v>
      </c>
      <c r="S40" s="402">
        <f t="shared" si="24"/>
        <v>0</v>
      </c>
      <c r="T40" s="402">
        <f t="shared" si="24"/>
        <v>0</v>
      </c>
      <c r="U40" s="402">
        <f t="shared" si="24"/>
        <v>0</v>
      </c>
      <c r="V40" s="402">
        <f t="shared" si="24"/>
        <v>0</v>
      </c>
      <c r="W40" s="402">
        <f t="shared" si="24"/>
        <v>0</v>
      </c>
      <c r="X40" s="402">
        <f t="shared" si="24"/>
        <v>0</v>
      </c>
      <c r="Y40" s="402">
        <f t="shared" si="24"/>
        <v>0</v>
      </c>
      <c r="Z40" s="402">
        <f t="shared" si="24"/>
        <v>0</v>
      </c>
      <c r="AA40" s="402">
        <f t="shared" si="24"/>
        <v>0</v>
      </c>
      <c r="AB40" s="402">
        <f t="shared" si="24"/>
        <v>0</v>
      </c>
      <c r="AC40" s="402">
        <f t="shared" si="24"/>
        <v>0</v>
      </c>
      <c r="AD40" s="402">
        <f t="shared" si="24"/>
        <v>0</v>
      </c>
      <c r="AE40" s="402">
        <f t="shared" si="24"/>
        <v>0</v>
      </c>
      <c r="AF40" s="402">
        <f t="shared" si="24"/>
        <v>0</v>
      </c>
      <c r="AG40" s="402">
        <f t="shared" si="24"/>
        <v>0</v>
      </c>
      <c r="AH40" s="402">
        <f t="shared" si="24"/>
        <v>421.52873383365204</v>
      </c>
      <c r="AI40" s="402">
        <f t="shared" si="24"/>
        <v>428.076753</v>
      </c>
      <c r="AJ40" s="402">
        <f t="shared" ref="AJ40:BM40" si="25">AJ23-AJ30</f>
        <v>660.61226599999998</v>
      </c>
      <c r="AK40" s="402">
        <f t="shared" si="25"/>
        <v>1264.965091</v>
      </c>
      <c r="AL40" s="402">
        <f t="shared" si="25"/>
        <v>2209.4104600000001</v>
      </c>
      <c r="AM40" s="402">
        <f t="shared" si="25"/>
        <v>2825.5711942500002</v>
      </c>
      <c r="AN40" s="402">
        <f t="shared" si="25"/>
        <v>3220.5594852500003</v>
      </c>
      <c r="AO40" s="402">
        <f t="shared" si="25"/>
        <v>3645.8768322857145</v>
      </c>
      <c r="AP40" s="402">
        <f t="shared" si="25"/>
        <v>3761.7295313333334</v>
      </c>
      <c r="AQ40" s="402">
        <f t="shared" si="25"/>
        <v>3448.8278886666667</v>
      </c>
      <c r="AR40" s="402">
        <f t="shared" si="25"/>
        <v>2611.4259440000001</v>
      </c>
      <c r="AS40" s="402">
        <f t="shared" si="25"/>
        <v>2276.3142769999999</v>
      </c>
      <c r="AT40" s="402">
        <f t="shared" si="25"/>
        <v>2563.941902</v>
      </c>
      <c r="AU40" s="402">
        <f t="shared" si="25"/>
        <v>3636.3055476666668</v>
      </c>
      <c r="AV40" s="402">
        <f t="shared" si="25"/>
        <v>4663.306947</v>
      </c>
      <c r="AW40" s="402">
        <f t="shared" si="25"/>
        <v>4967.275426666667</v>
      </c>
      <c r="AX40" s="402">
        <f t="shared" si="25"/>
        <v>4363</v>
      </c>
      <c r="AY40" s="402">
        <f t="shared" si="25"/>
        <v>4163</v>
      </c>
      <c r="AZ40" s="402">
        <f t="shared" si="25"/>
        <v>2083.2845198265732</v>
      </c>
      <c r="BA40" s="402">
        <f t="shared" si="25"/>
        <v>0</v>
      </c>
      <c r="BB40" s="402">
        <f t="shared" si="25"/>
        <v>0</v>
      </c>
      <c r="BC40" s="402">
        <f t="shared" si="25"/>
        <v>0</v>
      </c>
      <c r="BD40" s="402">
        <f t="shared" si="25"/>
        <v>0</v>
      </c>
      <c r="BE40" s="402">
        <f t="shared" si="25"/>
        <v>0</v>
      </c>
      <c r="BF40" s="402">
        <f t="shared" si="25"/>
        <v>0</v>
      </c>
      <c r="BG40" s="402">
        <f t="shared" si="25"/>
        <v>0</v>
      </c>
      <c r="BH40" s="402">
        <f t="shared" si="25"/>
        <v>0</v>
      </c>
      <c r="BI40" s="402">
        <f t="shared" si="25"/>
        <v>0</v>
      </c>
      <c r="BJ40" s="402">
        <f t="shared" si="25"/>
        <v>0</v>
      </c>
      <c r="BK40" s="402">
        <f t="shared" si="25"/>
        <v>0</v>
      </c>
      <c r="BL40" s="402">
        <f t="shared" si="25"/>
        <v>0</v>
      </c>
      <c r="BM40" s="402">
        <f t="shared" si="25"/>
        <v>0</v>
      </c>
      <c r="BN40" s="402"/>
      <c r="BO40" s="402"/>
      <c r="BP40" s="402"/>
      <c r="BQ40" s="402"/>
      <c r="BR40" s="402"/>
      <c r="BS40" s="402"/>
      <c r="BT40" s="402"/>
      <c r="BU40" s="402"/>
      <c r="BV40" s="402"/>
      <c r="BW40" s="402"/>
      <c r="BX40" s="402"/>
      <c r="BY40" s="402"/>
      <c r="BZ40" s="402"/>
      <c r="CA40" s="402"/>
      <c r="CB40" s="402"/>
      <c r="CC40" s="402"/>
      <c r="CD40" s="402"/>
      <c r="CE40" s="403"/>
    </row>
    <row r="41" spans="1:83" s="53" customFormat="1" x14ac:dyDescent="0.35">
      <c r="B41" s="201" t="s">
        <v>727</v>
      </c>
      <c r="C41" s="73"/>
      <c r="D41" s="402">
        <f t="shared" ref="D41:AI41" si="26">D24-D31-D37</f>
        <v>0</v>
      </c>
      <c r="E41" s="402">
        <f t="shared" si="26"/>
        <v>0</v>
      </c>
      <c r="F41" s="402">
        <f t="shared" si="26"/>
        <v>0</v>
      </c>
      <c r="G41" s="402">
        <f t="shared" si="26"/>
        <v>0</v>
      </c>
      <c r="H41" s="402">
        <f t="shared" si="26"/>
        <v>0</v>
      </c>
      <c r="I41" s="402">
        <f t="shared" si="26"/>
        <v>0</v>
      </c>
      <c r="J41" s="402">
        <f t="shared" si="26"/>
        <v>0</v>
      </c>
      <c r="K41" s="402">
        <f t="shared" si="26"/>
        <v>0</v>
      </c>
      <c r="L41" s="402">
        <f t="shared" si="26"/>
        <v>0</v>
      </c>
      <c r="M41" s="402">
        <f t="shared" si="26"/>
        <v>0</v>
      </c>
      <c r="N41" s="402">
        <f t="shared" si="26"/>
        <v>0</v>
      </c>
      <c r="O41" s="402">
        <f t="shared" si="26"/>
        <v>0</v>
      </c>
      <c r="P41" s="402">
        <f t="shared" si="26"/>
        <v>0</v>
      </c>
      <c r="Q41" s="402">
        <f t="shared" si="26"/>
        <v>0</v>
      </c>
      <c r="R41" s="402">
        <f t="shared" si="26"/>
        <v>0</v>
      </c>
      <c r="S41" s="402">
        <f t="shared" si="26"/>
        <v>0</v>
      </c>
      <c r="T41" s="402">
        <f t="shared" si="26"/>
        <v>0</v>
      </c>
      <c r="U41" s="402">
        <f t="shared" si="26"/>
        <v>0</v>
      </c>
      <c r="V41" s="402">
        <f t="shared" si="26"/>
        <v>0</v>
      </c>
      <c r="W41" s="402">
        <f t="shared" si="26"/>
        <v>0</v>
      </c>
      <c r="X41" s="402">
        <f t="shared" si="26"/>
        <v>0</v>
      </c>
      <c r="Y41" s="402">
        <f t="shared" si="26"/>
        <v>0</v>
      </c>
      <c r="Z41" s="402">
        <f t="shared" si="26"/>
        <v>0</v>
      </c>
      <c r="AA41" s="402">
        <f t="shared" si="26"/>
        <v>0</v>
      </c>
      <c r="AB41" s="402">
        <f t="shared" si="26"/>
        <v>0</v>
      </c>
      <c r="AC41" s="402">
        <f t="shared" si="26"/>
        <v>0</v>
      </c>
      <c r="AD41" s="402">
        <f t="shared" si="26"/>
        <v>0</v>
      </c>
      <c r="AE41" s="402">
        <f t="shared" si="26"/>
        <v>0</v>
      </c>
      <c r="AF41" s="402">
        <f t="shared" si="26"/>
        <v>0</v>
      </c>
      <c r="AG41" s="402">
        <f t="shared" si="26"/>
        <v>0</v>
      </c>
      <c r="AH41" s="402">
        <f t="shared" si="26"/>
        <v>558.19701834134617</v>
      </c>
      <c r="AI41" s="402">
        <f t="shared" si="26"/>
        <v>612.96139080485864</v>
      </c>
      <c r="AJ41" s="402">
        <f t="shared" ref="AJ41:BM41" si="27">AJ24-AJ31-AJ37</f>
        <v>710.32522475643782</v>
      </c>
      <c r="AK41" s="402">
        <f t="shared" si="27"/>
        <v>902.85950535117468</v>
      </c>
      <c r="AL41" s="402">
        <f t="shared" si="27"/>
        <v>904.9506756389485</v>
      </c>
      <c r="AM41" s="402">
        <f t="shared" si="27"/>
        <v>897.80233662052933</v>
      </c>
      <c r="AN41" s="402">
        <f t="shared" si="27"/>
        <v>1024.605697097172</v>
      </c>
      <c r="AO41" s="402">
        <f t="shared" si="27"/>
        <v>1089.3438834376507</v>
      </c>
      <c r="AP41" s="402">
        <f t="shared" si="27"/>
        <v>1055.7391735762633</v>
      </c>
      <c r="AQ41" s="402">
        <f t="shared" si="27"/>
        <v>1031.3259005060122</v>
      </c>
      <c r="AR41" s="402">
        <f t="shared" si="27"/>
        <v>1138.1505813332519</v>
      </c>
      <c r="AS41" s="402">
        <f t="shared" si="27"/>
        <v>1151.5800327702086</v>
      </c>
      <c r="AT41" s="402">
        <f t="shared" si="27"/>
        <v>1264.9928467443524</v>
      </c>
      <c r="AU41" s="402">
        <f t="shared" si="27"/>
        <v>1439.8939693975572</v>
      </c>
      <c r="AV41" s="402">
        <f t="shared" si="27"/>
        <v>2139.8142028615439</v>
      </c>
      <c r="AW41" s="402">
        <f t="shared" si="27"/>
        <v>2201.1896462719415</v>
      </c>
      <c r="AX41" s="402">
        <f t="shared" si="27"/>
        <v>2222.1157435008295</v>
      </c>
      <c r="AY41" s="402">
        <f t="shared" si="27"/>
        <v>2341.0075259373625</v>
      </c>
      <c r="AZ41" s="402">
        <f t="shared" si="27"/>
        <v>2342.7761689015279</v>
      </c>
      <c r="BA41" s="402">
        <f t="shared" si="27"/>
        <v>2421.4223544032684</v>
      </c>
      <c r="BB41" s="402">
        <f t="shared" si="27"/>
        <v>2384.0520537199159</v>
      </c>
      <c r="BC41" s="402">
        <f t="shared" si="27"/>
        <v>2613.2515559295671</v>
      </c>
      <c r="BD41" s="402">
        <f t="shared" si="27"/>
        <v>2954.0410477653381</v>
      </c>
      <c r="BE41" s="402">
        <f t="shared" si="27"/>
        <v>3359.0701222524431</v>
      </c>
      <c r="BF41" s="402">
        <f t="shared" si="27"/>
        <v>3797.17622488797</v>
      </c>
      <c r="BG41" s="402">
        <f t="shared" si="27"/>
        <v>2231.5586719846729</v>
      </c>
      <c r="BH41" s="402">
        <f t="shared" si="27"/>
        <v>128.69800000000001</v>
      </c>
      <c r="BI41" s="402">
        <f t="shared" si="27"/>
        <v>82.284999999999997</v>
      </c>
      <c r="BJ41" s="402">
        <f t="shared" si="27"/>
        <v>86.180999999999997</v>
      </c>
      <c r="BK41" s="402">
        <f t="shared" si="27"/>
        <v>88.078000000000003</v>
      </c>
      <c r="BL41" s="402">
        <f t="shared" si="27"/>
        <v>90.198999999999998</v>
      </c>
      <c r="BM41" s="402">
        <f t="shared" si="27"/>
        <v>96.241</v>
      </c>
      <c r="BN41" s="402"/>
      <c r="BO41" s="402"/>
      <c r="BP41" s="402"/>
      <c r="BQ41" s="402"/>
      <c r="BR41" s="402"/>
      <c r="BS41" s="402"/>
      <c r="BT41" s="402"/>
      <c r="BU41" s="402"/>
      <c r="BV41" s="402"/>
      <c r="BW41" s="402"/>
      <c r="BX41" s="402"/>
      <c r="BY41" s="402"/>
      <c r="BZ41" s="402"/>
      <c r="CA41" s="402"/>
      <c r="CB41" s="402"/>
      <c r="CC41" s="402"/>
      <c r="CD41" s="402"/>
      <c r="CE41" s="403"/>
    </row>
    <row r="42" spans="1:83" s="53" customFormat="1" x14ac:dyDescent="0.35">
      <c r="B42" s="201" t="s">
        <v>712</v>
      </c>
      <c r="C42" s="73"/>
      <c r="D42" s="402">
        <f t="shared" ref="D42:AI42" si="28">D25-D32-D38</f>
        <v>0</v>
      </c>
      <c r="E42" s="402">
        <f t="shared" si="28"/>
        <v>0</v>
      </c>
      <c r="F42" s="402">
        <f t="shared" si="28"/>
        <v>0</v>
      </c>
      <c r="G42" s="402">
        <f t="shared" si="28"/>
        <v>0</v>
      </c>
      <c r="H42" s="402">
        <f t="shared" si="28"/>
        <v>0</v>
      </c>
      <c r="I42" s="402">
        <f t="shared" si="28"/>
        <v>0</v>
      </c>
      <c r="J42" s="402">
        <f t="shared" si="28"/>
        <v>0</v>
      </c>
      <c r="K42" s="402">
        <f t="shared" si="28"/>
        <v>0</v>
      </c>
      <c r="L42" s="402">
        <f t="shared" si="28"/>
        <v>0</v>
      </c>
      <c r="M42" s="402">
        <f t="shared" si="28"/>
        <v>0</v>
      </c>
      <c r="N42" s="402">
        <f t="shared" si="28"/>
        <v>0</v>
      </c>
      <c r="O42" s="402">
        <f t="shared" si="28"/>
        <v>0</v>
      </c>
      <c r="P42" s="402">
        <f t="shared" si="28"/>
        <v>0</v>
      </c>
      <c r="Q42" s="402">
        <f t="shared" si="28"/>
        <v>0</v>
      </c>
      <c r="R42" s="402">
        <f t="shared" si="28"/>
        <v>0</v>
      </c>
      <c r="S42" s="402">
        <f t="shared" si="28"/>
        <v>0</v>
      </c>
      <c r="T42" s="402">
        <f t="shared" si="28"/>
        <v>0</v>
      </c>
      <c r="U42" s="402">
        <f t="shared" si="28"/>
        <v>0</v>
      </c>
      <c r="V42" s="402">
        <f t="shared" si="28"/>
        <v>0</v>
      </c>
      <c r="W42" s="402">
        <f t="shared" si="28"/>
        <v>0</v>
      </c>
      <c r="X42" s="402">
        <f t="shared" si="28"/>
        <v>0</v>
      </c>
      <c r="Y42" s="402">
        <f t="shared" si="28"/>
        <v>0</v>
      </c>
      <c r="Z42" s="402">
        <f t="shared" si="28"/>
        <v>0</v>
      </c>
      <c r="AA42" s="402">
        <f t="shared" si="28"/>
        <v>0</v>
      </c>
      <c r="AB42" s="402">
        <f t="shared" si="28"/>
        <v>0</v>
      </c>
      <c r="AC42" s="402">
        <f t="shared" si="28"/>
        <v>0</v>
      </c>
      <c r="AD42" s="402">
        <f t="shared" si="28"/>
        <v>0</v>
      </c>
      <c r="AE42" s="402">
        <f t="shared" si="28"/>
        <v>0</v>
      </c>
      <c r="AF42" s="402">
        <f t="shared" si="28"/>
        <v>0</v>
      </c>
      <c r="AG42" s="402">
        <f t="shared" si="28"/>
        <v>0</v>
      </c>
      <c r="AH42" s="402">
        <f t="shared" si="28"/>
        <v>93.806505964285719</v>
      </c>
      <c r="AI42" s="402">
        <f t="shared" si="28"/>
        <v>104.0453861951414</v>
      </c>
      <c r="AJ42" s="402">
        <f t="shared" ref="AJ42:BM42" si="29">AJ25-AJ32-AJ38</f>
        <v>120.80808955125451</v>
      </c>
      <c r="AK42" s="402">
        <f t="shared" si="29"/>
        <v>138.44444914882521</v>
      </c>
      <c r="AL42" s="402">
        <f t="shared" si="29"/>
        <v>181.78647286105146</v>
      </c>
      <c r="AM42" s="402">
        <f t="shared" si="29"/>
        <v>199.52941462947058</v>
      </c>
      <c r="AN42" s="402">
        <f t="shared" si="29"/>
        <v>215.83257240282799</v>
      </c>
      <c r="AO42" s="402">
        <f t="shared" si="29"/>
        <v>243.32679613377786</v>
      </c>
      <c r="AP42" s="402">
        <f t="shared" si="29"/>
        <v>286.83780135706996</v>
      </c>
      <c r="AQ42" s="402">
        <f t="shared" si="29"/>
        <v>282.671405493988</v>
      </c>
      <c r="AR42" s="402">
        <f t="shared" si="29"/>
        <v>375.87427133341498</v>
      </c>
      <c r="AS42" s="402">
        <f t="shared" si="29"/>
        <v>430.11184789645802</v>
      </c>
      <c r="AT42" s="402">
        <f t="shared" si="29"/>
        <v>595.96645641028135</v>
      </c>
      <c r="AU42" s="402">
        <f t="shared" si="29"/>
        <v>677.0004700414238</v>
      </c>
      <c r="AV42" s="402">
        <f t="shared" si="29"/>
        <v>1053.0353483777578</v>
      </c>
      <c r="AW42" s="402">
        <f t="shared" si="29"/>
        <v>1376.1966682914904</v>
      </c>
      <c r="AX42" s="402">
        <f t="shared" si="29"/>
        <v>1739.0475080707897</v>
      </c>
      <c r="AY42" s="402">
        <f t="shared" si="29"/>
        <v>2080.1777994921849</v>
      </c>
      <c r="AZ42" s="402">
        <f t="shared" si="29"/>
        <v>2194.9350127506436</v>
      </c>
      <c r="BA42" s="402">
        <f t="shared" si="29"/>
        <v>2314.1157500013701</v>
      </c>
      <c r="BB42" s="402">
        <f t="shared" si="29"/>
        <v>2517.2344080489484</v>
      </c>
      <c r="BC42" s="402">
        <f t="shared" si="29"/>
        <v>2653.7102235258189</v>
      </c>
      <c r="BD42" s="402">
        <f t="shared" si="29"/>
        <v>2884.514284208125</v>
      </c>
      <c r="BE42" s="402">
        <f t="shared" si="29"/>
        <v>3145.1065096059328</v>
      </c>
      <c r="BF42" s="402">
        <f t="shared" si="29"/>
        <v>3398.2107181263036</v>
      </c>
      <c r="BG42" s="402">
        <f t="shared" si="29"/>
        <v>3635.1572524408011</v>
      </c>
      <c r="BH42" s="402">
        <f t="shared" si="29"/>
        <v>3834.7987110764971</v>
      </c>
      <c r="BI42" s="402">
        <f t="shared" si="29"/>
        <v>4059.7725364124926</v>
      </c>
      <c r="BJ42" s="402">
        <f t="shared" si="29"/>
        <v>4238.0748212922626</v>
      </c>
      <c r="BK42" s="402">
        <f t="shared" si="29"/>
        <v>4575.3384345259483</v>
      </c>
      <c r="BL42" s="402">
        <f t="shared" si="29"/>
        <v>4637.914893298157</v>
      </c>
      <c r="BM42" s="402">
        <f t="shared" si="29"/>
        <v>4833.5829787550338</v>
      </c>
      <c r="BN42" s="402">
        <f t="shared" ref="BN42:CE42" si="30">BN32</f>
        <v>0</v>
      </c>
      <c r="BO42" s="402">
        <f t="shared" si="30"/>
        <v>0</v>
      </c>
      <c r="BP42" s="402">
        <f t="shared" si="30"/>
        <v>0</v>
      </c>
      <c r="BQ42" s="402">
        <f t="shared" si="30"/>
        <v>0</v>
      </c>
      <c r="BR42" s="402">
        <f t="shared" si="30"/>
        <v>0</v>
      </c>
      <c r="BS42" s="402">
        <f t="shared" si="30"/>
        <v>0</v>
      </c>
      <c r="BT42" s="402">
        <f t="shared" si="30"/>
        <v>0</v>
      </c>
      <c r="BU42" s="402">
        <f t="shared" si="30"/>
        <v>0</v>
      </c>
      <c r="BV42" s="402">
        <f t="shared" si="30"/>
        <v>0</v>
      </c>
      <c r="BW42" s="402">
        <f t="shared" si="30"/>
        <v>0</v>
      </c>
      <c r="BX42" s="402">
        <f t="shared" si="30"/>
        <v>0</v>
      </c>
      <c r="BY42" s="402">
        <f t="shared" si="30"/>
        <v>0</v>
      </c>
      <c r="BZ42" s="402">
        <f t="shared" si="30"/>
        <v>0</v>
      </c>
      <c r="CA42" s="402">
        <f t="shared" si="30"/>
        <v>0</v>
      </c>
      <c r="CB42" s="402">
        <f t="shared" si="30"/>
        <v>0</v>
      </c>
      <c r="CC42" s="402">
        <f t="shared" si="30"/>
        <v>0</v>
      </c>
      <c r="CD42" s="402">
        <f t="shared" si="30"/>
        <v>0</v>
      </c>
      <c r="CE42" s="403">
        <f t="shared" si="30"/>
        <v>0</v>
      </c>
    </row>
    <row r="43" spans="1:83" s="53" customFormat="1" x14ac:dyDescent="0.35">
      <c r="B43" s="201" t="s">
        <v>728</v>
      </c>
      <c r="C43" s="73"/>
      <c r="D43" s="402">
        <f t="shared" ref="D43:AI43" si="31">D26-D33</f>
        <v>0</v>
      </c>
      <c r="E43" s="402">
        <f t="shared" si="31"/>
        <v>0</v>
      </c>
      <c r="F43" s="402">
        <f t="shared" si="31"/>
        <v>0</v>
      </c>
      <c r="G43" s="402">
        <f t="shared" si="31"/>
        <v>0</v>
      </c>
      <c r="H43" s="402">
        <f t="shared" si="31"/>
        <v>0</v>
      </c>
      <c r="I43" s="402">
        <f t="shared" si="31"/>
        <v>0</v>
      </c>
      <c r="J43" s="402">
        <f t="shared" si="31"/>
        <v>0</v>
      </c>
      <c r="K43" s="402">
        <f t="shared" si="31"/>
        <v>0</v>
      </c>
      <c r="L43" s="402">
        <f t="shared" si="31"/>
        <v>0</v>
      </c>
      <c r="M43" s="402">
        <f t="shared" si="31"/>
        <v>0</v>
      </c>
      <c r="N43" s="402">
        <f t="shared" si="31"/>
        <v>0</v>
      </c>
      <c r="O43" s="402">
        <f t="shared" si="31"/>
        <v>0</v>
      </c>
      <c r="P43" s="402">
        <f t="shared" si="31"/>
        <v>0</v>
      </c>
      <c r="Q43" s="402">
        <f t="shared" si="31"/>
        <v>0</v>
      </c>
      <c r="R43" s="402">
        <f t="shared" si="31"/>
        <v>0</v>
      </c>
      <c r="S43" s="402">
        <f t="shared" si="31"/>
        <v>0</v>
      </c>
      <c r="T43" s="402">
        <f t="shared" si="31"/>
        <v>0</v>
      </c>
      <c r="U43" s="402">
        <f t="shared" si="31"/>
        <v>0</v>
      </c>
      <c r="V43" s="402">
        <f t="shared" si="31"/>
        <v>0</v>
      </c>
      <c r="W43" s="402">
        <f t="shared" si="31"/>
        <v>0</v>
      </c>
      <c r="X43" s="402">
        <f t="shared" si="31"/>
        <v>0</v>
      </c>
      <c r="Y43" s="402">
        <f t="shared" si="31"/>
        <v>0</v>
      </c>
      <c r="Z43" s="402">
        <f t="shared" si="31"/>
        <v>0</v>
      </c>
      <c r="AA43" s="402">
        <f t="shared" si="31"/>
        <v>0</v>
      </c>
      <c r="AB43" s="402">
        <f t="shared" si="31"/>
        <v>0</v>
      </c>
      <c r="AC43" s="402">
        <f t="shared" si="31"/>
        <v>0</v>
      </c>
      <c r="AD43" s="402">
        <f t="shared" si="31"/>
        <v>0</v>
      </c>
      <c r="AE43" s="402">
        <f t="shared" si="31"/>
        <v>0</v>
      </c>
      <c r="AF43" s="402">
        <f t="shared" si="31"/>
        <v>0</v>
      </c>
      <c r="AG43" s="402">
        <f t="shared" si="31"/>
        <v>0</v>
      </c>
      <c r="AH43" s="402">
        <f t="shared" si="31"/>
        <v>151.84914468732393</v>
      </c>
      <c r="AI43" s="402">
        <f t="shared" si="31"/>
        <v>161.396546</v>
      </c>
      <c r="AJ43" s="402">
        <f t="shared" ref="AJ43:BM43" si="32">AJ26-AJ33</f>
        <v>189.91550753846153</v>
      </c>
      <c r="AK43" s="402">
        <f t="shared" si="32"/>
        <v>266.61219299999999</v>
      </c>
      <c r="AL43" s="402">
        <f t="shared" si="32"/>
        <v>407.03757974999996</v>
      </c>
      <c r="AM43" s="402">
        <f t="shared" si="32"/>
        <v>537.33116100000007</v>
      </c>
      <c r="AN43" s="402">
        <f t="shared" si="32"/>
        <v>613.02091249999989</v>
      </c>
      <c r="AO43" s="402">
        <f t="shared" si="32"/>
        <v>753.53722142857146</v>
      </c>
      <c r="AP43" s="402">
        <f t="shared" si="32"/>
        <v>863.89682319999997</v>
      </c>
      <c r="AQ43" s="402">
        <f t="shared" si="32"/>
        <v>908.76331000000005</v>
      </c>
      <c r="AR43" s="402">
        <f t="shared" si="32"/>
        <v>975.37345499999992</v>
      </c>
      <c r="AS43" s="402">
        <f t="shared" si="32"/>
        <v>1015.1541500000002</v>
      </c>
      <c r="AT43" s="402">
        <f t="shared" si="32"/>
        <v>1254.7130353333334</v>
      </c>
      <c r="AU43" s="402">
        <f t="shared" si="32"/>
        <v>1621.8660026666669</v>
      </c>
      <c r="AV43" s="402">
        <f t="shared" si="32"/>
        <v>1951.8019856666667</v>
      </c>
      <c r="AW43" s="402">
        <f t="shared" si="32"/>
        <v>2094.2903453333338</v>
      </c>
      <c r="AX43" s="402">
        <f t="shared" si="32"/>
        <v>2485.806</v>
      </c>
      <c r="AY43" s="402">
        <f t="shared" si="32"/>
        <v>2644.2919999999999</v>
      </c>
      <c r="AZ43" s="402">
        <f t="shared" si="32"/>
        <v>2657.2889999999998</v>
      </c>
      <c r="BA43" s="402">
        <f t="shared" si="32"/>
        <v>2485.8690000000001</v>
      </c>
      <c r="BB43" s="402">
        <f t="shared" si="32"/>
        <v>2337.3530000000001</v>
      </c>
      <c r="BC43" s="402">
        <f t="shared" si="32"/>
        <v>2195.8409999999999</v>
      </c>
      <c r="BD43" s="402">
        <f t="shared" si="32"/>
        <v>2168.2460000000001</v>
      </c>
      <c r="BE43" s="402">
        <f t="shared" si="32"/>
        <v>2109.9670000000001</v>
      </c>
      <c r="BF43" s="402">
        <f t="shared" si="32"/>
        <v>2011.06</v>
      </c>
      <c r="BG43" s="402">
        <f t="shared" si="32"/>
        <v>2161.7719999999999</v>
      </c>
      <c r="BH43" s="402">
        <f t="shared" si="32"/>
        <v>2111.873761896592</v>
      </c>
      <c r="BI43" s="402">
        <f t="shared" si="32"/>
        <v>1989.0132596399378</v>
      </c>
      <c r="BJ43" s="402">
        <f t="shared" si="32"/>
        <v>1974.8361660033015</v>
      </c>
      <c r="BK43" s="402">
        <f t="shared" si="32"/>
        <v>2099.6680910627874</v>
      </c>
      <c r="BL43" s="402">
        <f t="shared" si="32"/>
        <v>2052.3124513141979</v>
      </c>
      <c r="BM43" s="402">
        <f t="shared" si="32"/>
        <v>2236.7174954270272</v>
      </c>
      <c r="BN43" s="402">
        <f t="shared" ref="BN43:CE43" si="33">BN33</f>
        <v>0</v>
      </c>
      <c r="BO43" s="402">
        <f t="shared" si="33"/>
        <v>0</v>
      </c>
      <c r="BP43" s="402">
        <f t="shared" si="33"/>
        <v>0</v>
      </c>
      <c r="BQ43" s="402">
        <f t="shared" si="33"/>
        <v>0</v>
      </c>
      <c r="BR43" s="402">
        <f t="shared" si="33"/>
        <v>0</v>
      </c>
      <c r="BS43" s="402">
        <f t="shared" si="33"/>
        <v>0</v>
      </c>
      <c r="BT43" s="402">
        <f t="shared" si="33"/>
        <v>0</v>
      </c>
      <c r="BU43" s="402">
        <f t="shared" si="33"/>
        <v>0</v>
      </c>
      <c r="BV43" s="402">
        <f t="shared" si="33"/>
        <v>0</v>
      </c>
      <c r="BW43" s="402">
        <f t="shared" si="33"/>
        <v>0</v>
      </c>
      <c r="BX43" s="402">
        <f t="shared" si="33"/>
        <v>0</v>
      </c>
      <c r="BY43" s="402">
        <f t="shared" si="33"/>
        <v>0</v>
      </c>
      <c r="BZ43" s="402">
        <f t="shared" si="33"/>
        <v>0</v>
      </c>
      <c r="CA43" s="402">
        <f t="shared" si="33"/>
        <v>0</v>
      </c>
      <c r="CB43" s="402">
        <f t="shared" si="33"/>
        <v>0</v>
      </c>
      <c r="CC43" s="402">
        <f t="shared" si="33"/>
        <v>0</v>
      </c>
      <c r="CD43" s="402">
        <f t="shared" si="33"/>
        <v>0</v>
      </c>
      <c r="CE43" s="403">
        <f t="shared" si="33"/>
        <v>0</v>
      </c>
    </row>
    <row r="44" spans="1:83" s="53" customFormat="1" x14ac:dyDescent="0.35">
      <c r="B44" s="201" t="s">
        <v>729</v>
      </c>
      <c r="C44" s="73"/>
      <c r="D44" s="402">
        <f t="shared" ref="D44:AI44" si="34">D27-D34</f>
        <v>0</v>
      </c>
      <c r="E44" s="402">
        <f t="shared" si="34"/>
        <v>0</v>
      </c>
      <c r="F44" s="402">
        <f t="shared" si="34"/>
        <v>0</v>
      </c>
      <c r="G44" s="402">
        <f t="shared" si="34"/>
        <v>0</v>
      </c>
      <c r="H44" s="402">
        <f t="shared" si="34"/>
        <v>0</v>
      </c>
      <c r="I44" s="402">
        <f t="shared" si="34"/>
        <v>0</v>
      </c>
      <c r="J44" s="402">
        <f t="shared" si="34"/>
        <v>0</v>
      </c>
      <c r="K44" s="402">
        <f t="shared" si="34"/>
        <v>0</v>
      </c>
      <c r="L44" s="402">
        <f t="shared" si="34"/>
        <v>0</v>
      </c>
      <c r="M44" s="402">
        <f t="shared" si="34"/>
        <v>0</v>
      </c>
      <c r="N44" s="402">
        <f t="shared" si="34"/>
        <v>0</v>
      </c>
      <c r="O44" s="402">
        <f t="shared" si="34"/>
        <v>0</v>
      </c>
      <c r="P44" s="402">
        <f t="shared" si="34"/>
        <v>0</v>
      </c>
      <c r="Q44" s="402">
        <f t="shared" si="34"/>
        <v>0</v>
      </c>
      <c r="R44" s="402">
        <f t="shared" si="34"/>
        <v>0</v>
      </c>
      <c r="S44" s="402">
        <f t="shared" si="34"/>
        <v>0</v>
      </c>
      <c r="T44" s="402">
        <f t="shared" si="34"/>
        <v>0</v>
      </c>
      <c r="U44" s="402">
        <f t="shared" si="34"/>
        <v>0</v>
      </c>
      <c r="V44" s="402">
        <f t="shared" si="34"/>
        <v>0</v>
      </c>
      <c r="W44" s="402">
        <f t="shared" si="34"/>
        <v>0</v>
      </c>
      <c r="X44" s="402">
        <f t="shared" si="34"/>
        <v>0</v>
      </c>
      <c r="Y44" s="402">
        <f t="shared" si="34"/>
        <v>0</v>
      </c>
      <c r="Z44" s="402">
        <f t="shared" si="34"/>
        <v>0</v>
      </c>
      <c r="AA44" s="402">
        <f t="shared" si="34"/>
        <v>0</v>
      </c>
      <c r="AB44" s="402">
        <f t="shared" si="34"/>
        <v>0</v>
      </c>
      <c r="AC44" s="402">
        <f t="shared" si="34"/>
        <v>0</v>
      </c>
      <c r="AD44" s="402">
        <f t="shared" si="34"/>
        <v>0</v>
      </c>
      <c r="AE44" s="402">
        <f t="shared" si="34"/>
        <v>0</v>
      </c>
      <c r="AF44" s="402">
        <f t="shared" si="34"/>
        <v>0</v>
      </c>
      <c r="AG44" s="402">
        <f t="shared" si="34"/>
        <v>0</v>
      </c>
      <c r="AH44" s="402">
        <f t="shared" si="34"/>
        <v>28.682352590163934</v>
      </c>
      <c r="AI44" s="402">
        <f t="shared" si="34"/>
        <v>31.458064131147541</v>
      </c>
      <c r="AJ44" s="402">
        <f t="shared" ref="AJ44:BM44" si="35">AJ27-AJ34</f>
        <v>37.967785413333331</v>
      </c>
      <c r="AK44" s="402">
        <f t="shared" si="35"/>
        <v>42.738568057044823</v>
      </c>
      <c r="AL44" s="402">
        <f t="shared" si="35"/>
        <v>55.359052111111112</v>
      </c>
      <c r="AM44" s="402">
        <f t="shared" si="35"/>
        <v>64.756767801242233</v>
      </c>
      <c r="AN44" s="402">
        <f t="shared" si="35"/>
        <v>74.576876948717953</v>
      </c>
      <c r="AO44" s="402">
        <f t="shared" si="35"/>
        <v>90.199773981566821</v>
      </c>
      <c r="AP44" s="402">
        <f t="shared" si="35"/>
        <v>115.59811921111111</v>
      </c>
      <c r="AQ44" s="402">
        <f t="shared" si="35"/>
        <v>126.28601989204546</v>
      </c>
      <c r="AR44" s="402">
        <f t="shared" si="35"/>
        <v>154.39197187311177</v>
      </c>
      <c r="AS44" s="402">
        <f t="shared" si="35"/>
        <v>153.80497495</v>
      </c>
      <c r="AT44" s="402">
        <f t="shared" si="35"/>
        <v>128.6083448189859</v>
      </c>
      <c r="AU44" s="402">
        <f t="shared" si="35"/>
        <v>223.23782629666314</v>
      </c>
      <c r="AV44" s="402">
        <f t="shared" si="35"/>
        <v>200.86834234174069</v>
      </c>
      <c r="AW44" s="402">
        <f t="shared" si="35"/>
        <v>192.80843317810428</v>
      </c>
      <c r="AX44" s="402">
        <f t="shared" si="35"/>
        <v>239.041</v>
      </c>
      <c r="AY44" s="402">
        <f t="shared" si="35"/>
        <v>311.50299999999999</v>
      </c>
      <c r="AZ44" s="402">
        <f t="shared" si="35"/>
        <v>441.04899999999998</v>
      </c>
      <c r="BA44" s="402">
        <f t="shared" si="35"/>
        <v>460.20699999999999</v>
      </c>
      <c r="BB44" s="402">
        <f t="shared" si="35"/>
        <v>403.69499999999999</v>
      </c>
      <c r="BC44" s="402">
        <f t="shared" si="35"/>
        <v>396.09899999999999</v>
      </c>
      <c r="BD44" s="402">
        <f t="shared" si="35"/>
        <v>384.78499999999997</v>
      </c>
      <c r="BE44" s="402">
        <f t="shared" si="35"/>
        <v>372.33699999999999</v>
      </c>
      <c r="BF44" s="402">
        <f t="shared" si="35"/>
        <v>359.63499999999999</v>
      </c>
      <c r="BG44" s="402">
        <f t="shared" si="35"/>
        <v>382.24400000000003</v>
      </c>
      <c r="BH44" s="402">
        <f t="shared" si="35"/>
        <v>374.59165266825556</v>
      </c>
      <c r="BI44" s="402">
        <f t="shared" si="35"/>
        <v>294.59889726305926</v>
      </c>
      <c r="BJ44" s="402">
        <f t="shared" si="35"/>
        <v>291.2232684141797</v>
      </c>
      <c r="BK44" s="402">
        <f t="shared" si="35"/>
        <v>345.46664666673598</v>
      </c>
      <c r="BL44" s="402">
        <f t="shared" si="35"/>
        <v>267</v>
      </c>
      <c r="BM44" s="402">
        <f t="shared" si="35"/>
        <v>75</v>
      </c>
      <c r="BN44" s="402">
        <f t="shared" ref="BN44:CE44" si="36">BN34</f>
        <v>0</v>
      </c>
      <c r="BO44" s="402">
        <f t="shared" si="36"/>
        <v>0</v>
      </c>
      <c r="BP44" s="402">
        <f t="shared" si="36"/>
        <v>0</v>
      </c>
      <c r="BQ44" s="402">
        <f t="shared" si="36"/>
        <v>0</v>
      </c>
      <c r="BR44" s="402">
        <f t="shared" si="36"/>
        <v>0</v>
      </c>
      <c r="BS44" s="402">
        <f t="shared" si="36"/>
        <v>0</v>
      </c>
      <c r="BT44" s="402">
        <f t="shared" si="36"/>
        <v>0</v>
      </c>
      <c r="BU44" s="402">
        <f t="shared" si="36"/>
        <v>0</v>
      </c>
      <c r="BV44" s="402">
        <f t="shared" si="36"/>
        <v>0</v>
      </c>
      <c r="BW44" s="402">
        <f t="shared" si="36"/>
        <v>0</v>
      </c>
      <c r="BX44" s="402">
        <f t="shared" si="36"/>
        <v>0</v>
      </c>
      <c r="BY44" s="402">
        <f t="shared" si="36"/>
        <v>0</v>
      </c>
      <c r="BZ44" s="402">
        <f t="shared" si="36"/>
        <v>0</v>
      </c>
      <c r="CA44" s="402">
        <f t="shared" si="36"/>
        <v>0</v>
      </c>
      <c r="CB44" s="402">
        <f t="shared" si="36"/>
        <v>0</v>
      </c>
      <c r="CC44" s="402">
        <f t="shared" si="36"/>
        <v>0</v>
      </c>
      <c r="CD44" s="402">
        <f t="shared" si="36"/>
        <v>0</v>
      </c>
      <c r="CE44" s="403">
        <f t="shared" si="36"/>
        <v>0</v>
      </c>
    </row>
    <row r="45" spans="1:83" s="28" customFormat="1" ht="27" customHeight="1" thickBot="1" x14ac:dyDescent="0.3">
      <c r="B45" s="501" t="s">
        <v>730</v>
      </c>
      <c r="C45" s="502"/>
      <c r="D45" s="503">
        <f t="shared" ref="D45:AI45" si="37">D28-D35</f>
        <v>0</v>
      </c>
      <c r="E45" s="503">
        <f t="shared" si="37"/>
        <v>0</v>
      </c>
      <c r="F45" s="503">
        <f t="shared" si="37"/>
        <v>0</v>
      </c>
      <c r="G45" s="503">
        <f t="shared" si="37"/>
        <v>0</v>
      </c>
      <c r="H45" s="503">
        <f t="shared" si="37"/>
        <v>0</v>
      </c>
      <c r="I45" s="503">
        <f t="shared" si="37"/>
        <v>0</v>
      </c>
      <c r="J45" s="503">
        <f t="shared" si="37"/>
        <v>0</v>
      </c>
      <c r="K45" s="503">
        <f t="shared" si="37"/>
        <v>0</v>
      </c>
      <c r="L45" s="503">
        <f t="shared" si="37"/>
        <v>0</v>
      </c>
      <c r="M45" s="503">
        <f t="shared" si="37"/>
        <v>0</v>
      </c>
      <c r="N45" s="503">
        <f t="shared" si="37"/>
        <v>0</v>
      </c>
      <c r="O45" s="503">
        <f t="shared" si="37"/>
        <v>0</v>
      </c>
      <c r="P45" s="503">
        <f t="shared" si="37"/>
        <v>0</v>
      </c>
      <c r="Q45" s="503">
        <f t="shared" si="37"/>
        <v>0</v>
      </c>
      <c r="R45" s="503">
        <f t="shared" si="37"/>
        <v>0</v>
      </c>
      <c r="S45" s="503">
        <f t="shared" si="37"/>
        <v>0</v>
      </c>
      <c r="T45" s="503">
        <f t="shared" si="37"/>
        <v>0</v>
      </c>
      <c r="U45" s="503">
        <f t="shared" si="37"/>
        <v>0</v>
      </c>
      <c r="V45" s="503">
        <f t="shared" si="37"/>
        <v>0</v>
      </c>
      <c r="W45" s="503">
        <f t="shared" si="37"/>
        <v>0</v>
      </c>
      <c r="X45" s="503">
        <f t="shared" si="37"/>
        <v>0</v>
      </c>
      <c r="Y45" s="503">
        <f t="shared" si="37"/>
        <v>0</v>
      </c>
      <c r="Z45" s="503">
        <f t="shared" si="37"/>
        <v>0</v>
      </c>
      <c r="AA45" s="503">
        <f t="shared" si="37"/>
        <v>0</v>
      </c>
      <c r="AB45" s="503">
        <f t="shared" si="37"/>
        <v>0</v>
      </c>
      <c r="AC45" s="503">
        <f t="shared" si="37"/>
        <v>0</v>
      </c>
      <c r="AD45" s="503">
        <f t="shared" si="37"/>
        <v>0</v>
      </c>
      <c r="AE45" s="503">
        <f t="shared" si="37"/>
        <v>0</v>
      </c>
      <c r="AF45" s="503">
        <f t="shared" si="37"/>
        <v>0</v>
      </c>
      <c r="AG45" s="503">
        <f t="shared" si="37"/>
        <v>0</v>
      </c>
      <c r="AH45" s="503">
        <f t="shared" si="37"/>
        <v>19.429980786885245</v>
      </c>
      <c r="AI45" s="503">
        <f t="shared" si="37"/>
        <v>24.98140386885246</v>
      </c>
      <c r="AJ45" s="503">
        <f t="shared" ref="AJ45:BM45" si="38">AJ28-AJ35</f>
        <v>31.485480586666668</v>
      </c>
      <c r="AK45" s="503">
        <f t="shared" si="38"/>
        <v>42.065662942955178</v>
      </c>
      <c r="AL45" s="503">
        <f t="shared" si="38"/>
        <v>58.989153888888886</v>
      </c>
      <c r="AM45" s="503">
        <f t="shared" si="38"/>
        <v>80.04656019875776</v>
      </c>
      <c r="AN45" s="503">
        <f t="shared" si="38"/>
        <v>100.63385805128205</v>
      </c>
      <c r="AO45" s="503">
        <f t="shared" si="38"/>
        <v>103.59578001843317</v>
      </c>
      <c r="AP45" s="503">
        <f t="shared" si="38"/>
        <v>135.62299025555555</v>
      </c>
      <c r="AQ45" s="503">
        <f t="shared" si="38"/>
        <v>195.83484244128789</v>
      </c>
      <c r="AR45" s="503">
        <f t="shared" si="38"/>
        <v>126.39782312688821</v>
      </c>
      <c r="AS45" s="503">
        <f t="shared" si="38"/>
        <v>125.84043405</v>
      </c>
      <c r="AT45" s="503">
        <f t="shared" si="38"/>
        <v>220.96582318101412</v>
      </c>
      <c r="AU45" s="503">
        <f t="shared" si="38"/>
        <v>356.26081221506735</v>
      </c>
      <c r="AV45" s="503">
        <f t="shared" si="38"/>
        <v>253.07357532492722</v>
      </c>
      <c r="AW45" s="503">
        <f t="shared" si="38"/>
        <v>248.79294115522868</v>
      </c>
      <c r="AX45" s="503">
        <f t="shared" si="38"/>
        <v>369.89999999999884</v>
      </c>
      <c r="AY45" s="503">
        <f t="shared" si="38"/>
        <v>427.30699999999945</v>
      </c>
      <c r="AZ45" s="503">
        <f t="shared" si="38"/>
        <v>378.41800000000001</v>
      </c>
      <c r="BA45" s="503">
        <f t="shared" si="38"/>
        <v>335.34300000000093</v>
      </c>
      <c r="BB45" s="503">
        <f t="shared" si="38"/>
        <v>309.75799999999867</v>
      </c>
      <c r="BC45" s="503">
        <f t="shared" si="38"/>
        <v>230.18900000000011</v>
      </c>
      <c r="BD45" s="503">
        <f t="shared" si="38"/>
        <v>222.10499999999894</v>
      </c>
      <c r="BE45" s="503">
        <f t="shared" si="38"/>
        <v>243.31711941217159</v>
      </c>
      <c r="BF45" s="503">
        <f t="shared" si="38"/>
        <v>261.18071095259984</v>
      </c>
      <c r="BG45" s="503">
        <f t="shared" si="38"/>
        <v>391.25825241992959</v>
      </c>
      <c r="BH45" s="503">
        <f t="shared" si="38"/>
        <v>300.95087435865469</v>
      </c>
      <c r="BI45" s="503">
        <f t="shared" si="38"/>
        <v>198.32631128951041</v>
      </c>
      <c r="BJ45" s="503">
        <f t="shared" si="38"/>
        <v>198.45559320025581</v>
      </c>
      <c r="BK45" s="503">
        <f t="shared" si="38"/>
        <v>181.92271651984206</v>
      </c>
      <c r="BL45" s="503">
        <f t="shared" si="38"/>
        <v>181.6169849299115</v>
      </c>
      <c r="BM45" s="503">
        <f t="shared" si="38"/>
        <v>255.07000040967989</v>
      </c>
      <c r="BN45" s="503">
        <f t="shared" ref="BN45:CE45" si="39">BN35</f>
        <v>0</v>
      </c>
      <c r="BO45" s="503">
        <f t="shared" si="39"/>
        <v>0</v>
      </c>
      <c r="BP45" s="503">
        <f t="shared" si="39"/>
        <v>0</v>
      </c>
      <c r="BQ45" s="503">
        <f t="shared" si="39"/>
        <v>0</v>
      </c>
      <c r="BR45" s="503">
        <f t="shared" si="39"/>
        <v>0</v>
      </c>
      <c r="BS45" s="503">
        <f t="shared" si="39"/>
        <v>0</v>
      </c>
      <c r="BT45" s="503">
        <f t="shared" si="39"/>
        <v>0</v>
      </c>
      <c r="BU45" s="503">
        <f t="shared" si="39"/>
        <v>0</v>
      </c>
      <c r="BV45" s="503">
        <f t="shared" si="39"/>
        <v>0</v>
      </c>
      <c r="BW45" s="503">
        <f t="shared" si="39"/>
        <v>0</v>
      </c>
      <c r="BX45" s="503">
        <f t="shared" si="39"/>
        <v>0</v>
      </c>
      <c r="BY45" s="503">
        <f t="shared" si="39"/>
        <v>0</v>
      </c>
      <c r="BZ45" s="503">
        <f t="shared" si="39"/>
        <v>0</v>
      </c>
      <c r="CA45" s="503">
        <f t="shared" si="39"/>
        <v>0</v>
      </c>
      <c r="CB45" s="503">
        <f t="shared" si="39"/>
        <v>0</v>
      </c>
      <c r="CC45" s="503">
        <f t="shared" si="39"/>
        <v>0</v>
      </c>
      <c r="CD45" s="503">
        <f t="shared" si="39"/>
        <v>0</v>
      </c>
      <c r="CE45" s="504">
        <f t="shared" si="39"/>
        <v>0</v>
      </c>
    </row>
    <row r="46" spans="1:83" ht="26.25" customHeight="1" x14ac:dyDescent="0.35">
      <c r="A46" s="407"/>
      <c r="B46" s="177" t="s">
        <v>735</v>
      </c>
      <c r="C46" s="443"/>
      <c r="D46" s="51" t="s">
        <v>171</v>
      </c>
      <c r="E46" s="51" t="s">
        <v>172</v>
      </c>
      <c r="F46" s="51" t="s">
        <v>173</v>
      </c>
      <c r="G46" s="51" t="s">
        <v>174</v>
      </c>
      <c r="H46" s="51" t="s">
        <v>175</v>
      </c>
      <c r="I46" s="51" t="s">
        <v>176</v>
      </c>
      <c r="J46" s="51" t="s">
        <v>177</v>
      </c>
      <c r="K46" s="51" t="s">
        <v>178</v>
      </c>
      <c r="L46" s="51" t="s">
        <v>179</v>
      </c>
      <c r="M46" s="51" t="s">
        <v>180</v>
      </c>
      <c r="N46" s="51" t="s">
        <v>181</v>
      </c>
      <c r="O46" s="51" t="s">
        <v>182</v>
      </c>
      <c r="P46" s="51" t="s">
        <v>183</v>
      </c>
      <c r="Q46" s="51" t="s">
        <v>184</v>
      </c>
      <c r="R46" s="51" t="s">
        <v>185</v>
      </c>
      <c r="S46" s="51" t="s">
        <v>186</v>
      </c>
      <c r="T46" s="51" t="s">
        <v>187</v>
      </c>
      <c r="U46" s="51" t="s">
        <v>188</v>
      </c>
      <c r="V46" s="51" t="s">
        <v>189</v>
      </c>
      <c r="W46" s="51" t="s">
        <v>190</v>
      </c>
      <c r="X46" s="51" t="s">
        <v>191</v>
      </c>
      <c r="Y46" s="51" t="s">
        <v>192</v>
      </c>
      <c r="Z46" s="51" t="s">
        <v>193</v>
      </c>
      <c r="AA46" s="51" t="s">
        <v>194</v>
      </c>
      <c r="AB46" s="51" t="s">
        <v>195</v>
      </c>
      <c r="AC46" s="51" t="s">
        <v>196</v>
      </c>
      <c r="AD46" s="51" t="s">
        <v>197</v>
      </c>
      <c r="AE46" s="51" t="s">
        <v>198</v>
      </c>
      <c r="AF46" s="51" t="s">
        <v>199</v>
      </c>
      <c r="AG46" s="51" t="s">
        <v>200</v>
      </c>
      <c r="AH46" s="51" t="s">
        <v>201</v>
      </c>
      <c r="AI46" s="51" t="s">
        <v>202</v>
      </c>
      <c r="AJ46" s="51" t="s">
        <v>203</v>
      </c>
      <c r="AK46" s="51" t="s">
        <v>204</v>
      </c>
      <c r="AL46" s="51" t="s">
        <v>205</v>
      </c>
      <c r="AM46" s="51" t="s">
        <v>206</v>
      </c>
      <c r="AN46" s="51" t="s">
        <v>207</v>
      </c>
      <c r="AO46" s="51" t="s">
        <v>208</v>
      </c>
      <c r="AP46" s="51" t="s">
        <v>209</v>
      </c>
      <c r="AQ46" s="51" t="s">
        <v>210</v>
      </c>
      <c r="AR46" s="51" t="s">
        <v>211</v>
      </c>
      <c r="AS46" s="51" t="s">
        <v>212</v>
      </c>
      <c r="AT46" s="51" t="s">
        <v>213</v>
      </c>
      <c r="AU46" s="51" t="s">
        <v>214</v>
      </c>
      <c r="AV46" s="51" t="s">
        <v>215</v>
      </c>
      <c r="AW46" s="51" t="s">
        <v>216</v>
      </c>
      <c r="AX46" s="51" t="s">
        <v>217</v>
      </c>
      <c r="AY46" s="51" t="s">
        <v>116</v>
      </c>
      <c r="AZ46" s="51" t="s">
        <v>117</v>
      </c>
      <c r="BA46" s="51" t="s">
        <v>118</v>
      </c>
      <c r="BB46" s="51" t="s">
        <v>119</v>
      </c>
      <c r="BC46" s="51" t="s">
        <v>120</v>
      </c>
      <c r="BD46" s="51" t="s">
        <v>121</v>
      </c>
      <c r="BE46" s="51" t="s">
        <v>122</v>
      </c>
      <c r="BF46" s="51" t="s">
        <v>123</v>
      </c>
      <c r="BG46" s="51" t="s">
        <v>124</v>
      </c>
      <c r="BH46" s="51" t="s">
        <v>125</v>
      </c>
      <c r="BI46" s="51" t="s">
        <v>126</v>
      </c>
      <c r="BJ46" s="51" t="s">
        <v>127</v>
      </c>
      <c r="BK46" s="51" t="s">
        <v>128</v>
      </c>
      <c r="BL46" s="51" t="s">
        <v>129</v>
      </c>
      <c r="BM46" s="51" t="s">
        <v>130</v>
      </c>
      <c r="BN46" s="51" t="s">
        <v>131</v>
      </c>
      <c r="BO46" s="51" t="s">
        <v>132</v>
      </c>
      <c r="BP46" s="51" t="s">
        <v>133</v>
      </c>
      <c r="BQ46" s="51" t="s">
        <v>134</v>
      </c>
      <c r="BR46" s="51" t="s">
        <v>135</v>
      </c>
      <c r="BS46" s="51" t="s">
        <v>136</v>
      </c>
      <c r="BT46" s="51" t="s">
        <v>137</v>
      </c>
      <c r="BU46" s="51" t="s">
        <v>138</v>
      </c>
      <c r="BV46" s="51" t="s">
        <v>139</v>
      </c>
      <c r="BW46" s="51" t="s">
        <v>140</v>
      </c>
      <c r="BX46" s="51" t="s">
        <v>141</v>
      </c>
      <c r="BY46" s="51" t="s">
        <v>142</v>
      </c>
      <c r="BZ46" s="51" t="s">
        <v>143</v>
      </c>
      <c r="CA46" s="51" t="s">
        <v>144</v>
      </c>
      <c r="CB46" s="51" t="s">
        <v>145</v>
      </c>
      <c r="CC46" s="51" t="s">
        <v>146</v>
      </c>
      <c r="CD46" s="51" t="s">
        <v>147</v>
      </c>
      <c r="CE46" s="52" t="s">
        <v>148</v>
      </c>
    </row>
    <row r="47" spans="1:83" ht="15" customHeight="1" x14ac:dyDescent="0.35">
      <c r="A47" s="407"/>
      <c r="B47" s="387" t="s">
        <v>331</v>
      </c>
      <c r="C47" s="408"/>
      <c r="D47" s="272" t="s">
        <v>150</v>
      </c>
      <c r="E47" s="272" t="s">
        <v>150</v>
      </c>
      <c r="F47" s="272" t="s">
        <v>150</v>
      </c>
      <c r="G47" s="272" t="s">
        <v>150</v>
      </c>
      <c r="H47" s="272" t="s">
        <v>150</v>
      </c>
      <c r="I47" s="272" t="s">
        <v>150</v>
      </c>
      <c r="J47" s="272" t="s">
        <v>150</v>
      </c>
      <c r="K47" s="272" t="s">
        <v>150</v>
      </c>
      <c r="L47" s="272" t="s">
        <v>150</v>
      </c>
      <c r="M47" s="272" t="s">
        <v>150</v>
      </c>
      <c r="N47" s="272" t="s">
        <v>150</v>
      </c>
      <c r="O47" s="272" t="s">
        <v>150</v>
      </c>
      <c r="P47" s="272" t="s">
        <v>150</v>
      </c>
      <c r="Q47" s="272" t="s">
        <v>150</v>
      </c>
      <c r="R47" s="272" t="s">
        <v>150</v>
      </c>
      <c r="S47" s="272" t="s">
        <v>150</v>
      </c>
      <c r="T47" s="272" t="s">
        <v>150</v>
      </c>
      <c r="U47" s="272" t="s">
        <v>150</v>
      </c>
      <c r="V47" s="272" t="s">
        <v>150</v>
      </c>
      <c r="W47" s="272" t="s">
        <v>150</v>
      </c>
      <c r="X47" s="272" t="s">
        <v>150</v>
      </c>
      <c r="Y47" s="272" t="s">
        <v>150</v>
      </c>
      <c r="Z47" s="272" t="s">
        <v>150</v>
      </c>
      <c r="AA47" s="272" t="s">
        <v>150</v>
      </c>
      <c r="AB47" s="272" t="s">
        <v>150</v>
      </c>
      <c r="AC47" s="272" t="s">
        <v>150</v>
      </c>
      <c r="AD47" s="272" t="s">
        <v>150</v>
      </c>
      <c r="AE47" s="272" t="s">
        <v>150</v>
      </c>
      <c r="AF47" s="272" t="s">
        <v>150</v>
      </c>
      <c r="AG47" s="272" t="s">
        <v>150</v>
      </c>
      <c r="AH47" s="272" t="s">
        <v>150</v>
      </c>
      <c r="AI47" s="272" t="s">
        <v>150</v>
      </c>
      <c r="AJ47" s="272" t="s">
        <v>150</v>
      </c>
      <c r="AK47" s="272" t="s">
        <v>150</v>
      </c>
      <c r="AL47" s="272" t="s">
        <v>150</v>
      </c>
      <c r="AM47" s="272" t="s">
        <v>150</v>
      </c>
      <c r="AN47" s="272" t="s">
        <v>150</v>
      </c>
      <c r="AO47" s="272" t="s">
        <v>150</v>
      </c>
      <c r="AP47" s="272" t="s">
        <v>150</v>
      </c>
      <c r="AQ47" s="272" t="s">
        <v>150</v>
      </c>
      <c r="AR47" s="272" t="s">
        <v>150</v>
      </c>
      <c r="AS47" s="272" t="s">
        <v>150</v>
      </c>
      <c r="AT47" s="272" t="s">
        <v>150</v>
      </c>
      <c r="AU47" s="272" t="s">
        <v>150</v>
      </c>
      <c r="AV47" s="272" t="s">
        <v>150</v>
      </c>
      <c r="AW47" s="272" t="s">
        <v>150</v>
      </c>
      <c r="AX47" s="272" t="s">
        <v>150</v>
      </c>
      <c r="AY47" s="272" t="s">
        <v>150</v>
      </c>
      <c r="AZ47" s="272" t="s">
        <v>150</v>
      </c>
      <c r="BA47" s="272" t="s">
        <v>150</v>
      </c>
      <c r="BB47" s="272" t="s">
        <v>150</v>
      </c>
      <c r="BC47" s="272" t="s">
        <v>150</v>
      </c>
      <c r="BD47" s="272" t="s">
        <v>150</v>
      </c>
      <c r="BE47" s="272" t="s">
        <v>150</v>
      </c>
      <c r="BF47" s="272" t="s">
        <v>150</v>
      </c>
      <c r="BG47" s="272" t="s">
        <v>150</v>
      </c>
      <c r="BH47" s="272" t="s">
        <v>150</v>
      </c>
      <c r="BI47" s="272" t="s">
        <v>150</v>
      </c>
      <c r="BJ47" s="272" t="s">
        <v>150</v>
      </c>
      <c r="BK47" s="272" t="s">
        <v>150</v>
      </c>
      <c r="BL47" s="272" t="s">
        <v>150</v>
      </c>
      <c r="BM47" s="272" t="s">
        <v>150</v>
      </c>
      <c r="BN47" s="272" t="s">
        <v>150</v>
      </c>
      <c r="BO47" s="272" t="s">
        <v>150</v>
      </c>
      <c r="BP47" s="272" t="s">
        <v>150</v>
      </c>
      <c r="BQ47" s="272" t="s">
        <v>150</v>
      </c>
      <c r="BR47" s="272" t="s">
        <v>150</v>
      </c>
      <c r="BS47" s="272" t="s">
        <v>150</v>
      </c>
      <c r="BT47" s="272" t="s">
        <v>150</v>
      </c>
      <c r="BU47" s="272" t="s">
        <v>150</v>
      </c>
      <c r="BV47" s="272" t="s">
        <v>150</v>
      </c>
      <c r="BW47" s="272" t="s">
        <v>150</v>
      </c>
      <c r="BX47" s="272" t="s">
        <v>150</v>
      </c>
      <c r="BY47" s="272" t="s">
        <v>150</v>
      </c>
      <c r="BZ47" s="272" t="s">
        <v>151</v>
      </c>
      <c r="CA47" s="272" t="s">
        <v>151</v>
      </c>
      <c r="CB47" s="272" t="s">
        <v>151</v>
      </c>
      <c r="CC47" s="272" t="s">
        <v>151</v>
      </c>
      <c r="CD47" s="272" t="s">
        <v>151</v>
      </c>
      <c r="CE47" s="273" t="s">
        <v>151</v>
      </c>
    </row>
    <row r="48" spans="1:83" s="243" customFormat="1" ht="24" customHeight="1" x14ac:dyDescent="0.35">
      <c r="A48" s="401"/>
      <c r="B48" s="108" t="s">
        <v>163</v>
      </c>
      <c r="C48" s="108"/>
      <c r="D48" s="399">
        <v>2581.3494151723826</v>
      </c>
      <c r="E48" s="399">
        <v>3028.2326259270253</v>
      </c>
      <c r="F48" s="399">
        <v>3319.7412673953513</v>
      </c>
      <c r="G48" s="399">
        <v>3463.1383753952673</v>
      </c>
      <c r="H48" s="399">
        <v>3979.9245283127789</v>
      </c>
      <c r="I48" s="399">
        <v>3954.585159563841</v>
      </c>
      <c r="J48" s="399">
        <v>4039.7911839494559</v>
      </c>
      <c r="K48" s="399">
        <v>3534.3836192540248</v>
      </c>
      <c r="L48" s="399">
        <v>3533.2684996233379</v>
      </c>
      <c r="M48" s="399">
        <v>3330.1265358648634</v>
      </c>
      <c r="N48" s="399">
        <v>3582.6357171005898</v>
      </c>
      <c r="O48" s="399">
        <v>4284.7565257774168</v>
      </c>
      <c r="P48" s="399">
        <v>4755.2852726259161</v>
      </c>
      <c r="Q48" s="399">
        <v>4371.7783123641429</v>
      </c>
      <c r="R48" s="399">
        <v>4948.1508448513505</v>
      </c>
      <c r="S48" s="399">
        <v>5296.1403352096468</v>
      </c>
      <c r="T48" s="399">
        <v>5194.1602711321384</v>
      </c>
      <c r="U48" s="399">
        <v>5427.9559739484403</v>
      </c>
      <c r="V48" s="399">
        <v>6245.8067362940055</v>
      </c>
      <c r="W48" s="399">
        <v>7882.905202134074</v>
      </c>
      <c r="X48" s="399">
        <v>8328.0190938990054</v>
      </c>
      <c r="Y48" s="399">
        <v>8547.3378288276817</v>
      </c>
      <c r="Z48" s="399">
        <v>8657.4198244660911</v>
      </c>
      <c r="AA48" s="399">
        <v>9853.9187193657017</v>
      </c>
      <c r="AB48" s="399">
        <v>9961.626326977128</v>
      </c>
      <c r="AC48" s="399">
        <v>9157.4834638229568</v>
      </c>
      <c r="AD48" s="399">
        <v>10380.307301429879</v>
      </c>
      <c r="AE48" s="399">
        <v>11369.572425833851</v>
      </c>
      <c r="AF48" s="399">
        <v>13085.377560388875</v>
      </c>
      <c r="AG48" s="399">
        <v>9585.8532298707923</v>
      </c>
      <c r="AH48" s="399">
        <f t="shared" ref="AH48:BB48" si="40">SUM(AH67:AH72)</f>
        <v>9385.1273068903865</v>
      </c>
      <c r="AI48" s="399">
        <f t="shared" si="40"/>
        <v>8603.0040101707727</v>
      </c>
      <c r="AJ48" s="399">
        <f t="shared" si="40"/>
        <v>9318.2466736141359</v>
      </c>
      <c r="AK48" s="399">
        <f t="shared" si="40"/>
        <v>12600.710375614675</v>
      </c>
      <c r="AL48" s="399">
        <f t="shared" si="40"/>
        <v>16643.553357478377</v>
      </c>
      <c r="AM48" s="399">
        <f t="shared" si="40"/>
        <v>19193.134003478739</v>
      </c>
      <c r="AN48" s="399">
        <f t="shared" si="40"/>
        <v>20946.677280261974</v>
      </c>
      <c r="AO48" s="399">
        <f t="shared" si="40"/>
        <v>22753.740498190946</v>
      </c>
      <c r="AP48" s="399">
        <f t="shared" si="40"/>
        <v>23237.210324443509</v>
      </c>
      <c r="AQ48" s="399">
        <f t="shared" si="40"/>
        <v>21937.736051996675</v>
      </c>
      <c r="AR48" s="399">
        <f t="shared" si="40"/>
        <v>19515.428626965331</v>
      </c>
      <c r="AS48" s="399">
        <f t="shared" si="40"/>
        <v>18250.239419592857</v>
      </c>
      <c r="AT48" s="399">
        <f t="shared" si="40"/>
        <v>19496.780635028917</v>
      </c>
      <c r="AU48" s="399">
        <f t="shared" si="40"/>
        <v>24023.636122684566</v>
      </c>
      <c r="AV48" s="399">
        <f t="shared" si="40"/>
        <v>29609.715194349086</v>
      </c>
      <c r="AW48" s="399">
        <f t="shared" si="40"/>
        <v>31346.201688190344</v>
      </c>
      <c r="AX48" s="399">
        <f t="shared" si="40"/>
        <v>31357.965872725967</v>
      </c>
      <c r="AY48" s="399">
        <f t="shared" si="40"/>
        <v>30855.027425435601</v>
      </c>
      <c r="AZ48" s="399">
        <f t="shared" si="40"/>
        <v>25637.934723844297</v>
      </c>
      <c r="BA48" s="399">
        <f t="shared" si="40"/>
        <v>21221.044989603997</v>
      </c>
      <c r="BB48" s="399">
        <f t="shared" si="40"/>
        <v>20548.485274151786</v>
      </c>
      <c r="BC48" s="399">
        <f>SUM(BC68:BC72)</f>
        <v>20794.973325103219</v>
      </c>
      <c r="BD48" s="399">
        <f t="shared" ref="BD48:CE48" si="41">SUM(BD50:BD53)</f>
        <v>22302.989141313643</v>
      </c>
      <c r="BE48" s="399">
        <f t="shared" si="41"/>
        <v>23485.607662034505</v>
      </c>
      <c r="BF48" s="399">
        <f t="shared" si="41"/>
        <v>23182.47680782291</v>
      </c>
      <c r="BG48" s="399">
        <f t="shared" si="41"/>
        <v>20439.982998790714</v>
      </c>
      <c r="BH48" s="399">
        <f t="shared" si="41"/>
        <v>15473.093110126425</v>
      </c>
      <c r="BI48" s="399">
        <f t="shared" si="41"/>
        <v>13738.215389961784</v>
      </c>
      <c r="BJ48" s="399">
        <f t="shared" si="41"/>
        <v>12885.201631481377</v>
      </c>
      <c r="BK48" s="399">
        <f t="shared" si="41"/>
        <v>12857.224730205284</v>
      </c>
      <c r="BL48" s="399">
        <f t="shared" si="41"/>
        <v>11937.127840137304</v>
      </c>
      <c r="BM48" s="399">
        <f t="shared" si="41"/>
        <v>11357.750665321873</v>
      </c>
      <c r="BN48" s="399">
        <f t="shared" si="41"/>
        <v>10481.194590423829</v>
      </c>
      <c r="BO48" s="399">
        <f t="shared" si="41"/>
        <v>9172.3921556846199</v>
      </c>
      <c r="BP48" s="399">
        <f t="shared" si="41"/>
        <v>6840.7362906856606</v>
      </c>
      <c r="BQ48" s="399">
        <f t="shared" si="41"/>
        <v>4522.5784985723585</v>
      </c>
      <c r="BR48" s="399">
        <f t="shared" si="41"/>
        <v>3612.644530045724</v>
      </c>
      <c r="BS48" s="399">
        <f t="shared" si="41"/>
        <v>3145.1564127953861</v>
      </c>
      <c r="BT48" s="399">
        <f t="shared" si="41"/>
        <v>2708.9747380272029</v>
      </c>
      <c r="BU48" s="399">
        <f t="shared" si="41"/>
        <v>2553.2998980217471</v>
      </c>
      <c r="BV48" s="399">
        <f t="shared" si="41"/>
        <v>2157.3860064646356</v>
      </c>
      <c r="BW48" s="399">
        <f t="shared" si="41"/>
        <v>1572.5141203812996</v>
      </c>
      <c r="BX48" s="399">
        <f t="shared" si="41"/>
        <v>1162.4380802919209</v>
      </c>
      <c r="BY48" s="399">
        <f t="shared" si="41"/>
        <v>831.7762555333868</v>
      </c>
      <c r="BZ48" s="399">
        <f t="shared" si="41"/>
        <v>658.21907605450531</v>
      </c>
      <c r="CA48" s="399">
        <f t="shared" si="41"/>
        <v>618.16685165576166</v>
      </c>
      <c r="CB48" s="399">
        <f t="shared" si="41"/>
        <v>498.23322687415578</v>
      </c>
      <c r="CC48" s="399">
        <f t="shared" si="41"/>
        <v>96.24917250927578</v>
      </c>
      <c r="CD48" s="399">
        <f t="shared" si="41"/>
        <v>0</v>
      </c>
      <c r="CE48" s="400">
        <f t="shared" si="41"/>
        <v>0</v>
      </c>
    </row>
    <row r="49" spans="1:83" s="53" customFormat="1" ht="24.75" customHeight="1" x14ac:dyDescent="0.35">
      <c r="B49" s="73" t="s">
        <v>716</v>
      </c>
      <c r="D49" s="402"/>
      <c r="E49" s="402"/>
      <c r="F49" s="402"/>
      <c r="G49" s="402"/>
      <c r="H49" s="402"/>
      <c r="I49" s="402"/>
      <c r="J49" s="402"/>
      <c r="K49" s="402"/>
      <c r="L49" s="402"/>
      <c r="M49" s="402"/>
      <c r="N49" s="402"/>
      <c r="O49" s="402"/>
      <c r="P49" s="402"/>
      <c r="Q49" s="402"/>
      <c r="R49" s="402"/>
      <c r="S49" s="402"/>
      <c r="T49" s="402"/>
      <c r="U49" s="402"/>
      <c r="V49" s="402"/>
      <c r="W49" s="402"/>
      <c r="X49" s="402"/>
      <c r="Y49" s="402"/>
      <c r="Z49" s="402"/>
      <c r="AA49" s="402"/>
      <c r="AB49" s="402"/>
      <c r="AC49" s="402"/>
      <c r="AD49" s="402"/>
      <c r="AE49" s="402"/>
      <c r="AF49" s="402"/>
      <c r="AG49" s="402"/>
      <c r="AH49" s="402"/>
      <c r="AI49" s="402"/>
      <c r="AJ49" s="402"/>
      <c r="AK49" s="402"/>
      <c r="AL49" s="402"/>
      <c r="AM49" s="402"/>
      <c r="AN49" s="402"/>
      <c r="AO49" s="402"/>
      <c r="AP49" s="402"/>
      <c r="AQ49" s="402"/>
      <c r="AR49" s="402"/>
      <c r="AS49" s="402"/>
      <c r="AT49" s="402"/>
      <c r="AU49" s="402"/>
      <c r="AV49" s="402"/>
      <c r="AW49" s="402"/>
      <c r="AX49" s="402"/>
      <c r="AY49" s="402"/>
      <c r="AZ49" s="402"/>
      <c r="BA49" s="402"/>
      <c r="BB49" s="402"/>
      <c r="BC49" s="402"/>
      <c r="BD49" s="402"/>
      <c r="BE49" s="402"/>
      <c r="BF49" s="402"/>
      <c r="BG49" s="402"/>
      <c r="BH49" s="402"/>
      <c r="BI49" s="402"/>
      <c r="BJ49" s="402"/>
      <c r="BK49" s="402"/>
      <c r="BL49" s="402"/>
      <c r="BM49" s="402"/>
      <c r="BN49" s="402"/>
      <c r="BO49" s="402"/>
      <c r="BP49" s="402"/>
      <c r="BQ49" s="402"/>
      <c r="BR49" s="402"/>
      <c r="BS49" s="402"/>
      <c r="BT49" s="402"/>
      <c r="BU49" s="402"/>
      <c r="BV49" s="402"/>
      <c r="BW49" s="402"/>
      <c r="BX49" s="402"/>
      <c r="BY49" s="402"/>
      <c r="BZ49" s="402"/>
      <c r="CA49" s="402"/>
      <c r="CB49" s="402"/>
      <c r="CC49" s="402"/>
      <c r="CD49" s="402"/>
      <c r="CE49" s="403"/>
    </row>
    <row r="50" spans="1:83" s="53" customFormat="1" x14ac:dyDescent="0.35">
      <c r="A50" s="415"/>
      <c r="B50" s="279" t="s">
        <v>717</v>
      </c>
      <c r="C50" s="447"/>
      <c r="D50" s="402">
        <v>0</v>
      </c>
      <c r="E50" s="402">
        <v>0</v>
      </c>
      <c r="F50" s="402">
        <v>0</v>
      </c>
      <c r="G50" s="402">
        <v>0</v>
      </c>
      <c r="H50" s="402">
        <v>0</v>
      </c>
      <c r="I50" s="402">
        <v>0</v>
      </c>
      <c r="J50" s="402">
        <v>0</v>
      </c>
      <c r="K50" s="402">
        <v>0</v>
      </c>
      <c r="L50" s="402">
        <v>0</v>
      </c>
      <c r="M50" s="402">
        <v>0</v>
      </c>
      <c r="N50" s="402">
        <v>0</v>
      </c>
      <c r="O50" s="402">
        <v>0</v>
      </c>
      <c r="P50" s="402">
        <v>0</v>
      </c>
      <c r="Q50" s="402">
        <v>0</v>
      </c>
      <c r="R50" s="402">
        <v>0</v>
      </c>
      <c r="S50" s="402">
        <v>0</v>
      </c>
      <c r="T50" s="402">
        <v>0</v>
      </c>
      <c r="U50" s="402">
        <v>0</v>
      </c>
      <c r="V50" s="402">
        <v>0</v>
      </c>
      <c r="W50" s="402">
        <v>0</v>
      </c>
      <c r="X50" s="402">
        <v>0</v>
      </c>
      <c r="Y50" s="402">
        <v>0</v>
      </c>
      <c r="Z50" s="402">
        <v>0</v>
      </c>
      <c r="AA50" s="402">
        <v>0</v>
      </c>
      <c r="AB50" s="402">
        <v>0</v>
      </c>
      <c r="AC50" s="402">
        <v>0</v>
      </c>
      <c r="AD50" s="402">
        <v>0</v>
      </c>
      <c r="AE50" s="402">
        <v>0</v>
      </c>
      <c r="AF50" s="402">
        <v>0</v>
      </c>
      <c r="AG50" s="402">
        <v>0</v>
      </c>
      <c r="AH50" s="402">
        <v>0</v>
      </c>
      <c r="AI50" s="402">
        <v>0</v>
      </c>
      <c r="AJ50" s="402">
        <v>0</v>
      </c>
      <c r="AK50" s="402">
        <v>0</v>
      </c>
      <c r="AL50" s="402">
        <v>0</v>
      </c>
      <c r="AM50" s="402">
        <v>0</v>
      </c>
      <c r="AN50" s="402">
        <v>0</v>
      </c>
      <c r="AO50" s="402">
        <v>0</v>
      </c>
      <c r="AP50" s="402">
        <v>0</v>
      </c>
      <c r="AQ50" s="402">
        <v>0</v>
      </c>
      <c r="AR50" s="402">
        <v>0</v>
      </c>
      <c r="AS50" s="402">
        <v>0</v>
      </c>
      <c r="AT50" s="402">
        <v>0</v>
      </c>
      <c r="AU50" s="402">
        <v>0</v>
      </c>
      <c r="AV50" s="402">
        <v>0</v>
      </c>
      <c r="AW50" s="402">
        <v>0</v>
      </c>
      <c r="AX50" s="402">
        <v>0</v>
      </c>
      <c r="AY50" s="402">
        <v>0</v>
      </c>
      <c r="AZ50" s="402">
        <v>0</v>
      </c>
      <c r="BA50" s="402">
        <v>0</v>
      </c>
      <c r="BB50" s="402">
        <v>0</v>
      </c>
      <c r="BC50" s="402">
        <v>0</v>
      </c>
      <c r="BD50" s="402">
        <v>7855.2978772111483</v>
      </c>
      <c r="BE50" s="402">
        <v>8415.8242342020549</v>
      </c>
      <c r="BF50" s="402">
        <v>8203.9761082625682</v>
      </c>
      <c r="BG50" s="402">
        <v>8028.3086847482118</v>
      </c>
      <c r="BH50" s="402">
        <v>7277.0593841850123</v>
      </c>
      <c r="BI50" s="402">
        <v>6804.8339022652726</v>
      </c>
      <c r="BJ50" s="402">
        <v>6668.3646706310765</v>
      </c>
      <c r="BK50" s="402">
        <v>7201.7353464169746</v>
      </c>
      <c r="BL50" s="402">
        <v>7008.211738230938</v>
      </c>
      <c r="BM50" s="402">
        <v>6761.2971124009064</v>
      </c>
      <c r="BN50" s="402">
        <v>6183.5555601558435</v>
      </c>
      <c r="BO50" s="402">
        <v>5298.8842320802041</v>
      </c>
      <c r="BP50" s="402">
        <v>3207.6983720675435</v>
      </c>
      <c r="BQ50" s="402">
        <v>1251.753190187864</v>
      </c>
      <c r="BR50" s="402">
        <v>574.13653948188505</v>
      </c>
      <c r="BS50" s="402">
        <v>288.85391050271426</v>
      </c>
      <c r="BT50" s="402">
        <v>121.04790956468894</v>
      </c>
      <c r="BU50" s="402">
        <v>34.574989490921652</v>
      </c>
      <c r="BV50" s="402">
        <v>3.6923208669762388</v>
      </c>
      <c r="BW50" s="402">
        <v>1.6452298856386653</v>
      </c>
      <c r="BX50" s="402">
        <v>1.2161912221411231</v>
      </c>
      <c r="BY50" s="402">
        <v>0.9170783265083492</v>
      </c>
      <c r="BZ50" s="402">
        <v>0.68097516238354616</v>
      </c>
      <c r="CA50" s="402">
        <v>0.60255185665735755</v>
      </c>
      <c r="CB50" s="402">
        <v>0.46588922923139248</v>
      </c>
      <c r="CC50" s="402">
        <v>8.7036691404644179E-2</v>
      </c>
      <c r="CD50" s="402">
        <v>0</v>
      </c>
      <c r="CE50" s="403">
        <v>0</v>
      </c>
    </row>
    <row r="51" spans="1:83" s="53" customFormat="1" x14ac:dyDescent="0.35">
      <c r="B51" s="201" t="s">
        <v>718</v>
      </c>
      <c r="C51" s="73"/>
      <c r="D51" s="402">
        <v>0</v>
      </c>
      <c r="E51" s="402">
        <v>0</v>
      </c>
      <c r="F51" s="402">
        <v>0</v>
      </c>
      <c r="G51" s="402">
        <v>0</v>
      </c>
      <c r="H51" s="402">
        <v>0</v>
      </c>
      <c r="I51" s="402">
        <v>0</v>
      </c>
      <c r="J51" s="402">
        <v>0</v>
      </c>
      <c r="K51" s="402">
        <v>0</v>
      </c>
      <c r="L51" s="402">
        <v>0</v>
      </c>
      <c r="M51" s="402">
        <v>0</v>
      </c>
      <c r="N51" s="402">
        <v>0</v>
      </c>
      <c r="O51" s="402">
        <v>0</v>
      </c>
      <c r="P51" s="402">
        <v>0</v>
      </c>
      <c r="Q51" s="402">
        <v>0</v>
      </c>
      <c r="R51" s="402">
        <v>0</v>
      </c>
      <c r="S51" s="402">
        <v>0</v>
      </c>
      <c r="T51" s="402">
        <v>0</v>
      </c>
      <c r="U51" s="402">
        <v>0</v>
      </c>
      <c r="V51" s="402">
        <v>0</v>
      </c>
      <c r="W51" s="402">
        <v>0</v>
      </c>
      <c r="X51" s="402">
        <v>0</v>
      </c>
      <c r="Y51" s="402">
        <v>0</v>
      </c>
      <c r="Z51" s="402">
        <v>0</v>
      </c>
      <c r="AA51" s="402">
        <v>0</v>
      </c>
      <c r="AB51" s="402">
        <v>0</v>
      </c>
      <c r="AC51" s="402">
        <v>0</v>
      </c>
      <c r="AD51" s="402">
        <v>0</v>
      </c>
      <c r="AE51" s="402">
        <v>0</v>
      </c>
      <c r="AF51" s="402">
        <v>0</v>
      </c>
      <c r="AG51" s="402">
        <v>0</v>
      </c>
      <c r="AH51" s="402">
        <v>0</v>
      </c>
      <c r="AI51" s="402">
        <v>0</v>
      </c>
      <c r="AJ51" s="402">
        <v>0</v>
      </c>
      <c r="AK51" s="402">
        <v>0</v>
      </c>
      <c r="AL51" s="402">
        <v>0</v>
      </c>
      <c r="AM51" s="402">
        <v>0</v>
      </c>
      <c r="AN51" s="402">
        <v>0</v>
      </c>
      <c r="AO51" s="402">
        <v>0</v>
      </c>
      <c r="AP51" s="402">
        <v>0</v>
      </c>
      <c r="AQ51" s="402">
        <v>0</v>
      </c>
      <c r="AR51" s="402">
        <v>0</v>
      </c>
      <c r="AS51" s="402">
        <v>0</v>
      </c>
      <c r="AT51" s="402">
        <v>0</v>
      </c>
      <c r="AU51" s="402">
        <v>0</v>
      </c>
      <c r="AV51" s="402">
        <v>0</v>
      </c>
      <c r="AW51" s="402">
        <v>0</v>
      </c>
      <c r="AX51" s="402">
        <v>0</v>
      </c>
      <c r="AY51" s="402">
        <v>0</v>
      </c>
      <c r="AZ51" s="402">
        <v>0</v>
      </c>
      <c r="BA51" s="402">
        <v>0</v>
      </c>
      <c r="BB51" s="402">
        <v>0</v>
      </c>
      <c r="BC51" s="402">
        <v>0</v>
      </c>
      <c r="BD51" s="402">
        <v>7553.5332293465981</v>
      </c>
      <c r="BE51" s="402">
        <v>7699.9839749814691</v>
      </c>
      <c r="BF51" s="402">
        <v>7795.2719482781358</v>
      </c>
      <c r="BG51" s="402">
        <v>7769.071799453619</v>
      </c>
      <c r="BH51" s="402">
        <v>7092.092885789406</v>
      </c>
      <c r="BI51" s="402">
        <v>5920.2103054958798</v>
      </c>
      <c r="BJ51" s="402">
        <v>5254.6078739677159</v>
      </c>
      <c r="BK51" s="402">
        <v>4821.8255401722636</v>
      </c>
      <c r="BL51" s="402">
        <v>4207.7757196679431</v>
      </c>
      <c r="BM51" s="402">
        <v>3855.1882437181166</v>
      </c>
      <c r="BN51" s="402">
        <v>3450.3389012639063</v>
      </c>
      <c r="BO51" s="402">
        <v>3020.7366310870398</v>
      </c>
      <c r="BP51" s="402">
        <v>2719.4491003228654</v>
      </c>
      <c r="BQ51" s="402">
        <v>2343.4869423700075</v>
      </c>
      <c r="BR51" s="402">
        <v>2121.0942230784212</v>
      </c>
      <c r="BS51" s="402">
        <v>1930.248596039542</v>
      </c>
      <c r="BT51" s="402">
        <v>1696.0872172100892</v>
      </c>
      <c r="BU51" s="402">
        <v>1605.0665949554921</v>
      </c>
      <c r="BV51" s="402">
        <v>1317.7655510585107</v>
      </c>
      <c r="BW51" s="402">
        <v>820.9070917241969</v>
      </c>
      <c r="BX51" s="402">
        <v>606.83312883099211</v>
      </c>
      <c r="BY51" s="402">
        <v>386.12634717274886</v>
      </c>
      <c r="BZ51" s="402">
        <v>270.46213262089327</v>
      </c>
      <c r="CA51" s="402">
        <v>226.94924741532137</v>
      </c>
      <c r="CB51" s="402">
        <v>162.18158802222692</v>
      </c>
      <c r="CC51" s="402">
        <v>28.577293860423186</v>
      </c>
      <c r="CD51" s="402">
        <v>0</v>
      </c>
      <c r="CE51" s="403">
        <v>0</v>
      </c>
    </row>
    <row r="52" spans="1:83" s="53" customFormat="1" x14ac:dyDescent="0.35">
      <c r="B52" s="279" t="s">
        <v>472</v>
      </c>
      <c r="C52" s="447"/>
      <c r="D52" s="402">
        <v>0</v>
      </c>
      <c r="E52" s="402">
        <v>0</v>
      </c>
      <c r="F52" s="402">
        <v>0</v>
      </c>
      <c r="G52" s="402">
        <v>0</v>
      </c>
      <c r="H52" s="402">
        <v>0</v>
      </c>
      <c r="I52" s="402">
        <v>0</v>
      </c>
      <c r="J52" s="402">
        <v>0</v>
      </c>
      <c r="K52" s="402">
        <v>0</v>
      </c>
      <c r="L52" s="402">
        <v>0</v>
      </c>
      <c r="M52" s="402">
        <v>0</v>
      </c>
      <c r="N52" s="402">
        <v>0</v>
      </c>
      <c r="O52" s="402">
        <v>0</v>
      </c>
      <c r="P52" s="402">
        <v>0</v>
      </c>
      <c r="Q52" s="402">
        <v>0</v>
      </c>
      <c r="R52" s="402">
        <v>0</v>
      </c>
      <c r="S52" s="402">
        <v>0</v>
      </c>
      <c r="T52" s="402">
        <v>0</v>
      </c>
      <c r="U52" s="402">
        <v>0</v>
      </c>
      <c r="V52" s="402">
        <v>0</v>
      </c>
      <c r="W52" s="402">
        <v>0</v>
      </c>
      <c r="X52" s="402">
        <v>0</v>
      </c>
      <c r="Y52" s="402">
        <v>0</v>
      </c>
      <c r="Z52" s="402">
        <v>0</v>
      </c>
      <c r="AA52" s="402">
        <v>0</v>
      </c>
      <c r="AB52" s="402">
        <v>0</v>
      </c>
      <c r="AC52" s="402">
        <v>0</v>
      </c>
      <c r="AD52" s="402">
        <v>0</v>
      </c>
      <c r="AE52" s="402">
        <v>0</v>
      </c>
      <c r="AF52" s="402">
        <v>0</v>
      </c>
      <c r="AG52" s="402">
        <v>0</v>
      </c>
      <c r="AH52" s="402">
        <v>0</v>
      </c>
      <c r="AI52" s="402">
        <v>0</v>
      </c>
      <c r="AJ52" s="402">
        <v>0</v>
      </c>
      <c r="AK52" s="402">
        <v>0</v>
      </c>
      <c r="AL52" s="402">
        <v>0</v>
      </c>
      <c r="AM52" s="402">
        <v>0</v>
      </c>
      <c r="AN52" s="402">
        <v>0</v>
      </c>
      <c r="AO52" s="402">
        <v>0</v>
      </c>
      <c r="AP52" s="402">
        <v>0</v>
      </c>
      <c r="AQ52" s="402">
        <v>0</v>
      </c>
      <c r="AR52" s="402">
        <v>0</v>
      </c>
      <c r="AS52" s="402">
        <v>0</v>
      </c>
      <c r="AT52" s="402">
        <v>0</v>
      </c>
      <c r="AU52" s="402">
        <v>0</v>
      </c>
      <c r="AV52" s="402">
        <v>0</v>
      </c>
      <c r="AW52" s="402">
        <v>0</v>
      </c>
      <c r="AX52" s="402">
        <v>0</v>
      </c>
      <c r="AY52" s="402">
        <v>0</v>
      </c>
      <c r="AZ52" s="402">
        <v>0</v>
      </c>
      <c r="BA52" s="402">
        <v>0</v>
      </c>
      <c r="BB52" s="402">
        <v>0</v>
      </c>
      <c r="BC52" s="402">
        <v>0</v>
      </c>
      <c r="BD52" s="402">
        <v>429.78634849489066</v>
      </c>
      <c r="BE52" s="402">
        <v>556.98100612851692</v>
      </c>
      <c r="BF52" s="402">
        <v>612.75181944920234</v>
      </c>
      <c r="BG52" s="402">
        <v>600.17785923354359</v>
      </c>
      <c r="BH52" s="402">
        <v>506.47050841010338</v>
      </c>
      <c r="BI52" s="402">
        <v>444.88676241715905</v>
      </c>
      <c r="BJ52" s="402">
        <v>423.47110647160753</v>
      </c>
      <c r="BK52" s="402">
        <v>404.06309973719982</v>
      </c>
      <c r="BL52" s="402">
        <v>380.66642071495716</v>
      </c>
      <c r="BM52" s="402">
        <v>412.71721054770813</v>
      </c>
      <c r="BN52" s="402">
        <v>517.95589064481146</v>
      </c>
      <c r="BO52" s="402">
        <v>564.5697949602295</v>
      </c>
      <c r="BP52" s="402">
        <v>654.85734909424787</v>
      </c>
      <c r="BQ52" s="402">
        <v>704.14720969129758</v>
      </c>
      <c r="BR52" s="402">
        <v>731.02467413057229</v>
      </c>
      <c r="BS52" s="402">
        <v>770.62041104963987</v>
      </c>
      <c r="BT52" s="402">
        <v>760.20799458539011</v>
      </c>
      <c r="BU52" s="402">
        <v>805.39945015842898</v>
      </c>
      <c r="BV52" s="402">
        <v>785.48701880149895</v>
      </c>
      <c r="BW52" s="402">
        <v>729.15461428401102</v>
      </c>
      <c r="BX52" s="402">
        <v>539.00761785132863</v>
      </c>
      <c r="BY52" s="402">
        <v>434.43229606230489</v>
      </c>
      <c r="BZ52" s="402">
        <v>380.93042032928679</v>
      </c>
      <c r="CA52" s="402">
        <v>386.83321220403786</v>
      </c>
      <c r="CB52" s="402">
        <v>335.58574962269745</v>
      </c>
      <c r="CC52" s="402">
        <v>67.584841957447949</v>
      </c>
      <c r="CD52" s="402">
        <v>0</v>
      </c>
      <c r="CE52" s="403">
        <v>0</v>
      </c>
    </row>
    <row r="53" spans="1:83" s="53" customFormat="1" x14ac:dyDescent="0.35">
      <c r="B53" s="279" t="s">
        <v>719</v>
      </c>
      <c r="C53" s="447"/>
      <c r="D53" s="402">
        <v>0</v>
      </c>
      <c r="E53" s="402">
        <v>0</v>
      </c>
      <c r="F53" s="402">
        <v>0</v>
      </c>
      <c r="G53" s="402">
        <v>0</v>
      </c>
      <c r="H53" s="402">
        <v>0</v>
      </c>
      <c r="I53" s="402">
        <v>0</v>
      </c>
      <c r="J53" s="402">
        <v>0</v>
      </c>
      <c r="K53" s="402">
        <v>0</v>
      </c>
      <c r="L53" s="402">
        <v>0</v>
      </c>
      <c r="M53" s="402">
        <v>0</v>
      </c>
      <c r="N53" s="402">
        <v>0</v>
      </c>
      <c r="O53" s="402">
        <v>0</v>
      </c>
      <c r="P53" s="402">
        <v>0</v>
      </c>
      <c r="Q53" s="402">
        <v>0</v>
      </c>
      <c r="R53" s="402">
        <v>0</v>
      </c>
      <c r="S53" s="402">
        <v>0</v>
      </c>
      <c r="T53" s="402">
        <v>0</v>
      </c>
      <c r="U53" s="402">
        <v>0</v>
      </c>
      <c r="V53" s="402">
        <v>0</v>
      </c>
      <c r="W53" s="402">
        <v>0</v>
      </c>
      <c r="X53" s="402">
        <v>0</v>
      </c>
      <c r="Y53" s="402">
        <v>0</v>
      </c>
      <c r="Z53" s="402">
        <v>0</v>
      </c>
      <c r="AA53" s="402">
        <v>0</v>
      </c>
      <c r="AB53" s="402">
        <v>0</v>
      </c>
      <c r="AC53" s="402">
        <v>0</v>
      </c>
      <c r="AD53" s="402">
        <v>0</v>
      </c>
      <c r="AE53" s="402">
        <v>0</v>
      </c>
      <c r="AF53" s="402">
        <v>0</v>
      </c>
      <c r="AG53" s="402">
        <v>0</v>
      </c>
      <c r="AH53" s="402">
        <v>0</v>
      </c>
      <c r="AI53" s="402">
        <v>0</v>
      </c>
      <c r="AJ53" s="402">
        <v>0</v>
      </c>
      <c r="AK53" s="402">
        <v>0</v>
      </c>
      <c r="AL53" s="402">
        <v>0</v>
      </c>
      <c r="AM53" s="402">
        <v>0</v>
      </c>
      <c r="AN53" s="402">
        <v>0</v>
      </c>
      <c r="AO53" s="402">
        <v>0</v>
      </c>
      <c r="AP53" s="402">
        <v>0</v>
      </c>
      <c r="AQ53" s="402">
        <v>0</v>
      </c>
      <c r="AR53" s="402">
        <v>0</v>
      </c>
      <c r="AS53" s="402">
        <v>0</v>
      </c>
      <c r="AT53" s="402">
        <v>0</v>
      </c>
      <c r="AU53" s="402">
        <v>0</v>
      </c>
      <c r="AV53" s="402">
        <v>0</v>
      </c>
      <c r="AW53" s="402">
        <v>0</v>
      </c>
      <c r="AX53" s="402">
        <v>0</v>
      </c>
      <c r="AY53" s="402">
        <v>0</v>
      </c>
      <c r="AZ53" s="402">
        <v>0</v>
      </c>
      <c r="BA53" s="402">
        <v>0</v>
      </c>
      <c r="BB53" s="402">
        <v>0</v>
      </c>
      <c r="BC53" s="402">
        <v>0</v>
      </c>
      <c r="BD53" s="402">
        <v>6464.3716862610045</v>
      </c>
      <c r="BE53" s="402">
        <v>6812.8184467224655</v>
      </c>
      <c r="BF53" s="402">
        <v>6570.4769318330054</v>
      </c>
      <c r="BG53" s="402">
        <v>4042.4246553553367</v>
      </c>
      <c r="BH53" s="402">
        <v>597.4703317419021</v>
      </c>
      <c r="BI53" s="402">
        <v>568.28441978347291</v>
      </c>
      <c r="BJ53" s="402">
        <v>538.75798041097778</v>
      </c>
      <c r="BK53" s="402">
        <v>429.60074387884572</v>
      </c>
      <c r="BL53" s="402">
        <v>340.47396152346516</v>
      </c>
      <c r="BM53" s="402">
        <v>328.54809865514227</v>
      </c>
      <c r="BN53" s="402">
        <v>329.34423835926845</v>
      </c>
      <c r="BO53" s="402">
        <v>288.2014975571476</v>
      </c>
      <c r="BP53" s="402">
        <v>258.73146920100442</v>
      </c>
      <c r="BQ53" s="402">
        <v>223.19115632318997</v>
      </c>
      <c r="BR53" s="402">
        <v>186.38909335484564</v>
      </c>
      <c r="BS53" s="402">
        <v>155.43349520348943</v>
      </c>
      <c r="BT53" s="402">
        <v>131.63161666703448</v>
      </c>
      <c r="BU53" s="402">
        <v>108.25886341690469</v>
      </c>
      <c r="BV53" s="402">
        <v>50.441115737650044</v>
      </c>
      <c r="BW53" s="402">
        <v>20.807184487453036</v>
      </c>
      <c r="BX53" s="402">
        <v>15.381142387459082</v>
      </c>
      <c r="BY53" s="402">
        <v>10.300533971824679</v>
      </c>
      <c r="BZ53" s="402">
        <v>6.1455479419416417</v>
      </c>
      <c r="CA53" s="402">
        <v>3.7818401797450196</v>
      </c>
      <c r="CB53" s="402">
        <v>0</v>
      </c>
      <c r="CC53" s="402">
        <v>0</v>
      </c>
      <c r="CD53" s="402">
        <v>0</v>
      </c>
      <c r="CE53" s="403">
        <v>0</v>
      </c>
    </row>
    <row r="54" spans="1:83" s="53" customFormat="1" ht="24.75" customHeight="1" x14ac:dyDescent="0.35">
      <c r="B54" s="201" t="s">
        <v>720</v>
      </c>
      <c r="C54" s="73"/>
      <c r="D54" s="402">
        <v>0</v>
      </c>
      <c r="E54" s="402">
        <v>0</v>
      </c>
      <c r="F54" s="402">
        <v>0</v>
      </c>
      <c r="G54" s="402">
        <v>0</v>
      </c>
      <c r="H54" s="402">
        <v>0</v>
      </c>
      <c r="I54" s="402">
        <v>0</v>
      </c>
      <c r="J54" s="402">
        <v>0</v>
      </c>
      <c r="K54" s="402">
        <v>0</v>
      </c>
      <c r="L54" s="402">
        <v>0</v>
      </c>
      <c r="M54" s="402">
        <v>0</v>
      </c>
      <c r="N54" s="402">
        <v>0</v>
      </c>
      <c r="O54" s="402">
        <v>0</v>
      </c>
      <c r="P54" s="402">
        <v>0</v>
      </c>
      <c r="Q54" s="402">
        <v>0</v>
      </c>
      <c r="R54" s="402">
        <v>0</v>
      </c>
      <c r="S54" s="402">
        <v>0</v>
      </c>
      <c r="T54" s="402">
        <v>0</v>
      </c>
      <c r="U54" s="402">
        <v>0</v>
      </c>
      <c r="V54" s="402">
        <v>0</v>
      </c>
      <c r="W54" s="402">
        <v>0</v>
      </c>
      <c r="X54" s="402">
        <v>0</v>
      </c>
      <c r="Y54" s="402">
        <v>0</v>
      </c>
      <c r="Z54" s="402">
        <v>0</v>
      </c>
      <c r="AA54" s="402">
        <v>0</v>
      </c>
      <c r="AB54" s="402">
        <v>0</v>
      </c>
      <c r="AC54" s="402">
        <v>0</v>
      </c>
      <c r="AD54" s="402">
        <v>0</v>
      </c>
      <c r="AE54" s="402">
        <v>0</v>
      </c>
      <c r="AF54" s="402">
        <v>0</v>
      </c>
      <c r="AG54" s="402">
        <v>0</v>
      </c>
      <c r="AH54" s="402">
        <v>0</v>
      </c>
      <c r="AI54" s="402">
        <v>0</v>
      </c>
      <c r="AJ54" s="402">
        <v>0</v>
      </c>
      <c r="AK54" s="402">
        <v>0</v>
      </c>
      <c r="AL54" s="402">
        <v>0</v>
      </c>
      <c r="AM54" s="402">
        <v>0</v>
      </c>
      <c r="AN54" s="402">
        <v>0</v>
      </c>
      <c r="AO54" s="402">
        <v>0</v>
      </c>
      <c r="AP54" s="402">
        <v>0</v>
      </c>
      <c r="AQ54" s="402">
        <v>0</v>
      </c>
      <c r="AR54" s="402">
        <v>0</v>
      </c>
      <c r="AS54" s="402">
        <v>0</v>
      </c>
      <c r="AT54" s="402">
        <v>0</v>
      </c>
      <c r="AU54" s="402">
        <v>0</v>
      </c>
      <c r="AV54" s="402">
        <v>0</v>
      </c>
      <c r="AW54" s="402">
        <v>0</v>
      </c>
      <c r="AX54" s="402">
        <v>0</v>
      </c>
      <c r="AY54" s="402">
        <v>0</v>
      </c>
      <c r="AZ54" s="402">
        <v>0</v>
      </c>
      <c r="BA54" s="402">
        <v>0</v>
      </c>
      <c r="BB54" s="402">
        <v>0</v>
      </c>
      <c r="BC54" s="402">
        <v>0</v>
      </c>
      <c r="BD54" s="402">
        <v>0</v>
      </c>
      <c r="BE54" s="402">
        <v>0</v>
      </c>
      <c r="BF54" s="402">
        <v>0</v>
      </c>
      <c r="BG54" s="402">
        <v>0</v>
      </c>
      <c r="BH54" s="402">
        <v>5057.4572952217668</v>
      </c>
      <c r="BI54" s="402">
        <v>3792.649970292699</v>
      </c>
      <c r="BJ54" s="402">
        <v>2988.4996224100878</v>
      </c>
      <c r="BK54" s="402">
        <v>2474.4812772213581</v>
      </c>
      <c r="BL54" s="402">
        <v>2000.8396066566843</v>
      </c>
      <c r="BM54" s="402">
        <v>1189.4816932652682</v>
      </c>
      <c r="BN54" s="402">
        <v>844.77654085493191</v>
      </c>
      <c r="BO54" s="402">
        <v>591.27495461725664</v>
      </c>
      <c r="BP54" s="402">
        <v>376.60733757555431</v>
      </c>
      <c r="BQ54" s="402">
        <v>217.33502030093757</v>
      </c>
      <c r="BR54" s="402">
        <v>149.19078051306408</v>
      </c>
      <c r="BS54" s="402">
        <v>99.373154488203241</v>
      </c>
      <c r="BT54" s="402">
        <v>71.823803094082933</v>
      </c>
      <c r="BU54" s="402">
        <v>50.867580435321976</v>
      </c>
      <c r="BV54" s="402">
        <v>38.33206159384865</v>
      </c>
      <c r="BW54" s="402">
        <v>20.185105588299166</v>
      </c>
      <c r="BX54" s="402">
        <v>11.594257186771209</v>
      </c>
      <c r="BY54" s="402">
        <v>7.0970790160060737</v>
      </c>
      <c r="BZ54" s="402">
        <v>4.0193388665057963</v>
      </c>
      <c r="CA54" s="402">
        <v>2.2622078097713514</v>
      </c>
      <c r="CB54" s="402">
        <v>1.303347947324015</v>
      </c>
      <c r="CC54" s="402">
        <v>0.48518748853300192</v>
      </c>
      <c r="CD54" s="402">
        <v>0</v>
      </c>
      <c r="CE54" s="403">
        <v>0</v>
      </c>
    </row>
    <row r="55" spans="1:83" s="53" customFormat="1" x14ac:dyDescent="0.35">
      <c r="B55" s="289" t="s">
        <v>717</v>
      </c>
      <c r="C55" s="279"/>
      <c r="D55" s="402">
        <v>0</v>
      </c>
      <c r="E55" s="402">
        <v>0</v>
      </c>
      <c r="F55" s="402">
        <v>0</v>
      </c>
      <c r="G55" s="402">
        <v>0</v>
      </c>
      <c r="H55" s="402">
        <v>0</v>
      </c>
      <c r="I55" s="402">
        <v>0</v>
      </c>
      <c r="J55" s="402">
        <v>0</v>
      </c>
      <c r="K55" s="402">
        <v>0</v>
      </c>
      <c r="L55" s="402">
        <v>0</v>
      </c>
      <c r="M55" s="402">
        <v>0</v>
      </c>
      <c r="N55" s="402">
        <v>0</v>
      </c>
      <c r="O55" s="402">
        <v>0</v>
      </c>
      <c r="P55" s="402">
        <v>0</v>
      </c>
      <c r="Q55" s="402">
        <v>0</v>
      </c>
      <c r="R55" s="402">
        <v>0</v>
      </c>
      <c r="S55" s="402">
        <v>0</v>
      </c>
      <c r="T55" s="402">
        <v>0</v>
      </c>
      <c r="U55" s="402">
        <v>0</v>
      </c>
      <c r="V55" s="402">
        <v>0</v>
      </c>
      <c r="W55" s="402">
        <v>0</v>
      </c>
      <c r="X55" s="402">
        <v>0</v>
      </c>
      <c r="Y55" s="402">
        <v>0</v>
      </c>
      <c r="Z55" s="402">
        <v>0</v>
      </c>
      <c r="AA55" s="402">
        <v>0</v>
      </c>
      <c r="AB55" s="402">
        <v>0</v>
      </c>
      <c r="AC55" s="402">
        <v>0</v>
      </c>
      <c r="AD55" s="402">
        <v>0</v>
      </c>
      <c r="AE55" s="402">
        <v>0</v>
      </c>
      <c r="AF55" s="402">
        <v>0</v>
      </c>
      <c r="AG55" s="402">
        <v>0</v>
      </c>
      <c r="AH55" s="402">
        <v>0</v>
      </c>
      <c r="AI55" s="402">
        <v>0</v>
      </c>
      <c r="AJ55" s="402">
        <v>0</v>
      </c>
      <c r="AK55" s="402">
        <v>0</v>
      </c>
      <c r="AL55" s="402">
        <v>0</v>
      </c>
      <c r="AM55" s="402">
        <v>0</v>
      </c>
      <c r="AN55" s="402">
        <v>0</v>
      </c>
      <c r="AO55" s="402">
        <v>0</v>
      </c>
      <c r="AP55" s="402">
        <v>0</v>
      </c>
      <c r="AQ55" s="402">
        <v>0</v>
      </c>
      <c r="AR55" s="402">
        <v>0</v>
      </c>
      <c r="AS55" s="402">
        <v>0</v>
      </c>
      <c r="AT55" s="402">
        <v>0</v>
      </c>
      <c r="AU55" s="402">
        <v>0</v>
      </c>
      <c r="AV55" s="402">
        <v>0</v>
      </c>
      <c r="AW55" s="402">
        <v>0</v>
      </c>
      <c r="AX55" s="402">
        <v>0</v>
      </c>
      <c r="AY55" s="402">
        <v>0</v>
      </c>
      <c r="AZ55" s="402">
        <v>0</v>
      </c>
      <c r="BA55" s="402">
        <v>0</v>
      </c>
      <c r="BB55" s="402">
        <v>0</v>
      </c>
      <c r="BC55" s="402">
        <v>0</v>
      </c>
      <c r="BD55" s="402" t="s">
        <v>473</v>
      </c>
      <c r="BE55" s="402" t="s">
        <v>473</v>
      </c>
      <c r="BF55" s="402" t="s">
        <v>473</v>
      </c>
      <c r="BG55" s="402" t="s">
        <v>473</v>
      </c>
      <c r="BH55" s="402">
        <v>1176.9693856371814</v>
      </c>
      <c r="BI55" s="402">
        <v>873.61316976714477</v>
      </c>
      <c r="BJ55" s="402">
        <v>690.44142035122923</v>
      </c>
      <c r="BK55" s="402">
        <v>589.52894641149805</v>
      </c>
      <c r="BL55" s="402">
        <v>497.55470609655089</v>
      </c>
      <c r="BM55" s="402">
        <v>349.2133559563992</v>
      </c>
      <c r="BN55" s="402">
        <v>274.29641109322301</v>
      </c>
      <c r="BO55" s="402">
        <v>203.05665242717834</v>
      </c>
      <c r="BP55" s="402">
        <v>98.273919980863539</v>
      </c>
      <c r="BQ55" s="402">
        <v>25.955197803633112</v>
      </c>
      <c r="BR55" s="402">
        <v>7.6705472287230441</v>
      </c>
      <c r="BS55" s="402">
        <v>2.5450649791671127</v>
      </c>
      <c r="BT55" s="402">
        <v>0.6357510806498291</v>
      </c>
      <c r="BU55" s="402">
        <v>0</v>
      </c>
      <c r="BV55" s="402">
        <v>0</v>
      </c>
      <c r="BW55" s="402">
        <v>0</v>
      </c>
      <c r="BX55" s="402">
        <v>0</v>
      </c>
      <c r="BY55" s="402">
        <v>0</v>
      </c>
      <c r="BZ55" s="402">
        <v>0</v>
      </c>
      <c r="CA55" s="402">
        <v>0</v>
      </c>
      <c r="CB55" s="402">
        <v>0</v>
      </c>
      <c r="CC55" s="402">
        <v>0</v>
      </c>
      <c r="CD55" s="402">
        <v>0</v>
      </c>
      <c r="CE55" s="403">
        <v>0</v>
      </c>
    </row>
    <row r="56" spans="1:83" s="53" customFormat="1" x14ac:dyDescent="0.35">
      <c r="B56" s="288" t="s">
        <v>718</v>
      </c>
      <c r="C56" s="201"/>
      <c r="D56" s="402">
        <v>0</v>
      </c>
      <c r="E56" s="402">
        <v>0</v>
      </c>
      <c r="F56" s="402">
        <v>0</v>
      </c>
      <c r="G56" s="402">
        <v>0</v>
      </c>
      <c r="H56" s="402">
        <v>0</v>
      </c>
      <c r="I56" s="402">
        <v>0</v>
      </c>
      <c r="J56" s="402">
        <v>0</v>
      </c>
      <c r="K56" s="402">
        <v>0</v>
      </c>
      <c r="L56" s="402">
        <v>0</v>
      </c>
      <c r="M56" s="402">
        <v>0</v>
      </c>
      <c r="N56" s="402">
        <v>0</v>
      </c>
      <c r="O56" s="402">
        <v>0</v>
      </c>
      <c r="P56" s="402">
        <v>0</v>
      </c>
      <c r="Q56" s="402">
        <v>0</v>
      </c>
      <c r="R56" s="402">
        <v>0</v>
      </c>
      <c r="S56" s="402">
        <v>0</v>
      </c>
      <c r="T56" s="402">
        <v>0</v>
      </c>
      <c r="U56" s="402">
        <v>0</v>
      </c>
      <c r="V56" s="402">
        <v>0</v>
      </c>
      <c r="W56" s="402">
        <v>0</v>
      </c>
      <c r="X56" s="402">
        <v>0</v>
      </c>
      <c r="Y56" s="402">
        <v>0</v>
      </c>
      <c r="Z56" s="402">
        <v>0</v>
      </c>
      <c r="AA56" s="402">
        <v>0</v>
      </c>
      <c r="AB56" s="402">
        <v>0</v>
      </c>
      <c r="AC56" s="402">
        <v>0</v>
      </c>
      <c r="AD56" s="402">
        <v>0</v>
      </c>
      <c r="AE56" s="402">
        <v>0</v>
      </c>
      <c r="AF56" s="402">
        <v>0</v>
      </c>
      <c r="AG56" s="402">
        <v>0</v>
      </c>
      <c r="AH56" s="402">
        <v>0</v>
      </c>
      <c r="AI56" s="402">
        <v>0</v>
      </c>
      <c r="AJ56" s="402">
        <v>0</v>
      </c>
      <c r="AK56" s="402">
        <v>0</v>
      </c>
      <c r="AL56" s="402">
        <v>0</v>
      </c>
      <c r="AM56" s="402">
        <v>0</v>
      </c>
      <c r="AN56" s="402">
        <v>0</v>
      </c>
      <c r="AO56" s="402">
        <v>0</v>
      </c>
      <c r="AP56" s="402">
        <v>0</v>
      </c>
      <c r="AQ56" s="402">
        <v>0</v>
      </c>
      <c r="AR56" s="402">
        <v>0</v>
      </c>
      <c r="AS56" s="402">
        <v>0</v>
      </c>
      <c r="AT56" s="402">
        <v>0</v>
      </c>
      <c r="AU56" s="402">
        <v>0</v>
      </c>
      <c r="AV56" s="402">
        <v>0</v>
      </c>
      <c r="AW56" s="402">
        <v>0</v>
      </c>
      <c r="AX56" s="402">
        <v>0</v>
      </c>
      <c r="AY56" s="402">
        <v>0</v>
      </c>
      <c r="AZ56" s="402">
        <v>0</v>
      </c>
      <c r="BA56" s="402">
        <v>0</v>
      </c>
      <c r="BB56" s="402">
        <v>0</v>
      </c>
      <c r="BC56" s="402">
        <v>0</v>
      </c>
      <c r="BD56" s="402" t="s">
        <v>473</v>
      </c>
      <c r="BE56" s="402" t="s">
        <v>473</v>
      </c>
      <c r="BF56" s="402" t="s">
        <v>473</v>
      </c>
      <c r="BG56" s="402" t="s">
        <v>473</v>
      </c>
      <c r="BH56" s="402">
        <v>3671.3506776360846</v>
      </c>
      <c r="BI56" s="402">
        <v>2758.6995635357011</v>
      </c>
      <c r="BJ56" s="402">
        <v>2169.3318355526967</v>
      </c>
      <c r="BK56" s="402">
        <v>1766.055277799122</v>
      </c>
      <c r="BL56" s="402">
        <v>1400.9267859249917</v>
      </c>
      <c r="BM56" s="402">
        <v>777.76461651179807</v>
      </c>
      <c r="BN56" s="402">
        <v>514.40763345552898</v>
      </c>
      <c r="BO56" s="402">
        <v>337.97986897022145</v>
      </c>
      <c r="BP56" s="402">
        <v>234.18659569491285</v>
      </c>
      <c r="BQ56" s="402">
        <v>159.51052867636045</v>
      </c>
      <c r="BR56" s="402">
        <v>116.93653445389015</v>
      </c>
      <c r="BS56" s="402">
        <v>77.811664904275872</v>
      </c>
      <c r="BT56" s="402">
        <v>56.132924439444096</v>
      </c>
      <c r="BU56" s="402">
        <v>39.71251073633065</v>
      </c>
      <c r="BV56" s="402">
        <v>29.671386950842827</v>
      </c>
      <c r="BW56" s="402">
        <v>15.973507638400315</v>
      </c>
      <c r="BX56" s="402">
        <v>9.0597356889988916</v>
      </c>
      <c r="BY56" s="402">
        <v>5.6217097315535165</v>
      </c>
      <c r="BZ56" s="402">
        <v>3.1919557985396083</v>
      </c>
      <c r="CA56" s="402">
        <v>1.7907552020678494</v>
      </c>
      <c r="CB56" s="402">
        <v>1.097003476865428</v>
      </c>
      <c r="CC56" s="402">
        <v>0.42221804083012077</v>
      </c>
      <c r="CD56" s="402">
        <v>0</v>
      </c>
      <c r="CE56" s="403">
        <v>0</v>
      </c>
    </row>
    <row r="57" spans="1:83" s="53" customFormat="1" x14ac:dyDescent="0.35">
      <c r="B57" s="289" t="s">
        <v>472</v>
      </c>
      <c r="C57" s="279"/>
      <c r="D57" s="402">
        <v>0</v>
      </c>
      <c r="E57" s="402">
        <v>0</v>
      </c>
      <c r="F57" s="402">
        <v>0</v>
      </c>
      <c r="G57" s="402">
        <v>0</v>
      </c>
      <c r="H57" s="402">
        <v>0</v>
      </c>
      <c r="I57" s="402">
        <v>0</v>
      </c>
      <c r="J57" s="402">
        <v>0</v>
      </c>
      <c r="K57" s="402">
        <v>0</v>
      </c>
      <c r="L57" s="402">
        <v>0</v>
      </c>
      <c r="M57" s="402">
        <v>0</v>
      </c>
      <c r="N57" s="402">
        <v>0</v>
      </c>
      <c r="O57" s="402">
        <v>0</v>
      </c>
      <c r="P57" s="402">
        <v>0</v>
      </c>
      <c r="Q57" s="402">
        <v>0</v>
      </c>
      <c r="R57" s="402">
        <v>0</v>
      </c>
      <c r="S57" s="402">
        <v>0</v>
      </c>
      <c r="T57" s="402">
        <v>0</v>
      </c>
      <c r="U57" s="402">
        <v>0</v>
      </c>
      <c r="V57" s="402">
        <v>0</v>
      </c>
      <c r="W57" s="402">
        <v>0</v>
      </c>
      <c r="X57" s="402">
        <v>0</v>
      </c>
      <c r="Y57" s="402">
        <v>0</v>
      </c>
      <c r="Z57" s="402">
        <v>0</v>
      </c>
      <c r="AA57" s="402">
        <v>0</v>
      </c>
      <c r="AB57" s="402">
        <v>0</v>
      </c>
      <c r="AC57" s="402">
        <v>0</v>
      </c>
      <c r="AD57" s="402">
        <v>0</v>
      </c>
      <c r="AE57" s="402">
        <v>0</v>
      </c>
      <c r="AF57" s="402">
        <v>0</v>
      </c>
      <c r="AG57" s="402">
        <v>0</v>
      </c>
      <c r="AH57" s="402">
        <v>0</v>
      </c>
      <c r="AI57" s="402">
        <v>0</v>
      </c>
      <c r="AJ57" s="402">
        <v>0</v>
      </c>
      <c r="AK57" s="402">
        <v>0</v>
      </c>
      <c r="AL57" s="402">
        <v>0</v>
      </c>
      <c r="AM57" s="402">
        <v>0</v>
      </c>
      <c r="AN57" s="402">
        <v>0</v>
      </c>
      <c r="AO57" s="402">
        <v>0</v>
      </c>
      <c r="AP57" s="402">
        <v>0</v>
      </c>
      <c r="AQ57" s="402">
        <v>0</v>
      </c>
      <c r="AR57" s="402">
        <v>0</v>
      </c>
      <c r="AS57" s="402">
        <v>0</v>
      </c>
      <c r="AT57" s="402">
        <v>0</v>
      </c>
      <c r="AU57" s="402">
        <v>0</v>
      </c>
      <c r="AV57" s="402">
        <v>0</v>
      </c>
      <c r="AW57" s="402">
        <v>0</v>
      </c>
      <c r="AX57" s="402">
        <v>0</v>
      </c>
      <c r="AY57" s="402">
        <v>0</v>
      </c>
      <c r="AZ57" s="402">
        <v>0</v>
      </c>
      <c r="BA57" s="402">
        <v>0</v>
      </c>
      <c r="BB57" s="402">
        <v>0</v>
      </c>
      <c r="BC57" s="402">
        <v>0</v>
      </c>
      <c r="BD57" s="402" t="s">
        <v>473</v>
      </c>
      <c r="BE57" s="402" t="s">
        <v>473</v>
      </c>
      <c r="BF57" s="402" t="s">
        <v>473</v>
      </c>
      <c r="BG57" s="402" t="s">
        <v>473</v>
      </c>
      <c r="BH57" s="402">
        <v>167.92040521412446</v>
      </c>
      <c r="BI57" s="402">
        <v>127.37070228165921</v>
      </c>
      <c r="BJ57" s="402">
        <v>102.39597335717382</v>
      </c>
      <c r="BK57" s="402">
        <v>97.522502711615871</v>
      </c>
      <c r="BL57" s="402">
        <v>82.229922786850267</v>
      </c>
      <c r="BM57" s="402">
        <v>51.393291869397935</v>
      </c>
      <c r="BN57" s="402">
        <v>46.550216940760095</v>
      </c>
      <c r="BO57" s="402">
        <v>43.052622080328412</v>
      </c>
      <c r="BP57" s="402">
        <v>37.892174898931465</v>
      </c>
      <c r="BQ57" s="402">
        <v>30.106615761876</v>
      </c>
      <c r="BR57" s="402">
        <v>21.873296875178532</v>
      </c>
      <c r="BS57" s="402">
        <v>16.79388116192041</v>
      </c>
      <c r="BT57" s="402">
        <v>13.659696650702251</v>
      </c>
      <c r="BU57" s="402">
        <v>10.111632685841979</v>
      </c>
      <c r="BV57" s="402">
        <v>8.1508422751674523</v>
      </c>
      <c r="BW57" s="402">
        <v>3.9513382407297422</v>
      </c>
      <c r="BX57" s="402">
        <v>2.1255647176986217</v>
      </c>
      <c r="BY57" s="402">
        <v>1.0537004105155838</v>
      </c>
      <c r="BZ57" s="402">
        <v>0.42605125877022126</v>
      </c>
      <c r="CA57" s="402">
        <v>8.0003500018009377E-2</v>
      </c>
      <c r="CB57" s="402">
        <v>-0.17905574979351907</v>
      </c>
      <c r="CC57" s="402">
        <v>6.2969447702881112E-2</v>
      </c>
      <c r="CD57" s="402">
        <v>0</v>
      </c>
      <c r="CE57" s="403">
        <v>0</v>
      </c>
    </row>
    <row r="58" spans="1:83" s="53" customFormat="1" x14ac:dyDescent="0.35">
      <c r="B58" s="289" t="s">
        <v>719</v>
      </c>
      <c r="C58" s="279"/>
      <c r="D58" s="402">
        <v>0</v>
      </c>
      <c r="E58" s="402">
        <v>0</v>
      </c>
      <c r="F58" s="402">
        <v>0</v>
      </c>
      <c r="G58" s="402">
        <v>0</v>
      </c>
      <c r="H58" s="402">
        <v>0</v>
      </c>
      <c r="I58" s="402">
        <v>0</v>
      </c>
      <c r="J58" s="402">
        <v>0</v>
      </c>
      <c r="K58" s="402">
        <v>0</v>
      </c>
      <c r="L58" s="402">
        <v>0</v>
      </c>
      <c r="M58" s="402">
        <v>0</v>
      </c>
      <c r="N58" s="402">
        <v>0</v>
      </c>
      <c r="O58" s="402">
        <v>0</v>
      </c>
      <c r="P58" s="402">
        <v>0</v>
      </c>
      <c r="Q58" s="402">
        <v>0</v>
      </c>
      <c r="R58" s="402">
        <v>0</v>
      </c>
      <c r="S58" s="402">
        <v>0</v>
      </c>
      <c r="T58" s="402">
        <v>0</v>
      </c>
      <c r="U58" s="402">
        <v>0</v>
      </c>
      <c r="V58" s="402">
        <v>0</v>
      </c>
      <c r="W58" s="402">
        <v>0</v>
      </c>
      <c r="X58" s="402">
        <v>0</v>
      </c>
      <c r="Y58" s="402">
        <v>0</v>
      </c>
      <c r="Z58" s="402">
        <v>0</v>
      </c>
      <c r="AA58" s="402">
        <v>0</v>
      </c>
      <c r="AB58" s="402">
        <v>0</v>
      </c>
      <c r="AC58" s="402">
        <v>0</v>
      </c>
      <c r="AD58" s="402">
        <v>0</v>
      </c>
      <c r="AE58" s="402">
        <v>0</v>
      </c>
      <c r="AF58" s="402">
        <v>0</v>
      </c>
      <c r="AG58" s="402">
        <v>0</v>
      </c>
      <c r="AH58" s="402">
        <v>0</v>
      </c>
      <c r="AI58" s="402">
        <v>0</v>
      </c>
      <c r="AJ58" s="402">
        <v>0</v>
      </c>
      <c r="AK58" s="402">
        <v>0</v>
      </c>
      <c r="AL58" s="402">
        <v>0</v>
      </c>
      <c r="AM58" s="402">
        <v>0</v>
      </c>
      <c r="AN58" s="402">
        <v>0</v>
      </c>
      <c r="AO58" s="402">
        <v>0</v>
      </c>
      <c r="AP58" s="402">
        <v>0</v>
      </c>
      <c r="AQ58" s="402">
        <v>0</v>
      </c>
      <c r="AR58" s="402">
        <v>0</v>
      </c>
      <c r="AS58" s="402">
        <v>0</v>
      </c>
      <c r="AT58" s="402">
        <v>0</v>
      </c>
      <c r="AU58" s="402">
        <v>0</v>
      </c>
      <c r="AV58" s="402">
        <v>0</v>
      </c>
      <c r="AW58" s="402">
        <v>0</v>
      </c>
      <c r="AX58" s="402">
        <v>0</v>
      </c>
      <c r="AY58" s="402">
        <v>0</v>
      </c>
      <c r="AZ58" s="402">
        <v>0</v>
      </c>
      <c r="BA58" s="402">
        <v>0</v>
      </c>
      <c r="BB58" s="402">
        <v>0</v>
      </c>
      <c r="BC58" s="402">
        <v>0</v>
      </c>
      <c r="BD58" s="402" t="s">
        <v>473</v>
      </c>
      <c r="BE58" s="402" t="s">
        <v>473</v>
      </c>
      <c r="BF58" s="402" t="s">
        <v>473</v>
      </c>
      <c r="BG58" s="402" t="s">
        <v>473</v>
      </c>
      <c r="BH58" s="402">
        <v>41.216826734376006</v>
      </c>
      <c r="BI58" s="402">
        <v>32.966534708194146</v>
      </c>
      <c r="BJ58" s="402">
        <v>26.33039314898755</v>
      </c>
      <c r="BK58" s="402">
        <v>21.374550299122273</v>
      </c>
      <c r="BL58" s="402">
        <v>20.128191848291248</v>
      </c>
      <c r="BM58" s="402">
        <v>11.110428927673041</v>
      </c>
      <c r="BN58" s="402">
        <v>9.5222793654198465</v>
      </c>
      <c r="BO58" s="402">
        <v>7.185811139528405</v>
      </c>
      <c r="BP58" s="402">
        <v>6.25464700084654</v>
      </c>
      <c r="BQ58" s="402">
        <v>1.7626780590680258</v>
      </c>
      <c r="BR58" s="402">
        <v>2.710401955272367</v>
      </c>
      <c r="BS58" s="402">
        <v>2.2225434428398501</v>
      </c>
      <c r="BT58" s="402">
        <v>1.3954309232867537</v>
      </c>
      <c r="BU58" s="402">
        <v>1.0434370131493493</v>
      </c>
      <c r="BV58" s="402">
        <v>0.50983236783837049</v>
      </c>
      <c r="BW58" s="402">
        <v>0.2602597091691104</v>
      </c>
      <c r="BX58" s="402">
        <v>0.4089567800736954</v>
      </c>
      <c r="BY58" s="402">
        <v>0.42166887393697255</v>
      </c>
      <c r="BZ58" s="402">
        <v>0.40133180919596634</v>
      </c>
      <c r="CA58" s="402">
        <v>0.39144910768549285</v>
      </c>
      <c r="CB58" s="402">
        <v>0.38540022025210624</v>
      </c>
      <c r="CC58" s="402">
        <v>0</v>
      </c>
      <c r="CD58" s="402">
        <v>0</v>
      </c>
      <c r="CE58" s="403">
        <v>0</v>
      </c>
    </row>
    <row r="59" spans="1:83" s="53" customFormat="1" ht="24.75" customHeight="1" x14ac:dyDescent="0.35">
      <c r="B59" s="73" t="s">
        <v>721</v>
      </c>
      <c r="C59" s="73"/>
      <c r="D59" s="402">
        <v>0</v>
      </c>
      <c r="E59" s="402">
        <v>0</v>
      </c>
      <c r="F59" s="402">
        <v>0</v>
      </c>
      <c r="G59" s="402">
        <v>0</v>
      </c>
      <c r="H59" s="402">
        <v>0</v>
      </c>
      <c r="I59" s="402">
        <v>0</v>
      </c>
      <c r="J59" s="402">
        <v>0</v>
      </c>
      <c r="K59" s="402">
        <v>0</v>
      </c>
      <c r="L59" s="402">
        <v>0</v>
      </c>
      <c r="M59" s="402">
        <v>0</v>
      </c>
      <c r="N59" s="402">
        <v>0</v>
      </c>
      <c r="O59" s="402">
        <v>0</v>
      </c>
      <c r="P59" s="402">
        <v>0</v>
      </c>
      <c r="Q59" s="402">
        <v>0</v>
      </c>
      <c r="R59" s="402">
        <v>0</v>
      </c>
      <c r="S59" s="402">
        <v>0</v>
      </c>
      <c r="T59" s="402">
        <v>0</v>
      </c>
      <c r="U59" s="402">
        <v>0</v>
      </c>
      <c r="V59" s="402">
        <v>0</v>
      </c>
      <c r="W59" s="402">
        <v>0</v>
      </c>
      <c r="X59" s="402">
        <v>0</v>
      </c>
      <c r="Y59" s="402">
        <v>0</v>
      </c>
      <c r="Z59" s="402">
        <v>0</v>
      </c>
      <c r="AA59" s="402">
        <v>0</v>
      </c>
      <c r="AB59" s="402">
        <v>0</v>
      </c>
      <c r="AC59" s="402">
        <v>0</v>
      </c>
      <c r="AD59" s="402">
        <v>0</v>
      </c>
      <c r="AE59" s="402">
        <v>0</v>
      </c>
      <c r="AF59" s="402">
        <v>0</v>
      </c>
      <c r="AG59" s="402">
        <v>0</v>
      </c>
      <c r="AH59" s="402">
        <v>0</v>
      </c>
      <c r="AI59" s="402">
        <v>0</v>
      </c>
      <c r="AJ59" s="402">
        <v>0</v>
      </c>
      <c r="AK59" s="402">
        <v>0</v>
      </c>
      <c r="AL59" s="402">
        <v>0</v>
      </c>
      <c r="AM59" s="402">
        <v>0</v>
      </c>
      <c r="AN59" s="402">
        <v>0</v>
      </c>
      <c r="AO59" s="402">
        <v>0</v>
      </c>
      <c r="AP59" s="402">
        <v>0</v>
      </c>
      <c r="AQ59" s="402">
        <v>0</v>
      </c>
      <c r="AR59" s="402">
        <v>0</v>
      </c>
      <c r="AS59" s="402">
        <v>0</v>
      </c>
      <c r="AT59" s="402">
        <v>0</v>
      </c>
      <c r="AU59" s="402">
        <v>0</v>
      </c>
      <c r="AV59" s="402">
        <v>0</v>
      </c>
      <c r="AW59" s="402">
        <v>0</v>
      </c>
      <c r="AX59" s="402">
        <v>0</v>
      </c>
      <c r="AY59" s="402">
        <v>0</v>
      </c>
      <c r="AZ59" s="402">
        <v>0</v>
      </c>
      <c r="BA59" s="402">
        <v>0</v>
      </c>
      <c r="BB59" s="402">
        <v>0</v>
      </c>
      <c r="BC59" s="402">
        <v>0</v>
      </c>
      <c r="BD59" s="402">
        <v>0</v>
      </c>
      <c r="BE59" s="402">
        <v>0</v>
      </c>
      <c r="BF59" s="402">
        <v>0</v>
      </c>
      <c r="BG59" s="402">
        <v>0</v>
      </c>
      <c r="BH59" s="402">
        <v>10415.635814904657</v>
      </c>
      <c r="BI59" s="402">
        <v>9945.5654196690848</v>
      </c>
      <c r="BJ59" s="402">
        <v>9896.7020090712904</v>
      </c>
      <c r="BK59" s="402">
        <v>10382.743452983925</v>
      </c>
      <c r="BL59" s="402">
        <v>9936.2882334806181</v>
      </c>
      <c r="BM59" s="402">
        <v>10168.268972056603</v>
      </c>
      <c r="BN59" s="402">
        <v>9636.4180495688979</v>
      </c>
      <c r="BO59" s="402">
        <v>8581.1172010673636</v>
      </c>
      <c r="BP59" s="402">
        <v>6464.1289531101056</v>
      </c>
      <c r="BQ59" s="402">
        <v>4305.2434782714217</v>
      </c>
      <c r="BR59" s="402">
        <v>3463.4537495326604</v>
      </c>
      <c r="BS59" s="402">
        <v>3045.7832583071818</v>
      </c>
      <c r="BT59" s="402">
        <v>2637.1509349331204</v>
      </c>
      <c r="BU59" s="402">
        <v>2502.4323175864261</v>
      </c>
      <c r="BV59" s="402">
        <v>2119.0539448707873</v>
      </c>
      <c r="BW59" s="402">
        <v>1552.3290147930004</v>
      </c>
      <c r="BX59" s="402">
        <v>1150.8438231051496</v>
      </c>
      <c r="BY59" s="402">
        <v>824.67917651738071</v>
      </c>
      <c r="BZ59" s="402">
        <v>654.1997371879994</v>
      </c>
      <c r="CA59" s="402">
        <v>615.90464384599022</v>
      </c>
      <c r="CB59" s="402">
        <v>496.92987892683169</v>
      </c>
      <c r="CC59" s="402">
        <v>95.76398502074278</v>
      </c>
      <c r="CD59" s="402">
        <v>0</v>
      </c>
      <c r="CE59" s="403">
        <v>0</v>
      </c>
    </row>
    <row r="60" spans="1:83" s="53" customFormat="1" x14ac:dyDescent="0.35">
      <c r="B60" s="279" t="s">
        <v>717</v>
      </c>
      <c r="C60" s="279"/>
      <c r="D60" s="402" t="s">
        <v>473</v>
      </c>
      <c r="E60" s="402" t="s">
        <v>473</v>
      </c>
      <c r="F60" s="402" t="s">
        <v>473</v>
      </c>
      <c r="G60" s="402" t="s">
        <v>473</v>
      </c>
      <c r="H60" s="402" t="s">
        <v>473</v>
      </c>
      <c r="I60" s="402" t="s">
        <v>473</v>
      </c>
      <c r="J60" s="402" t="s">
        <v>473</v>
      </c>
      <c r="K60" s="402" t="s">
        <v>473</v>
      </c>
      <c r="L60" s="402" t="s">
        <v>473</v>
      </c>
      <c r="M60" s="402" t="s">
        <v>473</v>
      </c>
      <c r="N60" s="402" t="s">
        <v>473</v>
      </c>
      <c r="O60" s="402" t="s">
        <v>473</v>
      </c>
      <c r="P60" s="402" t="s">
        <v>473</v>
      </c>
      <c r="Q60" s="402" t="s">
        <v>473</v>
      </c>
      <c r="R60" s="402" t="s">
        <v>473</v>
      </c>
      <c r="S60" s="402" t="s">
        <v>473</v>
      </c>
      <c r="T60" s="402" t="s">
        <v>473</v>
      </c>
      <c r="U60" s="402" t="s">
        <v>473</v>
      </c>
      <c r="V60" s="402" t="s">
        <v>473</v>
      </c>
      <c r="W60" s="402" t="s">
        <v>473</v>
      </c>
      <c r="X60" s="402" t="s">
        <v>473</v>
      </c>
      <c r="Y60" s="402" t="s">
        <v>473</v>
      </c>
      <c r="Z60" s="402" t="s">
        <v>473</v>
      </c>
      <c r="AA60" s="402" t="s">
        <v>473</v>
      </c>
      <c r="AB60" s="402" t="s">
        <v>473</v>
      </c>
      <c r="AC60" s="402" t="s">
        <v>473</v>
      </c>
      <c r="AD60" s="402" t="s">
        <v>473</v>
      </c>
      <c r="AE60" s="402" t="s">
        <v>473</v>
      </c>
      <c r="AF60" s="402" t="s">
        <v>473</v>
      </c>
      <c r="AG60" s="402" t="s">
        <v>473</v>
      </c>
      <c r="AH60" s="402" t="s">
        <v>473</v>
      </c>
      <c r="AI60" s="402" t="s">
        <v>473</v>
      </c>
      <c r="AJ60" s="402" t="s">
        <v>473</v>
      </c>
      <c r="AK60" s="402" t="s">
        <v>473</v>
      </c>
      <c r="AL60" s="402" t="s">
        <v>473</v>
      </c>
      <c r="AM60" s="402" t="s">
        <v>473</v>
      </c>
      <c r="AN60" s="402" t="s">
        <v>473</v>
      </c>
      <c r="AO60" s="402" t="s">
        <v>473</v>
      </c>
      <c r="AP60" s="402" t="s">
        <v>473</v>
      </c>
      <c r="AQ60" s="402" t="s">
        <v>473</v>
      </c>
      <c r="AR60" s="402" t="s">
        <v>473</v>
      </c>
      <c r="AS60" s="402" t="s">
        <v>473</v>
      </c>
      <c r="AT60" s="402" t="s">
        <v>473</v>
      </c>
      <c r="AU60" s="402" t="s">
        <v>473</v>
      </c>
      <c r="AV60" s="402" t="s">
        <v>473</v>
      </c>
      <c r="AW60" s="402" t="s">
        <v>473</v>
      </c>
      <c r="AX60" s="402" t="s">
        <v>473</v>
      </c>
      <c r="AY60" s="402" t="s">
        <v>473</v>
      </c>
      <c r="AZ60" s="402" t="s">
        <v>473</v>
      </c>
      <c r="BA60" s="402" t="s">
        <v>473</v>
      </c>
      <c r="BB60" s="402" t="s">
        <v>473</v>
      </c>
      <c r="BC60" s="402" t="s">
        <v>473</v>
      </c>
      <c r="BD60" s="402" t="s">
        <v>473</v>
      </c>
      <c r="BE60" s="402" t="s">
        <v>473</v>
      </c>
      <c r="BF60" s="402" t="s">
        <v>473</v>
      </c>
      <c r="BG60" s="402" t="s">
        <v>473</v>
      </c>
      <c r="BH60" s="402">
        <v>6100.0899985478309</v>
      </c>
      <c r="BI60" s="402">
        <v>5931.2207324981273</v>
      </c>
      <c r="BJ60" s="402">
        <v>5977.9232502798468</v>
      </c>
      <c r="BK60" s="402">
        <v>6612.206400005477</v>
      </c>
      <c r="BL60" s="402">
        <v>6510.6570321343861</v>
      </c>
      <c r="BM60" s="402">
        <v>6412.0837564445073</v>
      </c>
      <c r="BN60" s="402">
        <v>5909.2591490626201</v>
      </c>
      <c r="BO60" s="402">
        <v>5095.8275796530252</v>
      </c>
      <c r="BP60" s="402">
        <v>3109.4244520866796</v>
      </c>
      <c r="BQ60" s="402">
        <v>1225.7979923842311</v>
      </c>
      <c r="BR60" s="402">
        <v>566.46599225316209</v>
      </c>
      <c r="BS60" s="402">
        <v>286.30884552354712</v>
      </c>
      <c r="BT60" s="402">
        <v>120.4121584840391</v>
      </c>
      <c r="BU60" s="402">
        <v>34.574989490921652</v>
      </c>
      <c r="BV60" s="402">
        <v>3.6923208669762388</v>
      </c>
      <c r="BW60" s="402">
        <v>1.6452298856386653</v>
      </c>
      <c r="BX60" s="402">
        <v>1.2161912221411231</v>
      </c>
      <c r="BY60" s="402">
        <v>0.9170783265083492</v>
      </c>
      <c r="BZ60" s="402">
        <v>0.68097516238354616</v>
      </c>
      <c r="CA60" s="402">
        <v>0.60255185665735755</v>
      </c>
      <c r="CB60" s="402">
        <v>0.46588922923139248</v>
      </c>
      <c r="CC60" s="402">
        <v>8.7036691404644179E-2</v>
      </c>
      <c r="CD60" s="402">
        <v>0</v>
      </c>
      <c r="CE60" s="403">
        <v>0</v>
      </c>
    </row>
    <row r="61" spans="1:83" s="53" customFormat="1" x14ac:dyDescent="0.35">
      <c r="B61" s="201" t="s">
        <v>718</v>
      </c>
      <c r="C61" s="201"/>
      <c r="D61" s="402" t="s">
        <v>473</v>
      </c>
      <c r="E61" s="402" t="s">
        <v>473</v>
      </c>
      <c r="F61" s="402" t="s">
        <v>473</v>
      </c>
      <c r="G61" s="402" t="s">
        <v>473</v>
      </c>
      <c r="H61" s="402" t="s">
        <v>473</v>
      </c>
      <c r="I61" s="402" t="s">
        <v>473</v>
      </c>
      <c r="J61" s="402" t="s">
        <v>473</v>
      </c>
      <c r="K61" s="402" t="s">
        <v>473</v>
      </c>
      <c r="L61" s="402" t="s">
        <v>473</v>
      </c>
      <c r="M61" s="402" t="s">
        <v>473</v>
      </c>
      <c r="N61" s="402" t="s">
        <v>473</v>
      </c>
      <c r="O61" s="402" t="s">
        <v>473</v>
      </c>
      <c r="P61" s="402" t="s">
        <v>473</v>
      </c>
      <c r="Q61" s="402" t="s">
        <v>473</v>
      </c>
      <c r="R61" s="402" t="s">
        <v>473</v>
      </c>
      <c r="S61" s="402" t="s">
        <v>473</v>
      </c>
      <c r="T61" s="402" t="s">
        <v>473</v>
      </c>
      <c r="U61" s="402" t="s">
        <v>473</v>
      </c>
      <c r="V61" s="402" t="s">
        <v>473</v>
      </c>
      <c r="W61" s="402" t="s">
        <v>473</v>
      </c>
      <c r="X61" s="402" t="s">
        <v>473</v>
      </c>
      <c r="Y61" s="402" t="s">
        <v>473</v>
      </c>
      <c r="Z61" s="402" t="s">
        <v>473</v>
      </c>
      <c r="AA61" s="402" t="s">
        <v>473</v>
      </c>
      <c r="AB61" s="402" t="s">
        <v>473</v>
      </c>
      <c r="AC61" s="402" t="s">
        <v>473</v>
      </c>
      <c r="AD61" s="402" t="s">
        <v>473</v>
      </c>
      <c r="AE61" s="402" t="s">
        <v>473</v>
      </c>
      <c r="AF61" s="402" t="s">
        <v>473</v>
      </c>
      <c r="AG61" s="402" t="s">
        <v>473</v>
      </c>
      <c r="AH61" s="402" t="s">
        <v>473</v>
      </c>
      <c r="AI61" s="402" t="s">
        <v>473</v>
      </c>
      <c r="AJ61" s="402" t="s">
        <v>473</v>
      </c>
      <c r="AK61" s="402" t="s">
        <v>473</v>
      </c>
      <c r="AL61" s="402" t="s">
        <v>473</v>
      </c>
      <c r="AM61" s="402" t="s">
        <v>473</v>
      </c>
      <c r="AN61" s="402" t="s">
        <v>473</v>
      </c>
      <c r="AO61" s="402" t="s">
        <v>473</v>
      </c>
      <c r="AP61" s="402" t="s">
        <v>473</v>
      </c>
      <c r="AQ61" s="402" t="s">
        <v>473</v>
      </c>
      <c r="AR61" s="402" t="s">
        <v>473</v>
      </c>
      <c r="AS61" s="402" t="s">
        <v>473</v>
      </c>
      <c r="AT61" s="402" t="s">
        <v>473</v>
      </c>
      <c r="AU61" s="402" t="s">
        <v>473</v>
      </c>
      <c r="AV61" s="402" t="s">
        <v>473</v>
      </c>
      <c r="AW61" s="402" t="s">
        <v>473</v>
      </c>
      <c r="AX61" s="402" t="s">
        <v>473</v>
      </c>
      <c r="AY61" s="402" t="s">
        <v>473</v>
      </c>
      <c r="AZ61" s="402" t="s">
        <v>473</v>
      </c>
      <c r="BA61" s="402" t="s">
        <v>473</v>
      </c>
      <c r="BB61" s="402" t="s">
        <v>473</v>
      </c>
      <c r="BC61" s="402" t="s">
        <v>473</v>
      </c>
      <c r="BD61" s="402" t="s">
        <v>473</v>
      </c>
      <c r="BE61" s="402" t="s">
        <v>473</v>
      </c>
      <c r="BF61" s="402" t="s">
        <v>473</v>
      </c>
      <c r="BG61" s="402" t="s">
        <v>473</v>
      </c>
      <c r="BH61" s="402">
        <v>3420.7422081533209</v>
      </c>
      <c r="BI61" s="402">
        <v>3161.5107419601791</v>
      </c>
      <c r="BJ61" s="402">
        <v>3085.2760384150192</v>
      </c>
      <c r="BK61" s="402">
        <v>3055.7702623731411</v>
      </c>
      <c r="BL61" s="402">
        <v>2806.8489337429514</v>
      </c>
      <c r="BM61" s="402">
        <v>3077.4236272063181</v>
      </c>
      <c r="BN61" s="402">
        <v>2935.9312678083775</v>
      </c>
      <c r="BO61" s="402">
        <v>2682.7567621168182</v>
      </c>
      <c r="BP61" s="402">
        <v>2485.2625046279527</v>
      </c>
      <c r="BQ61" s="402">
        <v>2183.9764136936474</v>
      </c>
      <c r="BR61" s="402">
        <v>2004.1576886245309</v>
      </c>
      <c r="BS61" s="402">
        <v>1852.4369311352661</v>
      </c>
      <c r="BT61" s="402">
        <v>1639.9542927706452</v>
      </c>
      <c r="BU61" s="402">
        <v>1565.3540842191615</v>
      </c>
      <c r="BV61" s="402">
        <v>1288.0941641076681</v>
      </c>
      <c r="BW61" s="402">
        <v>804.93358408579661</v>
      </c>
      <c r="BX61" s="402">
        <v>597.77339314199321</v>
      </c>
      <c r="BY61" s="402">
        <v>380.50463744119537</v>
      </c>
      <c r="BZ61" s="402">
        <v>267.27017682235362</v>
      </c>
      <c r="CA61" s="402">
        <v>225.15849221325351</v>
      </c>
      <c r="CB61" s="402">
        <v>161.08458454536148</v>
      </c>
      <c r="CC61" s="402">
        <v>28.155075819593065</v>
      </c>
      <c r="CD61" s="402">
        <v>0</v>
      </c>
      <c r="CE61" s="403">
        <v>0</v>
      </c>
    </row>
    <row r="62" spans="1:83" s="53" customFormat="1" x14ac:dyDescent="0.35">
      <c r="B62" s="279" t="s">
        <v>472</v>
      </c>
      <c r="C62" s="279"/>
      <c r="D62" s="402" t="s">
        <v>473</v>
      </c>
      <c r="E62" s="402" t="s">
        <v>473</v>
      </c>
      <c r="F62" s="402" t="s">
        <v>473</v>
      </c>
      <c r="G62" s="402" t="s">
        <v>473</v>
      </c>
      <c r="H62" s="402" t="s">
        <v>473</v>
      </c>
      <c r="I62" s="402" t="s">
        <v>473</v>
      </c>
      <c r="J62" s="402" t="s">
        <v>473</v>
      </c>
      <c r="K62" s="402" t="s">
        <v>473</v>
      </c>
      <c r="L62" s="402" t="s">
        <v>473</v>
      </c>
      <c r="M62" s="402" t="s">
        <v>473</v>
      </c>
      <c r="N62" s="402" t="s">
        <v>473</v>
      </c>
      <c r="O62" s="402" t="s">
        <v>473</v>
      </c>
      <c r="P62" s="402" t="s">
        <v>473</v>
      </c>
      <c r="Q62" s="402" t="s">
        <v>473</v>
      </c>
      <c r="R62" s="402" t="s">
        <v>473</v>
      </c>
      <c r="S62" s="402" t="s">
        <v>473</v>
      </c>
      <c r="T62" s="402" t="s">
        <v>473</v>
      </c>
      <c r="U62" s="402" t="s">
        <v>473</v>
      </c>
      <c r="V62" s="402" t="s">
        <v>473</v>
      </c>
      <c r="W62" s="402" t="s">
        <v>473</v>
      </c>
      <c r="X62" s="402" t="s">
        <v>473</v>
      </c>
      <c r="Y62" s="402" t="s">
        <v>473</v>
      </c>
      <c r="Z62" s="402" t="s">
        <v>473</v>
      </c>
      <c r="AA62" s="402" t="s">
        <v>473</v>
      </c>
      <c r="AB62" s="402" t="s">
        <v>473</v>
      </c>
      <c r="AC62" s="402" t="s">
        <v>473</v>
      </c>
      <c r="AD62" s="402" t="s">
        <v>473</v>
      </c>
      <c r="AE62" s="402" t="s">
        <v>473</v>
      </c>
      <c r="AF62" s="402" t="s">
        <v>473</v>
      </c>
      <c r="AG62" s="402" t="s">
        <v>473</v>
      </c>
      <c r="AH62" s="402" t="s">
        <v>473</v>
      </c>
      <c r="AI62" s="402" t="s">
        <v>473</v>
      </c>
      <c r="AJ62" s="402" t="s">
        <v>473</v>
      </c>
      <c r="AK62" s="402" t="s">
        <v>473</v>
      </c>
      <c r="AL62" s="402" t="s">
        <v>473</v>
      </c>
      <c r="AM62" s="402" t="s">
        <v>473</v>
      </c>
      <c r="AN62" s="402" t="s">
        <v>473</v>
      </c>
      <c r="AO62" s="402" t="s">
        <v>473</v>
      </c>
      <c r="AP62" s="402" t="s">
        <v>473</v>
      </c>
      <c r="AQ62" s="402" t="s">
        <v>473</v>
      </c>
      <c r="AR62" s="402" t="s">
        <v>473</v>
      </c>
      <c r="AS62" s="402" t="s">
        <v>473</v>
      </c>
      <c r="AT62" s="402" t="s">
        <v>473</v>
      </c>
      <c r="AU62" s="402" t="s">
        <v>473</v>
      </c>
      <c r="AV62" s="402" t="s">
        <v>473</v>
      </c>
      <c r="AW62" s="402" t="s">
        <v>473</v>
      </c>
      <c r="AX62" s="402" t="s">
        <v>473</v>
      </c>
      <c r="AY62" s="402" t="s">
        <v>473</v>
      </c>
      <c r="AZ62" s="402" t="s">
        <v>473</v>
      </c>
      <c r="BA62" s="402" t="s">
        <v>473</v>
      </c>
      <c r="BB62" s="402" t="s">
        <v>473</v>
      </c>
      <c r="BC62" s="402" t="s">
        <v>473</v>
      </c>
      <c r="BD62" s="402" t="s">
        <v>473</v>
      </c>
      <c r="BE62" s="402" t="s">
        <v>473</v>
      </c>
      <c r="BF62" s="402" t="s">
        <v>473</v>
      </c>
      <c r="BG62" s="402" t="s">
        <v>473</v>
      </c>
      <c r="BH62" s="402">
        <v>338.55010319597892</v>
      </c>
      <c r="BI62" s="402">
        <v>317.51606013549986</v>
      </c>
      <c r="BJ62" s="402">
        <v>321.0751331144337</v>
      </c>
      <c r="BK62" s="402">
        <v>306.54059702558391</v>
      </c>
      <c r="BL62" s="402">
        <v>298.43649792810692</v>
      </c>
      <c r="BM62" s="402">
        <v>361.32391867831018</v>
      </c>
      <c r="BN62" s="402">
        <v>471.40567370405137</v>
      </c>
      <c r="BO62" s="402">
        <v>521.51717287990107</v>
      </c>
      <c r="BP62" s="402">
        <v>616.96517419531642</v>
      </c>
      <c r="BQ62" s="402">
        <v>674.04059392942156</v>
      </c>
      <c r="BR62" s="402">
        <v>709.15137725539375</v>
      </c>
      <c r="BS62" s="402">
        <v>753.82652988771952</v>
      </c>
      <c r="BT62" s="402">
        <v>746.54829793468787</v>
      </c>
      <c r="BU62" s="402">
        <v>795.28781747258711</v>
      </c>
      <c r="BV62" s="402">
        <v>777.33617652633154</v>
      </c>
      <c r="BW62" s="402">
        <v>725.20327604328122</v>
      </c>
      <c r="BX62" s="402">
        <v>536.88205313363005</v>
      </c>
      <c r="BY62" s="402">
        <v>433.37859565178928</v>
      </c>
      <c r="BZ62" s="402">
        <v>380.50436907051653</v>
      </c>
      <c r="CA62" s="402">
        <v>386.75320870401987</v>
      </c>
      <c r="CB62" s="402">
        <v>335.76480537249097</v>
      </c>
      <c r="CC62" s="402">
        <v>67.521872509745066</v>
      </c>
      <c r="CD62" s="402">
        <v>0</v>
      </c>
      <c r="CE62" s="403">
        <v>0</v>
      </c>
    </row>
    <row r="63" spans="1:83" s="53" customFormat="1" x14ac:dyDescent="0.35">
      <c r="B63" s="279" t="s">
        <v>719</v>
      </c>
      <c r="C63" s="279"/>
      <c r="D63" s="402" t="s">
        <v>473</v>
      </c>
      <c r="E63" s="402" t="s">
        <v>473</v>
      </c>
      <c r="F63" s="402" t="s">
        <v>473</v>
      </c>
      <c r="G63" s="402" t="s">
        <v>473</v>
      </c>
      <c r="H63" s="402" t="s">
        <v>473</v>
      </c>
      <c r="I63" s="402" t="s">
        <v>473</v>
      </c>
      <c r="J63" s="402" t="s">
        <v>473</v>
      </c>
      <c r="K63" s="402" t="s">
        <v>473</v>
      </c>
      <c r="L63" s="402" t="s">
        <v>473</v>
      </c>
      <c r="M63" s="402" t="s">
        <v>473</v>
      </c>
      <c r="N63" s="402" t="s">
        <v>473</v>
      </c>
      <c r="O63" s="402" t="s">
        <v>473</v>
      </c>
      <c r="P63" s="402" t="s">
        <v>473</v>
      </c>
      <c r="Q63" s="402" t="s">
        <v>473</v>
      </c>
      <c r="R63" s="402" t="s">
        <v>473</v>
      </c>
      <c r="S63" s="402" t="s">
        <v>473</v>
      </c>
      <c r="T63" s="402" t="s">
        <v>473</v>
      </c>
      <c r="U63" s="402" t="s">
        <v>473</v>
      </c>
      <c r="V63" s="402" t="s">
        <v>473</v>
      </c>
      <c r="W63" s="402" t="s">
        <v>473</v>
      </c>
      <c r="X63" s="402" t="s">
        <v>473</v>
      </c>
      <c r="Y63" s="402" t="s">
        <v>473</v>
      </c>
      <c r="Z63" s="402" t="s">
        <v>473</v>
      </c>
      <c r="AA63" s="402" t="s">
        <v>473</v>
      </c>
      <c r="AB63" s="402" t="s">
        <v>473</v>
      </c>
      <c r="AC63" s="402" t="s">
        <v>473</v>
      </c>
      <c r="AD63" s="402" t="s">
        <v>473</v>
      </c>
      <c r="AE63" s="402" t="s">
        <v>473</v>
      </c>
      <c r="AF63" s="402" t="s">
        <v>473</v>
      </c>
      <c r="AG63" s="402" t="s">
        <v>473</v>
      </c>
      <c r="AH63" s="402" t="s">
        <v>473</v>
      </c>
      <c r="AI63" s="402" t="s">
        <v>473</v>
      </c>
      <c r="AJ63" s="402" t="s">
        <v>473</v>
      </c>
      <c r="AK63" s="402" t="s">
        <v>473</v>
      </c>
      <c r="AL63" s="402" t="s">
        <v>473</v>
      </c>
      <c r="AM63" s="402" t="s">
        <v>473</v>
      </c>
      <c r="AN63" s="402" t="s">
        <v>473</v>
      </c>
      <c r="AO63" s="402" t="s">
        <v>473</v>
      </c>
      <c r="AP63" s="402" t="s">
        <v>473</v>
      </c>
      <c r="AQ63" s="402" t="s">
        <v>473</v>
      </c>
      <c r="AR63" s="402" t="s">
        <v>473</v>
      </c>
      <c r="AS63" s="402" t="s">
        <v>473</v>
      </c>
      <c r="AT63" s="402" t="s">
        <v>473</v>
      </c>
      <c r="AU63" s="402" t="s">
        <v>473</v>
      </c>
      <c r="AV63" s="402" t="s">
        <v>473</v>
      </c>
      <c r="AW63" s="402" t="s">
        <v>473</v>
      </c>
      <c r="AX63" s="402" t="s">
        <v>473</v>
      </c>
      <c r="AY63" s="402" t="s">
        <v>473</v>
      </c>
      <c r="AZ63" s="402" t="s">
        <v>473</v>
      </c>
      <c r="BA63" s="402" t="s">
        <v>473</v>
      </c>
      <c r="BB63" s="402" t="s">
        <v>473</v>
      </c>
      <c r="BC63" s="402" t="s">
        <v>473</v>
      </c>
      <c r="BD63" s="402" t="s">
        <v>473</v>
      </c>
      <c r="BE63" s="402" t="s">
        <v>473</v>
      </c>
      <c r="BF63" s="402" t="s">
        <v>473</v>
      </c>
      <c r="BG63" s="402" t="s">
        <v>473</v>
      </c>
      <c r="BH63" s="402">
        <v>556.2535050075262</v>
      </c>
      <c r="BI63" s="402">
        <v>535.31788507527881</v>
      </c>
      <c r="BJ63" s="402">
        <v>512.42758726199031</v>
      </c>
      <c r="BK63" s="402">
        <v>408.22619357972343</v>
      </c>
      <c r="BL63" s="402">
        <v>320.34576967517393</v>
      </c>
      <c r="BM63" s="402">
        <v>317.4376697274692</v>
      </c>
      <c r="BN63" s="402">
        <v>319.82195899384857</v>
      </c>
      <c r="BO63" s="402">
        <v>281.01568641761924</v>
      </c>
      <c r="BP63" s="402">
        <v>252.47682220015787</v>
      </c>
      <c r="BQ63" s="402">
        <v>221.42847826412196</v>
      </c>
      <c r="BR63" s="402">
        <v>183.67869139957327</v>
      </c>
      <c r="BS63" s="402">
        <v>153.21095176064958</v>
      </c>
      <c r="BT63" s="402">
        <v>130.23618574374771</v>
      </c>
      <c r="BU63" s="402">
        <v>107.21542640375533</v>
      </c>
      <c r="BV63" s="402">
        <v>49.931283369811673</v>
      </c>
      <c r="BW63" s="402">
        <v>20.546924778283927</v>
      </c>
      <c r="BX63" s="402">
        <v>14.972185607385386</v>
      </c>
      <c r="BY63" s="402">
        <v>9.8788650978877062</v>
      </c>
      <c r="BZ63" s="402">
        <v>5.7442161327456756</v>
      </c>
      <c r="CA63" s="402">
        <v>3.3903910720595269</v>
      </c>
      <c r="CB63" s="402">
        <v>-0.38540022025210624</v>
      </c>
      <c r="CC63" s="402">
        <v>0</v>
      </c>
      <c r="CD63" s="402">
        <v>0</v>
      </c>
      <c r="CE63" s="403">
        <v>0</v>
      </c>
    </row>
    <row r="64" spans="1:83" ht="24.75" customHeight="1" x14ac:dyDescent="0.35">
      <c r="A64" s="415"/>
      <c r="B64" s="73" t="s">
        <v>723</v>
      </c>
      <c r="C64" s="53"/>
      <c r="D64" s="402">
        <v>0</v>
      </c>
      <c r="E64" s="402">
        <v>0</v>
      </c>
      <c r="F64" s="402">
        <v>0</v>
      </c>
      <c r="G64" s="402">
        <v>0</v>
      </c>
      <c r="H64" s="402">
        <v>0</v>
      </c>
      <c r="I64" s="402">
        <v>0</v>
      </c>
      <c r="J64" s="402">
        <v>0</v>
      </c>
      <c r="K64" s="402">
        <v>0</v>
      </c>
      <c r="L64" s="402">
        <v>0</v>
      </c>
      <c r="M64" s="402">
        <v>0</v>
      </c>
      <c r="N64" s="402">
        <v>0</v>
      </c>
      <c r="O64" s="402">
        <v>0</v>
      </c>
      <c r="P64" s="402">
        <v>0</v>
      </c>
      <c r="Q64" s="402">
        <v>0</v>
      </c>
      <c r="R64" s="402">
        <v>0</v>
      </c>
      <c r="S64" s="402">
        <v>0</v>
      </c>
      <c r="T64" s="402">
        <v>0</v>
      </c>
      <c r="U64" s="402">
        <v>0</v>
      </c>
      <c r="V64" s="402">
        <v>0</v>
      </c>
      <c r="W64" s="402">
        <v>0</v>
      </c>
      <c r="X64" s="402">
        <v>0</v>
      </c>
      <c r="Y64" s="402">
        <v>0</v>
      </c>
      <c r="Z64" s="402">
        <v>0</v>
      </c>
      <c r="AA64" s="402">
        <v>0</v>
      </c>
      <c r="AB64" s="402">
        <v>0</v>
      </c>
      <c r="AC64" s="402">
        <v>0</v>
      </c>
      <c r="AD64" s="402">
        <v>0</v>
      </c>
      <c r="AE64" s="402">
        <v>0</v>
      </c>
      <c r="AF64" s="402">
        <v>0</v>
      </c>
      <c r="AG64" s="402">
        <v>0</v>
      </c>
      <c r="AH64" s="402">
        <v>6012.2532395197859</v>
      </c>
      <c r="AI64" s="402">
        <v>5398.0640087698403</v>
      </c>
      <c r="AJ64" s="402">
        <v>6180.6014888267428</v>
      </c>
      <c r="AK64" s="402">
        <v>9012.261975923826</v>
      </c>
      <c r="AL64" s="402">
        <v>13247.719942606922</v>
      </c>
      <c r="AM64" s="402">
        <v>15812.369162021914</v>
      </c>
      <c r="AN64" s="402">
        <v>17097.28017265278</v>
      </c>
      <c r="AO64" s="402">
        <v>18564.191985832662</v>
      </c>
      <c r="AP64" s="402">
        <v>18983.619282003005</v>
      </c>
      <c r="AQ64" s="402">
        <v>17597.615822504118</v>
      </c>
      <c r="AR64" s="402">
        <v>14743.433694834132</v>
      </c>
      <c r="AS64" s="402">
        <v>13375.48155795172</v>
      </c>
      <c r="AT64" s="402">
        <v>14444.194739608065</v>
      </c>
      <c r="AU64" s="402">
        <v>18334.381602230042</v>
      </c>
      <c r="AV64" s="402">
        <v>22146.219061388507</v>
      </c>
      <c r="AW64" s="402">
        <v>23681.671708203736</v>
      </c>
      <c r="AX64" s="402">
        <v>23762.957513145317</v>
      </c>
      <c r="AY64" s="402">
        <v>23668.320253426798</v>
      </c>
      <c r="AZ64" s="402">
        <v>18866.679188752278</v>
      </c>
      <c r="BA64" s="402">
        <v>14529.454391061905</v>
      </c>
      <c r="BB64" s="402">
        <v>14241.393135595406</v>
      </c>
      <c r="BC64" s="402">
        <v>14287.466395374377</v>
      </c>
      <c r="BD64" s="402">
        <v>15342.455607850696</v>
      </c>
      <c r="BE64" s="402">
        <v>16014.000688122404</v>
      </c>
      <c r="BF64" s="402">
        <v>15881.224562109031</v>
      </c>
      <c r="BG64" s="402">
        <v>16442.147992149356</v>
      </c>
      <c r="BH64" s="402">
        <v>15274.531597319696</v>
      </c>
      <c r="BI64" s="402">
        <v>13614.668991384773</v>
      </c>
      <c r="BJ64" s="402">
        <v>12759.566565159952</v>
      </c>
      <c r="BK64" s="402">
        <v>12731.788264509973</v>
      </c>
      <c r="BL64" s="402">
        <v>11813.149711702365</v>
      </c>
      <c r="BM64" s="402">
        <v>11227.214169807728</v>
      </c>
      <c r="BN64" s="402">
        <v>0</v>
      </c>
      <c r="BO64" s="402">
        <v>0</v>
      </c>
      <c r="BP64" s="402">
        <v>0</v>
      </c>
      <c r="BQ64" s="402">
        <v>0</v>
      </c>
      <c r="BR64" s="402">
        <v>0</v>
      </c>
      <c r="BS64" s="402">
        <v>0</v>
      </c>
      <c r="BT64" s="402">
        <v>0</v>
      </c>
      <c r="BU64" s="402">
        <v>0</v>
      </c>
      <c r="BV64" s="402">
        <v>0</v>
      </c>
      <c r="BW64" s="402">
        <v>0</v>
      </c>
      <c r="BX64" s="402">
        <v>0</v>
      </c>
      <c r="BY64" s="402">
        <v>0</v>
      </c>
      <c r="BZ64" s="402">
        <v>0</v>
      </c>
      <c r="CA64" s="402">
        <v>0</v>
      </c>
      <c r="CB64" s="402">
        <v>0</v>
      </c>
      <c r="CC64" s="402">
        <v>0</v>
      </c>
      <c r="CD64" s="402">
        <v>0</v>
      </c>
      <c r="CE64" s="403">
        <v>0</v>
      </c>
    </row>
    <row r="65" spans="1:83" x14ac:dyDescent="0.35">
      <c r="A65" s="415"/>
      <c r="B65" s="73" t="s">
        <v>724</v>
      </c>
      <c r="C65" s="53"/>
      <c r="D65" s="402">
        <v>0</v>
      </c>
      <c r="E65" s="402">
        <v>0</v>
      </c>
      <c r="F65" s="402">
        <v>0</v>
      </c>
      <c r="G65" s="402">
        <v>0</v>
      </c>
      <c r="H65" s="402">
        <v>0</v>
      </c>
      <c r="I65" s="402">
        <v>0</v>
      </c>
      <c r="J65" s="402">
        <v>0</v>
      </c>
      <c r="K65" s="402">
        <v>0</v>
      </c>
      <c r="L65" s="402">
        <v>0</v>
      </c>
      <c r="M65" s="402">
        <v>0</v>
      </c>
      <c r="N65" s="402">
        <v>0</v>
      </c>
      <c r="O65" s="402">
        <v>0</v>
      </c>
      <c r="P65" s="402">
        <v>0</v>
      </c>
      <c r="Q65" s="402">
        <v>0</v>
      </c>
      <c r="R65" s="402">
        <v>0</v>
      </c>
      <c r="S65" s="402">
        <v>0</v>
      </c>
      <c r="T65" s="402">
        <v>0</v>
      </c>
      <c r="U65" s="402">
        <v>0</v>
      </c>
      <c r="V65" s="402">
        <v>0</v>
      </c>
      <c r="W65" s="402">
        <v>0</v>
      </c>
      <c r="X65" s="402">
        <v>0</v>
      </c>
      <c r="Y65" s="402">
        <v>0</v>
      </c>
      <c r="Z65" s="402">
        <v>0</v>
      </c>
      <c r="AA65" s="402">
        <v>0</v>
      </c>
      <c r="AB65" s="402">
        <v>0</v>
      </c>
      <c r="AC65" s="402">
        <v>0</v>
      </c>
      <c r="AD65" s="402">
        <v>0</v>
      </c>
      <c r="AE65" s="402">
        <v>0</v>
      </c>
      <c r="AF65" s="402">
        <v>0</v>
      </c>
      <c r="AG65" s="402">
        <v>0</v>
      </c>
      <c r="AH65" s="402">
        <v>0</v>
      </c>
      <c r="AI65" s="402">
        <v>0</v>
      </c>
      <c r="AJ65" s="402">
        <v>0</v>
      </c>
      <c r="AK65" s="402">
        <v>0</v>
      </c>
      <c r="AL65" s="402">
        <v>0</v>
      </c>
      <c r="AM65" s="402">
        <v>0</v>
      </c>
      <c r="AN65" s="402">
        <v>0</v>
      </c>
      <c r="AO65" s="402">
        <v>0</v>
      </c>
      <c r="AP65" s="402">
        <v>0</v>
      </c>
      <c r="AQ65" s="402">
        <v>0</v>
      </c>
      <c r="AR65" s="402">
        <v>0</v>
      </c>
      <c r="AS65" s="402">
        <v>0</v>
      </c>
      <c r="AT65" s="402">
        <v>0</v>
      </c>
      <c r="AU65" s="402">
        <v>0</v>
      </c>
      <c r="AV65" s="402">
        <v>0</v>
      </c>
      <c r="AW65" s="402">
        <v>0</v>
      </c>
      <c r="AX65" s="402">
        <v>0</v>
      </c>
      <c r="AY65" s="402">
        <v>0</v>
      </c>
      <c r="AZ65" s="402">
        <v>0</v>
      </c>
      <c r="BA65" s="402">
        <v>0</v>
      </c>
      <c r="BB65" s="402">
        <v>0</v>
      </c>
      <c r="BC65" s="402">
        <v>0</v>
      </c>
      <c r="BD65" s="402">
        <v>14447.691264102492</v>
      </c>
      <c r="BE65" s="402">
        <v>15069.783427832454</v>
      </c>
      <c r="BF65" s="402">
        <v>14978.500699560345</v>
      </c>
      <c r="BG65" s="402">
        <v>12411.674314042499</v>
      </c>
      <c r="BH65" s="402">
        <v>8196.03372594141</v>
      </c>
      <c r="BI65" s="402">
        <v>6933.3814876965125</v>
      </c>
      <c r="BJ65" s="402">
        <v>6216.8369608503017</v>
      </c>
      <c r="BK65" s="402">
        <v>5655.4893837883092</v>
      </c>
      <c r="BL65" s="402">
        <v>4928.9161019063658</v>
      </c>
      <c r="BM65" s="402">
        <v>4596.453552920967</v>
      </c>
      <c r="BN65" s="402">
        <v>4297.6390302679865</v>
      </c>
      <c r="BO65" s="402">
        <v>3873.5079236044171</v>
      </c>
      <c r="BP65" s="402">
        <v>3633.0379186181176</v>
      </c>
      <c r="BQ65" s="402">
        <v>3270.8253083844952</v>
      </c>
      <c r="BR65" s="402">
        <v>3038.507990563839</v>
      </c>
      <c r="BS65" s="402">
        <v>2856.3025022926713</v>
      </c>
      <c r="BT65" s="402">
        <v>2587.9268284625136</v>
      </c>
      <c r="BU65" s="402">
        <v>2518.7249085308258</v>
      </c>
      <c r="BV65" s="402">
        <v>2153.6936855976601</v>
      </c>
      <c r="BW65" s="402">
        <v>1570.8688904956609</v>
      </c>
      <c r="BX65" s="402">
        <v>1161.2218890697798</v>
      </c>
      <c r="BY65" s="402">
        <v>830.85917720687826</v>
      </c>
      <c r="BZ65" s="402">
        <v>657.53810089212163</v>
      </c>
      <c r="CA65" s="402">
        <v>617.56429979910422</v>
      </c>
      <c r="CB65" s="402">
        <v>497.76733764492434</v>
      </c>
      <c r="CC65" s="402">
        <v>96.162135817871132</v>
      </c>
      <c r="CD65" s="402">
        <v>0</v>
      </c>
      <c r="CE65" s="403">
        <v>0</v>
      </c>
    </row>
    <row r="66" spans="1:83" ht="24.75" customHeight="1" x14ac:dyDescent="0.35">
      <c r="A66" s="53"/>
      <c r="B66" s="73" t="s">
        <v>725</v>
      </c>
      <c r="C66" s="53"/>
      <c r="D66" s="402"/>
      <c r="E66" s="402"/>
      <c r="F66" s="402"/>
      <c r="G66" s="402"/>
      <c r="H66" s="402"/>
      <c r="I66" s="402"/>
      <c r="J66" s="402"/>
      <c r="K66" s="402"/>
      <c r="L66" s="402"/>
      <c r="M66" s="402"/>
      <c r="N66" s="402"/>
      <c r="O66" s="402"/>
      <c r="P66" s="402"/>
      <c r="Q66" s="402"/>
      <c r="R66" s="402"/>
      <c r="S66" s="402"/>
      <c r="T66" s="402"/>
      <c r="U66" s="402"/>
      <c r="V66" s="402"/>
      <c r="W66" s="402"/>
      <c r="X66" s="402"/>
      <c r="Y66" s="402"/>
      <c r="Z66" s="402"/>
      <c r="AA66" s="402"/>
      <c r="AB66" s="402"/>
      <c r="AC66" s="402"/>
      <c r="AD66" s="402"/>
      <c r="AE66" s="402"/>
      <c r="AF66" s="402"/>
      <c r="AG66" s="402"/>
      <c r="AH66" s="402"/>
      <c r="AI66" s="402"/>
      <c r="AJ66" s="402"/>
      <c r="AK66" s="402"/>
      <c r="AL66" s="402"/>
      <c r="AM66" s="402"/>
      <c r="AN66" s="402"/>
      <c r="AO66" s="402"/>
      <c r="AP66" s="402"/>
      <c r="AQ66" s="402"/>
      <c r="AR66" s="402"/>
      <c r="AS66" s="402"/>
      <c r="AT66" s="402"/>
      <c r="AU66" s="402"/>
      <c r="AV66" s="402"/>
      <c r="AW66" s="402"/>
      <c r="AX66" s="402"/>
      <c r="AY66" s="402"/>
      <c r="AZ66" s="402"/>
      <c r="BA66" s="402"/>
      <c r="BB66" s="402"/>
      <c r="BC66" s="402"/>
      <c r="BD66" s="402"/>
      <c r="BE66" s="402"/>
      <c r="BF66" s="402"/>
      <c r="BG66" s="402"/>
      <c r="BH66" s="402"/>
      <c r="BI66" s="402"/>
      <c r="BJ66" s="402"/>
      <c r="BK66" s="402"/>
      <c r="BL66" s="402"/>
      <c r="BM66" s="402"/>
      <c r="BN66" s="402"/>
      <c r="BO66" s="402"/>
      <c r="BP66" s="402"/>
      <c r="BQ66" s="402"/>
      <c r="BR66" s="402"/>
      <c r="BS66" s="402"/>
      <c r="BT66" s="402"/>
      <c r="BU66" s="402"/>
      <c r="BV66" s="402"/>
      <c r="BW66" s="402"/>
      <c r="BX66" s="402"/>
      <c r="BY66" s="402"/>
      <c r="BZ66" s="402"/>
      <c r="CA66" s="402"/>
      <c r="CB66" s="402"/>
      <c r="CC66" s="402"/>
      <c r="CD66" s="402"/>
      <c r="CE66" s="403"/>
    </row>
    <row r="67" spans="1:83" x14ac:dyDescent="0.35">
      <c r="A67" s="415"/>
      <c r="B67" s="201" t="s">
        <v>726</v>
      </c>
      <c r="C67" s="73"/>
      <c r="D67" s="402">
        <v>0</v>
      </c>
      <c r="E67" s="402">
        <v>0</v>
      </c>
      <c r="F67" s="402">
        <v>0</v>
      </c>
      <c r="G67" s="402">
        <v>0</v>
      </c>
      <c r="H67" s="402">
        <v>0</v>
      </c>
      <c r="I67" s="402">
        <v>0</v>
      </c>
      <c r="J67" s="402">
        <v>0</v>
      </c>
      <c r="K67" s="402">
        <v>0</v>
      </c>
      <c r="L67" s="402">
        <v>0</v>
      </c>
      <c r="M67" s="402">
        <v>0</v>
      </c>
      <c r="N67" s="402">
        <v>0</v>
      </c>
      <c r="O67" s="402">
        <v>0</v>
      </c>
      <c r="P67" s="402">
        <v>0</v>
      </c>
      <c r="Q67" s="402">
        <v>0</v>
      </c>
      <c r="R67" s="402">
        <v>0</v>
      </c>
      <c r="S67" s="402">
        <v>0</v>
      </c>
      <c r="T67" s="402">
        <v>0</v>
      </c>
      <c r="U67" s="402">
        <v>0</v>
      </c>
      <c r="V67" s="402">
        <v>0</v>
      </c>
      <c r="W67" s="402">
        <v>0</v>
      </c>
      <c r="X67" s="402">
        <v>0</v>
      </c>
      <c r="Y67" s="402">
        <v>0</v>
      </c>
      <c r="Z67" s="402">
        <v>0</v>
      </c>
      <c r="AA67" s="402">
        <v>0</v>
      </c>
      <c r="AB67" s="402">
        <v>0</v>
      </c>
      <c r="AC67" s="402">
        <v>0</v>
      </c>
      <c r="AD67" s="402">
        <v>0</v>
      </c>
      <c r="AE67" s="402">
        <v>0</v>
      </c>
      <c r="AF67" s="402">
        <v>0</v>
      </c>
      <c r="AG67" s="402">
        <v>0</v>
      </c>
      <c r="AH67" s="402">
        <v>3096.3104183526898</v>
      </c>
      <c r="AI67" s="402">
        <v>2686.1916998921279</v>
      </c>
      <c r="AJ67" s="402">
        <v>3417.4077869975167</v>
      </c>
      <c r="AK67" s="402">
        <v>5871.335762575126</v>
      </c>
      <c r="AL67" s="402">
        <v>9263.660335786426</v>
      </c>
      <c r="AM67" s="402">
        <v>11178.833592512563</v>
      </c>
      <c r="AN67" s="402">
        <v>12075.905139934646</v>
      </c>
      <c r="AO67" s="402">
        <v>12877.284778320796</v>
      </c>
      <c r="AP67" s="402">
        <v>12649.911358039808</v>
      </c>
      <c r="AQ67" s="402">
        <v>10988.169704274353</v>
      </c>
      <c r="AR67" s="402">
        <v>7837.5969973411193</v>
      </c>
      <c r="AS67" s="402">
        <v>6256.1585740392848</v>
      </c>
      <c r="AT67" s="402">
        <v>6445.0435295194602</v>
      </c>
      <c r="AU67" s="402">
        <v>8663.8393712505458</v>
      </c>
      <c r="AV67" s="402">
        <v>10768.815906436417</v>
      </c>
      <c r="AW67" s="402">
        <v>11163.089234623802</v>
      </c>
      <c r="AX67" s="402">
        <v>9918.097336282819</v>
      </c>
      <c r="AY67" s="402">
        <v>8914.9919471703852</v>
      </c>
      <c r="AZ67" s="402">
        <v>4186.9965418825868</v>
      </c>
      <c r="BA67" s="402">
        <v>0</v>
      </c>
      <c r="BB67" s="402">
        <v>0</v>
      </c>
      <c r="BC67" s="402">
        <v>0</v>
      </c>
      <c r="BD67" s="402">
        <v>0</v>
      </c>
      <c r="BE67" s="402">
        <v>0</v>
      </c>
      <c r="BF67" s="402">
        <v>0</v>
      </c>
      <c r="BG67" s="402">
        <v>0</v>
      </c>
      <c r="BH67" s="402">
        <v>0</v>
      </c>
      <c r="BI67" s="402">
        <v>0</v>
      </c>
      <c r="BJ67" s="402">
        <v>0</v>
      </c>
      <c r="BK67" s="402">
        <v>0</v>
      </c>
      <c r="BL67" s="402">
        <v>0</v>
      </c>
      <c r="BM67" s="402">
        <v>0</v>
      </c>
      <c r="BN67" s="402">
        <v>0</v>
      </c>
      <c r="BO67" s="402">
        <v>0</v>
      </c>
      <c r="BP67" s="402">
        <v>0</v>
      </c>
      <c r="BQ67" s="402">
        <v>0</v>
      </c>
      <c r="BR67" s="402">
        <v>0</v>
      </c>
      <c r="BS67" s="402">
        <v>0</v>
      </c>
      <c r="BT67" s="402">
        <v>0</v>
      </c>
      <c r="BU67" s="402">
        <v>0</v>
      </c>
      <c r="BV67" s="402">
        <v>0</v>
      </c>
      <c r="BW67" s="402">
        <v>0</v>
      </c>
      <c r="BX67" s="402">
        <v>0</v>
      </c>
      <c r="BY67" s="402">
        <v>0</v>
      </c>
      <c r="BZ67" s="402">
        <v>0</v>
      </c>
      <c r="CA67" s="402">
        <v>0</v>
      </c>
      <c r="CB67" s="402">
        <v>0</v>
      </c>
      <c r="CC67" s="402">
        <v>0</v>
      </c>
      <c r="CD67" s="402">
        <v>0</v>
      </c>
      <c r="CE67" s="403">
        <v>0</v>
      </c>
    </row>
    <row r="68" spans="1:83" x14ac:dyDescent="0.35">
      <c r="A68" s="415"/>
      <c r="B68" s="201" t="s">
        <v>727</v>
      </c>
      <c r="C68" s="73"/>
      <c r="D68" s="402">
        <v>0</v>
      </c>
      <c r="E68" s="402">
        <v>0</v>
      </c>
      <c r="F68" s="402">
        <v>0</v>
      </c>
      <c r="G68" s="402">
        <v>0</v>
      </c>
      <c r="H68" s="402">
        <v>0</v>
      </c>
      <c r="I68" s="402">
        <v>0</v>
      </c>
      <c r="J68" s="402">
        <v>0</v>
      </c>
      <c r="K68" s="402">
        <v>0</v>
      </c>
      <c r="L68" s="402">
        <v>0</v>
      </c>
      <c r="M68" s="402">
        <v>0</v>
      </c>
      <c r="N68" s="402">
        <v>0</v>
      </c>
      <c r="O68" s="402">
        <v>0</v>
      </c>
      <c r="P68" s="402">
        <v>0</v>
      </c>
      <c r="Q68" s="402">
        <v>0</v>
      </c>
      <c r="R68" s="402">
        <v>0</v>
      </c>
      <c r="S68" s="402">
        <v>0</v>
      </c>
      <c r="T68" s="402">
        <v>0</v>
      </c>
      <c r="U68" s="402">
        <v>0</v>
      </c>
      <c r="V68" s="402">
        <v>0</v>
      </c>
      <c r="W68" s="402">
        <v>0</v>
      </c>
      <c r="X68" s="402">
        <v>0</v>
      </c>
      <c r="Y68" s="402">
        <v>0</v>
      </c>
      <c r="Z68" s="402">
        <v>0</v>
      </c>
      <c r="AA68" s="402">
        <v>0</v>
      </c>
      <c r="AB68" s="402">
        <v>0</v>
      </c>
      <c r="AC68" s="402">
        <v>0</v>
      </c>
      <c r="AD68" s="402">
        <v>0</v>
      </c>
      <c r="AE68" s="402">
        <v>0</v>
      </c>
      <c r="AF68" s="402">
        <v>0</v>
      </c>
      <c r="AG68" s="402">
        <v>0</v>
      </c>
      <c r="AH68" s="402">
        <v>3372.8740673706002</v>
      </c>
      <c r="AI68" s="402">
        <v>3204.9400014009325</v>
      </c>
      <c r="AJ68" s="402">
        <v>3137.6451847873923</v>
      </c>
      <c r="AK68" s="402">
        <v>3588.4483996908489</v>
      </c>
      <c r="AL68" s="402">
        <v>3395.8334148714557</v>
      </c>
      <c r="AM68" s="402">
        <v>3380.7648414568234</v>
      </c>
      <c r="AN68" s="402">
        <v>3849.3971076091943</v>
      </c>
      <c r="AO68" s="402">
        <v>4189.5485123582848</v>
      </c>
      <c r="AP68" s="402">
        <v>4253.5910424405074</v>
      </c>
      <c r="AQ68" s="402">
        <v>4340.1202294925542</v>
      </c>
      <c r="AR68" s="402">
        <v>4771.9949321311979</v>
      </c>
      <c r="AS68" s="402">
        <v>4874.7578616411356</v>
      </c>
      <c r="AT68" s="402">
        <v>5052.5858954208525</v>
      </c>
      <c r="AU68" s="402">
        <v>5689.2545204545258</v>
      </c>
      <c r="AV68" s="402">
        <v>7463.4961329605803</v>
      </c>
      <c r="AW68" s="402">
        <v>7664.5299799866052</v>
      </c>
      <c r="AX68" s="402">
        <v>7595.00835958065</v>
      </c>
      <c r="AY68" s="402">
        <v>7186.7071720088034</v>
      </c>
      <c r="AZ68" s="402">
        <v>6771.2555350920175</v>
      </c>
      <c r="BA68" s="402">
        <v>6691.5905985420932</v>
      </c>
      <c r="BB68" s="402">
        <v>6307.0921385563797</v>
      </c>
      <c r="BC68" s="402">
        <v>6507.5069297288455</v>
      </c>
      <c r="BD68" s="402">
        <v>6960.5335334629417</v>
      </c>
      <c r="BE68" s="402">
        <v>7471.6069739121021</v>
      </c>
      <c r="BF68" s="402">
        <v>7301.2522457138803</v>
      </c>
      <c r="BG68" s="402">
        <v>3997.835006641355</v>
      </c>
      <c r="BH68" s="402">
        <v>198.56151280672694</v>
      </c>
      <c r="BI68" s="402">
        <v>123.54639857701297</v>
      </c>
      <c r="BJ68" s="402">
        <v>125.63506632142622</v>
      </c>
      <c r="BK68" s="402">
        <v>125.43646569531002</v>
      </c>
      <c r="BL68" s="402">
        <v>123.97812843493735</v>
      </c>
      <c r="BM68" s="402">
        <v>130.53649551414682</v>
      </c>
      <c r="BN68" s="402">
        <v>0</v>
      </c>
      <c r="BO68" s="402">
        <v>0</v>
      </c>
      <c r="BP68" s="402">
        <v>0</v>
      </c>
      <c r="BQ68" s="402">
        <v>0</v>
      </c>
      <c r="BR68" s="402">
        <v>0</v>
      </c>
      <c r="BS68" s="402">
        <v>0</v>
      </c>
      <c r="BT68" s="402">
        <v>0</v>
      </c>
      <c r="BU68" s="402">
        <v>0</v>
      </c>
      <c r="BV68" s="402">
        <v>0</v>
      </c>
      <c r="BW68" s="402">
        <v>0</v>
      </c>
      <c r="BX68" s="402">
        <v>0</v>
      </c>
      <c r="BY68" s="402">
        <v>0</v>
      </c>
      <c r="BZ68" s="402">
        <v>0</v>
      </c>
      <c r="CA68" s="402">
        <v>0</v>
      </c>
      <c r="CB68" s="402">
        <v>0</v>
      </c>
      <c r="CC68" s="402">
        <v>0</v>
      </c>
      <c r="CD68" s="402">
        <v>0</v>
      </c>
      <c r="CE68" s="403">
        <v>0</v>
      </c>
    </row>
    <row r="69" spans="1:83" s="53" customFormat="1" x14ac:dyDescent="0.35">
      <c r="B69" s="201" t="s">
        <v>712</v>
      </c>
      <c r="C69" s="73"/>
      <c r="D69" s="402">
        <v>0</v>
      </c>
      <c r="E69" s="402">
        <v>0</v>
      </c>
      <c r="F69" s="402">
        <v>0</v>
      </c>
      <c r="G69" s="402">
        <v>0</v>
      </c>
      <c r="H69" s="402">
        <v>0</v>
      </c>
      <c r="I69" s="402">
        <v>0</v>
      </c>
      <c r="J69" s="402">
        <v>0</v>
      </c>
      <c r="K69" s="402">
        <v>0</v>
      </c>
      <c r="L69" s="402">
        <v>0</v>
      </c>
      <c r="M69" s="402">
        <v>0</v>
      </c>
      <c r="N69" s="402">
        <v>0</v>
      </c>
      <c r="O69" s="402">
        <v>0</v>
      </c>
      <c r="P69" s="402">
        <v>0</v>
      </c>
      <c r="Q69" s="402">
        <v>0</v>
      </c>
      <c r="R69" s="402">
        <v>0</v>
      </c>
      <c r="S69" s="402">
        <v>0</v>
      </c>
      <c r="T69" s="402">
        <v>0</v>
      </c>
      <c r="U69" s="402">
        <v>0</v>
      </c>
      <c r="V69" s="402">
        <v>0</v>
      </c>
      <c r="W69" s="402">
        <v>0</v>
      </c>
      <c r="X69" s="402">
        <v>0</v>
      </c>
      <c r="Y69" s="402">
        <v>0</v>
      </c>
      <c r="Z69" s="402">
        <v>0</v>
      </c>
      <c r="AA69" s="402">
        <v>0</v>
      </c>
      <c r="AB69" s="402">
        <v>0</v>
      </c>
      <c r="AC69" s="402">
        <v>0</v>
      </c>
      <c r="AD69" s="402">
        <v>0</v>
      </c>
      <c r="AE69" s="402">
        <v>0</v>
      </c>
      <c r="AF69" s="402">
        <v>0</v>
      </c>
      <c r="AG69" s="402">
        <v>0</v>
      </c>
      <c r="AH69" s="402">
        <v>595.21307071245883</v>
      </c>
      <c r="AI69" s="402">
        <v>575.2456412770905</v>
      </c>
      <c r="AJ69" s="402">
        <v>563.82924445425022</v>
      </c>
      <c r="AK69" s="402">
        <v>586.34143286476819</v>
      </c>
      <c r="AL69" s="402">
        <v>714.53242948411082</v>
      </c>
      <c r="AM69" s="402">
        <v>799.71391681161413</v>
      </c>
      <c r="AN69" s="402">
        <v>874.12718171108702</v>
      </c>
      <c r="AO69" s="402">
        <v>1011.4810777466026</v>
      </c>
      <c r="AP69" s="402">
        <v>1201.9749722122694</v>
      </c>
      <c r="AQ69" s="402">
        <v>1238.0647922758303</v>
      </c>
      <c r="AR69" s="402">
        <v>1518.6148533435994</v>
      </c>
      <c r="AS69" s="402">
        <v>1674.0158252085353</v>
      </c>
      <c r="AT69" s="402">
        <v>2012.9793633780434</v>
      </c>
      <c r="AU69" s="402">
        <v>2330.9853546459804</v>
      </c>
      <c r="AV69" s="402">
        <v>3267.281568935533</v>
      </c>
      <c r="AW69" s="402">
        <v>4074.5178416075023</v>
      </c>
      <c r="AX69" s="402">
        <v>4732.2891592952756</v>
      </c>
      <c r="AY69" s="402">
        <v>5282.8212699591459</v>
      </c>
      <c r="AZ69" s="402">
        <v>5342.4584955771879</v>
      </c>
      <c r="BA69" s="402">
        <v>5609.7272894748585</v>
      </c>
      <c r="BB69" s="402">
        <v>5918.4539658849035</v>
      </c>
      <c r="BC69" s="402">
        <v>6202.8709269354031</v>
      </c>
      <c r="BD69" s="402">
        <v>6717.4672830880454</v>
      </c>
      <c r="BE69" s="402">
        <v>7215.1140015575629</v>
      </c>
      <c r="BF69" s="402">
        <v>7076.5482292311608</v>
      </c>
      <c r="BG69" s="402">
        <v>7259.4501790920012</v>
      </c>
      <c r="BH69" s="402">
        <v>7188.1310367413698</v>
      </c>
      <c r="BI69" s="402">
        <v>7086.8202136902373</v>
      </c>
      <c r="BJ69" s="402">
        <v>6982.8844835825948</v>
      </c>
      <c r="BK69" s="402">
        <v>7190.5437827337164</v>
      </c>
      <c r="BL69" s="402">
        <v>6948.0752473819921</v>
      </c>
      <c r="BM69" s="402">
        <v>6966.2144092502995</v>
      </c>
      <c r="BN69" s="402">
        <v>0</v>
      </c>
      <c r="BO69" s="402">
        <v>0</v>
      </c>
      <c r="BP69" s="402">
        <v>0</v>
      </c>
      <c r="BQ69" s="402">
        <v>0</v>
      </c>
      <c r="BR69" s="402">
        <v>0</v>
      </c>
      <c r="BS69" s="402">
        <v>0</v>
      </c>
      <c r="BT69" s="402">
        <v>0</v>
      </c>
      <c r="BU69" s="402">
        <v>0</v>
      </c>
      <c r="BV69" s="402">
        <v>0</v>
      </c>
      <c r="BW69" s="402">
        <v>0</v>
      </c>
      <c r="BX69" s="402">
        <v>0</v>
      </c>
      <c r="BY69" s="402">
        <v>0</v>
      </c>
      <c r="BZ69" s="402">
        <v>0</v>
      </c>
      <c r="CA69" s="402">
        <v>0</v>
      </c>
      <c r="CB69" s="402">
        <v>0</v>
      </c>
      <c r="CC69" s="402">
        <v>0</v>
      </c>
      <c r="CD69" s="402">
        <v>0</v>
      </c>
      <c r="CE69" s="403">
        <v>0</v>
      </c>
    </row>
    <row r="70" spans="1:83" s="53" customFormat="1" x14ac:dyDescent="0.35">
      <c r="B70" s="201" t="s">
        <v>728</v>
      </c>
      <c r="C70" s="73"/>
      <c r="D70" s="402">
        <v>0</v>
      </c>
      <c r="E70" s="402">
        <v>0</v>
      </c>
      <c r="F70" s="402">
        <v>0</v>
      </c>
      <c r="G70" s="402">
        <v>0</v>
      </c>
      <c r="H70" s="402">
        <v>0</v>
      </c>
      <c r="I70" s="402">
        <v>0</v>
      </c>
      <c r="J70" s="402">
        <v>0</v>
      </c>
      <c r="K70" s="402">
        <v>0</v>
      </c>
      <c r="L70" s="402">
        <v>0</v>
      </c>
      <c r="M70" s="402">
        <v>0</v>
      </c>
      <c r="N70" s="402">
        <v>0</v>
      </c>
      <c r="O70" s="402">
        <v>0</v>
      </c>
      <c r="P70" s="402">
        <v>0</v>
      </c>
      <c r="Q70" s="402">
        <v>0</v>
      </c>
      <c r="R70" s="402">
        <v>0</v>
      </c>
      <c r="S70" s="402">
        <v>0</v>
      </c>
      <c r="T70" s="402">
        <v>0</v>
      </c>
      <c r="U70" s="402">
        <v>0</v>
      </c>
      <c r="V70" s="402">
        <v>0</v>
      </c>
      <c r="W70" s="402">
        <v>0</v>
      </c>
      <c r="X70" s="402">
        <v>0</v>
      </c>
      <c r="Y70" s="402">
        <v>0</v>
      </c>
      <c r="Z70" s="402">
        <v>0</v>
      </c>
      <c r="AA70" s="402">
        <v>0</v>
      </c>
      <c r="AB70" s="402">
        <v>0</v>
      </c>
      <c r="AC70" s="402">
        <v>0</v>
      </c>
      <c r="AD70" s="402">
        <v>0</v>
      </c>
      <c r="AE70" s="402">
        <v>0</v>
      </c>
      <c r="AF70" s="402">
        <v>0</v>
      </c>
      <c r="AG70" s="402">
        <v>0</v>
      </c>
      <c r="AH70" s="402">
        <v>2008.0925819996087</v>
      </c>
      <c r="AI70" s="402">
        <v>1823.323237976492</v>
      </c>
      <c r="AJ70" s="402">
        <v>1876.5614548248327</v>
      </c>
      <c r="AK70" s="402">
        <v>2192.4509922126185</v>
      </c>
      <c r="AL70" s="402">
        <v>2814.8247222101331</v>
      </c>
      <c r="AM70" s="402">
        <v>3281.2296329266228</v>
      </c>
      <c r="AN70" s="402">
        <v>3515.9337753268169</v>
      </c>
      <c r="AO70" s="402">
        <v>4012.3101361972485</v>
      </c>
      <c r="AP70" s="402">
        <v>4326.5264169679504</v>
      </c>
      <c r="AQ70" s="402">
        <v>4400.7826469314596</v>
      </c>
      <c r="AR70" s="402">
        <v>4535.2531721888517</v>
      </c>
      <c r="AS70" s="402">
        <v>4589.2763389949896</v>
      </c>
      <c r="AT70" s="402">
        <v>5011.5350117671169</v>
      </c>
      <c r="AU70" s="402">
        <v>5899.6620480420388</v>
      </c>
      <c r="AV70" s="402">
        <v>6902.9331186824256</v>
      </c>
      <c r="AW70" s="402">
        <v>7267.5855484259891</v>
      </c>
      <c r="AX70" s="402">
        <v>7751.9221125374688</v>
      </c>
      <c r="AY70" s="402">
        <v>7883.5663808172694</v>
      </c>
      <c r="AZ70" s="402">
        <v>7655.1573061210665</v>
      </c>
      <c r="BA70" s="402">
        <v>7282.1815525083048</v>
      </c>
      <c r="BB70" s="402">
        <v>6868.2647466290946</v>
      </c>
      <c r="BC70" s="402">
        <v>6820.7484693243623</v>
      </c>
      <c r="BD70" s="402">
        <v>7366.7771267468597</v>
      </c>
      <c r="BE70" s="402">
        <v>7528.2352924838833</v>
      </c>
      <c r="BF70" s="402">
        <v>7532.4694220946503</v>
      </c>
      <c r="BG70" s="402">
        <v>7715.6494787196352</v>
      </c>
      <c r="BH70" s="402">
        <v>6868.7614027844129</v>
      </c>
      <c r="BI70" s="402">
        <v>5684.4706205574657</v>
      </c>
      <c r="BJ70" s="402">
        <v>4978.4030295270486</v>
      </c>
      <c r="BK70" s="402">
        <v>4718.2157956420679</v>
      </c>
      <c r="BL70" s="402">
        <v>4205.9565295724815</v>
      </c>
      <c r="BM70" s="402">
        <v>3773.3661383439121</v>
      </c>
      <c r="BN70" s="402">
        <v>0</v>
      </c>
      <c r="BO70" s="402">
        <v>0</v>
      </c>
      <c r="BP70" s="402">
        <v>0</v>
      </c>
      <c r="BQ70" s="402">
        <v>0</v>
      </c>
      <c r="BR70" s="402">
        <v>0</v>
      </c>
      <c r="BS70" s="402">
        <v>0</v>
      </c>
      <c r="BT70" s="402">
        <v>0</v>
      </c>
      <c r="BU70" s="402">
        <v>0</v>
      </c>
      <c r="BV70" s="402">
        <v>0</v>
      </c>
      <c r="BW70" s="402">
        <v>0</v>
      </c>
      <c r="BX70" s="402">
        <v>0</v>
      </c>
      <c r="BY70" s="402">
        <v>0</v>
      </c>
      <c r="BZ70" s="402">
        <v>0</v>
      </c>
      <c r="CA70" s="402">
        <v>0</v>
      </c>
      <c r="CB70" s="402">
        <v>0</v>
      </c>
      <c r="CC70" s="402">
        <v>0</v>
      </c>
      <c r="CD70" s="402">
        <v>0</v>
      </c>
      <c r="CE70" s="403">
        <v>0</v>
      </c>
    </row>
    <row r="71" spans="1:83" s="53" customFormat="1" x14ac:dyDescent="0.35">
      <c r="B71" s="201" t="s">
        <v>729</v>
      </c>
      <c r="C71" s="73"/>
      <c r="D71" s="402">
        <v>0</v>
      </c>
      <c r="E71" s="402">
        <v>0</v>
      </c>
      <c r="F71" s="402">
        <v>0</v>
      </c>
      <c r="G71" s="402">
        <v>0</v>
      </c>
      <c r="H71" s="402">
        <v>0</v>
      </c>
      <c r="I71" s="402">
        <v>0</v>
      </c>
      <c r="J71" s="402">
        <v>0</v>
      </c>
      <c r="K71" s="402">
        <v>0</v>
      </c>
      <c r="L71" s="402">
        <v>0</v>
      </c>
      <c r="M71" s="402">
        <v>0</v>
      </c>
      <c r="N71" s="402">
        <v>0</v>
      </c>
      <c r="O71" s="402">
        <v>0</v>
      </c>
      <c r="P71" s="402">
        <v>0</v>
      </c>
      <c r="Q71" s="402">
        <v>0</v>
      </c>
      <c r="R71" s="402">
        <v>0</v>
      </c>
      <c r="S71" s="402">
        <v>0</v>
      </c>
      <c r="T71" s="402">
        <v>0</v>
      </c>
      <c r="U71" s="402">
        <v>0</v>
      </c>
      <c r="V71" s="402">
        <v>0</v>
      </c>
      <c r="W71" s="402">
        <v>0</v>
      </c>
      <c r="X71" s="402">
        <v>0</v>
      </c>
      <c r="Y71" s="402">
        <v>0</v>
      </c>
      <c r="Z71" s="402">
        <v>0</v>
      </c>
      <c r="AA71" s="402">
        <v>0</v>
      </c>
      <c r="AB71" s="402">
        <v>0</v>
      </c>
      <c r="AC71" s="402">
        <v>0</v>
      </c>
      <c r="AD71" s="402">
        <v>0</v>
      </c>
      <c r="AE71" s="402">
        <v>0</v>
      </c>
      <c r="AF71" s="402">
        <v>0</v>
      </c>
      <c r="AG71" s="402">
        <v>0</v>
      </c>
      <c r="AH71" s="402">
        <v>186.37985042511337</v>
      </c>
      <c r="AI71" s="402">
        <v>174.62814110197388</v>
      </c>
      <c r="AJ71" s="402">
        <v>176.46564139407832</v>
      </c>
      <c r="AK71" s="402">
        <v>182.50362479896756</v>
      </c>
      <c r="AL71" s="402">
        <v>220.13372827540786</v>
      </c>
      <c r="AM71" s="402">
        <v>247.12189704049877</v>
      </c>
      <c r="AN71" s="402">
        <v>268.71317067414896</v>
      </c>
      <c r="AO71" s="402">
        <v>308.63924124594217</v>
      </c>
      <c r="AP71" s="402">
        <v>370.51170259941318</v>
      </c>
      <c r="AQ71" s="402">
        <v>380.51880029858484</v>
      </c>
      <c r="AR71" s="402">
        <v>468.45407340429682</v>
      </c>
      <c r="AS71" s="402">
        <v>470.81695083990053</v>
      </c>
      <c r="AT71" s="402">
        <v>358.56891502833111</v>
      </c>
      <c r="AU71" s="402">
        <v>554.89828353961832</v>
      </c>
      <c r="AV71" s="402">
        <v>534.53687432952654</v>
      </c>
      <c r="AW71" s="402">
        <v>513.69279378432691</v>
      </c>
      <c r="AX71" s="402">
        <v>545.37097064260149</v>
      </c>
      <c r="AY71" s="402">
        <v>672.82958091851958</v>
      </c>
      <c r="AZ71" s="402">
        <v>882.12686787437292</v>
      </c>
      <c r="BA71" s="402">
        <v>915.14994668638212</v>
      </c>
      <c r="BB71" s="402">
        <v>787.73297779151255</v>
      </c>
      <c r="BC71" s="402">
        <v>769.33499010547314</v>
      </c>
      <c r="BD71" s="402">
        <v>761.49426690876624</v>
      </c>
      <c r="BE71" s="402">
        <v>727.8404475255436</v>
      </c>
      <c r="BF71" s="402">
        <v>695.27981911682139</v>
      </c>
      <c r="BG71" s="402">
        <v>696.22053392649366</v>
      </c>
      <c r="BH71" s="402">
        <v>627.93932860136033</v>
      </c>
      <c r="BI71" s="402">
        <v>462.44504784249852</v>
      </c>
      <c r="BJ71" s="402">
        <v>443.17262693300813</v>
      </c>
      <c r="BK71" s="402">
        <v>495.60491907136725</v>
      </c>
      <c r="BL71" s="402">
        <v>366.99032463916751</v>
      </c>
      <c r="BM71" s="402">
        <v>101.72626181732331</v>
      </c>
      <c r="BN71" s="402">
        <v>0</v>
      </c>
      <c r="BO71" s="402">
        <v>0</v>
      </c>
      <c r="BP71" s="402">
        <v>0</v>
      </c>
      <c r="BQ71" s="402">
        <v>0</v>
      </c>
      <c r="BR71" s="402">
        <v>0</v>
      </c>
      <c r="BS71" s="402">
        <v>0</v>
      </c>
      <c r="BT71" s="402">
        <v>0</v>
      </c>
      <c r="BU71" s="402">
        <v>0</v>
      </c>
      <c r="BV71" s="402">
        <v>0</v>
      </c>
      <c r="BW71" s="402">
        <v>0</v>
      </c>
      <c r="BX71" s="402">
        <v>0</v>
      </c>
      <c r="BY71" s="402">
        <v>0</v>
      </c>
      <c r="BZ71" s="402">
        <v>0</v>
      </c>
      <c r="CA71" s="402">
        <v>0</v>
      </c>
      <c r="CB71" s="402">
        <v>0</v>
      </c>
      <c r="CC71" s="402">
        <v>0</v>
      </c>
      <c r="CD71" s="402">
        <v>0</v>
      </c>
      <c r="CE71" s="403">
        <v>0</v>
      </c>
    </row>
    <row r="72" spans="1:83" s="53" customFormat="1" x14ac:dyDescent="0.35">
      <c r="B72" s="279" t="s">
        <v>730</v>
      </c>
      <c r="C72" s="447"/>
      <c r="D72" s="402">
        <v>0</v>
      </c>
      <c r="E72" s="402">
        <v>0</v>
      </c>
      <c r="F72" s="402">
        <v>0</v>
      </c>
      <c r="G72" s="402">
        <v>0</v>
      </c>
      <c r="H72" s="402">
        <v>0</v>
      </c>
      <c r="I72" s="402">
        <v>0</v>
      </c>
      <c r="J72" s="402">
        <v>0</v>
      </c>
      <c r="K72" s="402">
        <v>0</v>
      </c>
      <c r="L72" s="402">
        <v>0</v>
      </c>
      <c r="M72" s="402">
        <v>0</v>
      </c>
      <c r="N72" s="402">
        <v>0</v>
      </c>
      <c r="O72" s="402">
        <v>0</v>
      </c>
      <c r="P72" s="402">
        <v>0</v>
      </c>
      <c r="Q72" s="402">
        <v>0</v>
      </c>
      <c r="R72" s="402">
        <v>0</v>
      </c>
      <c r="S72" s="402">
        <v>0</v>
      </c>
      <c r="T72" s="402">
        <v>0</v>
      </c>
      <c r="U72" s="402">
        <v>0</v>
      </c>
      <c r="V72" s="402">
        <v>0</v>
      </c>
      <c r="W72" s="402">
        <v>0</v>
      </c>
      <c r="X72" s="402">
        <v>0</v>
      </c>
      <c r="Y72" s="402">
        <v>0</v>
      </c>
      <c r="Z72" s="402">
        <v>0</v>
      </c>
      <c r="AA72" s="402">
        <v>0</v>
      </c>
      <c r="AB72" s="402">
        <v>0</v>
      </c>
      <c r="AC72" s="402">
        <v>0</v>
      </c>
      <c r="AD72" s="402">
        <v>0</v>
      </c>
      <c r="AE72" s="402">
        <v>0</v>
      </c>
      <c r="AF72" s="402">
        <v>0</v>
      </c>
      <c r="AG72" s="402">
        <v>0</v>
      </c>
      <c r="AH72" s="402">
        <v>126.25731802991551</v>
      </c>
      <c r="AI72" s="402">
        <v>138.67528852215574</v>
      </c>
      <c r="AJ72" s="402">
        <v>146.33736115606493</v>
      </c>
      <c r="AK72" s="402">
        <v>179.63016347234552</v>
      </c>
      <c r="AL72" s="402">
        <v>234.56872685084446</v>
      </c>
      <c r="AM72" s="402">
        <v>305.47012273061654</v>
      </c>
      <c r="AN72" s="402">
        <v>362.60090500608055</v>
      </c>
      <c r="AO72" s="402">
        <v>354.47675232207223</v>
      </c>
      <c r="AP72" s="402">
        <v>434.69483218356351</v>
      </c>
      <c r="AQ72" s="402">
        <v>590.07987872389242</v>
      </c>
      <c r="AR72" s="402">
        <v>383.51459855626496</v>
      </c>
      <c r="AS72" s="402">
        <v>385.2138688690095</v>
      </c>
      <c r="AT72" s="402">
        <v>616.06791991511341</v>
      </c>
      <c r="AU72" s="402">
        <v>884.99654475185639</v>
      </c>
      <c r="AV72" s="402">
        <v>672.65159300460527</v>
      </c>
      <c r="AW72" s="402">
        <v>662.78628976211587</v>
      </c>
      <c r="AX72" s="402">
        <v>815.27793438715241</v>
      </c>
      <c r="AY72" s="402">
        <v>914.11107456147772</v>
      </c>
      <c r="AZ72" s="402">
        <v>799.93997729706336</v>
      </c>
      <c r="BA72" s="402">
        <v>722.39560239236039</v>
      </c>
      <c r="BB72" s="402">
        <v>666.9414452898958</v>
      </c>
      <c r="BC72" s="402">
        <v>494.51200900913835</v>
      </c>
      <c r="BD72" s="402">
        <v>496.71693110702512</v>
      </c>
      <c r="BE72" s="402">
        <v>542.81094655541358</v>
      </c>
      <c r="BF72" s="402">
        <v>576.92709166639929</v>
      </c>
      <c r="BG72" s="402">
        <v>770.82780041122442</v>
      </c>
      <c r="BH72" s="402">
        <v>589.69982919255256</v>
      </c>
      <c r="BI72" s="402">
        <v>380.93310929457039</v>
      </c>
      <c r="BJ72" s="402">
        <v>355.10642511730015</v>
      </c>
      <c r="BK72" s="402">
        <v>327.4237670628201</v>
      </c>
      <c r="BL72" s="402">
        <v>292.1276101087239</v>
      </c>
      <c r="BM72" s="402">
        <v>385.90736039619378</v>
      </c>
      <c r="BN72" s="402">
        <v>0</v>
      </c>
      <c r="BO72" s="402">
        <v>0</v>
      </c>
      <c r="BP72" s="402">
        <v>0</v>
      </c>
      <c r="BQ72" s="402">
        <v>0</v>
      </c>
      <c r="BR72" s="402">
        <v>0</v>
      </c>
      <c r="BS72" s="402">
        <v>0</v>
      </c>
      <c r="BT72" s="402">
        <v>0</v>
      </c>
      <c r="BU72" s="402">
        <v>0</v>
      </c>
      <c r="BV72" s="402">
        <v>0</v>
      </c>
      <c r="BW72" s="402">
        <v>0</v>
      </c>
      <c r="BX72" s="402">
        <v>0</v>
      </c>
      <c r="BY72" s="402">
        <v>0</v>
      </c>
      <c r="BZ72" s="402">
        <v>0</v>
      </c>
      <c r="CA72" s="402">
        <v>0</v>
      </c>
      <c r="CB72" s="402">
        <v>0</v>
      </c>
      <c r="CC72" s="402">
        <v>0</v>
      </c>
      <c r="CD72" s="402">
        <v>0</v>
      </c>
      <c r="CE72" s="403">
        <v>0</v>
      </c>
    </row>
    <row r="73" spans="1:83" s="53" customFormat="1" ht="24.75" customHeight="1" x14ac:dyDescent="0.35">
      <c r="B73" s="73" t="s">
        <v>720</v>
      </c>
      <c r="C73" s="75"/>
      <c r="D73" s="402">
        <v>0</v>
      </c>
      <c r="E73" s="402">
        <v>0</v>
      </c>
      <c r="F73" s="402">
        <v>0</v>
      </c>
      <c r="G73" s="402">
        <v>0</v>
      </c>
      <c r="H73" s="402">
        <v>0</v>
      </c>
      <c r="I73" s="402">
        <v>0</v>
      </c>
      <c r="J73" s="402">
        <v>0</v>
      </c>
      <c r="K73" s="402">
        <v>0</v>
      </c>
      <c r="L73" s="402">
        <v>0</v>
      </c>
      <c r="M73" s="402">
        <v>0</v>
      </c>
      <c r="N73" s="402">
        <v>0</v>
      </c>
      <c r="O73" s="402">
        <v>0</v>
      </c>
      <c r="P73" s="402">
        <v>0</v>
      </c>
      <c r="Q73" s="402">
        <v>0</v>
      </c>
      <c r="R73" s="402">
        <v>0</v>
      </c>
      <c r="S73" s="402">
        <v>0</v>
      </c>
      <c r="T73" s="402">
        <v>0</v>
      </c>
      <c r="U73" s="402">
        <v>0</v>
      </c>
      <c r="V73" s="402">
        <v>0</v>
      </c>
      <c r="W73" s="402">
        <v>0</v>
      </c>
      <c r="X73" s="402">
        <v>0</v>
      </c>
      <c r="Y73" s="402">
        <v>0</v>
      </c>
      <c r="Z73" s="402">
        <v>0</v>
      </c>
      <c r="AA73" s="402">
        <v>0</v>
      </c>
      <c r="AB73" s="402">
        <v>0</v>
      </c>
      <c r="AC73" s="402">
        <v>0</v>
      </c>
      <c r="AD73" s="402">
        <v>0</v>
      </c>
      <c r="AE73" s="402">
        <v>0</v>
      </c>
      <c r="AF73" s="402">
        <v>0</v>
      </c>
      <c r="AG73" s="402">
        <v>0</v>
      </c>
      <c r="AH73" s="402">
        <v>1728.5604658917932</v>
      </c>
      <c r="AI73" s="402">
        <v>1551.5220145446065</v>
      </c>
      <c r="AJ73" s="402">
        <v>1703.9076699328682</v>
      </c>
      <c r="AK73" s="402">
        <v>2191.4589898769677</v>
      </c>
      <c r="AL73" s="402">
        <v>2726.2898444477901</v>
      </c>
      <c r="AM73" s="402">
        <v>3030.5470028070226</v>
      </c>
      <c r="AN73" s="402">
        <v>3304.7530584620336</v>
      </c>
      <c r="AO73" s="402">
        <v>3581.8033542727612</v>
      </c>
      <c r="AP73" s="402">
        <v>3633.8608019451185</v>
      </c>
      <c r="AQ73" s="402">
        <v>3560.5823369997111</v>
      </c>
      <c r="AR73" s="402">
        <v>3403.66105498866</v>
      </c>
      <c r="AS73" s="402">
        <v>3370.0323162115487</v>
      </c>
      <c r="AT73" s="402">
        <v>3509.8179473828523</v>
      </c>
      <c r="AU73" s="402">
        <v>4299.0304208538164</v>
      </c>
      <c r="AV73" s="402">
        <v>5183.1298155860204</v>
      </c>
      <c r="AW73" s="402">
        <v>5588.116814590413</v>
      </c>
      <c r="AX73" s="402">
        <v>5331.0816084902608</v>
      </c>
      <c r="AY73" s="402">
        <v>5072.746869213569</v>
      </c>
      <c r="AZ73" s="402">
        <v>4327.6442699268164</v>
      </c>
      <c r="BA73" s="402">
        <v>3821.0720393155493</v>
      </c>
      <c r="BB73" s="402">
        <v>3765.3061223649629</v>
      </c>
      <c r="BC73" s="402">
        <v>4103.1302738733521</v>
      </c>
      <c r="BD73" s="402">
        <v>5004.8938730340478</v>
      </c>
      <c r="BE73" s="402">
        <v>5538.0280396622811</v>
      </c>
      <c r="BF73" s="402">
        <v>5951.4112548728708</v>
      </c>
      <c r="BG73" s="402">
        <v>5965.2254824051879</v>
      </c>
      <c r="BH73" s="402">
        <v>5057.4572952217668</v>
      </c>
      <c r="BI73" s="402">
        <v>3792.6499702926985</v>
      </c>
      <c r="BJ73" s="402">
        <v>2988.4996224100878</v>
      </c>
      <c r="BK73" s="402">
        <v>2474.4812772213581</v>
      </c>
      <c r="BL73" s="402">
        <v>2000.8396066566843</v>
      </c>
      <c r="BM73" s="402">
        <v>1189.720510560948</v>
      </c>
      <c r="BN73" s="402">
        <v>0</v>
      </c>
      <c r="BO73" s="402">
        <v>0</v>
      </c>
      <c r="BP73" s="402">
        <v>0</v>
      </c>
      <c r="BQ73" s="402">
        <v>0</v>
      </c>
      <c r="BR73" s="402">
        <v>0</v>
      </c>
      <c r="BS73" s="402">
        <v>0</v>
      </c>
      <c r="BT73" s="402">
        <v>0</v>
      </c>
      <c r="BU73" s="402">
        <v>0</v>
      </c>
      <c r="BV73" s="402">
        <v>0</v>
      </c>
      <c r="BW73" s="402">
        <v>0</v>
      </c>
      <c r="BX73" s="402">
        <v>0</v>
      </c>
      <c r="BY73" s="402">
        <v>0</v>
      </c>
      <c r="BZ73" s="402">
        <v>0</v>
      </c>
      <c r="CA73" s="402">
        <v>0</v>
      </c>
      <c r="CB73" s="402">
        <v>0</v>
      </c>
      <c r="CC73" s="402">
        <v>0</v>
      </c>
      <c r="CD73" s="402">
        <v>0</v>
      </c>
      <c r="CE73" s="403">
        <v>0</v>
      </c>
    </row>
    <row r="74" spans="1:83" s="53" customFormat="1" x14ac:dyDescent="0.35">
      <c r="B74" s="201" t="s">
        <v>726</v>
      </c>
      <c r="C74" s="73"/>
      <c r="D74" s="402">
        <v>0</v>
      </c>
      <c r="E74" s="402">
        <v>0</v>
      </c>
      <c r="F74" s="402">
        <v>0</v>
      </c>
      <c r="G74" s="402">
        <v>0</v>
      </c>
      <c r="H74" s="402">
        <v>0</v>
      </c>
      <c r="I74" s="402">
        <v>0</v>
      </c>
      <c r="J74" s="402">
        <v>0</v>
      </c>
      <c r="K74" s="402">
        <v>0</v>
      </c>
      <c r="L74" s="402">
        <v>0</v>
      </c>
      <c r="M74" s="402">
        <v>0</v>
      </c>
      <c r="N74" s="402">
        <v>0</v>
      </c>
      <c r="O74" s="402">
        <v>0</v>
      </c>
      <c r="P74" s="402">
        <v>0</v>
      </c>
      <c r="Q74" s="402">
        <v>0</v>
      </c>
      <c r="R74" s="402">
        <v>0</v>
      </c>
      <c r="S74" s="402">
        <v>0</v>
      </c>
      <c r="T74" s="402">
        <v>0</v>
      </c>
      <c r="U74" s="402">
        <v>0</v>
      </c>
      <c r="V74" s="402">
        <v>0</v>
      </c>
      <c r="W74" s="402">
        <v>0</v>
      </c>
      <c r="X74" s="402">
        <v>0</v>
      </c>
      <c r="Y74" s="402">
        <v>0</v>
      </c>
      <c r="Z74" s="402">
        <v>0</v>
      </c>
      <c r="AA74" s="402">
        <v>0</v>
      </c>
      <c r="AB74" s="402">
        <v>0</v>
      </c>
      <c r="AC74" s="402">
        <v>0</v>
      </c>
      <c r="AD74" s="402">
        <v>0</v>
      </c>
      <c r="AE74" s="402">
        <v>0</v>
      </c>
      <c r="AF74" s="402">
        <v>0</v>
      </c>
      <c r="AG74" s="402">
        <v>0</v>
      </c>
      <c r="AH74" s="402">
        <v>561.97292281064188</v>
      </c>
      <c r="AI74" s="402">
        <v>487.53735796980936</v>
      </c>
      <c r="AJ74" s="402">
        <v>574.10614718079773</v>
      </c>
      <c r="AK74" s="402">
        <v>959.4056699867034</v>
      </c>
      <c r="AL74" s="402">
        <v>1290.4511251227557</v>
      </c>
      <c r="AM74" s="402">
        <v>1480.7709015952339</v>
      </c>
      <c r="AN74" s="402">
        <v>1649.3177829920846</v>
      </c>
      <c r="AO74" s="402">
        <v>1736.0901328473096</v>
      </c>
      <c r="AP74" s="402">
        <v>1675.3852684901544</v>
      </c>
      <c r="AQ74" s="402">
        <v>1478.4316562182557</v>
      </c>
      <c r="AR74" s="402">
        <v>1115.986443162762</v>
      </c>
      <c r="AS74" s="402">
        <v>843.39419499649284</v>
      </c>
      <c r="AT74" s="402">
        <v>825.30511775480215</v>
      </c>
      <c r="AU74" s="402">
        <v>1162.799568924059</v>
      </c>
      <c r="AV74" s="402">
        <v>1432.8251967414838</v>
      </c>
      <c r="AW74" s="402">
        <v>1497.734721666852</v>
      </c>
      <c r="AX74" s="402">
        <v>1569.1375295681867</v>
      </c>
      <c r="AY74" s="402">
        <v>1219.9657236434696</v>
      </c>
      <c r="AZ74" s="402">
        <v>489.36827555304541</v>
      </c>
      <c r="BA74" s="402">
        <v>0</v>
      </c>
      <c r="BB74" s="402">
        <v>0</v>
      </c>
      <c r="BC74" s="402">
        <v>0</v>
      </c>
      <c r="BD74" s="402">
        <v>0</v>
      </c>
      <c r="BE74" s="402">
        <v>0</v>
      </c>
      <c r="BF74" s="402">
        <v>0</v>
      </c>
      <c r="BG74" s="402">
        <v>0</v>
      </c>
      <c r="BH74" s="402">
        <v>0</v>
      </c>
      <c r="BI74" s="402">
        <v>0</v>
      </c>
      <c r="BJ74" s="402">
        <v>0</v>
      </c>
      <c r="BK74" s="402">
        <v>0</v>
      </c>
      <c r="BL74" s="402">
        <v>0</v>
      </c>
      <c r="BM74" s="402">
        <v>0</v>
      </c>
      <c r="BN74" s="402">
        <v>0</v>
      </c>
      <c r="BO74" s="402">
        <v>0</v>
      </c>
      <c r="BP74" s="402">
        <v>0</v>
      </c>
      <c r="BQ74" s="402">
        <v>0</v>
      </c>
      <c r="BR74" s="402">
        <v>0</v>
      </c>
      <c r="BS74" s="402">
        <v>0</v>
      </c>
      <c r="BT74" s="402">
        <v>0</v>
      </c>
      <c r="BU74" s="402">
        <v>0</v>
      </c>
      <c r="BV74" s="402">
        <v>0</v>
      </c>
      <c r="BW74" s="402">
        <v>0</v>
      </c>
      <c r="BX74" s="402">
        <v>0</v>
      </c>
      <c r="BY74" s="402">
        <v>0</v>
      </c>
      <c r="BZ74" s="402">
        <v>0</v>
      </c>
      <c r="CA74" s="402">
        <v>0</v>
      </c>
      <c r="CB74" s="402">
        <v>0</v>
      </c>
      <c r="CC74" s="402">
        <v>0</v>
      </c>
      <c r="CD74" s="402">
        <v>0</v>
      </c>
      <c r="CE74" s="403">
        <v>0</v>
      </c>
    </row>
    <row r="75" spans="1:83" s="53" customFormat="1" x14ac:dyDescent="0.35">
      <c r="B75" s="201" t="s">
        <v>727</v>
      </c>
      <c r="C75" s="73"/>
      <c r="D75" s="402">
        <v>0</v>
      </c>
      <c r="E75" s="402">
        <v>0</v>
      </c>
      <c r="F75" s="402">
        <v>0</v>
      </c>
      <c r="G75" s="402">
        <v>0</v>
      </c>
      <c r="H75" s="402">
        <v>0</v>
      </c>
      <c r="I75" s="402">
        <v>0</v>
      </c>
      <c r="J75" s="402">
        <v>0</v>
      </c>
      <c r="K75" s="402">
        <v>0</v>
      </c>
      <c r="L75" s="402">
        <v>0</v>
      </c>
      <c r="M75" s="402">
        <v>0</v>
      </c>
      <c r="N75" s="402">
        <v>0</v>
      </c>
      <c r="O75" s="402">
        <v>0</v>
      </c>
      <c r="P75" s="402">
        <v>0</v>
      </c>
      <c r="Q75" s="402">
        <v>0</v>
      </c>
      <c r="R75" s="402">
        <v>0</v>
      </c>
      <c r="S75" s="402">
        <v>0</v>
      </c>
      <c r="T75" s="402">
        <v>0</v>
      </c>
      <c r="U75" s="402">
        <v>0</v>
      </c>
      <c r="V75" s="402">
        <v>0</v>
      </c>
      <c r="W75" s="402">
        <v>0</v>
      </c>
      <c r="X75" s="402">
        <v>0</v>
      </c>
      <c r="Y75" s="402">
        <v>0</v>
      </c>
      <c r="Z75" s="402">
        <v>0</v>
      </c>
      <c r="AA75" s="402">
        <v>0</v>
      </c>
      <c r="AB75" s="402">
        <v>0</v>
      </c>
      <c r="AC75" s="402">
        <v>0</v>
      </c>
      <c r="AD75" s="402">
        <v>0</v>
      </c>
      <c r="AE75" s="402">
        <v>0</v>
      </c>
      <c r="AF75" s="402">
        <v>0</v>
      </c>
      <c r="AG75" s="402">
        <v>0</v>
      </c>
      <c r="AH75" s="402">
        <v>16.852235557556131</v>
      </c>
      <c r="AI75" s="402">
        <v>16.013169413570136</v>
      </c>
      <c r="AJ75" s="402">
        <v>19.011967867394521</v>
      </c>
      <c r="AK75" s="402">
        <v>11.853144463991331</v>
      </c>
      <c r="AL75" s="402">
        <v>18.613905401777963</v>
      </c>
      <c r="AM75" s="402">
        <v>16.546114403255853</v>
      </c>
      <c r="AN75" s="402">
        <v>19.351294810888749</v>
      </c>
      <c r="AO75" s="402">
        <v>18.366756292648308</v>
      </c>
      <c r="AP75" s="402">
        <v>18.140826717546883</v>
      </c>
      <c r="AQ75" s="402">
        <v>30.840726150434829</v>
      </c>
      <c r="AR75" s="402">
        <v>52.444772815795247</v>
      </c>
      <c r="AS75" s="402">
        <v>55.222497451669511</v>
      </c>
      <c r="AT75" s="402">
        <v>60.109042241838694</v>
      </c>
      <c r="AU75" s="402">
        <v>68.430788626814476</v>
      </c>
      <c r="AV75" s="402">
        <v>77.666187143881132</v>
      </c>
      <c r="AW75" s="402">
        <v>84.341072290185735</v>
      </c>
      <c r="AX75" s="402">
        <v>83.171943396526416</v>
      </c>
      <c r="AY75" s="402">
        <v>86.619414811600961</v>
      </c>
      <c r="AZ75" s="402">
        <v>89.994689554732801</v>
      </c>
      <c r="BA75" s="402">
        <v>91.57174815370405</v>
      </c>
      <c r="BB75" s="402">
        <v>92.600451420296963</v>
      </c>
      <c r="BC75" s="402">
        <v>94.722864687796019</v>
      </c>
      <c r="BD75" s="402">
        <v>107.32649777043152</v>
      </c>
      <c r="BE75" s="402">
        <v>116.48112022459135</v>
      </c>
      <c r="BF75" s="402">
        <v>128.47696385895682</v>
      </c>
      <c r="BG75" s="402">
        <v>70.353243907731979</v>
      </c>
      <c r="BH75" s="402">
        <v>0</v>
      </c>
      <c r="BI75" s="402">
        <v>0</v>
      </c>
      <c r="BJ75" s="402">
        <v>0</v>
      </c>
      <c r="BK75" s="402">
        <v>0</v>
      </c>
      <c r="BL75" s="402">
        <v>0</v>
      </c>
      <c r="BM75" s="402">
        <v>0</v>
      </c>
      <c r="BN75" s="402">
        <v>0</v>
      </c>
      <c r="BO75" s="402">
        <v>0</v>
      </c>
      <c r="BP75" s="402">
        <v>0</v>
      </c>
      <c r="BQ75" s="402">
        <v>0</v>
      </c>
      <c r="BR75" s="402">
        <v>0</v>
      </c>
      <c r="BS75" s="402">
        <v>0</v>
      </c>
      <c r="BT75" s="402">
        <v>0</v>
      </c>
      <c r="BU75" s="402">
        <v>0</v>
      </c>
      <c r="BV75" s="402">
        <v>0</v>
      </c>
      <c r="BW75" s="402">
        <v>0</v>
      </c>
      <c r="BX75" s="402">
        <v>0</v>
      </c>
      <c r="BY75" s="402">
        <v>0</v>
      </c>
      <c r="BZ75" s="402">
        <v>0</v>
      </c>
      <c r="CA75" s="402">
        <v>0</v>
      </c>
      <c r="CB75" s="402">
        <v>0</v>
      </c>
      <c r="CC75" s="402">
        <v>0</v>
      </c>
      <c r="CD75" s="402">
        <v>0</v>
      </c>
      <c r="CE75" s="403">
        <v>0</v>
      </c>
    </row>
    <row r="76" spans="1:83" s="53" customFormat="1" x14ac:dyDescent="0.35">
      <c r="B76" s="201" t="s">
        <v>712</v>
      </c>
      <c r="C76" s="73"/>
      <c r="D76" s="402">
        <v>0</v>
      </c>
      <c r="E76" s="402">
        <v>0</v>
      </c>
      <c r="F76" s="402">
        <v>0</v>
      </c>
      <c r="G76" s="402">
        <v>0</v>
      </c>
      <c r="H76" s="402">
        <v>0</v>
      </c>
      <c r="I76" s="402">
        <v>0</v>
      </c>
      <c r="J76" s="402">
        <v>0</v>
      </c>
      <c r="K76" s="402">
        <v>0</v>
      </c>
      <c r="L76" s="402">
        <v>0</v>
      </c>
      <c r="M76" s="402">
        <v>0</v>
      </c>
      <c r="N76" s="402">
        <v>0</v>
      </c>
      <c r="O76" s="402">
        <v>0</v>
      </c>
      <c r="P76" s="402">
        <v>0</v>
      </c>
      <c r="Q76" s="402">
        <v>0</v>
      </c>
      <c r="R76" s="402">
        <v>0</v>
      </c>
      <c r="S76" s="402">
        <v>0</v>
      </c>
      <c r="T76" s="402">
        <v>0</v>
      </c>
      <c r="U76" s="402">
        <v>0</v>
      </c>
      <c r="V76" s="402">
        <v>0</v>
      </c>
      <c r="W76" s="402">
        <v>0</v>
      </c>
      <c r="X76" s="402">
        <v>0</v>
      </c>
      <c r="Y76" s="402">
        <v>0</v>
      </c>
      <c r="Z76" s="402">
        <v>0</v>
      </c>
      <c r="AA76" s="402">
        <v>0</v>
      </c>
      <c r="AB76" s="402">
        <v>0</v>
      </c>
      <c r="AC76" s="402">
        <v>0</v>
      </c>
      <c r="AD76" s="402">
        <v>0</v>
      </c>
      <c r="AE76" s="402">
        <v>0</v>
      </c>
      <c r="AF76" s="402">
        <v>0</v>
      </c>
      <c r="AG76" s="402">
        <v>0</v>
      </c>
      <c r="AH76" s="402">
        <v>31.224601340649901</v>
      </c>
      <c r="AI76" s="402">
        <v>30.177119263062714</v>
      </c>
      <c r="AJ76" s="402">
        <v>27.758682389213547</v>
      </c>
      <c r="AK76" s="402">
        <v>30.184994812360827</v>
      </c>
      <c r="AL76" s="402">
        <v>29.248405225403761</v>
      </c>
      <c r="AM76" s="402">
        <v>40.663458533451397</v>
      </c>
      <c r="AN76" s="402">
        <v>40.742457669280611</v>
      </c>
      <c r="AO76" s="402">
        <v>46.812107800082984</v>
      </c>
      <c r="AP76" s="402">
        <v>61.863517438965346</v>
      </c>
      <c r="AQ76" s="402">
        <v>73.947241450972612</v>
      </c>
      <c r="AR76" s="402">
        <v>81.276079054535401</v>
      </c>
      <c r="AS76" s="402">
        <v>104.96493130811268</v>
      </c>
      <c r="AT76" s="402">
        <v>154.56529169353632</v>
      </c>
      <c r="AU76" s="402">
        <v>269.25976999805584</v>
      </c>
      <c r="AV76" s="402">
        <v>378.8420386620582</v>
      </c>
      <c r="AW76" s="402">
        <v>496.3298061234853</v>
      </c>
      <c r="AX76" s="402">
        <v>488.25436456631945</v>
      </c>
      <c r="AY76" s="402">
        <v>549.0917847486088</v>
      </c>
      <c r="AZ76" s="402">
        <v>581.96234596805004</v>
      </c>
      <c r="BA76" s="402">
        <v>629.52207117495743</v>
      </c>
      <c r="BB76" s="402">
        <v>666.62600354436654</v>
      </c>
      <c r="BC76" s="402">
        <v>780.9989346870052</v>
      </c>
      <c r="BD76" s="402">
        <v>989.6552868673167</v>
      </c>
      <c r="BE76" s="402">
        <v>1162.2879109919061</v>
      </c>
      <c r="BF76" s="402">
        <v>1303.7147924430205</v>
      </c>
      <c r="BG76" s="402">
        <v>1377.9237570394014</v>
      </c>
      <c r="BH76" s="402">
        <v>1271.6177002432435</v>
      </c>
      <c r="BI76" s="402">
        <v>991.29519800537753</v>
      </c>
      <c r="BJ76" s="402">
        <v>804.59911617887428</v>
      </c>
      <c r="BK76" s="402">
        <v>674.56609719535754</v>
      </c>
      <c r="BL76" s="402">
        <v>573.28164311112732</v>
      </c>
      <c r="BM76" s="402">
        <v>410.1833744157388</v>
      </c>
      <c r="BN76" s="402">
        <v>0</v>
      </c>
      <c r="BO76" s="402">
        <v>0</v>
      </c>
      <c r="BP76" s="402">
        <v>0</v>
      </c>
      <c r="BQ76" s="402">
        <v>0</v>
      </c>
      <c r="BR76" s="402">
        <v>0</v>
      </c>
      <c r="BS76" s="402">
        <v>0</v>
      </c>
      <c r="BT76" s="402">
        <v>0</v>
      </c>
      <c r="BU76" s="402">
        <v>0</v>
      </c>
      <c r="BV76" s="402">
        <v>0</v>
      </c>
      <c r="BW76" s="402">
        <v>0</v>
      </c>
      <c r="BX76" s="402">
        <v>0</v>
      </c>
      <c r="BY76" s="402">
        <v>0</v>
      </c>
      <c r="BZ76" s="402">
        <v>0</v>
      </c>
      <c r="CA76" s="402">
        <v>0</v>
      </c>
      <c r="CB76" s="402">
        <v>0</v>
      </c>
      <c r="CC76" s="402">
        <v>0</v>
      </c>
      <c r="CD76" s="402">
        <v>0</v>
      </c>
      <c r="CE76" s="403">
        <v>0</v>
      </c>
    </row>
    <row r="77" spans="1:83" s="53" customFormat="1" x14ac:dyDescent="0.35">
      <c r="B77" s="201" t="s">
        <v>728</v>
      </c>
      <c r="C77" s="73"/>
      <c r="D77" s="402">
        <v>0</v>
      </c>
      <c r="E77" s="402">
        <v>0</v>
      </c>
      <c r="F77" s="402">
        <v>0</v>
      </c>
      <c r="G77" s="402">
        <v>0</v>
      </c>
      <c r="H77" s="402">
        <v>0</v>
      </c>
      <c r="I77" s="402">
        <v>0</v>
      </c>
      <c r="J77" s="402">
        <v>0</v>
      </c>
      <c r="K77" s="402">
        <v>0</v>
      </c>
      <c r="L77" s="402">
        <v>0</v>
      </c>
      <c r="M77" s="402">
        <v>0</v>
      </c>
      <c r="N77" s="402">
        <v>0</v>
      </c>
      <c r="O77" s="402">
        <v>0</v>
      </c>
      <c r="P77" s="402">
        <v>0</v>
      </c>
      <c r="Q77" s="402">
        <v>0</v>
      </c>
      <c r="R77" s="402">
        <v>0</v>
      </c>
      <c r="S77" s="402">
        <v>0</v>
      </c>
      <c r="T77" s="402">
        <v>0</v>
      </c>
      <c r="U77" s="402">
        <v>0</v>
      </c>
      <c r="V77" s="402">
        <v>0</v>
      </c>
      <c r="W77" s="402">
        <v>0</v>
      </c>
      <c r="X77" s="402">
        <v>0</v>
      </c>
      <c r="Y77" s="402">
        <v>0</v>
      </c>
      <c r="Z77" s="402">
        <v>0</v>
      </c>
      <c r="AA77" s="402">
        <v>0</v>
      </c>
      <c r="AB77" s="402">
        <v>0</v>
      </c>
      <c r="AC77" s="402">
        <v>0</v>
      </c>
      <c r="AD77" s="402">
        <v>0</v>
      </c>
      <c r="AE77" s="402">
        <v>0</v>
      </c>
      <c r="AF77" s="402">
        <v>0</v>
      </c>
      <c r="AG77" s="402">
        <v>0</v>
      </c>
      <c r="AH77" s="402">
        <v>1095.1370699349366</v>
      </c>
      <c r="AI77" s="402">
        <v>994.37092008651507</v>
      </c>
      <c r="AJ77" s="402">
        <v>1059.1575073015028</v>
      </c>
      <c r="AK77" s="402">
        <v>1157.180957359386</v>
      </c>
      <c r="AL77" s="402">
        <v>1345.9280012500326</v>
      </c>
      <c r="AM77" s="402">
        <v>1436.9755239642104</v>
      </c>
      <c r="AN77" s="402">
        <v>1531.2736176468766</v>
      </c>
      <c r="AO77" s="402">
        <v>1709.6254206300225</v>
      </c>
      <c r="AP77" s="402">
        <v>1806.180882841524</v>
      </c>
      <c r="AQ77" s="402">
        <v>1894.9744985505104</v>
      </c>
      <c r="AR77" s="402">
        <v>2024.716534358233</v>
      </c>
      <c r="AS77" s="402">
        <v>2175.3784524522066</v>
      </c>
      <c r="AT77" s="402">
        <v>2261.4106681131861</v>
      </c>
      <c r="AU77" s="402">
        <v>2554.0462078524647</v>
      </c>
      <c r="AV77" s="402">
        <v>2995.404531684585</v>
      </c>
      <c r="AW77" s="402">
        <v>3192.5027511160533</v>
      </c>
      <c r="AX77" s="402">
        <v>2995.1276176279857</v>
      </c>
      <c r="AY77" s="402">
        <v>2995.7700121738794</v>
      </c>
      <c r="AZ77" s="402">
        <v>2938.7266771330906</v>
      </c>
      <c r="BA77" s="402">
        <v>2873.3775160367345</v>
      </c>
      <c r="BB77" s="402">
        <v>2794.7912093726236</v>
      </c>
      <c r="BC77" s="402">
        <v>3041.4703619234851</v>
      </c>
      <c r="BD77" s="402">
        <v>3681.2706574435897</v>
      </c>
      <c r="BE77" s="402">
        <v>4014.0034262501795</v>
      </c>
      <c r="BF77" s="402">
        <v>4257.8805859516178</v>
      </c>
      <c r="BG77" s="402">
        <v>4279.4164739996722</v>
      </c>
      <c r="BH77" s="402">
        <v>3610.4601936046215</v>
      </c>
      <c r="BI77" s="402">
        <v>2698.0766854485209</v>
      </c>
      <c r="BJ77" s="402">
        <v>2099.477597125755</v>
      </c>
      <c r="BK77" s="402">
        <v>1727.9691452170543</v>
      </c>
      <c r="BL77" s="402">
        <v>1385.062099726777</v>
      </c>
      <c r="BM77" s="402">
        <v>739.59401099461343</v>
      </c>
      <c r="BN77" s="402">
        <v>0</v>
      </c>
      <c r="BO77" s="402">
        <v>0</v>
      </c>
      <c r="BP77" s="402">
        <v>0</v>
      </c>
      <c r="BQ77" s="402">
        <v>0</v>
      </c>
      <c r="BR77" s="402">
        <v>0</v>
      </c>
      <c r="BS77" s="402">
        <v>0</v>
      </c>
      <c r="BT77" s="402">
        <v>0</v>
      </c>
      <c r="BU77" s="402">
        <v>0</v>
      </c>
      <c r="BV77" s="402">
        <v>0</v>
      </c>
      <c r="BW77" s="402">
        <v>0</v>
      </c>
      <c r="BX77" s="402">
        <v>0</v>
      </c>
      <c r="BY77" s="402">
        <v>0</v>
      </c>
      <c r="BZ77" s="402">
        <v>0</v>
      </c>
      <c r="CA77" s="402">
        <v>0</v>
      </c>
      <c r="CB77" s="402">
        <v>0</v>
      </c>
      <c r="CC77" s="402">
        <v>0</v>
      </c>
      <c r="CD77" s="402">
        <v>0</v>
      </c>
      <c r="CE77" s="403">
        <v>0</v>
      </c>
    </row>
    <row r="78" spans="1:83" s="53" customFormat="1" x14ac:dyDescent="0.35">
      <c r="B78" s="201" t="s">
        <v>729</v>
      </c>
      <c r="C78" s="73"/>
      <c r="D78" s="402">
        <v>0</v>
      </c>
      <c r="E78" s="402">
        <v>0</v>
      </c>
      <c r="F78" s="402">
        <v>0</v>
      </c>
      <c r="G78" s="402">
        <v>0</v>
      </c>
      <c r="H78" s="402">
        <v>0</v>
      </c>
      <c r="I78" s="402">
        <v>0</v>
      </c>
      <c r="J78" s="402">
        <v>0</v>
      </c>
      <c r="K78" s="402">
        <v>0</v>
      </c>
      <c r="L78" s="402">
        <v>0</v>
      </c>
      <c r="M78" s="402">
        <v>0</v>
      </c>
      <c r="N78" s="402">
        <v>0</v>
      </c>
      <c r="O78" s="402">
        <v>0</v>
      </c>
      <c r="P78" s="402">
        <v>0</v>
      </c>
      <c r="Q78" s="402">
        <v>0</v>
      </c>
      <c r="R78" s="402">
        <v>0</v>
      </c>
      <c r="S78" s="402">
        <v>0</v>
      </c>
      <c r="T78" s="402">
        <v>0</v>
      </c>
      <c r="U78" s="402">
        <v>0</v>
      </c>
      <c r="V78" s="402">
        <v>0</v>
      </c>
      <c r="W78" s="402">
        <v>0</v>
      </c>
      <c r="X78" s="402">
        <v>0</v>
      </c>
      <c r="Y78" s="402">
        <v>0</v>
      </c>
      <c r="Z78" s="402">
        <v>0</v>
      </c>
      <c r="AA78" s="402">
        <v>0</v>
      </c>
      <c r="AB78" s="402">
        <v>0</v>
      </c>
      <c r="AC78" s="402">
        <v>0</v>
      </c>
      <c r="AD78" s="402">
        <v>0</v>
      </c>
      <c r="AE78" s="402">
        <v>0</v>
      </c>
      <c r="AF78" s="402">
        <v>0</v>
      </c>
      <c r="AG78" s="402">
        <v>0</v>
      </c>
      <c r="AH78" s="402">
        <v>13.934283147851527</v>
      </c>
      <c r="AI78" s="402">
        <v>13.055692222886346</v>
      </c>
      <c r="AJ78" s="402">
        <v>13.050772972697889</v>
      </c>
      <c r="AK78" s="402">
        <v>16.547378221775048</v>
      </c>
      <c r="AL78" s="402">
        <v>20.356768685055776</v>
      </c>
      <c r="AM78" s="402">
        <v>24.860573356414474</v>
      </c>
      <c r="AN78" s="402">
        <v>27.269928940825455</v>
      </c>
      <c r="AO78" s="402">
        <v>33.00369864964258</v>
      </c>
      <c r="AP78" s="402">
        <v>33.264017826194987</v>
      </c>
      <c r="AQ78" s="402">
        <v>32.299925053625728</v>
      </c>
      <c r="AR78" s="402">
        <v>71.060951839017491</v>
      </c>
      <c r="AS78" s="402">
        <v>105.08973200168695</v>
      </c>
      <c r="AT78" s="402">
        <v>76.680602781882527</v>
      </c>
      <c r="AU78" s="402">
        <v>94.399076724994373</v>
      </c>
      <c r="AV78" s="402">
        <v>132.39629055758891</v>
      </c>
      <c r="AW78" s="402">
        <v>138.5249805099364</v>
      </c>
      <c r="AX78" s="402">
        <v>87.946331367590602</v>
      </c>
      <c r="AY78" s="402">
        <v>97.037182718350337</v>
      </c>
      <c r="AZ78" s="402">
        <v>99.307606407322012</v>
      </c>
      <c r="BA78" s="402">
        <v>98.951474758669235</v>
      </c>
      <c r="BB78" s="402">
        <v>84.184605071280998</v>
      </c>
      <c r="BC78" s="402">
        <v>87.606085752480283</v>
      </c>
      <c r="BD78" s="402">
        <v>107.45058054160192</v>
      </c>
      <c r="BE78" s="402">
        <v>107.69873422962067</v>
      </c>
      <c r="BF78" s="402">
        <v>109.68975413303201</v>
      </c>
      <c r="BG78" s="402">
        <v>88.626648606405439</v>
      </c>
      <c r="BH78" s="402">
        <v>50.001169200430695</v>
      </c>
      <c r="BI78" s="402">
        <v>20.121018169892217</v>
      </c>
      <c r="BJ78" s="402">
        <v>18.62597927797998</v>
      </c>
      <c r="BK78" s="402">
        <v>3.6078803842284537</v>
      </c>
      <c r="BL78" s="402">
        <v>0</v>
      </c>
      <c r="BM78" s="402">
        <v>0</v>
      </c>
      <c r="BN78" s="402">
        <v>0</v>
      </c>
      <c r="BO78" s="402">
        <v>0</v>
      </c>
      <c r="BP78" s="402">
        <v>0</v>
      </c>
      <c r="BQ78" s="402">
        <v>0</v>
      </c>
      <c r="BR78" s="402">
        <v>0</v>
      </c>
      <c r="BS78" s="402">
        <v>0</v>
      </c>
      <c r="BT78" s="402">
        <v>0</v>
      </c>
      <c r="BU78" s="402">
        <v>0</v>
      </c>
      <c r="BV78" s="402">
        <v>0</v>
      </c>
      <c r="BW78" s="402">
        <v>0</v>
      </c>
      <c r="BX78" s="402">
        <v>0</v>
      </c>
      <c r="BY78" s="402">
        <v>0</v>
      </c>
      <c r="BZ78" s="402">
        <v>0</v>
      </c>
      <c r="CA78" s="402">
        <v>0</v>
      </c>
      <c r="CB78" s="402">
        <v>0</v>
      </c>
      <c r="CC78" s="402">
        <v>0</v>
      </c>
      <c r="CD78" s="402">
        <v>0</v>
      </c>
      <c r="CE78" s="403">
        <v>0</v>
      </c>
    </row>
    <row r="79" spans="1:83" s="53" customFormat="1" x14ac:dyDescent="0.35">
      <c r="B79" s="279" t="s">
        <v>730</v>
      </c>
      <c r="C79" s="447"/>
      <c r="D79" s="402">
        <v>0</v>
      </c>
      <c r="E79" s="402">
        <v>0</v>
      </c>
      <c r="F79" s="402">
        <v>0</v>
      </c>
      <c r="G79" s="402">
        <v>0</v>
      </c>
      <c r="H79" s="402">
        <v>0</v>
      </c>
      <c r="I79" s="402">
        <v>0</v>
      </c>
      <c r="J79" s="402">
        <v>0</v>
      </c>
      <c r="K79" s="402">
        <v>0</v>
      </c>
      <c r="L79" s="402">
        <v>0</v>
      </c>
      <c r="M79" s="402">
        <v>0</v>
      </c>
      <c r="N79" s="402">
        <v>0</v>
      </c>
      <c r="O79" s="402">
        <v>0</v>
      </c>
      <c r="P79" s="402">
        <v>0</v>
      </c>
      <c r="Q79" s="402">
        <v>0</v>
      </c>
      <c r="R79" s="402">
        <v>0</v>
      </c>
      <c r="S79" s="402">
        <v>0</v>
      </c>
      <c r="T79" s="402">
        <v>0</v>
      </c>
      <c r="U79" s="402">
        <v>0</v>
      </c>
      <c r="V79" s="402">
        <v>0</v>
      </c>
      <c r="W79" s="402">
        <v>0</v>
      </c>
      <c r="X79" s="402">
        <v>0</v>
      </c>
      <c r="Y79" s="402">
        <v>0</v>
      </c>
      <c r="Z79" s="402">
        <v>0</v>
      </c>
      <c r="AA79" s="402">
        <v>0</v>
      </c>
      <c r="AB79" s="402">
        <v>0</v>
      </c>
      <c r="AC79" s="402">
        <v>0</v>
      </c>
      <c r="AD79" s="402">
        <v>0</v>
      </c>
      <c r="AE79" s="402">
        <v>0</v>
      </c>
      <c r="AF79" s="402">
        <v>0</v>
      </c>
      <c r="AG79" s="402">
        <v>0</v>
      </c>
      <c r="AH79" s="402">
        <v>9.4393531001574864</v>
      </c>
      <c r="AI79" s="402">
        <v>10.367755588762687</v>
      </c>
      <c r="AJ79" s="402">
        <v>10.822592221261665</v>
      </c>
      <c r="AK79" s="402">
        <v>16.286845032751359</v>
      </c>
      <c r="AL79" s="402">
        <v>21.691638762764352</v>
      </c>
      <c r="AM79" s="402">
        <v>30.730430954456782</v>
      </c>
      <c r="AN79" s="402">
        <v>36.797976402077715</v>
      </c>
      <c r="AO79" s="402">
        <v>37.905238053054838</v>
      </c>
      <c r="AP79" s="402">
        <v>39.026288630732701</v>
      </c>
      <c r="AQ79" s="402">
        <v>50.088289575912356</v>
      </c>
      <c r="AR79" s="402">
        <v>58.176273758316526</v>
      </c>
      <c r="AS79" s="402">
        <v>85.982508001380239</v>
      </c>
      <c r="AT79" s="402">
        <v>131.74722479760658</v>
      </c>
      <c r="AU79" s="402">
        <v>150.09500872742834</v>
      </c>
      <c r="AV79" s="402">
        <v>165.99557079642329</v>
      </c>
      <c r="AW79" s="402">
        <v>178.68348288389967</v>
      </c>
      <c r="AX79" s="402">
        <v>107.44382196365189</v>
      </c>
      <c r="AY79" s="402">
        <v>124.26275111766044</v>
      </c>
      <c r="AZ79" s="402">
        <v>128.28467531057555</v>
      </c>
      <c r="BA79" s="402">
        <v>127.64922919148387</v>
      </c>
      <c r="BB79" s="402">
        <v>127.10385295639512</v>
      </c>
      <c r="BC79" s="402">
        <v>98.33202682258613</v>
      </c>
      <c r="BD79" s="402">
        <v>119.1908504111083</v>
      </c>
      <c r="BE79" s="402">
        <v>137.55684796598317</v>
      </c>
      <c r="BF79" s="402">
        <v>151.64915848624366</v>
      </c>
      <c r="BG79" s="402">
        <v>148.90535885197735</v>
      </c>
      <c r="BH79" s="402">
        <v>125.37823217347162</v>
      </c>
      <c r="BI79" s="402">
        <v>83.157068668908394</v>
      </c>
      <c r="BJ79" s="402">
        <v>65.796929827478451</v>
      </c>
      <c r="BK79" s="402">
        <v>68.338154424717771</v>
      </c>
      <c r="BL79" s="402">
        <v>42.495863818779974</v>
      </c>
      <c r="BM79" s="402">
        <v>39.943125150595712</v>
      </c>
      <c r="BN79" s="402">
        <v>0</v>
      </c>
      <c r="BO79" s="402">
        <v>0</v>
      </c>
      <c r="BP79" s="402">
        <v>0</v>
      </c>
      <c r="BQ79" s="402">
        <v>0</v>
      </c>
      <c r="BR79" s="402">
        <v>0</v>
      </c>
      <c r="BS79" s="402">
        <v>0</v>
      </c>
      <c r="BT79" s="402">
        <v>0</v>
      </c>
      <c r="BU79" s="402">
        <v>0</v>
      </c>
      <c r="BV79" s="402">
        <v>0</v>
      </c>
      <c r="BW79" s="402">
        <v>0</v>
      </c>
      <c r="BX79" s="402">
        <v>0</v>
      </c>
      <c r="BY79" s="402">
        <v>0</v>
      </c>
      <c r="BZ79" s="402">
        <v>0</v>
      </c>
      <c r="CA79" s="402">
        <v>0</v>
      </c>
      <c r="CB79" s="402">
        <v>0</v>
      </c>
      <c r="CC79" s="402">
        <v>0</v>
      </c>
      <c r="CD79" s="402">
        <v>0</v>
      </c>
      <c r="CE79" s="403">
        <v>0</v>
      </c>
    </row>
    <row r="80" spans="1:83" s="53" customFormat="1" ht="25.5" customHeight="1" x14ac:dyDescent="0.35">
      <c r="B80" s="447" t="s">
        <v>731</v>
      </c>
      <c r="C80" s="447"/>
      <c r="D80" s="402">
        <v>0</v>
      </c>
      <c r="E80" s="402">
        <v>0</v>
      </c>
      <c r="F80" s="402">
        <v>0</v>
      </c>
      <c r="G80" s="402">
        <v>0</v>
      </c>
      <c r="H80" s="402">
        <v>0</v>
      </c>
      <c r="I80" s="402">
        <v>0</v>
      </c>
      <c r="J80" s="402">
        <v>0</v>
      </c>
      <c r="K80" s="402">
        <v>0</v>
      </c>
      <c r="L80" s="402">
        <v>0</v>
      </c>
      <c r="M80" s="402">
        <v>0</v>
      </c>
      <c r="N80" s="402">
        <v>0</v>
      </c>
      <c r="O80" s="402">
        <v>0</v>
      </c>
      <c r="P80" s="402">
        <v>0</v>
      </c>
      <c r="Q80" s="402">
        <v>0</v>
      </c>
      <c r="R80" s="402">
        <v>0</v>
      </c>
      <c r="S80" s="402">
        <v>0</v>
      </c>
      <c r="T80" s="402">
        <v>0</v>
      </c>
      <c r="U80" s="402">
        <v>0</v>
      </c>
      <c r="V80" s="402">
        <v>0</v>
      </c>
      <c r="W80" s="402">
        <v>0</v>
      </c>
      <c r="X80" s="402">
        <v>0</v>
      </c>
      <c r="Y80" s="402">
        <v>0</v>
      </c>
      <c r="Z80" s="402">
        <v>0</v>
      </c>
      <c r="AA80" s="402">
        <v>0</v>
      </c>
      <c r="AB80" s="402">
        <v>0</v>
      </c>
      <c r="AC80" s="402">
        <v>0</v>
      </c>
      <c r="AD80" s="402">
        <v>0</v>
      </c>
      <c r="AE80" s="402">
        <v>0</v>
      </c>
      <c r="AF80" s="402">
        <v>0</v>
      </c>
      <c r="AG80" s="402">
        <v>0</v>
      </c>
      <c r="AH80" s="402">
        <v>0</v>
      </c>
      <c r="AI80" s="402">
        <v>0</v>
      </c>
      <c r="AJ80" s="402">
        <v>0</v>
      </c>
      <c r="AK80" s="402">
        <v>0</v>
      </c>
      <c r="AL80" s="402">
        <v>0</v>
      </c>
      <c r="AM80" s="402">
        <v>0</v>
      </c>
      <c r="AN80" s="402">
        <v>0</v>
      </c>
      <c r="AO80" s="402">
        <v>0</v>
      </c>
      <c r="AP80" s="402">
        <v>0</v>
      </c>
      <c r="AQ80" s="402">
        <v>0</v>
      </c>
      <c r="AR80" s="402">
        <v>0</v>
      </c>
      <c r="AS80" s="402">
        <v>0</v>
      </c>
      <c r="AT80" s="402">
        <v>0</v>
      </c>
      <c r="AU80" s="402">
        <v>0</v>
      </c>
      <c r="AV80" s="402">
        <v>0</v>
      </c>
      <c r="AW80" s="402">
        <v>0</v>
      </c>
      <c r="AX80" s="402">
        <v>0</v>
      </c>
      <c r="AY80" s="402">
        <v>0</v>
      </c>
      <c r="AZ80" s="402">
        <v>0</v>
      </c>
      <c r="BA80" s="402">
        <v>0</v>
      </c>
      <c r="BB80" s="402">
        <v>0</v>
      </c>
      <c r="BC80" s="402">
        <v>0</v>
      </c>
      <c r="BD80" s="402">
        <v>0</v>
      </c>
      <c r="BE80" s="402">
        <v>0</v>
      </c>
      <c r="BF80" s="402">
        <v>0</v>
      </c>
      <c r="BG80" s="402">
        <v>0</v>
      </c>
      <c r="BH80" s="402">
        <v>0</v>
      </c>
      <c r="BI80" s="402">
        <v>0</v>
      </c>
      <c r="BJ80" s="402">
        <v>0</v>
      </c>
      <c r="BK80" s="402">
        <v>0</v>
      </c>
      <c r="BL80" s="402">
        <v>0</v>
      </c>
      <c r="BM80" s="402">
        <v>0</v>
      </c>
      <c r="BN80" s="402">
        <v>0</v>
      </c>
      <c r="BO80" s="402">
        <v>0</v>
      </c>
      <c r="BP80" s="402">
        <v>0</v>
      </c>
      <c r="BQ80" s="402">
        <v>0</v>
      </c>
      <c r="BR80" s="402">
        <v>0</v>
      </c>
      <c r="BS80" s="402">
        <v>0</v>
      </c>
      <c r="BT80" s="402">
        <v>0</v>
      </c>
      <c r="BU80" s="402">
        <v>0</v>
      </c>
      <c r="BV80" s="402">
        <v>0</v>
      </c>
      <c r="BW80" s="402">
        <v>0</v>
      </c>
      <c r="BX80" s="402">
        <v>0</v>
      </c>
      <c r="BY80" s="402">
        <v>0</v>
      </c>
      <c r="BZ80" s="402">
        <v>0</v>
      </c>
      <c r="CA80" s="402">
        <v>0</v>
      </c>
      <c r="CB80" s="402">
        <v>0</v>
      </c>
      <c r="CC80" s="402">
        <v>0</v>
      </c>
      <c r="CD80" s="402">
        <v>0</v>
      </c>
      <c r="CE80" s="403">
        <v>0</v>
      </c>
    </row>
    <row r="81" spans="1:83" s="53" customFormat="1" x14ac:dyDescent="0.35">
      <c r="B81" s="279" t="s">
        <v>732</v>
      </c>
      <c r="C81" s="447"/>
      <c r="D81" s="402">
        <v>0</v>
      </c>
      <c r="E81" s="402">
        <v>0</v>
      </c>
      <c r="F81" s="402">
        <v>0</v>
      </c>
      <c r="G81" s="402">
        <v>0</v>
      </c>
      <c r="H81" s="402">
        <v>0</v>
      </c>
      <c r="I81" s="402">
        <v>0</v>
      </c>
      <c r="J81" s="402">
        <v>0</v>
      </c>
      <c r="K81" s="402">
        <v>0</v>
      </c>
      <c r="L81" s="402">
        <v>0</v>
      </c>
      <c r="M81" s="402">
        <v>0</v>
      </c>
      <c r="N81" s="402">
        <v>0</v>
      </c>
      <c r="O81" s="402">
        <v>0</v>
      </c>
      <c r="P81" s="402">
        <v>0</v>
      </c>
      <c r="Q81" s="402">
        <v>0</v>
      </c>
      <c r="R81" s="402">
        <v>0</v>
      </c>
      <c r="S81" s="402">
        <v>0</v>
      </c>
      <c r="T81" s="402">
        <v>0</v>
      </c>
      <c r="U81" s="402">
        <v>0</v>
      </c>
      <c r="V81" s="402">
        <v>0</v>
      </c>
      <c r="W81" s="402">
        <v>0</v>
      </c>
      <c r="X81" s="402">
        <v>0</v>
      </c>
      <c r="Y81" s="402">
        <v>0</v>
      </c>
      <c r="Z81" s="402">
        <v>0</v>
      </c>
      <c r="AA81" s="402">
        <v>0</v>
      </c>
      <c r="AB81" s="402">
        <v>0</v>
      </c>
      <c r="AC81" s="402">
        <v>0</v>
      </c>
      <c r="AD81" s="402">
        <v>0</v>
      </c>
      <c r="AE81" s="402">
        <v>0</v>
      </c>
      <c r="AF81" s="402">
        <v>0</v>
      </c>
      <c r="AG81" s="402">
        <v>0</v>
      </c>
      <c r="AH81" s="402">
        <v>0</v>
      </c>
      <c r="AI81" s="402">
        <v>40.682471883450425</v>
      </c>
      <c r="AJ81" s="402">
        <v>61.365012406885022</v>
      </c>
      <c r="AK81" s="402">
        <v>70.741374146171353</v>
      </c>
      <c r="AL81" s="402">
        <v>111.47908104752932</v>
      </c>
      <c r="AM81" s="402">
        <v>282.73794103887741</v>
      </c>
      <c r="AN81" s="402">
        <v>512.87658921062166</v>
      </c>
      <c r="AO81" s="402">
        <v>842.32760121311537</v>
      </c>
      <c r="AP81" s="402">
        <v>1155.4209345998206</v>
      </c>
      <c r="AQ81" s="402">
        <v>1465.5193991580229</v>
      </c>
      <c r="AR81" s="402">
        <v>1790.0376539690828</v>
      </c>
      <c r="AS81" s="402">
        <v>2081.2353658208681</v>
      </c>
      <c r="AT81" s="402">
        <v>2219.8208558214101</v>
      </c>
      <c r="AU81" s="402">
        <v>2650.5832407580001</v>
      </c>
      <c r="AV81" s="402">
        <v>3101.8988759907174</v>
      </c>
      <c r="AW81" s="402">
        <v>3297.1008052624493</v>
      </c>
      <c r="AX81" s="402">
        <v>3259.6349428042872</v>
      </c>
      <c r="AY81" s="402">
        <v>2772.8923929017733</v>
      </c>
      <c r="AZ81" s="402">
        <v>2523.060032652319</v>
      </c>
      <c r="BA81" s="402">
        <v>2305.5139307423324</v>
      </c>
      <c r="BB81" s="402">
        <v>2059.6323431388259</v>
      </c>
      <c r="BC81" s="402">
        <v>1915.097577514907</v>
      </c>
      <c r="BD81" s="402">
        <v>1832.0344417494971</v>
      </c>
      <c r="BE81" s="402">
        <v>1760.4642952209194</v>
      </c>
      <c r="BF81" s="402">
        <v>989.87130341276327</v>
      </c>
      <c r="BG81" s="402">
        <v>380.31973054762722</v>
      </c>
      <c r="BH81" s="402">
        <v>0</v>
      </c>
      <c r="BI81" s="402">
        <v>0</v>
      </c>
      <c r="BJ81" s="402">
        <v>0</v>
      </c>
      <c r="BK81" s="402">
        <v>0</v>
      </c>
      <c r="BL81" s="402">
        <v>0</v>
      </c>
      <c r="BM81" s="402">
        <v>0</v>
      </c>
      <c r="BN81" s="402">
        <v>0</v>
      </c>
      <c r="BO81" s="402">
        <v>0</v>
      </c>
      <c r="BP81" s="402">
        <v>0</v>
      </c>
      <c r="BQ81" s="402">
        <v>0</v>
      </c>
      <c r="BR81" s="402">
        <v>0</v>
      </c>
      <c r="BS81" s="402">
        <v>0</v>
      </c>
      <c r="BT81" s="402">
        <v>0</v>
      </c>
      <c r="BU81" s="402">
        <v>0</v>
      </c>
      <c r="BV81" s="402">
        <v>0</v>
      </c>
      <c r="BW81" s="402">
        <v>0</v>
      </c>
      <c r="BX81" s="402">
        <v>0</v>
      </c>
      <c r="BY81" s="402">
        <v>0</v>
      </c>
      <c r="BZ81" s="402">
        <v>0</v>
      </c>
      <c r="CA81" s="402">
        <v>0</v>
      </c>
      <c r="CB81" s="402">
        <v>0</v>
      </c>
      <c r="CC81" s="402">
        <v>0</v>
      </c>
      <c r="CD81" s="402">
        <v>0</v>
      </c>
      <c r="CE81" s="403">
        <v>0</v>
      </c>
    </row>
    <row r="82" spans="1:83" s="53" customFormat="1" x14ac:dyDescent="0.35">
      <c r="B82" s="279" t="s">
        <v>733</v>
      </c>
      <c r="C82" s="447"/>
      <c r="D82" s="402">
        <v>0</v>
      </c>
      <c r="E82" s="402">
        <v>0</v>
      </c>
      <c r="F82" s="402">
        <v>0</v>
      </c>
      <c r="G82" s="402">
        <v>0</v>
      </c>
      <c r="H82" s="402">
        <v>0</v>
      </c>
      <c r="I82" s="402">
        <v>0</v>
      </c>
      <c r="J82" s="402">
        <v>0</v>
      </c>
      <c r="K82" s="402">
        <v>0</v>
      </c>
      <c r="L82" s="402">
        <v>0</v>
      </c>
      <c r="M82" s="402">
        <v>0</v>
      </c>
      <c r="N82" s="402">
        <v>0</v>
      </c>
      <c r="O82" s="402">
        <v>0</v>
      </c>
      <c r="P82" s="402">
        <v>0</v>
      </c>
      <c r="Q82" s="402">
        <v>0</v>
      </c>
      <c r="R82" s="402">
        <v>0</v>
      </c>
      <c r="S82" s="402">
        <v>0</v>
      </c>
      <c r="T82" s="402">
        <v>0</v>
      </c>
      <c r="U82" s="402">
        <v>0</v>
      </c>
      <c r="V82" s="402">
        <v>0</v>
      </c>
      <c r="W82" s="402">
        <v>0</v>
      </c>
      <c r="X82" s="402">
        <v>0</v>
      </c>
      <c r="Y82" s="402">
        <v>0</v>
      </c>
      <c r="Z82" s="402">
        <v>0</v>
      </c>
      <c r="AA82" s="402">
        <v>0</v>
      </c>
      <c r="AB82" s="402">
        <v>0</v>
      </c>
      <c r="AC82" s="402">
        <v>0</v>
      </c>
      <c r="AD82" s="402">
        <v>0</v>
      </c>
      <c r="AE82" s="402">
        <v>0</v>
      </c>
      <c r="AF82" s="402">
        <v>0</v>
      </c>
      <c r="AG82" s="402">
        <v>0</v>
      </c>
      <c r="AH82" s="402">
        <v>0</v>
      </c>
      <c r="AI82" s="402">
        <v>10.678746087718368</v>
      </c>
      <c r="AJ82" s="402">
        <v>16.107708205149358</v>
      </c>
      <c r="AK82" s="402">
        <v>18.568910329919163</v>
      </c>
      <c r="AL82" s="402">
        <v>29.262155062977353</v>
      </c>
      <c r="AM82" s="402">
        <v>74.215910241843019</v>
      </c>
      <c r="AN82" s="402">
        <v>134.62502687166497</v>
      </c>
      <c r="AO82" s="402">
        <v>221.10265575310126</v>
      </c>
      <c r="AP82" s="402">
        <v>303.28655594905013</v>
      </c>
      <c r="AQ82" s="402">
        <v>384.68433272857436</v>
      </c>
      <c r="AR82" s="402">
        <v>469.86716168461271</v>
      </c>
      <c r="AS82" s="402">
        <v>546.30367800786962</v>
      </c>
      <c r="AT82" s="402">
        <v>552.15374472483438</v>
      </c>
      <c r="AU82" s="402">
        <v>665.19622114792151</v>
      </c>
      <c r="AV82" s="402">
        <v>780.25142660174947</v>
      </c>
      <c r="AW82" s="402">
        <v>900.37625013803813</v>
      </c>
      <c r="AX82" s="402">
        <v>916.22417202662621</v>
      </c>
      <c r="AY82" s="402">
        <v>888.66037238544072</v>
      </c>
      <c r="AZ82" s="402">
        <v>864.69907116744366</v>
      </c>
      <c r="BA82" s="402">
        <v>876.01354147844518</v>
      </c>
      <c r="BB82" s="402">
        <v>864.86213036785273</v>
      </c>
      <c r="BC82" s="402">
        <v>854.55179412976497</v>
      </c>
      <c r="BD82" s="402">
        <v>824.81849121865093</v>
      </c>
      <c r="BE82" s="402">
        <v>814.52922679658809</v>
      </c>
      <c r="BF82" s="402">
        <v>239.56099318228581</v>
      </c>
      <c r="BG82" s="402">
        <v>103.28184853410595</v>
      </c>
      <c r="BH82" s="402">
        <v>0</v>
      </c>
      <c r="BI82" s="402">
        <v>0</v>
      </c>
      <c r="BJ82" s="402">
        <v>0</v>
      </c>
      <c r="BK82" s="402">
        <v>0</v>
      </c>
      <c r="BL82" s="402">
        <v>0</v>
      </c>
      <c r="BM82" s="402">
        <v>0</v>
      </c>
      <c r="BN82" s="402">
        <v>0</v>
      </c>
      <c r="BO82" s="402">
        <v>0</v>
      </c>
      <c r="BP82" s="402">
        <v>0</v>
      </c>
      <c r="BQ82" s="402">
        <v>0</v>
      </c>
      <c r="BR82" s="402">
        <v>0</v>
      </c>
      <c r="BS82" s="402">
        <v>0</v>
      </c>
      <c r="BT82" s="402">
        <v>0</v>
      </c>
      <c r="BU82" s="402">
        <v>0</v>
      </c>
      <c r="BV82" s="402">
        <v>0</v>
      </c>
      <c r="BW82" s="402">
        <v>0</v>
      </c>
      <c r="BX82" s="402">
        <v>0</v>
      </c>
      <c r="BY82" s="402">
        <v>0</v>
      </c>
      <c r="BZ82" s="402">
        <v>0</v>
      </c>
      <c r="CA82" s="402">
        <v>0</v>
      </c>
      <c r="CB82" s="402">
        <v>0</v>
      </c>
      <c r="CC82" s="402">
        <v>0</v>
      </c>
      <c r="CD82" s="402">
        <v>0</v>
      </c>
      <c r="CE82" s="403">
        <v>0</v>
      </c>
    </row>
    <row r="83" spans="1:83" s="53" customFormat="1" ht="25.5" customHeight="1" x14ac:dyDescent="0.35">
      <c r="B83" s="73" t="s">
        <v>721</v>
      </c>
      <c r="C83" s="75"/>
      <c r="D83" s="402">
        <v>0</v>
      </c>
      <c r="E83" s="402">
        <v>0</v>
      </c>
      <c r="F83" s="402">
        <v>0</v>
      </c>
      <c r="G83" s="402">
        <v>0</v>
      </c>
      <c r="H83" s="402">
        <v>0</v>
      </c>
      <c r="I83" s="402">
        <v>0</v>
      </c>
      <c r="J83" s="402">
        <v>0</v>
      </c>
      <c r="K83" s="402">
        <v>0</v>
      </c>
      <c r="L83" s="402">
        <v>0</v>
      </c>
      <c r="M83" s="402">
        <v>0</v>
      </c>
      <c r="N83" s="402">
        <v>0</v>
      </c>
      <c r="O83" s="402">
        <v>0</v>
      </c>
      <c r="P83" s="402">
        <v>0</v>
      </c>
      <c r="Q83" s="402">
        <v>0</v>
      </c>
      <c r="R83" s="402">
        <v>0</v>
      </c>
      <c r="S83" s="402">
        <v>0</v>
      </c>
      <c r="T83" s="402">
        <v>0</v>
      </c>
      <c r="U83" s="402">
        <v>0</v>
      </c>
      <c r="V83" s="402">
        <v>0</v>
      </c>
      <c r="W83" s="402">
        <v>0</v>
      </c>
      <c r="X83" s="402">
        <v>0</v>
      </c>
      <c r="Y83" s="402">
        <v>0</v>
      </c>
      <c r="Z83" s="402">
        <v>0</v>
      </c>
      <c r="AA83" s="402">
        <v>0</v>
      </c>
      <c r="AB83" s="402">
        <v>0</v>
      </c>
      <c r="AC83" s="402">
        <v>0</v>
      </c>
      <c r="AD83" s="402">
        <v>0</v>
      </c>
      <c r="AE83" s="402">
        <v>0</v>
      </c>
      <c r="AF83" s="402">
        <v>0</v>
      </c>
      <c r="AG83" s="402">
        <v>0</v>
      </c>
      <c r="AH83" s="402">
        <v>7656.5668409985919</v>
      </c>
      <c r="AI83" s="402">
        <v>7000.1207776549982</v>
      </c>
      <c r="AJ83" s="402">
        <v>7536.8662830692328</v>
      </c>
      <c r="AK83" s="402">
        <v>10319.941101261613</v>
      </c>
      <c r="AL83" s="402">
        <v>13776.522276920081</v>
      </c>
      <c r="AM83" s="402">
        <v>15805.633149390995</v>
      </c>
      <c r="AN83" s="402">
        <v>16994.422605717653</v>
      </c>
      <c r="AO83" s="402">
        <v>18108.506886951971</v>
      </c>
      <c r="AP83" s="402">
        <v>18144.642031949519</v>
      </c>
      <c r="AQ83" s="402">
        <v>16526.949983110364</v>
      </c>
      <c r="AR83" s="402">
        <v>13851.862756322977</v>
      </c>
      <c r="AS83" s="402">
        <v>12252.668059552569</v>
      </c>
      <c r="AT83" s="402">
        <v>13214.98808709982</v>
      </c>
      <c r="AU83" s="402">
        <v>16408.826239924831</v>
      </c>
      <c r="AV83" s="402">
        <v>20544.435076170597</v>
      </c>
      <c r="AW83" s="402">
        <v>21560.607818199442</v>
      </c>
      <c r="AX83" s="402">
        <v>21851.025149404795</v>
      </c>
      <c r="AY83" s="402">
        <v>22120.727790934816</v>
      </c>
      <c r="AZ83" s="402">
        <v>17922.531350097714</v>
      </c>
      <c r="BA83" s="402">
        <v>14218.445478067673</v>
      </c>
      <c r="BB83" s="402">
        <v>13858.684678280146</v>
      </c>
      <c r="BC83" s="402">
        <v>13922.193679585198</v>
      </c>
      <c r="BD83" s="402">
        <v>14641.242335311445</v>
      </c>
      <c r="BE83" s="402">
        <v>15372.586100354716</v>
      </c>
      <c r="BF83" s="402">
        <v>16001.633256354991</v>
      </c>
      <c r="BG83" s="402">
        <v>13991.155937303789</v>
      </c>
      <c r="BH83" s="402">
        <v>10415.635814904655</v>
      </c>
      <c r="BI83" s="402">
        <v>9945.5654196690866</v>
      </c>
      <c r="BJ83" s="402">
        <v>9896.7020090712904</v>
      </c>
      <c r="BK83" s="402">
        <v>10382.743452983923</v>
      </c>
      <c r="BL83" s="402">
        <v>9936.2882334806181</v>
      </c>
      <c r="BM83" s="402">
        <v>10168.030154760925</v>
      </c>
      <c r="BN83" s="402">
        <v>0</v>
      </c>
      <c r="BO83" s="402">
        <v>0</v>
      </c>
      <c r="BP83" s="402">
        <v>0</v>
      </c>
      <c r="BQ83" s="402">
        <v>0</v>
      </c>
      <c r="BR83" s="402">
        <v>0</v>
      </c>
      <c r="BS83" s="402">
        <v>0</v>
      </c>
      <c r="BT83" s="402">
        <v>0</v>
      </c>
      <c r="BU83" s="402">
        <v>0</v>
      </c>
      <c r="BV83" s="402">
        <v>0</v>
      </c>
      <c r="BW83" s="402">
        <v>0</v>
      </c>
      <c r="BX83" s="402">
        <v>0</v>
      </c>
      <c r="BY83" s="402">
        <v>0</v>
      </c>
      <c r="BZ83" s="402">
        <v>0</v>
      </c>
      <c r="CA83" s="402">
        <v>0</v>
      </c>
      <c r="CB83" s="402">
        <v>0</v>
      </c>
      <c r="CC83" s="402">
        <v>0</v>
      </c>
      <c r="CD83" s="402">
        <v>0</v>
      </c>
      <c r="CE83" s="403">
        <v>0</v>
      </c>
    </row>
    <row r="84" spans="1:83" s="53" customFormat="1" x14ac:dyDescent="0.35">
      <c r="B84" s="201" t="s">
        <v>726</v>
      </c>
      <c r="C84" s="73"/>
      <c r="D84" s="402">
        <v>0</v>
      </c>
      <c r="E84" s="402">
        <v>0</v>
      </c>
      <c r="F84" s="402">
        <v>0</v>
      </c>
      <c r="G84" s="402">
        <v>0</v>
      </c>
      <c r="H84" s="402">
        <v>0</v>
      </c>
      <c r="I84" s="402">
        <v>0</v>
      </c>
      <c r="J84" s="402">
        <v>0</v>
      </c>
      <c r="K84" s="402">
        <v>0</v>
      </c>
      <c r="L84" s="402">
        <v>0</v>
      </c>
      <c r="M84" s="402">
        <v>0</v>
      </c>
      <c r="N84" s="402">
        <v>0</v>
      </c>
      <c r="O84" s="402">
        <v>0</v>
      </c>
      <c r="P84" s="402">
        <v>0</v>
      </c>
      <c r="Q84" s="402">
        <v>0</v>
      </c>
      <c r="R84" s="402">
        <v>0</v>
      </c>
      <c r="S84" s="402">
        <v>0</v>
      </c>
      <c r="T84" s="402">
        <v>0</v>
      </c>
      <c r="U84" s="402">
        <v>0</v>
      </c>
      <c r="V84" s="402">
        <v>0</v>
      </c>
      <c r="W84" s="402">
        <v>0</v>
      </c>
      <c r="X84" s="402">
        <v>0</v>
      </c>
      <c r="Y84" s="402">
        <v>0</v>
      </c>
      <c r="Z84" s="402">
        <v>0</v>
      </c>
      <c r="AA84" s="402">
        <v>0</v>
      </c>
      <c r="AB84" s="402">
        <v>0</v>
      </c>
      <c r="AC84" s="402">
        <v>0</v>
      </c>
      <c r="AD84" s="402">
        <v>0</v>
      </c>
      <c r="AE84" s="402">
        <v>0</v>
      </c>
      <c r="AF84" s="402">
        <v>0</v>
      </c>
      <c r="AG84" s="402">
        <v>0</v>
      </c>
      <c r="AH84" s="402">
        <v>2534.3374955420481</v>
      </c>
      <c r="AI84" s="402">
        <v>2198.6543419223185</v>
      </c>
      <c r="AJ84" s="402">
        <v>2843.3016398167188</v>
      </c>
      <c r="AK84" s="402">
        <v>4911.9300925884227</v>
      </c>
      <c r="AL84" s="402">
        <v>7973.209210663671</v>
      </c>
      <c r="AM84" s="402">
        <v>9698.0626909173297</v>
      </c>
      <c r="AN84" s="402">
        <v>10426.587356942562</v>
      </c>
      <c r="AO84" s="402">
        <v>11141.194645473486</v>
      </c>
      <c r="AP84" s="402">
        <v>10974.526089549654</v>
      </c>
      <c r="AQ84" s="402">
        <v>9509.7380480560969</v>
      </c>
      <c r="AR84" s="402">
        <v>6721.6105541783581</v>
      </c>
      <c r="AS84" s="402">
        <v>5412.764379042791</v>
      </c>
      <c r="AT84" s="402">
        <v>5619.7384117646579</v>
      </c>
      <c r="AU84" s="402">
        <v>7501.0398023264879</v>
      </c>
      <c r="AV84" s="402">
        <v>9335.9907096949337</v>
      </c>
      <c r="AW84" s="402">
        <v>9665.3545129569502</v>
      </c>
      <c r="AX84" s="402">
        <v>8348.9598067146326</v>
      </c>
      <c r="AY84" s="402">
        <v>7695.0262235269156</v>
      </c>
      <c r="AZ84" s="402">
        <v>3697.628266329541</v>
      </c>
      <c r="BA84" s="402">
        <v>0</v>
      </c>
      <c r="BB84" s="402">
        <v>0</v>
      </c>
      <c r="BC84" s="402">
        <v>0</v>
      </c>
      <c r="BD84" s="402">
        <v>0</v>
      </c>
      <c r="BE84" s="402">
        <v>0</v>
      </c>
      <c r="BF84" s="402">
        <v>0</v>
      </c>
      <c r="BG84" s="402">
        <v>0</v>
      </c>
      <c r="BH84" s="402">
        <v>0</v>
      </c>
      <c r="BI84" s="402">
        <v>0</v>
      </c>
      <c r="BJ84" s="402">
        <v>0</v>
      </c>
      <c r="BK84" s="402">
        <v>0</v>
      </c>
      <c r="BL84" s="402">
        <v>0</v>
      </c>
      <c r="BM84" s="402">
        <v>0</v>
      </c>
      <c r="BN84" s="402">
        <v>0</v>
      </c>
      <c r="BO84" s="402">
        <v>0</v>
      </c>
      <c r="BP84" s="402">
        <v>0</v>
      </c>
      <c r="BQ84" s="402">
        <v>0</v>
      </c>
      <c r="BR84" s="402">
        <v>0</v>
      </c>
      <c r="BS84" s="402">
        <v>0</v>
      </c>
      <c r="BT84" s="402">
        <v>0</v>
      </c>
      <c r="BU84" s="402">
        <v>0</v>
      </c>
      <c r="BV84" s="402">
        <v>0</v>
      </c>
      <c r="BW84" s="402">
        <v>0</v>
      </c>
      <c r="BX84" s="402">
        <v>0</v>
      </c>
      <c r="BY84" s="402">
        <v>0</v>
      </c>
      <c r="BZ84" s="402">
        <v>0</v>
      </c>
      <c r="CA84" s="402">
        <v>0</v>
      </c>
      <c r="CB84" s="402">
        <v>0</v>
      </c>
      <c r="CC84" s="402">
        <v>0</v>
      </c>
      <c r="CD84" s="402">
        <v>0</v>
      </c>
      <c r="CE84" s="403">
        <v>0</v>
      </c>
    </row>
    <row r="85" spans="1:83" s="53" customFormat="1" x14ac:dyDescent="0.35">
      <c r="B85" s="201" t="s">
        <v>727</v>
      </c>
      <c r="C85" s="73"/>
      <c r="D85" s="402">
        <v>0</v>
      </c>
      <c r="E85" s="402">
        <v>0</v>
      </c>
      <c r="F85" s="402">
        <v>0</v>
      </c>
      <c r="G85" s="402">
        <v>0</v>
      </c>
      <c r="H85" s="402">
        <v>0</v>
      </c>
      <c r="I85" s="402">
        <v>0</v>
      </c>
      <c r="J85" s="402">
        <v>0</v>
      </c>
      <c r="K85" s="402">
        <v>0</v>
      </c>
      <c r="L85" s="402">
        <v>0</v>
      </c>
      <c r="M85" s="402">
        <v>0</v>
      </c>
      <c r="N85" s="402">
        <v>0</v>
      </c>
      <c r="O85" s="402">
        <v>0</v>
      </c>
      <c r="P85" s="402">
        <v>0</v>
      </c>
      <c r="Q85" s="402">
        <v>0</v>
      </c>
      <c r="R85" s="402">
        <v>0</v>
      </c>
      <c r="S85" s="402">
        <v>0</v>
      </c>
      <c r="T85" s="402">
        <v>0</v>
      </c>
      <c r="U85" s="402">
        <v>0</v>
      </c>
      <c r="V85" s="402">
        <v>0</v>
      </c>
      <c r="W85" s="402">
        <v>0</v>
      </c>
      <c r="X85" s="402">
        <v>0</v>
      </c>
      <c r="Y85" s="402">
        <v>0</v>
      </c>
      <c r="Z85" s="402">
        <v>0</v>
      </c>
      <c r="AA85" s="402">
        <v>0</v>
      </c>
      <c r="AB85" s="402">
        <v>0</v>
      </c>
      <c r="AC85" s="402">
        <v>0</v>
      </c>
      <c r="AD85" s="402">
        <v>0</v>
      </c>
      <c r="AE85" s="402">
        <v>0</v>
      </c>
      <c r="AF85" s="402">
        <v>0</v>
      </c>
      <c r="AG85" s="402">
        <v>0</v>
      </c>
      <c r="AH85" s="402">
        <v>3356.0218318130442</v>
      </c>
      <c r="AI85" s="402">
        <v>3148.2443601039122</v>
      </c>
      <c r="AJ85" s="402">
        <v>3057.2682045131132</v>
      </c>
      <c r="AK85" s="402">
        <v>3505.8538810806858</v>
      </c>
      <c r="AL85" s="402">
        <v>3265.7404284221484</v>
      </c>
      <c r="AM85" s="402">
        <v>3081.4807860146898</v>
      </c>
      <c r="AN85" s="402">
        <v>3317.169223587684</v>
      </c>
      <c r="AO85" s="402">
        <v>3328.8541548525209</v>
      </c>
      <c r="AP85" s="402">
        <v>3080.0292811231393</v>
      </c>
      <c r="AQ85" s="402">
        <v>2843.7601041840971</v>
      </c>
      <c r="AR85" s="402">
        <v>2929.5125053463203</v>
      </c>
      <c r="AS85" s="402">
        <v>2738.2999983685977</v>
      </c>
      <c r="AT85" s="402">
        <v>2772.6559973576032</v>
      </c>
      <c r="AU85" s="402">
        <v>2970.240491069711</v>
      </c>
      <c r="AV85" s="402">
        <v>4283.9310698259815</v>
      </c>
      <c r="AW85" s="402">
        <v>4283.0881024339697</v>
      </c>
      <c r="AX85" s="402">
        <v>4252.2014733798369</v>
      </c>
      <c r="AY85" s="402">
        <v>4327.1953642954286</v>
      </c>
      <c r="AZ85" s="402">
        <v>4158.2008128849648</v>
      </c>
      <c r="BA85" s="402">
        <v>4294.5049196460559</v>
      </c>
      <c r="BB85" s="402">
        <v>4154.8593439972574</v>
      </c>
      <c r="BC85" s="402">
        <v>4497.6864875261426</v>
      </c>
      <c r="BD85" s="402">
        <v>5021.1725939430135</v>
      </c>
      <c r="BE85" s="402">
        <v>5594.6615584665915</v>
      </c>
      <c r="BF85" s="402">
        <v>6182.9039784421602</v>
      </c>
      <c r="BG85" s="402">
        <v>3547.1620321859959</v>
      </c>
      <c r="BH85" s="402">
        <v>198.56151280672694</v>
      </c>
      <c r="BI85" s="402">
        <v>123.54639857701297</v>
      </c>
      <c r="BJ85" s="402">
        <v>125.63506632142622</v>
      </c>
      <c r="BK85" s="402">
        <v>125.43646569531002</v>
      </c>
      <c r="BL85" s="402">
        <v>123.97812843493735</v>
      </c>
      <c r="BM85" s="402">
        <v>130.53649551414682</v>
      </c>
      <c r="BN85" s="402">
        <v>0</v>
      </c>
      <c r="BO85" s="402">
        <v>0</v>
      </c>
      <c r="BP85" s="402">
        <v>0</v>
      </c>
      <c r="BQ85" s="402">
        <v>0</v>
      </c>
      <c r="BR85" s="402">
        <v>0</v>
      </c>
      <c r="BS85" s="402">
        <v>0</v>
      </c>
      <c r="BT85" s="402">
        <v>0</v>
      </c>
      <c r="BU85" s="402">
        <v>0</v>
      </c>
      <c r="BV85" s="402">
        <v>0</v>
      </c>
      <c r="BW85" s="402">
        <v>0</v>
      </c>
      <c r="BX85" s="402">
        <v>0</v>
      </c>
      <c r="BY85" s="402">
        <v>0</v>
      </c>
      <c r="BZ85" s="402">
        <v>0</v>
      </c>
      <c r="CA85" s="402">
        <v>0</v>
      </c>
      <c r="CB85" s="402">
        <v>0</v>
      </c>
      <c r="CC85" s="402">
        <v>0</v>
      </c>
      <c r="CD85" s="402">
        <v>0</v>
      </c>
      <c r="CE85" s="403">
        <v>0</v>
      </c>
    </row>
    <row r="86" spans="1:83" s="53" customFormat="1" x14ac:dyDescent="0.35">
      <c r="B86" s="201" t="s">
        <v>712</v>
      </c>
      <c r="C86" s="73"/>
      <c r="D86" s="402">
        <v>0</v>
      </c>
      <c r="E86" s="402">
        <v>0</v>
      </c>
      <c r="F86" s="402">
        <v>0</v>
      </c>
      <c r="G86" s="402">
        <v>0</v>
      </c>
      <c r="H86" s="402">
        <v>0</v>
      </c>
      <c r="I86" s="402">
        <v>0</v>
      </c>
      <c r="J86" s="402">
        <v>0</v>
      </c>
      <c r="K86" s="402">
        <v>0</v>
      </c>
      <c r="L86" s="402">
        <v>0</v>
      </c>
      <c r="M86" s="402">
        <v>0</v>
      </c>
      <c r="N86" s="402">
        <v>0</v>
      </c>
      <c r="O86" s="402">
        <v>0</v>
      </c>
      <c r="P86" s="402">
        <v>0</v>
      </c>
      <c r="Q86" s="402">
        <v>0</v>
      </c>
      <c r="R86" s="402">
        <v>0</v>
      </c>
      <c r="S86" s="402">
        <v>0</v>
      </c>
      <c r="T86" s="402">
        <v>0</v>
      </c>
      <c r="U86" s="402">
        <v>0</v>
      </c>
      <c r="V86" s="402">
        <v>0</v>
      </c>
      <c r="W86" s="402">
        <v>0</v>
      </c>
      <c r="X86" s="402">
        <v>0</v>
      </c>
      <c r="Y86" s="402">
        <v>0</v>
      </c>
      <c r="Z86" s="402">
        <v>0</v>
      </c>
      <c r="AA86" s="402">
        <v>0</v>
      </c>
      <c r="AB86" s="402">
        <v>0</v>
      </c>
      <c r="AC86" s="402">
        <v>0</v>
      </c>
      <c r="AD86" s="402">
        <v>0</v>
      </c>
      <c r="AE86" s="402">
        <v>0</v>
      </c>
      <c r="AF86" s="402">
        <v>0</v>
      </c>
      <c r="AG86" s="402">
        <v>0</v>
      </c>
      <c r="AH86" s="402">
        <v>563.98846937180895</v>
      </c>
      <c r="AI86" s="402">
        <v>534.38977592630943</v>
      </c>
      <c r="AJ86" s="402">
        <v>519.96285385988722</v>
      </c>
      <c r="AK86" s="402">
        <v>537.58752772248818</v>
      </c>
      <c r="AL86" s="402">
        <v>656.02186919572966</v>
      </c>
      <c r="AM86" s="402">
        <v>684.83454803631969</v>
      </c>
      <c r="AN86" s="402">
        <v>698.75969717014141</v>
      </c>
      <c r="AO86" s="402">
        <v>743.56631419341841</v>
      </c>
      <c r="AP86" s="402">
        <v>836.82489882425398</v>
      </c>
      <c r="AQ86" s="402">
        <v>779.43321809628344</v>
      </c>
      <c r="AR86" s="402">
        <v>967.47161260445137</v>
      </c>
      <c r="AS86" s="402">
        <v>1022.7472158925527</v>
      </c>
      <c r="AT86" s="402">
        <v>1306.260326959673</v>
      </c>
      <c r="AU86" s="402">
        <v>1396.5293635000032</v>
      </c>
      <c r="AV86" s="402">
        <v>2108.1881036717259</v>
      </c>
      <c r="AW86" s="402">
        <v>2677.8117853459785</v>
      </c>
      <c r="AX86" s="402">
        <v>3327.8106227023295</v>
      </c>
      <c r="AY86" s="402">
        <v>3845.0691128250965</v>
      </c>
      <c r="AZ86" s="402">
        <v>3895.7970784416943</v>
      </c>
      <c r="BA86" s="402">
        <v>4104.191676821456</v>
      </c>
      <c r="BB86" s="402">
        <v>4386.9658319726841</v>
      </c>
      <c r="BC86" s="402">
        <v>4567.320198118633</v>
      </c>
      <c r="BD86" s="402">
        <v>4902.9935050020777</v>
      </c>
      <c r="BE86" s="402">
        <v>5238.2968637690674</v>
      </c>
      <c r="BF86" s="402">
        <v>5533.2724436058552</v>
      </c>
      <c r="BG86" s="402">
        <v>5778.2445735184938</v>
      </c>
      <c r="BH86" s="402">
        <v>5916.5133364981257</v>
      </c>
      <c r="BI86" s="402">
        <v>6095.5250156848597</v>
      </c>
      <c r="BJ86" s="402">
        <v>6178.2853674037206</v>
      </c>
      <c r="BK86" s="402">
        <v>6515.9776855383589</v>
      </c>
      <c r="BL86" s="402">
        <v>6374.7936042708643</v>
      </c>
      <c r="BM86" s="402">
        <v>6556.0310348345602</v>
      </c>
      <c r="BN86" s="402">
        <v>0</v>
      </c>
      <c r="BO86" s="402">
        <v>0</v>
      </c>
      <c r="BP86" s="402">
        <v>0</v>
      </c>
      <c r="BQ86" s="402">
        <v>0</v>
      </c>
      <c r="BR86" s="402">
        <v>0</v>
      </c>
      <c r="BS86" s="402">
        <v>0</v>
      </c>
      <c r="BT86" s="402">
        <v>0</v>
      </c>
      <c r="BU86" s="402">
        <v>0</v>
      </c>
      <c r="BV86" s="402">
        <v>0</v>
      </c>
      <c r="BW86" s="402">
        <v>0</v>
      </c>
      <c r="BX86" s="402">
        <v>0</v>
      </c>
      <c r="BY86" s="402">
        <v>0</v>
      </c>
      <c r="BZ86" s="402">
        <v>0</v>
      </c>
      <c r="CA86" s="402">
        <v>0</v>
      </c>
      <c r="CB86" s="402">
        <v>0</v>
      </c>
      <c r="CC86" s="402">
        <v>0</v>
      </c>
      <c r="CD86" s="402">
        <v>0</v>
      </c>
      <c r="CE86" s="403">
        <v>0</v>
      </c>
    </row>
    <row r="87" spans="1:83" s="53" customFormat="1" x14ac:dyDescent="0.35">
      <c r="B87" s="201" t="s">
        <v>728</v>
      </c>
      <c r="C87" s="73"/>
      <c r="D87" s="402">
        <v>0</v>
      </c>
      <c r="E87" s="402">
        <v>0</v>
      </c>
      <c r="F87" s="402">
        <v>0</v>
      </c>
      <c r="G87" s="402">
        <v>0</v>
      </c>
      <c r="H87" s="402">
        <v>0</v>
      </c>
      <c r="I87" s="402">
        <v>0</v>
      </c>
      <c r="J87" s="402">
        <v>0</v>
      </c>
      <c r="K87" s="402">
        <v>0</v>
      </c>
      <c r="L87" s="402">
        <v>0</v>
      </c>
      <c r="M87" s="402">
        <v>0</v>
      </c>
      <c r="N87" s="402">
        <v>0</v>
      </c>
      <c r="O87" s="402">
        <v>0</v>
      </c>
      <c r="P87" s="402">
        <v>0</v>
      </c>
      <c r="Q87" s="402">
        <v>0</v>
      </c>
      <c r="R87" s="402">
        <v>0</v>
      </c>
      <c r="S87" s="402">
        <v>0</v>
      </c>
      <c r="T87" s="402">
        <v>0</v>
      </c>
      <c r="U87" s="402">
        <v>0</v>
      </c>
      <c r="V87" s="402">
        <v>0</v>
      </c>
      <c r="W87" s="402">
        <v>0</v>
      </c>
      <c r="X87" s="402">
        <v>0</v>
      </c>
      <c r="Y87" s="402">
        <v>0</v>
      </c>
      <c r="Z87" s="402">
        <v>0</v>
      </c>
      <c r="AA87" s="402">
        <v>0</v>
      </c>
      <c r="AB87" s="402">
        <v>0</v>
      </c>
      <c r="AC87" s="402">
        <v>0</v>
      </c>
      <c r="AD87" s="402">
        <v>0</v>
      </c>
      <c r="AE87" s="402">
        <v>0</v>
      </c>
      <c r="AF87" s="402">
        <v>0</v>
      </c>
      <c r="AG87" s="402">
        <v>0</v>
      </c>
      <c r="AH87" s="402">
        <v>912.95551206467201</v>
      </c>
      <c r="AI87" s="402">
        <v>828.95231788997705</v>
      </c>
      <c r="AJ87" s="402">
        <v>817.40394752332998</v>
      </c>
      <c r="AK87" s="402">
        <v>1035.2700348532326</v>
      </c>
      <c r="AL87" s="402">
        <v>1468.8967209601008</v>
      </c>
      <c r="AM87" s="402">
        <v>1844.2541089624124</v>
      </c>
      <c r="AN87" s="402">
        <v>1984.6601576799401</v>
      </c>
      <c r="AO87" s="402">
        <v>2302.6847155672262</v>
      </c>
      <c r="AP87" s="402">
        <v>2520.3455341264271</v>
      </c>
      <c r="AQ87" s="402">
        <v>2505.8081483809492</v>
      </c>
      <c r="AR87" s="402">
        <v>2510.5366378306185</v>
      </c>
      <c r="AS87" s="402">
        <v>2413.8978865427835</v>
      </c>
      <c r="AT87" s="402">
        <v>2750.1243436539307</v>
      </c>
      <c r="AU87" s="402">
        <v>3345.6158401895746</v>
      </c>
      <c r="AV87" s="402">
        <v>3907.5285869978406</v>
      </c>
      <c r="AW87" s="402">
        <v>4075.0827973099358</v>
      </c>
      <c r="AX87" s="402">
        <v>4756.7944949094826</v>
      </c>
      <c r="AY87" s="402">
        <v>4887.7963686433905</v>
      </c>
      <c r="AZ87" s="402">
        <v>4716.430628987976</v>
      </c>
      <c r="BA87" s="402">
        <v>4408.8040364715707</v>
      </c>
      <c r="BB87" s="402">
        <v>4073.4735372564714</v>
      </c>
      <c r="BC87" s="402">
        <v>3779.2781074008772</v>
      </c>
      <c r="BD87" s="402">
        <v>3685.50646930327</v>
      </c>
      <c r="BE87" s="402">
        <v>3514.2318662337043</v>
      </c>
      <c r="BF87" s="402">
        <v>3274.588836143032</v>
      </c>
      <c r="BG87" s="402">
        <v>3436.2330047199639</v>
      </c>
      <c r="BH87" s="402">
        <v>3258.3012091797909</v>
      </c>
      <c r="BI87" s="402">
        <v>2986.3939351089448</v>
      </c>
      <c r="BJ87" s="402">
        <v>2878.9254324012936</v>
      </c>
      <c r="BK87" s="402">
        <v>2990.2466504250142</v>
      </c>
      <c r="BL87" s="402">
        <v>2820.894429845705</v>
      </c>
      <c r="BM87" s="402">
        <v>3033.7721273492984</v>
      </c>
      <c r="BN87" s="402">
        <v>0</v>
      </c>
      <c r="BO87" s="402">
        <v>0</v>
      </c>
      <c r="BP87" s="402">
        <v>0</v>
      </c>
      <c r="BQ87" s="402">
        <v>0</v>
      </c>
      <c r="BR87" s="402">
        <v>0</v>
      </c>
      <c r="BS87" s="402">
        <v>0</v>
      </c>
      <c r="BT87" s="402">
        <v>0</v>
      </c>
      <c r="BU87" s="402">
        <v>0</v>
      </c>
      <c r="BV87" s="402">
        <v>0</v>
      </c>
      <c r="BW87" s="402">
        <v>0</v>
      </c>
      <c r="BX87" s="402">
        <v>0</v>
      </c>
      <c r="BY87" s="402">
        <v>0</v>
      </c>
      <c r="BZ87" s="402">
        <v>0</v>
      </c>
      <c r="CA87" s="402">
        <v>0</v>
      </c>
      <c r="CB87" s="402">
        <v>0</v>
      </c>
      <c r="CC87" s="402">
        <v>0</v>
      </c>
      <c r="CD87" s="402">
        <v>0</v>
      </c>
      <c r="CE87" s="403">
        <v>0</v>
      </c>
    </row>
    <row r="88" spans="1:83" s="53" customFormat="1" x14ac:dyDescent="0.35">
      <c r="B88" s="201" t="s">
        <v>729</v>
      </c>
      <c r="C88" s="73"/>
      <c r="D88" s="402">
        <v>0</v>
      </c>
      <c r="E88" s="402">
        <v>0</v>
      </c>
      <c r="F88" s="402">
        <v>0</v>
      </c>
      <c r="G88" s="402">
        <v>0</v>
      </c>
      <c r="H88" s="402">
        <v>0</v>
      </c>
      <c r="I88" s="402">
        <v>0</v>
      </c>
      <c r="J88" s="402">
        <v>0</v>
      </c>
      <c r="K88" s="402">
        <v>0</v>
      </c>
      <c r="L88" s="402">
        <v>0</v>
      </c>
      <c r="M88" s="402">
        <v>0</v>
      </c>
      <c r="N88" s="402">
        <v>0</v>
      </c>
      <c r="O88" s="402">
        <v>0</v>
      </c>
      <c r="P88" s="402">
        <v>0</v>
      </c>
      <c r="Q88" s="402">
        <v>0</v>
      </c>
      <c r="R88" s="402">
        <v>0</v>
      </c>
      <c r="S88" s="402">
        <v>0</v>
      </c>
      <c r="T88" s="402">
        <v>0</v>
      </c>
      <c r="U88" s="402">
        <v>0</v>
      </c>
      <c r="V88" s="402">
        <v>0</v>
      </c>
      <c r="W88" s="402">
        <v>0</v>
      </c>
      <c r="X88" s="402">
        <v>0</v>
      </c>
      <c r="Y88" s="402">
        <v>0</v>
      </c>
      <c r="Z88" s="402">
        <v>0</v>
      </c>
      <c r="AA88" s="402">
        <v>0</v>
      </c>
      <c r="AB88" s="402">
        <v>0</v>
      </c>
      <c r="AC88" s="402">
        <v>0</v>
      </c>
      <c r="AD88" s="402">
        <v>0</v>
      </c>
      <c r="AE88" s="402">
        <v>0</v>
      </c>
      <c r="AF88" s="402">
        <v>0</v>
      </c>
      <c r="AG88" s="402">
        <v>0</v>
      </c>
      <c r="AH88" s="402">
        <v>172.44556727726183</v>
      </c>
      <c r="AI88" s="402">
        <v>161.57244887908755</v>
      </c>
      <c r="AJ88" s="402">
        <v>163.41486842138042</v>
      </c>
      <c r="AK88" s="402">
        <v>165.95624657719253</v>
      </c>
      <c r="AL88" s="402">
        <v>199.77695959035208</v>
      </c>
      <c r="AM88" s="402">
        <v>222.26132368408429</v>
      </c>
      <c r="AN88" s="402">
        <v>241.44324173332353</v>
      </c>
      <c r="AO88" s="402">
        <v>275.63554259629962</v>
      </c>
      <c r="AP88" s="402">
        <v>337.24768477321823</v>
      </c>
      <c r="AQ88" s="402">
        <v>348.21887524495912</v>
      </c>
      <c r="AR88" s="402">
        <v>397.39312156527927</v>
      </c>
      <c r="AS88" s="402">
        <v>365.72721883821356</v>
      </c>
      <c r="AT88" s="402">
        <v>281.88831224644861</v>
      </c>
      <c r="AU88" s="402">
        <v>460.49920681462402</v>
      </c>
      <c r="AV88" s="402">
        <v>402.14058377193766</v>
      </c>
      <c r="AW88" s="402">
        <v>375.16781327439054</v>
      </c>
      <c r="AX88" s="402">
        <v>457.42463927501086</v>
      </c>
      <c r="AY88" s="402">
        <v>575.79239820016926</v>
      </c>
      <c r="AZ88" s="402">
        <v>782.81926146705086</v>
      </c>
      <c r="BA88" s="402">
        <v>816.19847192771294</v>
      </c>
      <c r="BB88" s="402">
        <v>703.54837272023144</v>
      </c>
      <c r="BC88" s="402">
        <v>681.7289043529928</v>
      </c>
      <c r="BD88" s="402">
        <v>654.04368636716436</v>
      </c>
      <c r="BE88" s="402">
        <v>620.14171329592295</v>
      </c>
      <c r="BF88" s="402">
        <v>585.59006498378938</v>
      </c>
      <c r="BG88" s="402">
        <v>607.59388532008836</v>
      </c>
      <c r="BH88" s="402">
        <v>577.93815940092964</v>
      </c>
      <c r="BI88" s="402">
        <v>442.32402967260634</v>
      </c>
      <c r="BJ88" s="402">
        <v>424.5466476550281</v>
      </c>
      <c r="BK88" s="402">
        <v>491.99703868713885</v>
      </c>
      <c r="BL88" s="402">
        <v>366.99032463916751</v>
      </c>
      <c r="BM88" s="402">
        <v>101.72626181732331</v>
      </c>
      <c r="BN88" s="402">
        <v>0</v>
      </c>
      <c r="BO88" s="402">
        <v>0</v>
      </c>
      <c r="BP88" s="402">
        <v>0</v>
      </c>
      <c r="BQ88" s="402">
        <v>0</v>
      </c>
      <c r="BR88" s="402">
        <v>0</v>
      </c>
      <c r="BS88" s="402">
        <v>0</v>
      </c>
      <c r="BT88" s="402">
        <v>0</v>
      </c>
      <c r="BU88" s="402">
        <v>0</v>
      </c>
      <c r="BV88" s="402">
        <v>0</v>
      </c>
      <c r="BW88" s="402">
        <v>0</v>
      </c>
      <c r="BX88" s="402">
        <v>0</v>
      </c>
      <c r="BY88" s="402">
        <v>0</v>
      </c>
      <c r="BZ88" s="402">
        <v>0</v>
      </c>
      <c r="CA88" s="402">
        <v>0</v>
      </c>
      <c r="CB88" s="402">
        <v>0</v>
      </c>
      <c r="CC88" s="402">
        <v>0</v>
      </c>
      <c r="CD88" s="402">
        <v>0</v>
      </c>
      <c r="CE88" s="403">
        <v>0</v>
      </c>
    </row>
    <row r="89" spans="1:83" s="28" customFormat="1" ht="27" customHeight="1" thickBot="1" x14ac:dyDescent="0.3">
      <c r="B89" s="451" t="s">
        <v>730</v>
      </c>
      <c r="C89" s="502"/>
      <c r="D89" s="503">
        <v>0</v>
      </c>
      <c r="E89" s="503">
        <v>0</v>
      </c>
      <c r="F89" s="503">
        <v>0</v>
      </c>
      <c r="G89" s="503">
        <v>0</v>
      </c>
      <c r="H89" s="503">
        <v>0</v>
      </c>
      <c r="I89" s="503">
        <v>0</v>
      </c>
      <c r="J89" s="503">
        <v>0</v>
      </c>
      <c r="K89" s="503">
        <v>0</v>
      </c>
      <c r="L89" s="503">
        <v>0</v>
      </c>
      <c r="M89" s="503">
        <v>0</v>
      </c>
      <c r="N89" s="503">
        <v>0</v>
      </c>
      <c r="O89" s="503">
        <v>0</v>
      </c>
      <c r="P89" s="503">
        <v>0</v>
      </c>
      <c r="Q89" s="503">
        <v>0</v>
      </c>
      <c r="R89" s="503">
        <v>0</v>
      </c>
      <c r="S89" s="503">
        <v>0</v>
      </c>
      <c r="T89" s="503">
        <v>0</v>
      </c>
      <c r="U89" s="503">
        <v>0</v>
      </c>
      <c r="V89" s="503">
        <v>0</v>
      </c>
      <c r="W89" s="503">
        <v>0</v>
      </c>
      <c r="X89" s="503">
        <v>0</v>
      </c>
      <c r="Y89" s="503">
        <v>0</v>
      </c>
      <c r="Z89" s="503">
        <v>0</v>
      </c>
      <c r="AA89" s="503">
        <v>0</v>
      </c>
      <c r="AB89" s="503">
        <v>0</v>
      </c>
      <c r="AC89" s="503">
        <v>0</v>
      </c>
      <c r="AD89" s="503">
        <v>0</v>
      </c>
      <c r="AE89" s="503">
        <v>0</v>
      </c>
      <c r="AF89" s="503">
        <v>0</v>
      </c>
      <c r="AG89" s="503">
        <v>0</v>
      </c>
      <c r="AH89" s="503">
        <v>116.81796492975802</v>
      </c>
      <c r="AI89" s="503">
        <v>128.30753293339305</v>
      </c>
      <c r="AJ89" s="503">
        <v>135.51476893480327</v>
      </c>
      <c r="AK89" s="503">
        <v>163.34331843959416</v>
      </c>
      <c r="AL89" s="503">
        <v>212.87708808808009</v>
      </c>
      <c r="AM89" s="503">
        <v>274.73969177615976</v>
      </c>
      <c r="AN89" s="503">
        <v>325.80292860400283</v>
      </c>
      <c r="AO89" s="503">
        <v>316.57151426901737</v>
      </c>
      <c r="AP89" s="503">
        <v>395.66854355283078</v>
      </c>
      <c r="AQ89" s="503">
        <v>539.99158914798011</v>
      </c>
      <c r="AR89" s="503">
        <v>325.33832479794842</v>
      </c>
      <c r="AS89" s="503">
        <v>299.23136086762929</v>
      </c>
      <c r="AT89" s="503">
        <v>484.32069511750683</v>
      </c>
      <c r="AU89" s="503">
        <v>734.90153602442808</v>
      </c>
      <c r="AV89" s="503">
        <v>506.65602220818204</v>
      </c>
      <c r="AW89" s="503">
        <v>484.10280687821614</v>
      </c>
      <c r="AX89" s="503">
        <v>707.83411242350053</v>
      </c>
      <c r="AY89" s="503">
        <v>789.84832344381732</v>
      </c>
      <c r="AZ89" s="503">
        <v>671.65530198648787</v>
      </c>
      <c r="BA89" s="503">
        <v>594.74637320087652</v>
      </c>
      <c r="BB89" s="503">
        <v>539.83759233350065</v>
      </c>
      <c r="BC89" s="503">
        <v>396.17998218655219</v>
      </c>
      <c r="BD89" s="503">
        <v>377.52608069591679</v>
      </c>
      <c r="BE89" s="503">
        <v>405.25409858943044</v>
      </c>
      <c r="BF89" s="503">
        <v>425.27793318015557</v>
      </c>
      <c r="BG89" s="503">
        <v>621.92244155924709</v>
      </c>
      <c r="BH89" s="503">
        <v>464.32159701908097</v>
      </c>
      <c r="BI89" s="503">
        <v>297.77604062566201</v>
      </c>
      <c r="BJ89" s="503">
        <v>289.30949528982165</v>
      </c>
      <c r="BK89" s="503">
        <v>259.0856126381023</v>
      </c>
      <c r="BL89" s="503">
        <v>249.63174628994389</v>
      </c>
      <c r="BM89" s="503">
        <v>345.9642352455981</v>
      </c>
      <c r="BN89" s="503">
        <v>0</v>
      </c>
      <c r="BO89" s="503">
        <v>0</v>
      </c>
      <c r="BP89" s="503">
        <v>0</v>
      </c>
      <c r="BQ89" s="503">
        <v>0</v>
      </c>
      <c r="BR89" s="503">
        <v>0</v>
      </c>
      <c r="BS89" s="503">
        <v>0</v>
      </c>
      <c r="BT89" s="503">
        <v>0</v>
      </c>
      <c r="BU89" s="503">
        <v>0</v>
      </c>
      <c r="BV89" s="503">
        <v>0</v>
      </c>
      <c r="BW89" s="503">
        <v>0</v>
      </c>
      <c r="BX89" s="503">
        <v>0</v>
      </c>
      <c r="BY89" s="503">
        <v>0</v>
      </c>
      <c r="BZ89" s="503">
        <v>0</v>
      </c>
      <c r="CA89" s="503">
        <v>0</v>
      </c>
      <c r="CB89" s="503">
        <v>0</v>
      </c>
      <c r="CC89" s="503">
        <v>0</v>
      </c>
      <c r="CD89" s="503">
        <v>0</v>
      </c>
      <c r="CE89" s="504">
        <v>0</v>
      </c>
    </row>
    <row r="90" spans="1:83" ht="39.75" customHeight="1" x14ac:dyDescent="0.35">
      <c r="A90" s="409"/>
      <c r="B90" s="410" t="s">
        <v>736</v>
      </c>
      <c r="C90" s="505"/>
      <c r="D90" s="412" t="s">
        <v>524</v>
      </c>
      <c r="E90" s="412" t="s">
        <v>525</v>
      </c>
      <c r="F90" s="412" t="s">
        <v>526</v>
      </c>
      <c r="G90" s="412" t="s">
        <v>527</v>
      </c>
      <c r="H90" s="412" t="s">
        <v>528</v>
      </c>
      <c r="I90" s="412" t="s">
        <v>529</v>
      </c>
      <c r="J90" s="412" t="s">
        <v>530</v>
      </c>
      <c r="K90" s="412" t="s">
        <v>531</v>
      </c>
      <c r="L90" s="412" t="s">
        <v>532</v>
      </c>
      <c r="M90" s="412" t="s">
        <v>533</v>
      </c>
      <c r="N90" s="412" t="s">
        <v>534</v>
      </c>
      <c r="O90" s="412" t="s">
        <v>535</v>
      </c>
      <c r="P90" s="412" t="s">
        <v>536</v>
      </c>
      <c r="Q90" s="412" t="s">
        <v>537</v>
      </c>
      <c r="R90" s="412" t="s">
        <v>538</v>
      </c>
      <c r="S90" s="412" t="s">
        <v>539</v>
      </c>
      <c r="T90" s="412" t="s">
        <v>540</v>
      </c>
      <c r="U90" s="412" t="s">
        <v>541</v>
      </c>
      <c r="V90" s="412" t="s">
        <v>542</v>
      </c>
      <c r="W90" s="412" t="s">
        <v>543</v>
      </c>
      <c r="X90" s="412" t="s">
        <v>544</v>
      </c>
      <c r="Y90" s="412" t="s">
        <v>545</v>
      </c>
      <c r="Z90" s="412" t="s">
        <v>546</v>
      </c>
      <c r="AA90" s="412" t="s">
        <v>547</v>
      </c>
      <c r="AB90" s="412" t="s">
        <v>548</v>
      </c>
      <c r="AC90" s="412" t="s">
        <v>549</v>
      </c>
      <c r="AD90" s="412" t="s">
        <v>550</v>
      </c>
      <c r="AE90" s="412" t="s">
        <v>551</v>
      </c>
      <c r="AF90" s="412" t="s">
        <v>552</v>
      </c>
      <c r="AG90" s="412" t="s">
        <v>553</v>
      </c>
      <c r="AH90" s="412" t="s">
        <v>554</v>
      </c>
      <c r="AI90" s="412" t="s">
        <v>555</v>
      </c>
      <c r="AJ90" s="412" t="s">
        <v>556</v>
      </c>
      <c r="AK90" s="412" t="s">
        <v>557</v>
      </c>
      <c r="AL90" s="412" t="s">
        <v>558</v>
      </c>
      <c r="AM90" s="412" t="s">
        <v>559</v>
      </c>
      <c r="AN90" s="412" t="s">
        <v>560</v>
      </c>
      <c r="AO90" s="412" t="s">
        <v>561</v>
      </c>
      <c r="AP90" s="412" t="s">
        <v>562</v>
      </c>
      <c r="AQ90" s="412" t="s">
        <v>563</v>
      </c>
      <c r="AR90" s="412" t="s">
        <v>564</v>
      </c>
      <c r="AS90" s="412" t="s">
        <v>565</v>
      </c>
      <c r="AT90" s="412" t="s">
        <v>566</v>
      </c>
      <c r="AU90" s="412" t="s">
        <v>567</v>
      </c>
      <c r="AV90" s="412" t="s">
        <v>568</v>
      </c>
      <c r="AW90" s="412" t="s">
        <v>569</v>
      </c>
      <c r="AX90" s="412" t="s">
        <v>570</v>
      </c>
      <c r="AY90" s="412" t="s">
        <v>571</v>
      </c>
      <c r="AZ90" s="412" t="s">
        <v>572</v>
      </c>
      <c r="BA90" s="412" t="s">
        <v>573</v>
      </c>
      <c r="BB90" s="412" t="s">
        <v>574</v>
      </c>
      <c r="BC90" s="412" t="s">
        <v>575</v>
      </c>
      <c r="BD90" s="412" t="s">
        <v>576</v>
      </c>
      <c r="BE90" s="412" t="s">
        <v>577</v>
      </c>
      <c r="BF90" s="412" t="s">
        <v>578</v>
      </c>
      <c r="BG90" s="412" t="s">
        <v>579</v>
      </c>
      <c r="BH90" s="412" t="s">
        <v>580</v>
      </c>
      <c r="BI90" s="412" t="s">
        <v>581</v>
      </c>
      <c r="BJ90" s="412" t="s">
        <v>582</v>
      </c>
      <c r="BK90" s="412" t="s">
        <v>583</v>
      </c>
      <c r="BL90" s="412" t="s">
        <v>584</v>
      </c>
      <c r="BM90" s="412" t="s">
        <v>585</v>
      </c>
      <c r="BN90" s="412" t="s">
        <v>586</v>
      </c>
      <c r="BO90" s="412" t="s">
        <v>587</v>
      </c>
      <c r="BP90" s="412" t="s">
        <v>588</v>
      </c>
      <c r="BQ90" s="412" t="s">
        <v>589</v>
      </c>
      <c r="BR90" s="412" t="s">
        <v>590</v>
      </c>
      <c r="BS90" s="412" t="s">
        <v>591</v>
      </c>
      <c r="BT90" s="412" t="s">
        <v>592</v>
      </c>
      <c r="BU90" s="412" t="s">
        <v>593</v>
      </c>
      <c r="BV90" s="412" t="s">
        <v>594</v>
      </c>
      <c r="BW90" s="412" t="s">
        <v>595</v>
      </c>
      <c r="BX90" s="412" t="s">
        <v>596</v>
      </c>
      <c r="BY90" s="412" t="s">
        <v>597</v>
      </c>
      <c r="BZ90" s="412" t="s">
        <v>598</v>
      </c>
      <c r="CA90" s="412" t="s">
        <v>599</v>
      </c>
      <c r="CB90" s="412" t="s">
        <v>600</v>
      </c>
      <c r="CC90" s="412" t="s">
        <v>601</v>
      </c>
      <c r="CD90" s="412" t="s">
        <v>602</v>
      </c>
      <c r="CE90" s="413" t="s">
        <v>603</v>
      </c>
    </row>
    <row r="91" spans="1:83" ht="26.25" customHeight="1" x14ac:dyDescent="0.35">
      <c r="A91" s="401"/>
      <c r="B91" s="108" t="s">
        <v>163</v>
      </c>
      <c r="C91" s="53"/>
      <c r="D91" s="399">
        <v>0</v>
      </c>
      <c r="E91" s="399">
        <v>0</v>
      </c>
      <c r="F91" s="399">
        <v>0</v>
      </c>
      <c r="G91" s="399">
        <v>0</v>
      </c>
      <c r="H91" s="399">
        <v>0</v>
      </c>
      <c r="I91" s="399">
        <v>0</v>
      </c>
      <c r="J91" s="399">
        <v>0</v>
      </c>
      <c r="K91" s="399">
        <v>0</v>
      </c>
      <c r="L91" s="399">
        <v>0</v>
      </c>
      <c r="M91" s="399">
        <v>0</v>
      </c>
      <c r="N91" s="399">
        <v>0</v>
      </c>
      <c r="O91" s="399">
        <v>0</v>
      </c>
      <c r="P91" s="399">
        <v>0</v>
      </c>
      <c r="Q91" s="399">
        <v>0</v>
      </c>
      <c r="R91" s="399">
        <v>0</v>
      </c>
      <c r="S91" s="399">
        <v>0</v>
      </c>
      <c r="T91" s="399">
        <v>0</v>
      </c>
      <c r="U91" s="399">
        <v>0</v>
      </c>
      <c r="V91" s="399">
        <v>0</v>
      </c>
      <c r="W91" s="399">
        <v>0</v>
      </c>
      <c r="X91" s="399">
        <v>0</v>
      </c>
      <c r="Y91" s="399">
        <v>0</v>
      </c>
      <c r="Z91" s="399">
        <v>0</v>
      </c>
      <c r="AA91" s="399">
        <v>0</v>
      </c>
      <c r="AB91" s="399">
        <v>0</v>
      </c>
      <c r="AC91" s="399">
        <v>0</v>
      </c>
      <c r="AD91" s="399">
        <v>0</v>
      </c>
      <c r="AE91" s="399">
        <v>0</v>
      </c>
      <c r="AF91" s="399">
        <v>0</v>
      </c>
      <c r="AG91" s="399">
        <v>0</v>
      </c>
      <c r="AH91" s="399">
        <v>0</v>
      </c>
      <c r="AI91" s="399">
        <v>2838</v>
      </c>
      <c r="AJ91" s="399">
        <v>3010</v>
      </c>
      <c r="AK91" s="399">
        <v>3584</v>
      </c>
      <c r="AL91" s="399">
        <v>4157</v>
      </c>
      <c r="AM91" s="399">
        <v>4336</v>
      </c>
      <c r="AN91" s="399">
        <v>4541</v>
      </c>
      <c r="AO91" s="399">
        <v>4709</v>
      </c>
      <c r="AP91" s="399">
        <v>4710</v>
      </c>
      <c r="AQ91" s="399">
        <v>4517</v>
      </c>
      <c r="AR91" s="399">
        <v>4089</v>
      </c>
      <c r="AS91" s="399">
        <v>3977</v>
      </c>
      <c r="AT91" s="399">
        <v>4124</v>
      </c>
      <c r="AU91" s="399">
        <v>4593</v>
      </c>
      <c r="AV91" s="399">
        <v>5179</v>
      </c>
      <c r="AW91" s="399">
        <v>5512</v>
      </c>
      <c r="AX91" s="399">
        <v>5647</v>
      </c>
      <c r="AY91" s="399">
        <v>5657</v>
      </c>
      <c r="AZ91" s="399">
        <v>5514</v>
      </c>
      <c r="BA91" s="399">
        <v>3943</v>
      </c>
      <c r="BB91" s="399">
        <v>3834</v>
      </c>
      <c r="BC91" s="399">
        <v>3822</v>
      </c>
      <c r="BD91" s="399">
        <v>3901</v>
      </c>
      <c r="BE91" s="399">
        <v>3986</v>
      </c>
      <c r="BF91" s="399">
        <v>3989</v>
      </c>
      <c r="BG91" s="399">
        <v>3129</v>
      </c>
      <c r="BH91" s="399">
        <v>2187</v>
      </c>
      <c r="BI91" s="399">
        <v>2142</v>
      </c>
      <c r="BJ91" s="399">
        <v>2135</v>
      </c>
      <c r="BK91" s="399">
        <v>2117</v>
      </c>
      <c r="BL91" s="399">
        <v>2087</v>
      </c>
      <c r="BM91" s="399">
        <v>1935</v>
      </c>
      <c r="BN91" s="399">
        <v>1803</v>
      </c>
      <c r="BO91" s="399">
        <v>1619</v>
      </c>
      <c r="BP91" s="399">
        <v>1254</v>
      </c>
      <c r="BQ91" s="399">
        <v>939</v>
      </c>
      <c r="BR91" s="399">
        <v>799</v>
      </c>
      <c r="BS91" s="399">
        <v>706</v>
      </c>
      <c r="BT91" s="399">
        <v>625</v>
      </c>
      <c r="BU91" s="399">
        <v>588</v>
      </c>
      <c r="BV91" s="399">
        <v>494</v>
      </c>
      <c r="BW91" s="399">
        <v>360</v>
      </c>
      <c r="BX91" s="399">
        <v>272</v>
      </c>
      <c r="BY91" s="399">
        <v>210</v>
      </c>
      <c r="BZ91" s="399">
        <v>164</v>
      </c>
      <c r="CA91" s="399">
        <v>126</v>
      </c>
      <c r="CB91" s="399">
        <v>97</v>
      </c>
      <c r="CC91" s="399">
        <v>19</v>
      </c>
      <c r="CD91" s="399">
        <v>0</v>
      </c>
      <c r="CE91" s="400">
        <v>0</v>
      </c>
    </row>
    <row r="92" spans="1:83" ht="26.25" customHeight="1" x14ac:dyDescent="0.35">
      <c r="A92" s="53"/>
      <c r="B92" s="73" t="s">
        <v>716</v>
      </c>
      <c r="C92" s="447"/>
      <c r="D92" s="506"/>
      <c r="E92" s="506"/>
      <c r="F92" s="506"/>
      <c r="G92" s="506"/>
      <c r="H92" s="506"/>
      <c r="I92" s="506"/>
      <c r="J92" s="506"/>
      <c r="K92" s="506"/>
      <c r="L92" s="506"/>
      <c r="M92" s="506"/>
      <c r="N92" s="506"/>
      <c r="O92" s="506"/>
      <c r="P92" s="506"/>
      <c r="Q92" s="506"/>
      <c r="R92" s="506"/>
      <c r="S92" s="506"/>
      <c r="T92" s="506"/>
      <c r="U92" s="506"/>
      <c r="V92" s="506"/>
      <c r="W92" s="506"/>
      <c r="X92" s="506"/>
      <c r="Y92" s="506"/>
      <c r="Z92" s="506"/>
      <c r="AA92" s="506"/>
      <c r="AB92" s="506"/>
      <c r="AC92" s="506"/>
      <c r="AD92" s="506"/>
      <c r="AE92" s="506"/>
      <c r="AF92" s="506"/>
      <c r="AG92" s="506"/>
      <c r="AH92" s="506"/>
      <c r="AI92" s="506"/>
      <c r="AJ92" s="506"/>
      <c r="AK92" s="506"/>
      <c r="AL92" s="506"/>
      <c r="AM92" s="506"/>
      <c r="AN92" s="506"/>
      <c r="AO92" s="506"/>
      <c r="AP92" s="506"/>
      <c r="AQ92" s="506"/>
      <c r="AR92" s="506"/>
      <c r="AS92" s="506"/>
      <c r="AT92" s="506"/>
      <c r="BX92" s="197"/>
      <c r="BY92" s="197"/>
      <c r="BZ92" s="197"/>
      <c r="CA92" s="197"/>
      <c r="CB92" s="197"/>
      <c r="CC92" s="197"/>
      <c r="CD92" s="197"/>
      <c r="CE92" s="220"/>
    </row>
    <row r="93" spans="1:83" x14ac:dyDescent="0.35">
      <c r="A93" s="415"/>
      <c r="B93" s="279" t="s">
        <v>717</v>
      </c>
      <c r="C93" s="415"/>
      <c r="D93" s="402">
        <v>0</v>
      </c>
      <c r="E93" s="402">
        <v>0</v>
      </c>
      <c r="F93" s="402">
        <v>0</v>
      </c>
      <c r="G93" s="402">
        <v>0</v>
      </c>
      <c r="H93" s="402">
        <v>0</v>
      </c>
      <c r="I93" s="402">
        <v>0</v>
      </c>
      <c r="J93" s="402">
        <v>0</v>
      </c>
      <c r="K93" s="402">
        <v>0</v>
      </c>
      <c r="L93" s="402">
        <v>0</v>
      </c>
      <c r="M93" s="402">
        <v>0</v>
      </c>
      <c r="N93" s="402">
        <v>0</v>
      </c>
      <c r="O93" s="402">
        <v>0</v>
      </c>
      <c r="P93" s="402">
        <v>0</v>
      </c>
      <c r="Q93" s="402">
        <v>0</v>
      </c>
      <c r="R93" s="402">
        <v>0</v>
      </c>
      <c r="S93" s="402">
        <v>0</v>
      </c>
      <c r="T93" s="402">
        <v>0</v>
      </c>
      <c r="U93" s="402">
        <v>0</v>
      </c>
      <c r="V93" s="402">
        <v>0</v>
      </c>
      <c r="W93" s="402">
        <v>0</v>
      </c>
      <c r="X93" s="402">
        <v>0</v>
      </c>
      <c r="Y93" s="402">
        <v>0</v>
      </c>
      <c r="Z93" s="402">
        <v>0</v>
      </c>
      <c r="AA93" s="402">
        <v>0</v>
      </c>
      <c r="AB93" s="402">
        <v>0</v>
      </c>
      <c r="AC93" s="402">
        <v>0</v>
      </c>
      <c r="AD93" s="402">
        <v>0</v>
      </c>
      <c r="AE93" s="402">
        <v>0</v>
      </c>
      <c r="AF93" s="402">
        <v>0</v>
      </c>
      <c r="AG93" s="402">
        <v>0</v>
      </c>
      <c r="AH93" s="402">
        <v>0</v>
      </c>
      <c r="AI93" s="402">
        <v>0</v>
      </c>
      <c r="AJ93" s="402">
        <v>0</v>
      </c>
      <c r="AK93" s="402">
        <v>0</v>
      </c>
      <c r="AL93" s="402">
        <v>0</v>
      </c>
      <c r="AM93" s="402">
        <v>0</v>
      </c>
      <c r="AN93" s="402">
        <v>0</v>
      </c>
      <c r="AO93" s="402">
        <v>0</v>
      </c>
      <c r="AP93" s="402">
        <v>0</v>
      </c>
      <c r="AQ93" s="402">
        <v>0</v>
      </c>
      <c r="AR93" s="402">
        <v>0</v>
      </c>
      <c r="AS93" s="402">
        <v>0</v>
      </c>
      <c r="AT93" s="402">
        <v>0</v>
      </c>
      <c r="AU93" s="402">
        <v>0</v>
      </c>
      <c r="AV93" s="402">
        <v>0</v>
      </c>
      <c r="AW93" s="402">
        <v>0</v>
      </c>
      <c r="AX93" s="402">
        <v>0</v>
      </c>
      <c r="AY93" s="402">
        <v>0</v>
      </c>
      <c r="AZ93" s="402">
        <v>0</v>
      </c>
      <c r="BA93" s="402">
        <v>0</v>
      </c>
      <c r="BB93" s="402">
        <v>0</v>
      </c>
      <c r="BC93" s="402">
        <v>0</v>
      </c>
      <c r="BD93" s="402">
        <v>1268</v>
      </c>
      <c r="BE93" s="402">
        <v>1322</v>
      </c>
      <c r="BF93" s="402">
        <v>1345</v>
      </c>
      <c r="BG93" s="402">
        <v>1297</v>
      </c>
      <c r="BH93" s="402">
        <v>1213</v>
      </c>
      <c r="BI93" s="402">
        <v>1198</v>
      </c>
      <c r="BJ93" s="402">
        <v>1196</v>
      </c>
      <c r="BK93" s="402">
        <v>1196</v>
      </c>
      <c r="BL93" s="402">
        <v>1176</v>
      </c>
      <c r="BM93" s="402">
        <v>1055</v>
      </c>
      <c r="BN93" s="402">
        <v>969</v>
      </c>
      <c r="BO93" s="402">
        <v>847</v>
      </c>
      <c r="BP93" s="402">
        <v>530</v>
      </c>
      <c r="BQ93" s="402">
        <v>252</v>
      </c>
      <c r="BR93" s="402">
        <v>138</v>
      </c>
      <c r="BS93" s="402">
        <v>73</v>
      </c>
      <c r="BT93" s="402">
        <v>28</v>
      </c>
      <c r="BU93" s="402">
        <v>6</v>
      </c>
      <c r="BV93" s="402">
        <v>0</v>
      </c>
      <c r="BW93" s="402">
        <v>0</v>
      </c>
      <c r="BX93" s="402">
        <v>0</v>
      </c>
      <c r="BY93" s="402">
        <v>0</v>
      </c>
      <c r="BZ93" s="402">
        <v>0</v>
      </c>
      <c r="CA93" s="402">
        <v>0</v>
      </c>
      <c r="CB93" s="402">
        <v>0</v>
      </c>
      <c r="CC93" s="402">
        <v>0</v>
      </c>
      <c r="CD93" s="402">
        <v>0</v>
      </c>
      <c r="CE93" s="403">
        <v>0</v>
      </c>
    </row>
    <row r="94" spans="1:83" x14ac:dyDescent="0.35">
      <c r="A94" s="53"/>
      <c r="B94" s="201" t="s">
        <v>718</v>
      </c>
      <c r="C94" s="447"/>
      <c r="D94" s="402">
        <v>0</v>
      </c>
      <c r="E94" s="402">
        <v>0</v>
      </c>
      <c r="F94" s="402">
        <v>0</v>
      </c>
      <c r="G94" s="402">
        <v>0</v>
      </c>
      <c r="H94" s="402">
        <v>0</v>
      </c>
      <c r="I94" s="402">
        <v>0</v>
      </c>
      <c r="J94" s="402">
        <v>0</v>
      </c>
      <c r="K94" s="402">
        <v>0</v>
      </c>
      <c r="L94" s="402">
        <v>0</v>
      </c>
      <c r="M94" s="402">
        <v>0</v>
      </c>
      <c r="N94" s="402">
        <v>0</v>
      </c>
      <c r="O94" s="402">
        <v>0</v>
      </c>
      <c r="P94" s="402">
        <v>0</v>
      </c>
      <c r="Q94" s="402">
        <v>0</v>
      </c>
      <c r="R94" s="402">
        <v>0</v>
      </c>
      <c r="S94" s="402">
        <v>0</v>
      </c>
      <c r="T94" s="402">
        <v>0</v>
      </c>
      <c r="U94" s="402">
        <v>0</v>
      </c>
      <c r="V94" s="402">
        <v>0</v>
      </c>
      <c r="W94" s="402">
        <v>0</v>
      </c>
      <c r="X94" s="402">
        <v>0</v>
      </c>
      <c r="Y94" s="402">
        <v>0</v>
      </c>
      <c r="Z94" s="402">
        <v>0</v>
      </c>
      <c r="AA94" s="402">
        <v>0</v>
      </c>
      <c r="AB94" s="402">
        <v>0</v>
      </c>
      <c r="AC94" s="402">
        <v>0</v>
      </c>
      <c r="AD94" s="402">
        <v>0</v>
      </c>
      <c r="AE94" s="402">
        <v>0</v>
      </c>
      <c r="AF94" s="402">
        <v>0</v>
      </c>
      <c r="AG94" s="402">
        <v>0</v>
      </c>
      <c r="AH94" s="402">
        <v>0</v>
      </c>
      <c r="AI94" s="402">
        <v>0</v>
      </c>
      <c r="AJ94" s="402">
        <v>0</v>
      </c>
      <c r="AK94" s="402">
        <v>0</v>
      </c>
      <c r="AL94" s="402">
        <v>0</v>
      </c>
      <c r="AM94" s="402">
        <v>0</v>
      </c>
      <c r="AN94" s="402">
        <v>0</v>
      </c>
      <c r="AO94" s="402">
        <v>0</v>
      </c>
      <c r="AP94" s="402">
        <v>0</v>
      </c>
      <c r="AQ94" s="402">
        <v>0</v>
      </c>
      <c r="AR94" s="402">
        <v>0</v>
      </c>
      <c r="AS94" s="402">
        <v>0</v>
      </c>
      <c r="AT94" s="402">
        <v>0</v>
      </c>
      <c r="AU94" s="402">
        <v>0</v>
      </c>
      <c r="AV94" s="402">
        <v>0</v>
      </c>
      <c r="AW94" s="402">
        <v>0</v>
      </c>
      <c r="AX94" s="402">
        <v>0</v>
      </c>
      <c r="AY94" s="402">
        <v>0</v>
      </c>
      <c r="AZ94" s="402">
        <v>0</v>
      </c>
      <c r="BA94" s="402">
        <v>0</v>
      </c>
      <c r="BB94" s="402">
        <v>0</v>
      </c>
      <c r="BC94" s="402">
        <v>0</v>
      </c>
      <c r="BD94" s="402">
        <v>913</v>
      </c>
      <c r="BE94" s="402">
        <v>889</v>
      </c>
      <c r="BF94" s="402">
        <v>863</v>
      </c>
      <c r="BG94" s="402">
        <v>842</v>
      </c>
      <c r="BH94" s="402">
        <v>808</v>
      </c>
      <c r="BI94" s="402">
        <v>784</v>
      </c>
      <c r="BJ94" s="402">
        <v>776</v>
      </c>
      <c r="BK94" s="402">
        <v>753</v>
      </c>
      <c r="BL94" s="402">
        <v>737</v>
      </c>
      <c r="BM94" s="402">
        <v>706</v>
      </c>
      <c r="BN94" s="402">
        <v>653</v>
      </c>
      <c r="BO94" s="402">
        <v>589</v>
      </c>
      <c r="BP94" s="402">
        <v>534</v>
      </c>
      <c r="BQ94" s="402">
        <v>491</v>
      </c>
      <c r="BR94" s="402">
        <v>462</v>
      </c>
      <c r="BS94" s="402">
        <v>431</v>
      </c>
      <c r="BT94" s="402">
        <v>395</v>
      </c>
      <c r="BU94" s="402">
        <v>379</v>
      </c>
      <c r="BV94" s="402">
        <v>314</v>
      </c>
      <c r="BW94" s="402">
        <v>225</v>
      </c>
      <c r="BX94" s="402">
        <v>154</v>
      </c>
      <c r="BY94" s="402">
        <v>108</v>
      </c>
      <c r="BZ94" s="402">
        <v>77</v>
      </c>
      <c r="CA94" s="402">
        <v>53</v>
      </c>
      <c r="CB94" s="402">
        <v>37</v>
      </c>
      <c r="CC94" s="402">
        <v>6</v>
      </c>
      <c r="CD94" s="402">
        <v>0</v>
      </c>
      <c r="CE94" s="403">
        <v>0</v>
      </c>
    </row>
    <row r="95" spans="1:83" x14ac:dyDescent="0.35">
      <c r="A95" s="53"/>
      <c r="B95" s="279" t="s">
        <v>472</v>
      </c>
      <c r="C95" s="53"/>
      <c r="D95" s="402">
        <v>0</v>
      </c>
      <c r="E95" s="402">
        <v>0</v>
      </c>
      <c r="F95" s="402">
        <v>0</v>
      </c>
      <c r="G95" s="402">
        <v>0</v>
      </c>
      <c r="H95" s="402">
        <v>0</v>
      </c>
      <c r="I95" s="402">
        <v>0</v>
      </c>
      <c r="J95" s="402">
        <v>0</v>
      </c>
      <c r="K95" s="402">
        <v>0</v>
      </c>
      <c r="L95" s="402">
        <v>0</v>
      </c>
      <c r="M95" s="402">
        <v>0</v>
      </c>
      <c r="N95" s="402">
        <v>0</v>
      </c>
      <c r="O95" s="402">
        <v>0</v>
      </c>
      <c r="P95" s="402">
        <v>0</v>
      </c>
      <c r="Q95" s="402">
        <v>0</v>
      </c>
      <c r="R95" s="402">
        <v>0</v>
      </c>
      <c r="S95" s="402">
        <v>0</v>
      </c>
      <c r="T95" s="402">
        <v>0</v>
      </c>
      <c r="U95" s="402">
        <v>0</v>
      </c>
      <c r="V95" s="402">
        <v>0</v>
      </c>
      <c r="W95" s="402">
        <v>0</v>
      </c>
      <c r="X95" s="402">
        <v>0</v>
      </c>
      <c r="Y95" s="402">
        <v>0</v>
      </c>
      <c r="Z95" s="402">
        <v>0</v>
      </c>
      <c r="AA95" s="402">
        <v>0</v>
      </c>
      <c r="AB95" s="402">
        <v>0</v>
      </c>
      <c r="AC95" s="402">
        <v>0</v>
      </c>
      <c r="AD95" s="402">
        <v>0</v>
      </c>
      <c r="AE95" s="402">
        <v>0</v>
      </c>
      <c r="AF95" s="402">
        <v>0</v>
      </c>
      <c r="AG95" s="402">
        <v>0</v>
      </c>
      <c r="AH95" s="402">
        <v>0</v>
      </c>
      <c r="AI95" s="402">
        <v>0</v>
      </c>
      <c r="AJ95" s="402">
        <v>0</v>
      </c>
      <c r="AK95" s="402">
        <v>0</v>
      </c>
      <c r="AL95" s="402">
        <v>0</v>
      </c>
      <c r="AM95" s="402">
        <v>0</v>
      </c>
      <c r="AN95" s="402">
        <v>0</v>
      </c>
      <c r="AO95" s="402">
        <v>0</v>
      </c>
      <c r="AP95" s="402">
        <v>0</v>
      </c>
      <c r="AQ95" s="402">
        <v>0</v>
      </c>
      <c r="AR95" s="402">
        <v>0</v>
      </c>
      <c r="AS95" s="402">
        <v>0</v>
      </c>
      <c r="AT95" s="402">
        <v>0</v>
      </c>
      <c r="AU95" s="402">
        <v>0</v>
      </c>
      <c r="AV95" s="402">
        <v>0</v>
      </c>
      <c r="AW95" s="402">
        <v>0</v>
      </c>
      <c r="AX95" s="402">
        <v>0</v>
      </c>
      <c r="AY95" s="402">
        <v>0</v>
      </c>
      <c r="AZ95" s="402">
        <v>0</v>
      </c>
      <c r="BA95" s="402">
        <v>0</v>
      </c>
      <c r="BB95" s="402">
        <v>0</v>
      </c>
      <c r="BC95" s="402">
        <v>0</v>
      </c>
      <c r="BD95" s="402">
        <v>92</v>
      </c>
      <c r="BE95" s="402">
        <v>97</v>
      </c>
      <c r="BF95" s="402">
        <v>106</v>
      </c>
      <c r="BG95" s="402">
        <v>100</v>
      </c>
      <c r="BH95" s="402">
        <v>80</v>
      </c>
      <c r="BI95" s="402">
        <v>81</v>
      </c>
      <c r="BJ95" s="402">
        <v>83</v>
      </c>
      <c r="BK95" s="402">
        <v>85</v>
      </c>
      <c r="BL95" s="402">
        <v>89</v>
      </c>
      <c r="BM95" s="402">
        <v>97</v>
      </c>
      <c r="BN95" s="402">
        <v>109</v>
      </c>
      <c r="BO95" s="402">
        <v>121</v>
      </c>
      <c r="BP95" s="402">
        <v>136</v>
      </c>
      <c r="BQ95" s="402">
        <v>150</v>
      </c>
      <c r="BR95" s="402">
        <v>160</v>
      </c>
      <c r="BS95" s="402">
        <v>169</v>
      </c>
      <c r="BT95" s="402">
        <v>173</v>
      </c>
      <c r="BU95" s="402">
        <v>180</v>
      </c>
      <c r="BV95" s="402">
        <v>165</v>
      </c>
      <c r="BW95" s="402">
        <v>128</v>
      </c>
      <c r="BX95" s="402">
        <v>115</v>
      </c>
      <c r="BY95" s="402">
        <v>99</v>
      </c>
      <c r="BZ95" s="402">
        <v>86</v>
      </c>
      <c r="CA95" s="402">
        <v>72</v>
      </c>
      <c r="CB95" s="402">
        <v>60</v>
      </c>
      <c r="CC95" s="402">
        <v>12</v>
      </c>
      <c r="CD95" s="402">
        <v>0</v>
      </c>
      <c r="CE95" s="403">
        <v>0</v>
      </c>
    </row>
    <row r="96" spans="1:83" x14ac:dyDescent="0.35">
      <c r="A96" s="53"/>
      <c r="B96" s="279" t="s">
        <v>719</v>
      </c>
      <c r="C96" s="73"/>
      <c r="D96" s="402">
        <v>0</v>
      </c>
      <c r="E96" s="402">
        <v>0</v>
      </c>
      <c r="F96" s="402">
        <v>0</v>
      </c>
      <c r="G96" s="402">
        <v>0</v>
      </c>
      <c r="H96" s="402">
        <v>0</v>
      </c>
      <c r="I96" s="402">
        <v>0</v>
      </c>
      <c r="J96" s="402">
        <v>0</v>
      </c>
      <c r="K96" s="402">
        <v>0</v>
      </c>
      <c r="L96" s="402">
        <v>0</v>
      </c>
      <c r="M96" s="402">
        <v>0</v>
      </c>
      <c r="N96" s="402">
        <v>0</v>
      </c>
      <c r="O96" s="402">
        <v>0</v>
      </c>
      <c r="P96" s="402">
        <v>0</v>
      </c>
      <c r="Q96" s="402">
        <v>0</v>
      </c>
      <c r="R96" s="402">
        <v>0</v>
      </c>
      <c r="S96" s="402">
        <v>0</v>
      </c>
      <c r="T96" s="402">
        <v>0</v>
      </c>
      <c r="U96" s="402">
        <v>0</v>
      </c>
      <c r="V96" s="402">
        <v>0</v>
      </c>
      <c r="W96" s="402">
        <v>0</v>
      </c>
      <c r="X96" s="402">
        <v>0</v>
      </c>
      <c r="Y96" s="402">
        <v>0</v>
      </c>
      <c r="Z96" s="402">
        <v>0</v>
      </c>
      <c r="AA96" s="402">
        <v>0</v>
      </c>
      <c r="AB96" s="402">
        <v>0</v>
      </c>
      <c r="AC96" s="402">
        <v>0</v>
      </c>
      <c r="AD96" s="402">
        <v>0</v>
      </c>
      <c r="AE96" s="402">
        <v>0</v>
      </c>
      <c r="AF96" s="402">
        <v>0</v>
      </c>
      <c r="AG96" s="402">
        <v>0</v>
      </c>
      <c r="AH96" s="402">
        <v>0</v>
      </c>
      <c r="AI96" s="402">
        <v>0</v>
      </c>
      <c r="AJ96" s="402">
        <v>0</v>
      </c>
      <c r="AK96" s="402">
        <v>0</v>
      </c>
      <c r="AL96" s="402">
        <v>0</v>
      </c>
      <c r="AM96" s="402">
        <v>0</v>
      </c>
      <c r="AN96" s="402">
        <v>0</v>
      </c>
      <c r="AO96" s="402">
        <v>0</v>
      </c>
      <c r="AP96" s="402">
        <v>0</v>
      </c>
      <c r="AQ96" s="402">
        <v>0</v>
      </c>
      <c r="AR96" s="402">
        <v>0</v>
      </c>
      <c r="AS96" s="402">
        <v>0</v>
      </c>
      <c r="AT96" s="402">
        <v>0</v>
      </c>
      <c r="AU96" s="402">
        <v>0</v>
      </c>
      <c r="AV96" s="402">
        <v>0</v>
      </c>
      <c r="AW96" s="402">
        <v>0</v>
      </c>
      <c r="AX96" s="402">
        <v>0</v>
      </c>
      <c r="AY96" s="402">
        <v>0</v>
      </c>
      <c r="AZ96" s="402">
        <v>0</v>
      </c>
      <c r="BA96" s="402">
        <v>0</v>
      </c>
      <c r="BB96" s="402">
        <v>0</v>
      </c>
      <c r="BC96" s="402">
        <v>0</v>
      </c>
      <c r="BD96" s="402">
        <v>1628</v>
      </c>
      <c r="BE96" s="402">
        <v>1677</v>
      </c>
      <c r="BF96" s="402">
        <v>1675</v>
      </c>
      <c r="BG96" s="402">
        <v>890</v>
      </c>
      <c r="BH96" s="402">
        <v>86</v>
      </c>
      <c r="BI96" s="402">
        <v>79</v>
      </c>
      <c r="BJ96" s="402">
        <v>79</v>
      </c>
      <c r="BK96" s="402">
        <v>83</v>
      </c>
      <c r="BL96" s="402">
        <v>85</v>
      </c>
      <c r="BM96" s="402">
        <v>76</v>
      </c>
      <c r="BN96" s="402">
        <v>71</v>
      </c>
      <c r="BO96" s="402">
        <v>62</v>
      </c>
      <c r="BP96" s="402">
        <v>53</v>
      </c>
      <c r="BQ96" s="402">
        <v>46</v>
      </c>
      <c r="BR96" s="402">
        <v>39</v>
      </c>
      <c r="BS96" s="402">
        <v>33</v>
      </c>
      <c r="BT96" s="402">
        <v>29</v>
      </c>
      <c r="BU96" s="402">
        <v>24</v>
      </c>
      <c r="BV96" s="402">
        <v>14</v>
      </c>
      <c r="BW96" s="402">
        <v>6</v>
      </c>
      <c r="BX96" s="402">
        <v>3</v>
      </c>
      <c r="BY96" s="402">
        <v>2</v>
      </c>
      <c r="BZ96" s="402">
        <v>1</v>
      </c>
      <c r="CA96" s="402">
        <v>1</v>
      </c>
      <c r="CB96" s="402">
        <v>0</v>
      </c>
      <c r="CC96" s="402">
        <v>0</v>
      </c>
      <c r="CD96" s="402">
        <v>0</v>
      </c>
      <c r="CE96" s="403">
        <v>0</v>
      </c>
    </row>
    <row r="97" spans="1:83" ht="26.25" customHeight="1" x14ac:dyDescent="0.35">
      <c r="A97" s="415"/>
      <c r="B97" s="73" t="s">
        <v>723</v>
      </c>
      <c r="D97" s="402">
        <v>0</v>
      </c>
      <c r="E97" s="402">
        <v>0</v>
      </c>
      <c r="F97" s="402">
        <v>0</v>
      </c>
      <c r="G97" s="402">
        <v>0</v>
      </c>
      <c r="H97" s="402">
        <v>0</v>
      </c>
      <c r="I97" s="402">
        <v>0</v>
      </c>
      <c r="J97" s="402">
        <v>0</v>
      </c>
      <c r="K97" s="402">
        <v>0</v>
      </c>
      <c r="L97" s="402">
        <v>0</v>
      </c>
      <c r="M97" s="402">
        <v>0</v>
      </c>
      <c r="N97" s="402">
        <v>0</v>
      </c>
      <c r="O97" s="402">
        <v>0</v>
      </c>
      <c r="P97" s="402">
        <v>0</v>
      </c>
      <c r="Q97" s="402">
        <v>0</v>
      </c>
      <c r="R97" s="402">
        <v>0</v>
      </c>
      <c r="S97" s="402">
        <v>0</v>
      </c>
      <c r="T97" s="402">
        <v>0</v>
      </c>
      <c r="U97" s="402">
        <v>0</v>
      </c>
      <c r="V97" s="402">
        <v>0</v>
      </c>
      <c r="W97" s="402">
        <v>0</v>
      </c>
      <c r="X97" s="402">
        <v>0</v>
      </c>
      <c r="Y97" s="402">
        <v>0</v>
      </c>
      <c r="Z97" s="402">
        <v>0</v>
      </c>
      <c r="AA97" s="402">
        <v>0</v>
      </c>
      <c r="AB97" s="402">
        <v>0</v>
      </c>
      <c r="AC97" s="402">
        <v>0</v>
      </c>
      <c r="AD97" s="402">
        <v>0</v>
      </c>
      <c r="AE97" s="402">
        <v>0</v>
      </c>
      <c r="AF97" s="402">
        <v>0</v>
      </c>
      <c r="AG97" s="402">
        <v>0</v>
      </c>
      <c r="AH97" s="402">
        <v>0</v>
      </c>
      <c r="AI97" s="402">
        <v>1115</v>
      </c>
      <c r="AJ97" s="402">
        <v>1316</v>
      </c>
      <c r="AK97" s="402">
        <v>1846</v>
      </c>
      <c r="AL97" s="402">
        <v>2376</v>
      </c>
      <c r="AM97" s="402">
        <v>2685</v>
      </c>
      <c r="AN97" s="402">
        <v>2858</v>
      </c>
      <c r="AO97" s="402">
        <v>2992</v>
      </c>
      <c r="AP97" s="402">
        <v>2988</v>
      </c>
      <c r="AQ97" s="402">
        <v>2790</v>
      </c>
      <c r="AR97" s="402">
        <v>2370</v>
      </c>
      <c r="AS97" s="402">
        <v>2370</v>
      </c>
      <c r="AT97" s="402">
        <v>2449</v>
      </c>
      <c r="AU97" s="402">
        <v>3018</v>
      </c>
      <c r="AV97" s="402">
        <v>3536</v>
      </c>
      <c r="AW97" s="402">
        <v>3776</v>
      </c>
      <c r="AX97" s="402">
        <v>3882</v>
      </c>
      <c r="AY97" s="402">
        <v>3876</v>
      </c>
      <c r="AZ97" s="402">
        <v>3750</v>
      </c>
      <c r="BA97" s="402">
        <v>2238</v>
      </c>
      <c r="BB97" s="402">
        <v>2192</v>
      </c>
      <c r="BC97" s="402">
        <v>2202</v>
      </c>
      <c r="BD97" s="402">
        <v>2230</v>
      </c>
      <c r="BE97" s="402">
        <v>2235</v>
      </c>
      <c r="BF97" s="402">
        <v>2213</v>
      </c>
      <c r="BG97" s="402">
        <v>2218</v>
      </c>
      <c r="BH97" s="402">
        <v>2175</v>
      </c>
      <c r="BI97" s="402">
        <v>2131</v>
      </c>
      <c r="BJ97" s="402">
        <v>2123</v>
      </c>
      <c r="BK97" s="402">
        <v>2105</v>
      </c>
      <c r="BL97" s="402">
        <v>2076</v>
      </c>
      <c r="BM97" s="402">
        <v>1925</v>
      </c>
      <c r="BN97" s="402">
        <v>0</v>
      </c>
      <c r="BO97" s="402">
        <v>0</v>
      </c>
      <c r="BP97" s="402">
        <v>0</v>
      </c>
      <c r="BQ97" s="402">
        <v>0</v>
      </c>
      <c r="BR97" s="402">
        <v>0</v>
      </c>
      <c r="BS97" s="402">
        <v>0</v>
      </c>
      <c r="BT97" s="402">
        <v>0</v>
      </c>
      <c r="BU97" s="402">
        <v>0</v>
      </c>
      <c r="BV97" s="402">
        <v>0</v>
      </c>
      <c r="BW97" s="402">
        <v>0</v>
      </c>
      <c r="BX97" s="402">
        <v>0</v>
      </c>
      <c r="BY97" s="402">
        <v>0</v>
      </c>
      <c r="BZ97" s="402">
        <v>0</v>
      </c>
      <c r="CA97" s="402">
        <v>0</v>
      </c>
      <c r="CB97" s="402">
        <v>0</v>
      </c>
      <c r="CC97" s="402">
        <v>0</v>
      </c>
      <c r="CD97" s="402">
        <v>0</v>
      </c>
      <c r="CE97" s="403">
        <v>0</v>
      </c>
    </row>
    <row r="98" spans="1:83" x14ac:dyDescent="0.35">
      <c r="A98" s="415"/>
      <c r="B98" s="73" t="s">
        <v>724</v>
      </c>
      <c r="D98" s="402">
        <v>0</v>
      </c>
      <c r="E98" s="402">
        <v>0</v>
      </c>
      <c r="F98" s="402">
        <v>0</v>
      </c>
      <c r="G98" s="402">
        <v>0</v>
      </c>
      <c r="H98" s="402">
        <v>0</v>
      </c>
      <c r="I98" s="402">
        <v>0</v>
      </c>
      <c r="J98" s="402">
        <v>0</v>
      </c>
      <c r="K98" s="402">
        <v>0</v>
      </c>
      <c r="L98" s="402">
        <v>0</v>
      </c>
      <c r="M98" s="402">
        <v>0</v>
      </c>
      <c r="N98" s="402">
        <v>0</v>
      </c>
      <c r="O98" s="402">
        <v>0</v>
      </c>
      <c r="P98" s="402">
        <v>0</v>
      </c>
      <c r="Q98" s="402">
        <v>0</v>
      </c>
      <c r="R98" s="402">
        <v>0</v>
      </c>
      <c r="S98" s="402">
        <v>0</v>
      </c>
      <c r="T98" s="402">
        <v>0</v>
      </c>
      <c r="U98" s="402">
        <v>0</v>
      </c>
      <c r="V98" s="402">
        <v>0</v>
      </c>
      <c r="W98" s="402">
        <v>0</v>
      </c>
      <c r="X98" s="402">
        <v>0</v>
      </c>
      <c r="Y98" s="402">
        <v>0</v>
      </c>
      <c r="Z98" s="402">
        <v>0</v>
      </c>
      <c r="AA98" s="402">
        <v>0</v>
      </c>
      <c r="AB98" s="402">
        <v>0</v>
      </c>
      <c r="AC98" s="402">
        <v>0</v>
      </c>
      <c r="AD98" s="402">
        <v>0</v>
      </c>
      <c r="AE98" s="402">
        <v>0</v>
      </c>
      <c r="AF98" s="402">
        <v>0</v>
      </c>
      <c r="AG98" s="402">
        <v>0</v>
      </c>
      <c r="AH98" s="402">
        <v>0</v>
      </c>
      <c r="AI98" s="402">
        <v>0</v>
      </c>
      <c r="AJ98" s="402">
        <v>0</v>
      </c>
      <c r="AK98" s="402">
        <v>0</v>
      </c>
      <c r="AL98" s="402">
        <v>0</v>
      </c>
      <c r="AM98" s="402">
        <v>0</v>
      </c>
      <c r="AN98" s="402">
        <v>0</v>
      </c>
      <c r="AO98" s="402">
        <v>0</v>
      </c>
      <c r="AP98" s="402">
        <v>0</v>
      </c>
      <c r="AQ98" s="402">
        <v>0</v>
      </c>
      <c r="AR98" s="402">
        <v>0</v>
      </c>
      <c r="AS98" s="402">
        <v>0</v>
      </c>
      <c r="AT98" s="402">
        <v>0</v>
      </c>
      <c r="AU98" s="402">
        <v>0</v>
      </c>
      <c r="AV98" s="402">
        <v>0</v>
      </c>
      <c r="AW98" s="402">
        <v>0</v>
      </c>
      <c r="AX98" s="402">
        <v>0</v>
      </c>
      <c r="AY98" s="402">
        <v>0</v>
      </c>
      <c r="AZ98" s="402">
        <v>0</v>
      </c>
      <c r="BA98" s="402">
        <v>0</v>
      </c>
      <c r="BB98" s="402">
        <v>0</v>
      </c>
      <c r="BC98" s="402">
        <v>0</v>
      </c>
      <c r="BD98" s="402">
        <v>2633</v>
      </c>
      <c r="BE98" s="402">
        <v>2663</v>
      </c>
      <c r="BF98" s="402">
        <v>2644</v>
      </c>
      <c r="BG98" s="402">
        <v>1832</v>
      </c>
      <c r="BH98" s="402">
        <v>974</v>
      </c>
      <c r="BI98" s="402">
        <v>944</v>
      </c>
      <c r="BJ98" s="402">
        <v>938</v>
      </c>
      <c r="BK98" s="402">
        <v>922</v>
      </c>
      <c r="BL98" s="402">
        <v>911</v>
      </c>
      <c r="BM98" s="402">
        <v>880</v>
      </c>
      <c r="BN98" s="402">
        <v>833</v>
      </c>
      <c r="BO98" s="402">
        <v>771</v>
      </c>
      <c r="BP98" s="402">
        <v>723</v>
      </c>
      <c r="BQ98" s="402">
        <v>687</v>
      </c>
      <c r="BR98" s="402">
        <v>661</v>
      </c>
      <c r="BS98" s="402">
        <v>633</v>
      </c>
      <c r="BT98" s="402">
        <v>598</v>
      </c>
      <c r="BU98" s="402">
        <v>582</v>
      </c>
      <c r="BV98" s="402">
        <v>493</v>
      </c>
      <c r="BW98" s="402">
        <v>359</v>
      </c>
      <c r="BX98" s="402">
        <v>272</v>
      </c>
      <c r="BY98" s="402">
        <v>210</v>
      </c>
      <c r="BZ98" s="402">
        <v>164</v>
      </c>
      <c r="CA98" s="402">
        <v>126</v>
      </c>
      <c r="CB98" s="402">
        <v>97</v>
      </c>
      <c r="CC98" s="402">
        <v>19</v>
      </c>
      <c r="CD98" s="402">
        <v>0</v>
      </c>
      <c r="CE98" s="403">
        <v>0</v>
      </c>
    </row>
    <row r="99" spans="1:83" ht="24.75" customHeight="1" x14ac:dyDescent="0.35">
      <c r="A99" s="53"/>
      <c r="B99" s="73" t="s">
        <v>725</v>
      </c>
      <c r="BX99" s="197"/>
      <c r="BY99" s="197"/>
      <c r="BZ99" s="197"/>
      <c r="CA99" s="197"/>
      <c r="CB99" s="197"/>
      <c r="CC99" s="197"/>
      <c r="CD99" s="197"/>
      <c r="CE99" s="220"/>
    </row>
    <row r="100" spans="1:83" x14ac:dyDescent="0.35">
      <c r="A100" s="415"/>
      <c r="B100" s="201" t="s">
        <v>726</v>
      </c>
      <c r="D100" s="402">
        <v>0</v>
      </c>
      <c r="E100" s="402">
        <v>0</v>
      </c>
      <c r="F100" s="402">
        <v>0</v>
      </c>
      <c r="G100" s="402">
        <v>0</v>
      </c>
      <c r="H100" s="402">
        <v>0</v>
      </c>
      <c r="I100" s="402">
        <v>0</v>
      </c>
      <c r="J100" s="402">
        <v>0</v>
      </c>
      <c r="K100" s="402">
        <v>0</v>
      </c>
      <c r="L100" s="402">
        <v>0</v>
      </c>
      <c r="M100" s="402">
        <v>0</v>
      </c>
      <c r="N100" s="402">
        <v>0</v>
      </c>
      <c r="O100" s="402">
        <v>0</v>
      </c>
      <c r="P100" s="402">
        <v>0</v>
      </c>
      <c r="Q100" s="402">
        <v>0</v>
      </c>
      <c r="R100" s="402">
        <v>0</v>
      </c>
      <c r="S100" s="402">
        <v>0</v>
      </c>
      <c r="T100" s="402">
        <v>0</v>
      </c>
      <c r="U100" s="402">
        <v>0</v>
      </c>
      <c r="V100" s="402">
        <v>0</v>
      </c>
      <c r="W100" s="402">
        <v>0</v>
      </c>
      <c r="X100" s="402">
        <v>0</v>
      </c>
      <c r="Y100" s="402">
        <v>0</v>
      </c>
      <c r="Z100" s="402">
        <v>0</v>
      </c>
      <c r="AA100" s="402">
        <v>0</v>
      </c>
      <c r="AB100" s="402">
        <v>0</v>
      </c>
      <c r="AC100" s="402">
        <v>0</v>
      </c>
      <c r="AD100" s="402">
        <v>0</v>
      </c>
      <c r="AE100" s="402">
        <v>0</v>
      </c>
      <c r="AF100" s="402">
        <v>0</v>
      </c>
      <c r="AG100" s="402">
        <v>0</v>
      </c>
      <c r="AH100" s="402">
        <v>0</v>
      </c>
      <c r="AI100" s="402">
        <v>551</v>
      </c>
      <c r="AJ100" s="402">
        <v>746</v>
      </c>
      <c r="AK100" s="402">
        <v>1179</v>
      </c>
      <c r="AL100" s="402">
        <v>1611</v>
      </c>
      <c r="AM100" s="402">
        <v>1813</v>
      </c>
      <c r="AN100" s="402">
        <v>1885</v>
      </c>
      <c r="AO100" s="402">
        <v>1892</v>
      </c>
      <c r="AP100" s="402">
        <v>1832</v>
      </c>
      <c r="AQ100" s="402">
        <v>1578</v>
      </c>
      <c r="AR100" s="402">
        <v>1249</v>
      </c>
      <c r="AS100" s="402">
        <v>1031</v>
      </c>
      <c r="AT100" s="402">
        <v>1007</v>
      </c>
      <c r="AU100" s="402">
        <v>1441</v>
      </c>
      <c r="AV100" s="402">
        <v>1753</v>
      </c>
      <c r="AW100" s="402">
        <v>1790</v>
      </c>
      <c r="AX100" s="402">
        <v>1800</v>
      </c>
      <c r="AY100" s="402">
        <v>1659</v>
      </c>
      <c r="AZ100" s="402">
        <v>1461</v>
      </c>
      <c r="BA100" s="402">
        <v>0</v>
      </c>
      <c r="BB100" s="402">
        <v>0</v>
      </c>
      <c r="BC100" s="402">
        <v>0</v>
      </c>
      <c r="BD100" s="402">
        <v>0</v>
      </c>
      <c r="BE100" s="402">
        <v>0</v>
      </c>
      <c r="BF100" s="402">
        <v>0</v>
      </c>
      <c r="BG100" s="402">
        <v>0</v>
      </c>
      <c r="BH100" s="402">
        <v>0</v>
      </c>
      <c r="BI100" s="402">
        <v>0</v>
      </c>
      <c r="BJ100" s="402">
        <v>0</v>
      </c>
      <c r="BK100" s="402">
        <v>0</v>
      </c>
      <c r="BL100" s="402">
        <v>0</v>
      </c>
      <c r="BM100" s="402">
        <v>0</v>
      </c>
      <c r="BN100" s="402">
        <v>0</v>
      </c>
      <c r="BO100" s="402">
        <v>0</v>
      </c>
      <c r="BP100" s="402">
        <v>0</v>
      </c>
      <c r="BQ100" s="402">
        <v>0</v>
      </c>
      <c r="BR100" s="402">
        <v>0</v>
      </c>
      <c r="BS100" s="402">
        <v>0</v>
      </c>
      <c r="BT100" s="402">
        <v>0</v>
      </c>
      <c r="BU100" s="402">
        <v>0</v>
      </c>
      <c r="BV100" s="402">
        <v>0</v>
      </c>
      <c r="BW100" s="402">
        <v>0</v>
      </c>
      <c r="BX100" s="402">
        <v>0</v>
      </c>
      <c r="BY100" s="402">
        <v>0</v>
      </c>
      <c r="BZ100" s="402">
        <v>0</v>
      </c>
      <c r="CA100" s="402">
        <v>0</v>
      </c>
      <c r="CB100" s="402">
        <v>0</v>
      </c>
      <c r="CC100" s="402">
        <v>0</v>
      </c>
      <c r="CD100" s="402">
        <v>0</v>
      </c>
      <c r="CE100" s="403">
        <v>0</v>
      </c>
    </row>
    <row r="101" spans="1:83" x14ac:dyDescent="0.35">
      <c r="A101" s="415"/>
      <c r="B101" s="201" t="s">
        <v>727</v>
      </c>
      <c r="D101" s="402">
        <v>0</v>
      </c>
      <c r="E101" s="402">
        <v>0</v>
      </c>
      <c r="F101" s="402">
        <v>0</v>
      </c>
      <c r="G101" s="402">
        <v>0</v>
      </c>
      <c r="H101" s="402">
        <v>0</v>
      </c>
      <c r="I101" s="402">
        <v>0</v>
      </c>
      <c r="J101" s="402">
        <v>0</v>
      </c>
      <c r="K101" s="402">
        <v>0</v>
      </c>
      <c r="L101" s="402">
        <v>0</v>
      </c>
      <c r="M101" s="402">
        <v>0</v>
      </c>
      <c r="N101" s="402">
        <v>0</v>
      </c>
      <c r="O101" s="402">
        <v>0</v>
      </c>
      <c r="P101" s="402">
        <v>0</v>
      </c>
      <c r="Q101" s="402">
        <v>0</v>
      </c>
      <c r="R101" s="402">
        <v>0</v>
      </c>
      <c r="S101" s="402">
        <v>0</v>
      </c>
      <c r="T101" s="402">
        <v>0</v>
      </c>
      <c r="U101" s="402">
        <v>0</v>
      </c>
      <c r="V101" s="402">
        <v>0</v>
      </c>
      <c r="W101" s="402">
        <v>0</v>
      </c>
      <c r="X101" s="402">
        <v>0</v>
      </c>
      <c r="Y101" s="402">
        <v>0</v>
      </c>
      <c r="Z101" s="402">
        <v>0</v>
      </c>
      <c r="AA101" s="402">
        <v>0</v>
      </c>
      <c r="AB101" s="402">
        <v>0</v>
      </c>
      <c r="AC101" s="402">
        <v>0</v>
      </c>
      <c r="AD101" s="402">
        <v>0</v>
      </c>
      <c r="AE101" s="402">
        <v>0</v>
      </c>
      <c r="AF101" s="402">
        <v>0</v>
      </c>
      <c r="AG101" s="402">
        <v>0</v>
      </c>
      <c r="AH101" s="402">
        <v>0</v>
      </c>
      <c r="AI101" s="402">
        <v>1723</v>
      </c>
      <c r="AJ101" s="402">
        <v>1694</v>
      </c>
      <c r="AK101" s="402">
        <v>1738</v>
      </c>
      <c r="AL101" s="402">
        <v>1781</v>
      </c>
      <c r="AM101" s="402">
        <v>1651</v>
      </c>
      <c r="AN101" s="402">
        <v>1683</v>
      </c>
      <c r="AO101" s="402">
        <v>1717</v>
      </c>
      <c r="AP101" s="402">
        <v>1722</v>
      </c>
      <c r="AQ101" s="402">
        <v>1727</v>
      </c>
      <c r="AR101" s="402">
        <v>1719</v>
      </c>
      <c r="AS101" s="402">
        <v>1607</v>
      </c>
      <c r="AT101" s="402">
        <v>1675</v>
      </c>
      <c r="AU101" s="402">
        <v>1575</v>
      </c>
      <c r="AV101" s="402">
        <v>1643</v>
      </c>
      <c r="AW101" s="402">
        <v>1736</v>
      </c>
      <c r="AX101" s="402">
        <v>1765</v>
      </c>
      <c r="AY101" s="402">
        <v>1781</v>
      </c>
      <c r="AZ101" s="402">
        <v>1764</v>
      </c>
      <c r="BA101" s="402">
        <v>1705</v>
      </c>
      <c r="BB101" s="402">
        <v>1643</v>
      </c>
      <c r="BC101" s="402">
        <v>1620</v>
      </c>
      <c r="BD101" s="402">
        <v>1671</v>
      </c>
      <c r="BE101" s="402">
        <v>1750</v>
      </c>
      <c r="BF101" s="402">
        <v>1776</v>
      </c>
      <c r="BG101" s="402">
        <v>911</v>
      </c>
      <c r="BH101" s="402">
        <v>12</v>
      </c>
      <c r="BI101" s="402">
        <v>11</v>
      </c>
      <c r="BJ101" s="402">
        <v>12</v>
      </c>
      <c r="BK101" s="402">
        <v>12</v>
      </c>
      <c r="BL101" s="402">
        <v>11</v>
      </c>
      <c r="BM101" s="402">
        <v>10</v>
      </c>
      <c r="BN101" s="402">
        <v>0</v>
      </c>
      <c r="BO101" s="402">
        <v>0</v>
      </c>
      <c r="BP101" s="402">
        <v>0</v>
      </c>
      <c r="BQ101" s="402">
        <v>0</v>
      </c>
      <c r="BR101" s="402">
        <v>0</v>
      </c>
      <c r="BS101" s="402">
        <v>0</v>
      </c>
      <c r="BT101" s="402">
        <v>0</v>
      </c>
      <c r="BU101" s="402">
        <v>0</v>
      </c>
      <c r="BV101" s="402">
        <v>0</v>
      </c>
      <c r="BW101" s="402">
        <v>0</v>
      </c>
      <c r="BX101" s="402">
        <v>0</v>
      </c>
      <c r="BY101" s="402">
        <v>0</v>
      </c>
      <c r="BZ101" s="402">
        <v>0</v>
      </c>
      <c r="CA101" s="402">
        <v>0</v>
      </c>
      <c r="CB101" s="402">
        <v>0</v>
      </c>
      <c r="CC101" s="402">
        <v>0</v>
      </c>
      <c r="CD101" s="402">
        <v>0</v>
      </c>
      <c r="CE101" s="403">
        <v>0</v>
      </c>
    </row>
    <row r="102" spans="1:83" x14ac:dyDescent="0.35">
      <c r="A102" s="53"/>
      <c r="B102" s="201" t="s">
        <v>712</v>
      </c>
      <c r="D102" s="402">
        <v>0</v>
      </c>
      <c r="E102" s="402">
        <v>0</v>
      </c>
      <c r="F102" s="402">
        <v>0</v>
      </c>
      <c r="G102" s="402">
        <v>0</v>
      </c>
      <c r="H102" s="402">
        <v>0</v>
      </c>
      <c r="I102" s="402">
        <v>0</v>
      </c>
      <c r="J102" s="402">
        <v>0</v>
      </c>
      <c r="K102" s="402">
        <v>0</v>
      </c>
      <c r="L102" s="402">
        <v>0</v>
      </c>
      <c r="M102" s="402">
        <v>0</v>
      </c>
      <c r="N102" s="402">
        <v>0</v>
      </c>
      <c r="O102" s="402">
        <v>0</v>
      </c>
      <c r="P102" s="402">
        <v>0</v>
      </c>
      <c r="Q102" s="402">
        <v>0</v>
      </c>
      <c r="R102" s="402">
        <v>0</v>
      </c>
      <c r="S102" s="402">
        <v>0</v>
      </c>
      <c r="T102" s="402">
        <v>0</v>
      </c>
      <c r="U102" s="402">
        <v>0</v>
      </c>
      <c r="V102" s="402">
        <v>0</v>
      </c>
      <c r="W102" s="402">
        <v>0</v>
      </c>
      <c r="X102" s="402">
        <v>0</v>
      </c>
      <c r="Y102" s="402">
        <v>0</v>
      </c>
      <c r="Z102" s="402">
        <v>0</v>
      </c>
      <c r="AA102" s="402">
        <v>0</v>
      </c>
      <c r="AB102" s="402">
        <v>0</v>
      </c>
      <c r="AC102" s="402">
        <v>0</v>
      </c>
      <c r="AD102" s="402">
        <v>0</v>
      </c>
      <c r="AE102" s="402">
        <v>0</v>
      </c>
      <c r="AF102" s="402">
        <v>0</v>
      </c>
      <c r="AG102" s="402">
        <v>0</v>
      </c>
      <c r="AH102" s="402">
        <v>0</v>
      </c>
      <c r="AI102" s="402">
        <v>207</v>
      </c>
      <c r="AJ102" s="402">
        <v>205</v>
      </c>
      <c r="AK102" s="402">
        <v>221</v>
      </c>
      <c r="AL102" s="402">
        <v>240</v>
      </c>
      <c r="AM102" s="402">
        <v>241</v>
      </c>
      <c r="AN102" s="402">
        <v>273</v>
      </c>
      <c r="AO102" s="402">
        <v>301</v>
      </c>
      <c r="AP102" s="402">
        <v>327</v>
      </c>
      <c r="AQ102" s="402">
        <v>352</v>
      </c>
      <c r="AR102" s="402">
        <v>247</v>
      </c>
      <c r="AS102" s="402">
        <v>290</v>
      </c>
      <c r="AT102" s="402">
        <v>330</v>
      </c>
      <c r="AU102" s="402">
        <v>375</v>
      </c>
      <c r="AV102" s="402">
        <v>425</v>
      </c>
      <c r="AW102" s="402">
        <v>527</v>
      </c>
      <c r="AX102" s="402">
        <v>618</v>
      </c>
      <c r="AY102" s="402">
        <v>739</v>
      </c>
      <c r="AZ102" s="402">
        <v>786</v>
      </c>
      <c r="BA102" s="402">
        <v>849</v>
      </c>
      <c r="BB102" s="402">
        <v>898</v>
      </c>
      <c r="BC102" s="402">
        <v>932</v>
      </c>
      <c r="BD102" s="402">
        <v>994</v>
      </c>
      <c r="BE102" s="402">
        <v>1048</v>
      </c>
      <c r="BF102" s="402">
        <v>1091</v>
      </c>
      <c r="BG102" s="402">
        <v>1121</v>
      </c>
      <c r="BH102" s="402">
        <v>1137</v>
      </c>
      <c r="BI102" s="402">
        <v>1139</v>
      </c>
      <c r="BJ102" s="402">
        <v>1142</v>
      </c>
      <c r="BK102" s="402">
        <v>1133</v>
      </c>
      <c r="BL102" s="402">
        <v>1128</v>
      </c>
      <c r="BM102" s="402">
        <v>1099</v>
      </c>
      <c r="BN102" s="402">
        <v>0</v>
      </c>
      <c r="BO102" s="402">
        <v>0</v>
      </c>
      <c r="BP102" s="402">
        <v>0</v>
      </c>
      <c r="BQ102" s="402">
        <v>0</v>
      </c>
      <c r="BR102" s="402">
        <v>0</v>
      </c>
      <c r="BS102" s="402">
        <v>0</v>
      </c>
      <c r="BT102" s="402">
        <v>0</v>
      </c>
      <c r="BU102" s="402">
        <v>0</v>
      </c>
      <c r="BV102" s="402">
        <v>0</v>
      </c>
      <c r="BW102" s="402">
        <v>0</v>
      </c>
      <c r="BX102" s="402">
        <v>0</v>
      </c>
      <c r="BY102" s="402">
        <v>0</v>
      </c>
      <c r="BZ102" s="402">
        <v>0</v>
      </c>
      <c r="CA102" s="402">
        <v>0</v>
      </c>
      <c r="CB102" s="402">
        <v>0</v>
      </c>
      <c r="CC102" s="402">
        <v>0</v>
      </c>
      <c r="CD102" s="402">
        <v>0</v>
      </c>
      <c r="CE102" s="403">
        <v>0</v>
      </c>
    </row>
    <row r="103" spans="1:83" x14ac:dyDescent="0.35">
      <c r="A103" s="53"/>
      <c r="B103" s="201" t="s">
        <v>728</v>
      </c>
      <c r="D103" s="402">
        <v>0</v>
      </c>
      <c r="E103" s="402">
        <v>0</v>
      </c>
      <c r="F103" s="402">
        <v>0</v>
      </c>
      <c r="G103" s="402">
        <v>0</v>
      </c>
      <c r="H103" s="402">
        <v>0</v>
      </c>
      <c r="I103" s="402">
        <v>0</v>
      </c>
      <c r="J103" s="402">
        <v>0</v>
      </c>
      <c r="K103" s="402">
        <v>0</v>
      </c>
      <c r="L103" s="402">
        <v>0</v>
      </c>
      <c r="M103" s="402">
        <v>0</v>
      </c>
      <c r="N103" s="402">
        <v>0</v>
      </c>
      <c r="O103" s="402">
        <v>0</v>
      </c>
      <c r="P103" s="402">
        <v>0</v>
      </c>
      <c r="Q103" s="402">
        <v>0</v>
      </c>
      <c r="R103" s="402">
        <v>0</v>
      </c>
      <c r="S103" s="402">
        <v>0</v>
      </c>
      <c r="T103" s="402">
        <v>0</v>
      </c>
      <c r="U103" s="402">
        <v>0</v>
      </c>
      <c r="V103" s="402">
        <v>0</v>
      </c>
      <c r="W103" s="402">
        <v>0</v>
      </c>
      <c r="X103" s="402">
        <v>0</v>
      </c>
      <c r="Y103" s="402">
        <v>0</v>
      </c>
      <c r="Z103" s="402">
        <v>0</v>
      </c>
      <c r="AA103" s="402">
        <v>0</v>
      </c>
      <c r="AB103" s="402">
        <v>0</v>
      </c>
      <c r="AC103" s="402">
        <v>0</v>
      </c>
      <c r="AD103" s="402">
        <v>0</v>
      </c>
      <c r="AE103" s="402">
        <v>0</v>
      </c>
      <c r="AF103" s="402">
        <v>0</v>
      </c>
      <c r="AG103" s="402">
        <v>0</v>
      </c>
      <c r="AH103" s="402">
        <v>0</v>
      </c>
      <c r="AI103" s="402">
        <v>306</v>
      </c>
      <c r="AJ103" s="402">
        <v>316</v>
      </c>
      <c r="AK103" s="402">
        <v>369</v>
      </c>
      <c r="AL103" s="402">
        <v>415</v>
      </c>
      <c r="AM103" s="402">
        <v>449</v>
      </c>
      <c r="AN103" s="402">
        <v>492</v>
      </c>
      <c r="AO103" s="402">
        <v>575</v>
      </c>
      <c r="AP103" s="402">
        <v>602</v>
      </c>
      <c r="AQ103" s="402">
        <v>629</v>
      </c>
      <c r="AR103" s="402">
        <v>694</v>
      </c>
      <c r="AS103" s="402">
        <v>756</v>
      </c>
      <c r="AT103" s="402">
        <v>793</v>
      </c>
      <c r="AU103" s="402">
        <v>871</v>
      </c>
      <c r="AV103" s="402">
        <v>957</v>
      </c>
      <c r="AW103" s="402">
        <v>1013</v>
      </c>
      <c r="AX103" s="402">
        <v>1039</v>
      </c>
      <c r="AY103" s="402">
        <v>1056</v>
      </c>
      <c r="AZ103" s="402">
        <v>1059</v>
      </c>
      <c r="BA103" s="402">
        <v>995</v>
      </c>
      <c r="BB103" s="402">
        <v>949</v>
      </c>
      <c r="BC103" s="402">
        <v>931</v>
      </c>
      <c r="BD103" s="402">
        <v>913</v>
      </c>
      <c r="BE103" s="402">
        <v>886</v>
      </c>
      <c r="BF103" s="402">
        <v>857</v>
      </c>
      <c r="BG103" s="402">
        <v>841</v>
      </c>
      <c r="BH103" s="402">
        <v>805</v>
      </c>
      <c r="BI103" s="402">
        <v>780</v>
      </c>
      <c r="BJ103" s="402">
        <v>771</v>
      </c>
      <c r="BK103" s="402">
        <v>750</v>
      </c>
      <c r="BL103" s="402">
        <v>735</v>
      </c>
      <c r="BM103" s="402">
        <v>693</v>
      </c>
      <c r="BN103" s="402">
        <v>0</v>
      </c>
      <c r="BO103" s="402">
        <v>0</v>
      </c>
      <c r="BP103" s="402">
        <v>0</v>
      </c>
      <c r="BQ103" s="402">
        <v>0</v>
      </c>
      <c r="BR103" s="402">
        <v>0</v>
      </c>
      <c r="BS103" s="402">
        <v>0</v>
      </c>
      <c r="BT103" s="402">
        <v>0</v>
      </c>
      <c r="BU103" s="402">
        <v>0</v>
      </c>
      <c r="BV103" s="402">
        <v>0</v>
      </c>
      <c r="BW103" s="402">
        <v>0</v>
      </c>
      <c r="BX103" s="402">
        <v>0</v>
      </c>
      <c r="BY103" s="402">
        <v>0</v>
      </c>
      <c r="BZ103" s="402">
        <v>0</v>
      </c>
      <c r="CA103" s="402">
        <v>0</v>
      </c>
      <c r="CB103" s="402">
        <v>0</v>
      </c>
      <c r="CC103" s="402">
        <v>0</v>
      </c>
      <c r="CD103" s="402">
        <v>0</v>
      </c>
      <c r="CE103" s="403">
        <v>0</v>
      </c>
    </row>
    <row r="104" spans="1:83" x14ac:dyDescent="0.35">
      <c r="A104" s="53"/>
      <c r="B104" s="201" t="s">
        <v>737</v>
      </c>
      <c r="D104" s="402">
        <v>0</v>
      </c>
      <c r="E104" s="402">
        <v>0</v>
      </c>
      <c r="F104" s="402">
        <v>0</v>
      </c>
      <c r="G104" s="402">
        <v>0</v>
      </c>
      <c r="H104" s="402">
        <v>0</v>
      </c>
      <c r="I104" s="402">
        <v>0</v>
      </c>
      <c r="J104" s="402">
        <v>0</v>
      </c>
      <c r="K104" s="402">
        <v>0</v>
      </c>
      <c r="L104" s="402">
        <v>0</v>
      </c>
      <c r="M104" s="402">
        <v>0</v>
      </c>
      <c r="N104" s="402">
        <v>0</v>
      </c>
      <c r="O104" s="402">
        <v>0</v>
      </c>
      <c r="P104" s="402">
        <v>0</v>
      </c>
      <c r="Q104" s="402">
        <v>0</v>
      </c>
      <c r="R104" s="402">
        <v>0</v>
      </c>
      <c r="S104" s="402">
        <v>0</v>
      </c>
      <c r="T104" s="402">
        <v>0</v>
      </c>
      <c r="U104" s="402">
        <v>0</v>
      </c>
      <c r="V104" s="402">
        <v>0</v>
      </c>
      <c r="W104" s="402">
        <v>0</v>
      </c>
      <c r="X104" s="402">
        <v>0</v>
      </c>
      <c r="Y104" s="402">
        <v>0</v>
      </c>
      <c r="Z104" s="402">
        <v>0</v>
      </c>
      <c r="AA104" s="402">
        <v>0</v>
      </c>
      <c r="AB104" s="402">
        <v>0</v>
      </c>
      <c r="AC104" s="402">
        <v>0</v>
      </c>
      <c r="AD104" s="402">
        <v>0</v>
      </c>
      <c r="AE104" s="402">
        <v>0</v>
      </c>
      <c r="AF104" s="402">
        <v>0</v>
      </c>
      <c r="AG104" s="402">
        <v>0</v>
      </c>
      <c r="AH104" s="402">
        <v>0</v>
      </c>
      <c r="AI104" s="402">
        <v>51</v>
      </c>
      <c r="AJ104" s="402">
        <v>49</v>
      </c>
      <c r="AK104" s="402">
        <v>77</v>
      </c>
      <c r="AL104" s="402">
        <v>110</v>
      </c>
      <c r="AM104" s="402">
        <v>182</v>
      </c>
      <c r="AN104" s="402">
        <v>208</v>
      </c>
      <c r="AO104" s="402">
        <v>224</v>
      </c>
      <c r="AP104" s="402">
        <v>228</v>
      </c>
      <c r="AQ104" s="402">
        <v>231</v>
      </c>
      <c r="AR104" s="402">
        <v>180</v>
      </c>
      <c r="AS104" s="402">
        <v>293</v>
      </c>
      <c r="AT104" s="402">
        <v>319</v>
      </c>
      <c r="AU104" s="402">
        <v>331</v>
      </c>
      <c r="AV104" s="402">
        <v>401</v>
      </c>
      <c r="AW104" s="402">
        <v>446</v>
      </c>
      <c r="AX104" s="402">
        <v>425</v>
      </c>
      <c r="AY104" s="402">
        <v>422</v>
      </c>
      <c r="AZ104" s="402">
        <v>444</v>
      </c>
      <c r="BA104" s="402">
        <v>394</v>
      </c>
      <c r="BB104" s="402">
        <v>345</v>
      </c>
      <c r="BC104" s="402">
        <v>339</v>
      </c>
      <c r="BD104" s="402">
        <v>323</v>
      </c>
      <c r="BE104" s="402">
        <v>301</v>
      </c>
      <c r="BF104" s="402">
        <v>265</v>
      </c>
      <c r="BG104" s="402">
        <v>256</v>
      </c>
      <c r="BH104" s="402">
        <v>233</v>
      </c>
      <c r="BI104" s="402">
        <v>212</v>
      </c>
      <c r="BJ104" s="402">
        <v>211</v>
      </c>
      <c r="BK104" s="402">
        <v>222</v>
      </c>
      <c r="BL104" s="402">
        <v>214</v>
      </c>
      <c r="BM104" s="402">
        <v>133</v>
      </c>
      <c r="BN104" s="402">
        <v>0</v>
      </c>
      <c r="BO104" s="402">
        <v>0</v>
      </c>
      <c r="BP104" s="402">
        <v>0</v>
      </c>
      <c r="BQ104" s="402">
        <v>0</v>
      </c>
      <c r="BR104" s="402">
        <v>0</v>
      </c>
      <c r="BS104" s="402">
        <v>0</v>
      </c>
      <c r="BT104" s="402">
        <v>0</v>
      </c>
      <c r="BU104" s="402">
        <v>0</v>
      </c>
      <c r="BV104" s="402">
        <v>0</v>
      </c>
      <c r="BW104" s="402">
        <v>0</v>
      </c>
      <c r="BX104" s="402">
        <v>0</v>
      </c>
      <c r="BY104" s="402">
        <v>0</v>
      </c>
      <c r="BZ104" s="402">
        <v>0</v>
      </c>
      <c r="CA104" s="402">
        <v>0</v>
      </c>
      <c r="CB104" s="402">
        <v>0</v>
      </c>
      <c r="CC104" s="402">
        <v>0</v>
      </c>
      <c r="CD104" s="402">
        <v>0</v>
      </c>
      <c r="CE104" s="403">
        <v>0</v>
      </c>
    </row>
    <row r="105" spans="1:83" ht="16" thickBot="1" x14ac:dyDescent="0.4">
      <c r="A105" s="123"/>
      <c r="B105" s="507"/>
      <c r="C105" s="418"/>
      <c r="D105" s="430"/>
      <c r="E105" s="430"/>
      <c r="F105" s="430"/>
      <c r="G105" s="430"/>
      <c r="H105" s="430"/>
      <c r="I105" s="430"/>
      <c r="J105" s="430"/>
      <c r="K105" s="430"/>
      <c r="L105" s="430"/>
      <c r="M105" s="430"/>
      <c r="N105" s="430"/>
      <c r="O105" s="430"/>
      <c r="P105" s="430"/>
      <c r="Q105" s="430"/>
      <c r="R105" s="430"/>
      <c r="S105" s="430"/>
      <c r="T105" s="430"/>
      <c r="U105" s="430"/>
      <c r="V105" s="430"/>
      <c r="W105" s="430"/>
      <c r="X105" s="430"/>
      <c r="Y105" s="430"/>
      <c r="Z105" s="430"/>
      <c r="AA105" s="430"/>
      <c r="AB105" s="430"/>
      <c r="AC105" s="430"/>
      <c r="AD105" s="430"/>
      <c r="AE105" s="430"/>
      <c r="AF105" s="430"/>
      <c r="AG105" s="430"/>
      <c r="AH105" s="430"/>
      <c r="AI105" s="430"/>
      <c r="AJ105" s="430"/>
      <c r="AK105" s="430"/>
      <c r="AL105" s="430"/>
      <c r="AM105" s="430"/>
      <c r="AN105" s="430"/>
      <c r="AO105" s="430"/>
      <c r="AP105" s="430"/>
      <c r="AQ105" s="430"/>
      <c r="AR105" s="430"/>
      <c r="AS105" s="430"/>
      <c r="AT105" s="430"/>
      <c r="AU105" s="430"/>
      <c r="AV105" s="430"/>
      <c r="AW105" s="430"/>
      <c r="AX105" s="430"/>
      <c r="AY105" s="430"/>
      <c r="AZ105" s="430"/>
      <c r="BA105" s="430"/>
      <c r="BB105" s="430"/>
      <c r="BC105" s="430"/>
      <c r="BD105" s="430"/>
      <c r="BE105" s="430"/>
      <c r="BF105" s="430"/>
      <c r="BG105" s="430"/>
      <c r="BH105" s="430"/>
      <c r="BI105" s="430"/>
      <c r="BJ105" s="430"/>
      <c r="BK105" s="430"/>
      <c r="BL105" s="430"/>
      <c r="BM105" s="430"/>
      <c r="BN105" s="430"/>
      <c r="BO105" s="430"/>
      <c r="BP105" s="430"/>
      <c r="BQ105" s="430"/>
      <c r="BR105" s="430"/>
      <c r="BS105" s="430"/>
      <c r="BT105" s="430"/>
      <c r="BU105" s="430"/>
      <c r="BV105" s="430"/>
      <c r="BW105" s="430"/>
      <c r="BX105" s="430"/>
      <c r="BY105" s="430"/>
      <c r="BZ105" s="430"/>
      <c r="CA105" s="430"/>
      <c r="CB105" s="430"/>
      <c r="CC105" s="430"/>
      <c r="CD105" s="430"/>
      <c r="CE105" s="431"/>
    </row>
  </sheetData>
  <hyperlinks>
    <hyperlink ref="A1" location="Contents!A1" display="Contents page" xr:uid="{00000000-0004-0000-1800-000000000000}"/>
    <hyperlink ref="B1" location="Notes!A1" display="Information relating to this table can be found in the 'Notes' tab" xr:uid="{00000000-0004-0000-18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9C9C9"/>
  </sheetPr>
  <dimension ref="A1:CE41"/>
  <sheetViews>
    <sheetView zoomScale="70" zoomScaleNormal="70" workbookViewId="0">
      <pane xSplit="3" ySplit="3" topLeftCell="BY4" activePane="bottomRight" state="frozen"/>
      <selection pane="topRight" activeCell="D1" sqref="D1"/>
      <selection pane="bottomLeft" activeCell="A4" sqref="A4"/>
      <selection pane="bottomRight"/>
    </sheetView>
  </sheetViews>
  <sheetFormatPr defaultColWidth="9" defaultRowHeight="15.5" x14ac:dyDescent="0.35"/>
  <cols>
    <col min="1" max="1" width="23" style="363" bestFit="1" customWidth="1"/>
    <col min="2" max="2" width="75.81640625" style="363" customWidth="1"/>
    <col min="3" max="3" width="25.81640625" style="363" customWidth="1"/>
    <col min="4" max="75" width="12.81640625" style="197" customWidth="1"/>
    <col min="76" max="83" width="12.81640625" style="363" customWidth="1"/>
    <col min="84" max="84" width="9" style="363" customWidth="1"/>
    <col min="85" max="16384" width="9" style="363"/>
  </cols>
  <sheetData>
    <row r="1" spans="1:83" s="361" customFormat="1" ht="25.5" customHeight="1" thickBot="1" x14ac:dyDescent="0.3">
      <c r="A1" s="45" t="s">
        <v>46</v>
      </c>
      <c r="B1" s="46" t="s">
        <v>114</v>
      </c>
      <c r="C1" s="110"/>
      <c r="D1" s="360"/>
      <c r="E1" s="360"/>
      <c r="F1" s="360"/>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421"/>
      <c r="BW1" s="421"/>
    </row>
    <row r="2" spans="1:83" ht="15.75" customHeight="1" x14ac:dyDescent="0.35">
      <c r="A2" s="48" t="s">
        <v>47</v>
      </c>
      <c r="B2" s="17" t="s">
        <v>738</v>
      </c>
      <c r="C2" s="443"/>
      <c r="D2" s="51"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83" x14ac:dyDescent="0.35">
      <c r="A3" s="112">
        <v>2023</v>
      </c>
      <c r="B3" s="364" t="s">
        <v>245</v>
      </c>
      <c r="C3" s="408"/>
      <c r="D3" s="272" t="s">
        <v>150</v>
      </c>
      <c r="E3" s="272" t="s">
        <v>150</v>
      </c>
      <c r="F3" s="272" t="s">
        <v>150</v>
      </c>
      <c r="G3" s="272" t="s">
        <v>150</v>
      </c>
      <c r="H3" s="272" t="s">
        <v>150</v>
      </c>
      <c r="I3" s="272" t="s">
        <v>150</v>
      </c>
      <c r="J3" s="272" t="s">
        <v>150</v>
      </c>
      <c r="K3" s="272" t="s">
        <v>150</v>
      </c>
      <c r="L3" s="272" t="s">
        <v>150</v>
      </c>
      <c r="M3" s="272" t="s">
        <v>150</v>
      </c>
      <c r="N3" s="272" t="s">
        <v>150</v>
      </c>
      <c r="O3" s="272" t="s">
        <v>150</v>
      </c>
      <c r="P3" s="272" t="s">
        <v>150</v>
      </c>
      <c r="Q3" s="272" t="s">
        <v>150</v>
      </c>
      <c r="R3" s="272" t="s">
        <v>150</v>
      </c>
      <c r="S3" s="272" t="s">
        <v>150</v>
      </c>
      <c r="T3" s="272" t="s">
        <v>150</v>
      </c>
      <c r="U3" s="272" t="s">
        <v>150</v>
      </c>
      <c r="V3" s="272" t="s">
        <v>150</v>
      </c>
      <c r="W3" s="272" t="s">
        <v>150</v>
      </c>
      <c r="X3" s="272" t="s">
        <v>150</v>
      </c>
      <c r="Y3" s="272" t="s">
        <v>150</v>
      </c>
      <c r="Z3" s="272" t="s">
        <v>150</v>
      </c>
      <c r="AA3" s="272" t="s">
        <v>150</v>
      </c>
      <c r="AB3" s="272" t="s">
        <v>150</v>
      </c>
      <c r="AC3" s="272" t="s">
        <v>150</v>
      </c>
      <c r="AD3" s="272" t="s">
        <v>150</v>
      </c>
      <c r="AE3" s="272" t="s">
        <v>150</v>
      </c>
      <c r="AF3" s="272" t="s">
        <v>150</v>
      </c>
      <c r="AG3" s="272" t="s">
        <v>150</v>
      </c>
      <c r="AH3" s="272" t="s">
        <v>150</v>
      </c>
      <c r="AI3" s="272" t="s">
        <v>150</v>
      </c>
      <c r="AJ3" s="272" t="s">
        <v>150</v>
      </c>
      <c r="AK3" s="272" t="s">
        <v>150</v>
      </c>
      <c r="AL3" s="272" t="s">
        <v>150</v>
      </c>
      <c r="AM3" s="272" t="s">
        <v>150</v>
      </c>
      <c r="AN3" s="272" t="s">
        <v>150</v>
      </c>
      <c r="AO3" s="272" t="s">
        <v>150</v>
      </c>
      <c r="AP3" s="272" t="s">
        <v>150</v>
      </c>
      <c r="AQ3" s="272" t="s">
        <v>150</v>
      </c>
      <c r="AR3" s="272" t="s">
        <v>150</v>
      </c>
      <c r="AS3" s="272" t="s">
        <v>150</v>
      </c>
      <c r="AT3" s="272" t="s">
        <v>150</v>
      </c>
      <c r="AU3" s="272" t="s">
        <v>150</v>
      </c>
      <c r="AV3" s="272" t="s">
        <v>150</v>
      </c>
      <c r="AW3" s="272" t="s">
        <v>150</v>
      </c>
      <c r="AX3" s="272" t="s">
        <v>150</v>
      </c>
      <c r="AY3" s="272" t="s">
        <v>150</v>
      </c>
      <c r="AZ3" s="272" t="s">
        <v>150</v>
      </c>
      <c r="BA3" s="272" t="s">
        <v>150</v>
      </c>
      <c r="BB3" s="272" t="s">
        <v>150</v>
      </c>
      <c r="BC3" s="272" t="s">
        <v>150</v>
      </c>
      <c r="BD3" s="272" t="s">
        <v>150</v>
      </c>
      <c r="BE3" s="272" t="s">
        <v>150</v>
      </c>
      <c r="BF3" s="272" t="s">
        <v>150</v>
      </c>
      <c r="BG3" s="272" t="s">
        <v>150</v>
      </c>
      <c r="BH3" s="272" t="s">
        <v>150</v>
      </c>
      <c r="BI3" s="272" t="s">
        <v>150</v>
      </c>
      <c r="BJ3" s="272" t="s">
        <v>150</v>
      </c>
      <c r="BK3" s="272" t="s">
        <v>150</v>
      </c>
      <c r="BL3" s="272" t="s">
        <v>150</v>
      </c>
      <c r="BM3" s="272" t="s">
        <v>150</v>
      </c>
      <c r="BN3" s="272" t="s">
        <v>150</v>
      </c>
      <c r="BO3" s="272" t="s">
        <v>150</v>
      </c>
      <c r="BP3" s="272" t="s">
        <v>150</v>
      </c>
      <c r="BQ3" s="272" t="s">
        <v>150</v>
      </c>
      <c r="BR3" s="272" t="s">
        <v>150</v>
      </c>
      <c r="BS3" s="272" t="s">
        <v>150</v>
      </c>
      <c r="BT3" s="272" t="s">
        <v>150</v>
      </c>
      <c r="BU3" s="272" t="s">
        <v>150</v>
      </c>
      <c r="BV3" s="272" t="s">
        <v>150</v>
      </c>
      <c r="BW3" s="272" t="s">
        <v>150</v>
      </c>
      <c r="BX3" s="272" t="s">
        <v>150</v>
      </c>
      <c r="BY3" s="272" t="s">
        <v>150</v>
      </c>
      <c r="BZ3" s="272" t="s">
        <v>151</v>
      </c>
      <c r="CA3" s="272" t="s">
        <v>151</v>
      </c>
      <c r="CB3" s="272" t="s">
        <v>151</v>
      </c>
      <c r="CC3" s="272" t="s">
        <v>151</v>
      </c>
      <c r="CD3" s="272" t="s">
        <v>151</v>
      </c>
      <c r="CE3" s="273" t="s">
        <v>151</v>
      </c>
    </row>
    <row r="4" spans="1:83" s="243" customFormat="1" ht="26.25" customHeight="1" x14ac:dyDescent="0.35">
      <c r="A4" s="463"/>
      <c r="B4" s="108" t="s">
        <v>163</v>
      </c>
      <c r="C4" s="444"/>
      <c r="D4" s="399">
        <f t="shared" ref="D4:Y4" si="0">SUM(D6,D10,D13)</f>
        <v>0</v>
      </c>
      <c r="E4" s="399">
        <f t="shared" si="0"/>
        <v>0</v>
      </c>
      <c r="F4" s="399">
        <f t="shared" si="0"/>
        <v>0</v>
      </c>
      <c r="G4" s="399">
        <f t="shared" si="0"/>
        <v>0</v>
      </c>
      <c r="H4" s="399">
        <f t="shared" si="0"/>
        <v>0</v>
      </c>
      <c r="I4" s="399">
        <f t="shared" si="0"/>
        <v>0</v>
      </c>
      <c r="J4" s="399">
        <f t="shared" si="0"/>
        <v>0</v>
      </c>
      <c r="K4" s="399">
        <f t="shared" si="0"/>
        <v>0</v>
      </c>
      <c r="L4" s="399">
        <f t="shared" si="0"/>
        <v>0</v>
      </c>
      <c r="M4" s="399">
        <f t="shared" si="0"/>
        <v>0</v>
      </c>
      <c r="N4" s="399">
        <f t="shared" si="0"/>
        <v>0</v>
      </c>
      <c r="O4" s="399">
        <f t="shared" si="0"/>
        <v>0</v>
      </c>
      <c r="P4" s="399">
        <f t="shared" si="0"/>
        <v>0</v>
      </c>
      <c r="Q4" s="399">
        <f t="shared" si="0"/>
        <v>0</v>
      </c>
      <c r="R4" s="399">
        <f t="shared" si="0"/>
        <v>0</v>
      </c>
      <c r="S4" s="399">
        <f t="shared" si="0"/>
        <v>0</v>
      </c>
      <c r="T4" s="399">
        <f t="shared" si="0"/>
        <v>0</v>
      </c>
      <c r="U4" s="399">
        <f t="shared" si="0"/>
        <v>0</v>
      </c>
      <c r="V4" s="399">
        <f t="shared" si="0"/>
        <v>0</v>
      </c>
      <c r="W4" s="399">
        <f t="shared" si="0"/>
        <v>0</v>
      </c>
      <c r="X4" s="399">
        <f t="shared" si="0"/>
        <v>0</v>
      </c>
      <c r="Y4" s="399">
        <f t="shared" si="0"/>
        <v>0</v>
      </c>
      <c r="Z4" s="399">
        <f t="shared" ref="Z4:BK4" si="1">SUM(Z6,Z10,Z13,Z16,Z18)</f>
        <v>76.699999999999989</v>
      </c>
      <c r="AA4" s="399">
        <f t="shared" si="1"/>
        <v>83.800000000000011</v>
      </c>
      <c r="AB4" s="399">
        <f t="shared" si="1"/>
        <v>92.7</v>
      </c>
      <c r="AC4" s="399">
        <f t="shared" si="1"/>
        <v>103.7</v>
      </c>
      <c r="AD4" s="399">
        <f t="shared" si="1"/>
        <v>130.80000000000001</v>
      </c>
      <c r="AE4" s="399">
        <f t="shared" si="1"/>
        <v>171.1</v>
      </c>
      <c r="AF4" s="399">
        <f t="shared" si="1"/>
        <v>196.7</v>
      </c>
      <c r="AG4" s="399">
        <f t="shared" si="1"/>
        <v>224.6</v>
      </c>
      <c r="AH4" s="399">
        <f t="shared" si="1"/>
        <v>253</v>
      </c>
      <c r="AI4" s="399">
        <f t="shared" si="1"/>
        <v>285</v>
      </c>
      <c r="AJ4" s="399">
        <f t="shared" si="1"/>
        <v>329</v>
      </c>
      <c r="AK4" s="399">
        <f t="shared" si="1"/>
        <v>367</v>
      </c>
      <c r="AL4" s="399">
        <f t="shared" si="1"/>
        <v>399</v>
      </c>
      <c r="AM4" s="399">
        <f t="shared" si="1"/>
        <v>428</v>
      </c>
      <c r="AN4" s="399">
        <f t="shared" si="1"/>
        <v>441</v>
      </c>
      <c r="AO4" s="399">
        <f t="shared" si="1"/>
        <v>470</v>
      </c>
      <c r="AP4" s="399">
        <f t="shared" si="1"/>
        <v>505</v>
      </c>
      <c r="AQ4" s="399">
        <f t="shared" si="1"/>
        <v>514.10200000000009</v>
      </c>
      <c r="AR4" s="399">
        <f t="shared" si="1"/>
        <v>513.58300000000008</v>
      </c>
      <c r="AS4" s="399">
        <f t="shared" si="1"/>
        <v>533.13800000000003</v>
      </c>
      <c r="AT4" s="399">
        <f t="shared" si="1"/>
        <v>584.37099999999998</v>
      </c>
      <c r="AU4" s="399">
        <f t="shared" si="1"/>
        <v>654.65499413448993</v>
      </c>
      <c r="AV4" s="399">
        <f t="shared" si="1"/>
        <v>667.50399999999991</v>
      </c>
      <c r="AW4" s="399">
        <f t="shared" si="1"/>
        <v>686.28399999999988</v>
      </c>
      <c r="AX4" s="399">
        <f t="shared" si="1"/>
        <v>710.02199999999993</v>
      </c>
      <c r="AY4" s="399">
        <f t="shared" si="1"/>
        <v>734.97559504132221</v>
      </c>
      <c r="AZ4" s="399">
        <f t="shared" si="1"/>
        <v>748.39700000000005</v>
      </c>
      <c r="BA4" s="399">
        <f t="shared" si="1"/>
        <v>751.94600000000003</v>
      </c>
      <c r="BB4" s="399">
        <f t="shared" si="1"/>
        <v>769.20972503840244</v>
      </c>
      <c r="BC4" s="399">
        <f t="shared" si="1"/>
        <v>763.73799999999994</v>
      </c>
      <c r="BD4" s="399">
        <f t="shared" si="1"/>
        <v>770.87267336961202</v>
      </c>
      <c r="BE4" s="399">
        <f t="shared" si="1"/>
        <v>792.85709700000007</v>
      </c>
      <c r="BF4" s="399">
        <f t="shared" si="1"/>
        <v>802.21727761258762</v>
      </c>
      <c r="BG4" s="399">
        <f t="shared" si="1"/>
        <v>802.82745841250244</v>
      </c>
      <c r="BH4" s="399">
        <f t="shared" si="1"/>
        <v>815.19508900000005</v>
      </c>
      <c r="BI4" s="399">
        <f t="shared" si="1"/>
        <v>834.12734177900018</v>
      </c>
      <c r="BJ4" s="399">
        <f t="shared" si="1"/>
        <v>823.13039853999976</v>
      </c>
      <c r="BK4" s="399">
        <f t="shared" si="1"/>
        <v>822.24543098380013</v>
      </c>
      <c r="BL4" s="399">
        <f t="shared" ref="BL4:CE4" si="2">SUM(BL6,BL10,BL13,BL15,BL18)</f>
        <v>853.28739183000016</v>
      </c>
      <c r="BM4" s="399">
        <f t="shared" si="2"/>
        <v>886.07535800000016</v>
      </c>
      <c r="BN4" s="399">
        <f t="shared" si="2"/>
        <v>935.91351682000004</v>
      </c>
      <c r="BO4" s="399">
        <f t="shared" si="2"/>
        <v>934.84436764999998</v>
      </c>
      <c r="BP4" s="399">
        <f t="shared" si="2"/>
        <v>956.67538677023606</v>
      </c>
      <c r="BQ4" s="399">
        <f t="shared" si="2"/>
        <v>955.36992824000004</v>
      </c>
      <c r="BR4" s="399">
        <f t="shared" si="2"/>
        <v>990.27274720504909</v>
      </c>
      <c r="BS4" s="399">
        <f t="shared" si="2"/>
        <v>981.8956384411166</v>
      </c>
      <c r="BT4" s="399">
        <f t="shared" si="2"/>
        <v>944.54616344999977</v>
      </c>
      <c r="BU4" s="399">
        <f t="shared" si="2"/>
        <v>930.13222866000035</v>
      </c>
      <c r="BV4" s="399">
        <f t="shared" si="2"/>
        <v>923.82389724765915</v>
      </c>
      <c r="BW4" s="399">
        <f t="shared" si="2"/>
        <v>916.44816290999984</v>
      </c>
      <c r="BX4" s="399">
        <f t="shared" si="2"/>
        <v>799.90189372933355</v>
      </c>
      <c r="BY4" s="399">
        <f t="shared" si="2"/>
        <v>783.27475310624277</v>
      </c>
      <c r="BZ4" s="399">
        <f t="shared" si="2"/>
        <v>773.33361102858771</v>
      </c>
      <c r="CA4" s="399">
        <f t="shared" si="2"/>
        <v>818.64600302227063</v>
      </c>
      <c r="CB4" s="399">
        <f t="shared" si="2"/>
        <v>824.85609763248942</v>
      </c>
      <c r="CC4" s="399">
        <f t="shared" si="2"/>
        <v>796.00855548744266</v>
      </c>
      <c r="CD4" s="399">
        <f t="shared" si="2"/>
        <v>764.75244436479886</v>
      </c>
      <c r="CE4" s="400">
        <f t="shared" si="2"/>
        <v>741.38610609914008</v>
      </c>
    </row>
    <row r="5" spans="1:83" s="243" customFormat="1" ht="26.25" customHeight="1" x14ac:dyDescent="0.35">
      <c r="A5" s="463"/>
      <c r="B5" s="233" t="s">
        <v>739</v>
      </c>
      <c r="C5" s="444"/>
      <c r="D5" s="399"/>
      <c r="E5" s="399"/>
      <c r="F5" s="399"/>
      <c r="G5" s="399"/>
      <c r="H5" s="399"/>
      <c r="I5" s="399"/>
      <c r="J5" s="399"/>
      <c r="K5" s="399"/>
      <c r="L5" s="399"/>
      <c r="M5" s="399"/>
      <c r="N5" s="399"/>
      <c r="O5" s="399"/>
      <c r="P5" s="399"/>
      <c r="Q5" s="399"/>
      <c r="R5" s="399"/>
      <c r="S5" s="399"/>
      <c r="T5" s="399"/>
      <c r="U5" s="399"/>
      <c r="V5" s="399"/>
      <c r="W5" s="399"/>
      <c r="X5" s="399"/>
      <c r="Y5" s="399"/>
      <c r="Z5" s="399">
        <f t="shared" ref="Z5:BE5" si="3">Z6+Z10+Z13</f>
        <v>76.699999999999989</v>
      </c>
      <c r="AA5" s="399">
        <f t="shared" si="3"/>
        <v>83.800000000000011</v>
      </c>
      <c r="AB5" s="399">
        <f t="shared" si="3"/>
        <v>92.7</v>
      </c>
      <c r="AC5" s="399">
        <f t="shared" si="3"/>
        <v>103.7</v>
      </c>
      <c r="AD5" s="399">
        <f t="shared" si="3"/>
        <v>130.80000000000001</v>
      </c>
      <c r="AE5" s="399">
        <f t="shared" si="3"/>
        <v>171.1</v>
      </c>
      <c r="AF5" s="399">
        <f t="shared" si="3"/>
        <v>196.7</v>
      </c>
      <c r="AG5" s="399">
        <f t="shared" si="3"/>
        <v>224.6</v>
      </c>
      <c r="AH5" s="399">
        <f t="shared" si="3"/>
        <v>253</v>
      </c>
      <c r="AI5" s="399">
        <f t="shared" si="3"/>
        <v>285</v>
      </c>
      <c r="AJ5" s="399">
        <f t="shared" si="3"/>
        <v>329</v>
      </c>
      <c r="AK5" s="399">
        <f t="shared" si="3"/>
        <v>367</v>
      </c>
      <c r="AL5" s="399">
        <f t="shared" si="3"/>
        <v>399</v>
      </c>
      <c r="AM5" s="399">
        <f t="shared" si="3"/>
        <v>428</v>
      </c>
      <c r="AN5" s="399">
        <f t="shared" si="3"/>
        <v>441</v>
      </c>
      <c r="AO5" s="399">
        <f t="shared" si="3"/>
        <v>470</v>
      </c>
      <c r="AP5" s="399">
        <f t="shared" si="3"/>
        <v>505</v>
      </c>
      <c r="AQ5" s="399">
        <f t="shared" si="3"/>
        <v>514.10200000000009</v>
      </c>
      <c r="AR5" s="399">
        <f t="shared" si="3"/>
        <v>513.58300000000008</v>
      </c>
      <c r="AS5" s="399">
        <f t="shared" si="3"/>
        <v>533.13800000000003</v>
      </c>
      <c r="AT5" s="399">
        <f t="shared" si="3"/>
        <v>584.37099999999998</v>
      </c>
      <c r="AU5" s="399">
        <f t="shared" si="3"/>
        <v>654.65499413448993</v>
      </c>
      <c r="AV5" s="399">
        <f t="shared" si="3"/>
        <v>667.50399999999991</v>
      </c>
      <c r="AW5" s="399">
        <f t="shared" si="3"/>
        <v>686.28399999999988</v>
      </c>
      <c r="AX5" s="399">
        <f t="shared" si="3"/>
        <v>706.56499999999994</v>
      </c>
      <c r="AY5" s="399">
        <f t="shared" si="3"/>
        <v>730.84699999999987</v>
      </c>
      <c r="AZ5" s="399">
        <f t="shared" si="3"/>
        <v>742.93900000000008</v>
      </c>
      <c r="BA5" s="399">
        <f t="shared" si="3"/>
        <v>746.97900000000004</v>
      </c>
      <c r="BB5" s="399">
        <f t="shared" si="3"/>
        <v>760.91300000000001</v>
      </c>
      <c r="BC5" s="399">
        <f t="shared" si="3"/>
        <v>753.17499999999995</v>
      </c>
      <c r="BD5" s="399">
        <f t="shared" si="3"/>
        <v>759</v>
      </c>
      <c r="BE5" s="399">
        <f t="shared" si="3"/>
        <v>778.45800000000008</v>
      </c>
      <c r="BF5" s="399">
        <f t="shared" ref="BF5:CE5" si="4">BF6+BF10+BF13</f>
        <v>782.50758261258761</v>
      </c>
      <c r="BG5" s="399">
        <f t="shared" si="4"/>
        <v>783.48695761035617</v>
      </c>
      <c r="BH5" s="399">
        <f t="shared" si="4"/>
        <v>794.55200000000002</v>
      </c>
      <c r="BI5" s="399">
        <f t="shared" si="4"/>
        <v>787.58934177900016</v>
      </c>
      <c r="BJ5" s="399">
        <f t="shared" si="4"/>
        <v>790.4603985399998</v>
      </c>
      <c r="BK5" s="399">
        <f t="shared" si="4"/>
        <v>794.80543098380008</v>
      </c>
      <c r="BL5" s="399">
        <f t="shared" si="4"/>
        <v>816.22339083000008</v>
      </c>
      <c r="BM5" s="399">
        <f t="shared" si="4"/>
        <v>843.82698400000015</v>
      </c>
      <c r="BN5" s="399">
        <f t="shared" si="4"/>
        <v>888.44639182000003</v>
      </c>
      <c r="BO5" s="399">
        <f t="shared" si="4"/>
        <v>887.63814664999995</v>
      </c>
      <c r="BP5" s="399">
        <f t="shared" si="4"/>
        <v>905.24794301000009</v>
      </c>
      <c r="BQ5" s="399">
        <f t="shared" si="4"/>
        <v>900.69442791999995</v>
      </c>
      <c r="BR5" s="399">
        <f t="shared" si="4"/>
        <v>907.95083237504912</v>
      </c>
      <c r="BS5" s="399">
        <f t="shared" si="4"/>
        <v>892.04744098111667</v>
      </c>
      <c r="BT5" s="399">
        <f t="shared" si="4"/>
        <v>861.11320264999983</v>
      </c>
      <c r="BU5" s="399">
        <f t="shared" si="4"/>
        <v>840.41455076000034</v>
      </c>
      <c r="BV5" s="399">
        <f t="shared" si="4"/>
        <v>837.99864539999999</v>
      </c>
      <c r="BW5" s="399">
        <f t="shared" si="4"/>
        <v>830.78183790999981</v>
      </c>
      <c r="BX5" s="399">
        <f t="shared" si="4"/>
        <v>723.50188613836781</v>
      </c>
      <c r="BY5" s="399">
        <f t="shared" si="4"/>
        <v>704.8479753062428</v>
      </c>
      <c r="BZ5" s="399">
        <f t="shared" si="4"/>
        <v>695.43924076936833</v>
      </c>
      <c r="CA5" s="399">
        <f t="shared" si="4"/>
        <v>737.0825446659735</v>
      </c>
      <c r="CB5" s="399">
        <f t="shared" si="4"/>
        <v>741.96362380765879</v>
      </c>
      <c r="CC5" s="399">
        <f t="shared" si="4"/>
        <v>714.73879633462627</v>
      </c>
      <c r="CD5" s="399">
        <f t="shared" si="4"/>
        <v>685.31479953951452</v>
      </c>
      <c r="CE5" s="400">
        <f t="shared" si="4"/>
        <v>663.58888122832366</v>
      </c>
    </row>
    <row r="6" spans="1:83" ht="15" customHeight="1" x14ac:dyDescent="0.35">
      <c r="A6" s="508"/>
      <c r="B6" s="201" t="s">
        <v>740</v>
      </c>
      <c r="C6" s="53"/>
      <c r="D6" s="402">
        <v>0</v>
      </c>
      <c r="E6" s="402">
        <v>0</v>
      </c>
      <c r="F6" s="402">
        <v>0</v>
      </c>
      <c r="G6" s="402">
        <v>0</v>
      </c>
      <c r="H6" s="402">
        <v>0</v>
      </c>
      <c r="I6" s="402">
        <v>0</v>
      </c>
      <c r="J6" s="402">
        <v>0</v>
      </c>
      <c r="K6" s="402">
        <v>0</v>
      </c>
      <c r="L6" s="402">
        <v>0</v>
      </c>
      <c r="M6" s="402">
        <v>0</v>
      </c>
      <c r="N6" s="402">
        <v>0</v>
      </c>
      <c r="O6" s="402">
        <v>0</v>
      </c>
      <c r="P6" s="402">
        <v>0</v>
      </c>
      <c r="Q6" s="402">
        <v>0</v>
      </c>
      <c r="R6" s="402">
        <v>0</v>
      </c>
      <c r="S6" s="402">
        <v>0</v>
      </c>
      <c r="T6" s="402">
        <v>0</v>
      </c>
      <c r="U6" s="402">
        <v>0</v>
      </c>
      <c r="V6" s="402">
        <v>0</v>
      </c>
      <c r="W6" s="402">
        <v>0</v>
      </c>
      <c r="X6" s="402">
        <v>0</v>
      </c>
      <c r="Y6" s="402">
        <v>0</v>
      </c>
      <c r="Z6" s="402">
        <v>64.599999999999994</v>
      </c>
      <c r="AA6" s="402">
        <v>70.7</v>
      </c>
      <c r="AB6" s="402">
        <v>78.099999999999994</v>
      </c>
      <c r="AC6" s="402">
        <v>87.3</v>
      </c>
      <c r="AD6" s="402">
        <v>110.1</v>
      </c>
      <c r="AE6" s="402">
        <v>144.6</v>
      </c>
      <c r="AF6" s="402">
        <v>167.2</v>
      </c>
      <c r="AG6" s="402">
        <v>191.1</v>
      </c>
      <c r="AH6" s="402">
        <v>216</v>
      </c>
      <c r="AI6" s="402">
        <v>244</v>
      </c>
      <c r="AJ6" s="402">
        <v>282</v>
      </c>
      <c r="AK6" s="402">
        <v>315</v>
      </c>
      <c r="AL6" s="402">
        <v>343</v>
      </c>
      <c r="AM6" s="402">
        <v>369</v>
      </c>
      <c r="AN6" s="402">
        <v>381</v>
      </c>
      <c r="AO6" s="402">
        <v>407</v>
      </c>
      <c r="AP6" s="402">
        <v>440</v>
      </c>
      <c r="AQ6" s="402">
        <v>453.38600000000002</v>
      </c>
      <c r="AR6" s="402">
        <v>451.27800000000002</v>
      </c>
      <c r="AS6" s="402">
        <v>469.52100000000002</v>
      </c>
      <c r="AT6" s="402">
        <v>520.06299999999999</v>
      </c>
      <c r="AU6" s="402">
        <v>586.55099413448988</v>
      </c>
      <c r="AV6" s="402">
        <f t="shared" ref="AV6:CE6" si="5">SUM(AV7:AV8)</f>
        <v>600.92999999999995</v>
      </c>
      <c r="AW6" s="402">
        <f t="shared" si="5"/>
        <v>616.15499999999997</v>
      </c>
      <c r="AX6" s="402">
        <f t="shared" si="5"/>
        <v>645.43899999999996</v>
      </c>
      <c r="AY6" s="402">
        <f t="shared" si="5"/>
        <v>669.97299999999996</v>
      </c>
      <c r="AZ6" s="402">
        <f t="shared" si="5"/>
        <v>684.82</v>
      </c>
      <c r="BA6" s="402">
        <f t="shared" si="5"/>
        <v>689.89800000000002</v>
      </c>
      <c r="BB6" s="402">
        <f t="shared" si="5"/>
        <v>709.66099999999994</v>
      </c>
      <c r="BC6" s="402">
        <f t="shared" si="5"/>
        <v>699.61199999999997</v>
      </c>
      <c r="BD6" s="402">
        <f t="shared" si="5"/>
        <v>708</v>
      </c>
      <c r="BE6" s="402">
        <f t="shared" si="5"/>
        <v>727.45800000000008</v>
      </c>
      <c r="BF6" s="402">
        <f t="shared" si="5"/>
        <v>732.7211213525876</v>
      </c>
      <c r="BG6" s="402">
        <f t="shared" si="5"/>
        <v>736.5558877814442</v>
      </c>
      <c r="BH6" s="402">
        <f t="shared" si="5"/>
        <v>749.94100000000003</v>
      </c>
      <c r="BI6" s="402">
        <f t="shared" si="5"/>
        <v>745.66237929900012</v>
      </c>
      <c r="BJ6" s="402">
        <f t="shared" si="5"/>
        <v>750.09489891999988</v>
      </c>
      <c r="BK6" s="402">
        <f t="shared" si="5"/>
        <v>755.76206665380005</v>
      </c>
      <c r="BL6" s="402">
        <f t="shared" si="5"/>
        <v>778.67019714000014</v>
      </c>
      <c r="BM6" s="402">
        <f t="shared" si="5"/>
        <v>807.08740407000005</v>
      </c>
      <c r="BN6" s="402">
        <f t="shared" si="5"/>
        <v>853.62603838000007</v>
      </c>
      <c r="BO6" s="402">
        <f t="shared" si="5"/>
        <v>854.15397472999996</v>
      </c>
      <c r="BP6" s="402">
        <f t="shared" si="5"/>
        <v>873.08095759619198</v>
      </c>
      <c r="BQ6" s="402">
        <f t="shared" si="5"/>
        <v>870.57572770000002</v>
      </c>
      <c r="BR6" s="402">
        <f t="shared" si="5"/>
        <v>879.197</v>
      </c>
      <c r="BS6" s="402">
        <f t="shared" si="5"/>
        <v>865.05799890795549</v>
      </c>
      <c r="BT6" s="402">
        <f t="shared" si="5"/>
        <v>835.61493410366666</v>
      </c>
      <c r="BU6" s="402">
        <f t="shared" si="5"/>
        <v>816.60546981378729</v>
      </c>
      <c r="BV6" s="402">
        <f t="shared" si="5"/>
        <v>815.68788701622077</v>
      </c>
      <c r="BW6" s="402">
        <f t="shared" si="5"/>
        <v>809.83314456049766</v>
      </c>
      <c r="BX6" s="402">
        <f t="shared" si="5"/>
        <v>706.71967707671729</v>
      </c>
      <c r="BY6" s="402">
        <f t="shared" si="5"/>
        <v>689.27001213681615</v>
      </c>
      <c r="BZ6" s="402">
        <f t="shared" si="5"/>
        <v>680.95815552174463</v>
      </c>
      <c r="CA6" s="402">
        <f t="shared" si="5"/>
        <v>722.55614056186437</v>
      </c>
      <c r="CB6" s="402">
        <f t="shared" si="5"/>
        <v>728.00793350548247</v>
      </c>
      <c r="CC6" s="402">
        <f t="shared" si="5"/>
        <v>701.75456131575118</v>
      </c>
      <c r="CD6" s="402">
        <f t="shared" si="5"/>
        <v>673.22730131245385</v>
      </c>
      <c r="CE6" s="403">
        <f t="shared" si="5"/>
        <v>652.30315061046724</v>
      </c>
    </row>
    <row r="7" spans="1:83" x14ac:dyDescent="0.35">
      <c r="A7" s="378"/>
      <c r="B7" s="289" t="s">
        <v>438</v>
      </c>
      <c r="C7" s="447"/>
      <c r="D7" s="402">
        <v>0</v>
      </c>
      <c r="E7" s="402">
        <v>0</v>
      </c>
      <c r="F7" s="402">
        <v>0</v>
      </c>
      <c r="G7" s="402">
        <v>0</v>
      </c>
      <c r="H7" s="402">
        <v>0</v>
      </c>
      <c r="I7" s="402">
        <v>0</v>
      </c>
      <c r="J7" s="402">
        <v>0</v>
      </c>
      <c r="K7" s="402">
        <v>0</v>
      </c>
      <c r="L7" s="402">
        <v>0</v>
      </c>
      <c r="M7" s="402">
        <v>0</v>
      </c>
      <c r="N7" s="402">
        <v>0</v>
      </c>
      <c r="O7" s="402">
        <v>0</v>
      </c>
      <c r="P7" s="402">
        <v>0</v>
      </c>
      <c r="Q7" s="402">
        <v>0</v>
      </c>
      <c r="R7" s="402">
        <v>0</v>
      </c>
      <c r="S7" s="402">
        <v>0</v>
      </c>
      <c r="T7" s="402">
        <v>0</v>
      </c>
      <c r="U7" s="402">
        <v>0</v>
      </c>
      <c r="V7" s="402">
        <v>0</v>
      </c>
      <c r="W7" s="402">
        <v>0</v>
      </c>
      <c r="X7" s="402">
        <v>0</v>
      </c>
      <c r="Y7" s="402">
        <v>0</v>
      </c>
      <c r="Z7" s="402">
        <v>0</v>
      </c>
      <c r="AA7" s="402">
        <v>0</v>
      </c>
      <c r="AB7" s="402">
        <v>0</v>
      </c>
      <c r="AC7" s="402">
        <v>0</v>
      </c>
      <c r="AD7" s="402">
        <v>0</v>
      </c>
      <c r="AE7" s="402">
        <v>0</v>
      </c>
      <c r="AF7" s="402">
        <v>0</v>
      </c>
      <c r="AG7" s="402">
        <v>0</v>
      </c>
      <c r="AH7" s="402">
        <v>150.86192021876099</v>
      </c>
      <c r="AI7" s="402">
        <v>169.58927529545215</v>
      </c>
      <c r="AJ7" s="402">
        <v>194.52703018605663</v>
      </c>
      <c r="AK7" s="402">
        <v>215.59324696900481</v>
      </c>
      <c r="AL7" s="402">
        <v>223.46081816684327</v>
      </c>
      <c r="AM7" s="402">
        <v>248.3824459728107</v>
      </c>
      <c r="AN7" s="402">
        <v>264.93793790353891</v>
      </c>
      <c r="AO7" s="402">
        <v>287.54597527130755</v>
      </c>
      <c r="AP7" s="402">
        <v>283.61457487886878</v>
      </c>
      <c r="AQ7" s="402">
        <v>292.24290374097916</v>
      </c>
      <c r="AR7" s="402">
        <v>287.73943877592222</v>
      </c>
      <c r="AS7" s="402">
        <v>302.68487699282929</v>
      </c>
      <c r="AT7" s="402">
        <v>333.52147044155834</v>
      </c>
      <c r="AU7" s="402">
        <v>380.80942158251628</v>
      </c>
      <c r="AV7" s="402">
        <v>384.88923407703078</v>
      </c>
      <c r="AW7" s="402">
        <v>387.87665524354281</v>
      </c>
      <c r="AX7" s="402">
        <v>409.33011150143244</v>
      </c>
      <c r="AY7" s="402">
        <v>424.97262513563601</v>
      </c>
      <c r="AZ7" s="402">
        <v>448.46025849279948</v>
      </c>
      <c r="BA7" s="402">
        <v>451.93083260759454</v>
      </c>
      <c r="BB7" s="402">
        <v>464.56368155140774</v>
      </c>
      <c r="BC7" s="402">
        <v>457.40530309547091</v>
      </c>
      <c r="BD7" s="402">
        <v>449.27100000000002</v>
      </c>
      <c r="BE7" s="402">
        <v>458.60217196123631</v>
      </c>
      <c r="BF7" s="402">
        <v>453.35111210171794</v>
      </c>
      <c r="BG7" s="402">
        <v>469.02827967669646</v>
      </c>
      <c r="BH7" s="402">
        <v>459.91899999999998</v>
      </c>
      <c r="BI7" s="402">
        <v>449.75794596037161</v>
      </c>
      <c r="BJ7" s="402">
        <v>443.13462537454694</v>
      </c>
      <c r="BK7" s="402">
        <v>416.31119045700922</v>
      </c>
      <c r="BL7" s="402">
        <v>348.6831197044811</v>
      </c>
      <c r="BM7" s="402">
        <v>354.05537931399999</v>
      </c>
      <c r="BN7" s="402">
        <v>401.20840422019995</v>
      </c>
      <c r="BO7" s="402">
        <v>390.79752025713873</v>
      </c>
      <c r="BP7" s="402">
        <v>387.51426097503168</v>
      </c>
      <c r="BQ7" s="402">
        <v>373.41078429999999</v>
      </c>
      <c r="BR7" s="402">
        <v>366.75900000000001</v>
      </c>
      <c r="BS7" s="402">
        <v>346.02319956318229</v>
      </c>
      <c r="BT7" s="402">
        <v>354.33784172217963</v>
      </c>
      <c r="BU7" s="402">
        <v>338.69333340869139</v>
      </c>
      <c r="BV7" s="402">
        <v>330.58593021450383</v>
      </c>
      <c r="BW7" s="402">
        <v>327.84507374401733</v>
      </c>
      <c r="BX7" s="402">
        <v>286.85889589780504</v>
      </c>
      <c r="BY7" s="402">
        <v>272.34032811952636</v>
      </c>
      <c r="BZ7" s="402">
        <v>261.48839163838096</v>
      </c>
      <c r="CA7" s="402">
        <v>267.15477004450372</v>
      </c>
      <c r="CB7" s="402">
        <v>258.74622341873692</v>
      </c>
      <c r="CC7" s="402">
        <v>239.52894921615697</v>
      </c>
      <c r="CD7" s="402">
        <v>226.03598891188761</v>
      </c>
      <c r="CE7" s="403">
        <v>221.11944613069807</v>
      </c>
    </row>
    <row r="8" spans="1:83" x14ac:dyDescent="0.35">
      <c r="A8" s="378"/>
      <c r="B8" s="289" t="s">
        <v>437</v>
      </c>
      <c r="C8" s="447"/>
      <c r="D8" s="402">
        <v>0</v>
      </c>
      <c r="E8" s="402">
        <v>0</v>
      </c>
      <c r="F8" s="402">
        <v>0</v>
      </c>
      <c r="G8" s="402">
        <v>0</v>
      </c>
      <c r="H8" s="402">
        <v>0</v>
      </c>
      <c r="I8" s="402">
        <v>0</v>
      </c>
      <c r="J8" s="402">
        <v>0</v>
      </c>
      <c r="K8" s="402">
        <v>0</v>
      </c>
      <c r="L8" s="402">
        <v>0</v>
      </c>
      <c r="M8" s="402">
        <v>0</v>
      </c>
      <c r="N8" s="402">
        <v>0</v>
      </c>
      <c r="O8" s="402">
        <v>0</v>
      </c>
      <c r="P8" s="402">
        <v>0</v>
      </c>
      <c r="Q8" s="402">
        <v>0</v>
      </c>
      <c r="R8" s="402">
        <v>0</v>
      </c>
      <c r="S8" s="402">
        <v>0</v>
      </c>
      <c r="T8" s="402">
        <v>0</v>
      </c>
      <c r="U8" s="402">
        <v>0</v>
      </c>
      <c r="V8" s="402">
        <v>0</v>
      </c>
      <c r="W8" s="402">
        <v>0</v>
      </c>
      <c r="X8" s="402">
        <v>0</v>
      </c>
      <c r="Y8" s="402">
        <v>0</v>
      </c>
      <c r="Z8" s="402">
        <v>0</v>
      </c>
      <c r="AA8" s="402">
        <v>0</v>
      </c>
      <c r="AB8" s="402">
        <v>0</v>
      </c>
      <c r="AC8" s="402">
        <v>0</v>
      </c>
      <c r="AD8" s="402">
        <v>0</v>
      </c>
      <c r="AE8" s="402">
        <v>0</v>
      </c>
      <c r="AF8" s="402">
        <v>0</v>
      </c>
      <c r="AG8" s="402">
        <v>0</v>
      </c>
      <c r="AH8" s="402">
        <v>65.138079781239014</v>
      </c>
      <c r="AI8" s="402">
        <v>74.410724704547846</v>
      </c>
      <c r="AJ8" s="402">
        <v>87.472969813943365</v>
      </c>
      <c r="AK8" s="402">
        <v>99.406753030995191</v>
      </c>
      <c r="AL8" s="402">
        <v>119.53918183315673</v>
      </c>
      <c r="AM8" s="402">
        <v>120.6175540271893</v>
      </c>
      <c r="AN8" s="402">
        <v>116.06206209646109</v>
      </c>
      <c r="AO8" s="402">
        <v>119.45402472869245</v>
      </c>
      <c r="AP8" s="402">
        <v>156.38542512113122</v>
      </c>
      <c r="AQ8" s="402">
        <v>161.14309625902087</v>
      </c>
      <c r="AR8" s="402">
        <v>163.5385612240778</v>
      </c>
      <c r="AS8" s="402">
        <v>166.83612300717073</v>
      </c>
      <c r="AT8" s="402">
        <v>186.54152955844165</v>
      </c>
      <c r="AU8" s="402">
        <v>205.7415725519736</v>
      </c>
      <c r="AV8" s="402">
        <v>216.04076592296917</v>
      </c>
      <c r="AW8" s="402">
        <v>228.27834475645716</v>
      </c>
      <c r="AX8" s="402">
        <v>236.10888849856752</v>
      </c>
      <c r="AY8" s="402">
        <v>245.00037486436395</v>
      </c>
      <c r="AZ8" s="402">
        <v>236.35974150720057</v>
      </c>
      <c r="BA8" s="402">
        <v>237.96716739240549</v>
      </c>
      <c r="BB8" s="402">
        <v>245.0973184485922</v>
      </c>
      <c r="BC8" s="402">
        <v>242.20669690452905</v>
      </c>
      <c r="BD8" s="402">
        <v>258.72899999999998</v>
      </c>
      <c r="BE8" s="402">
        <v>268.85582803876378</v>
      </c>
      <c r="BF8" s="402">
        <v>279.37000925086966</v>
      </c>
      <c r="BG8" s="402">
        <v>267.52760810474769</v>
      </c>
      <c r="BH8" s="402">
        <v>290.02199999999999</v>
      </c>
      <c r="BI8" s="402">
        <v>295.90443333862845</v>
      </c>
      <c r="BJ8" s="402">
        <v>306.96027354545299</v>
      </c>
      <c r="BK8" s="402">
        <v>339.45087619679083</v>
      </c>
      <c r="BL8" s="402">
        <v>429.98707743551904</v>
      </c>
      <c r="BM8" s="402">
        <v>453.03202475600006</v>
      </c>
      <c r="BN8" s="402">
        <v>452.41763415980012</v>
      </c>
      <c r="BO8" s="402">
        <v>463.35645447286123</v>
      </c>
      <c r="BP8" s="402">
        <v>485.5666966211603</v>
      </c>
      <c r="BQ8" s="402">
        <v>497.16494340000003</v>
      </c>
      <c r="BR8" s="402">
        <v>512.43799999999999</v>
      </c>
      <c r="BS8" s="402">
        <v>519.03479934477321</v>
      </c>
      <c r="BT8" s="402">
        <v>481.27709238148697</v>
      </c>
      <c r="BU8" s="402">
        <v>477.91213640509585</v>
      </c>
      <c r="BV8" s="402">
        <v>485.10195680171694</v>
      </c>
      <c r="BW8" s="402">
        <v>481.98807081648027</v>
      </c>
      <c r="BX8" s="402">
        <v>419.86078117891225</v>
      </c>
      <c r="BY8" s="402">
        <v>416.92968401728984</v>
      </c>
      <c r="BZ8" s="402">
        <v>419.46976388336367</v>
      </c>
      <c r="CA8" s="402">
        <v>455.4013705173607</v>
      </c>
      <c r="CB8" s="402">
        <v>469.2617100867455</v>
      </c>
      <c r="CC8" s="402">
        <v>462.22561209959417</v>
      </c>
      <c r="CD8" s="402">
        <v>447.19131240056623</v>
      </c>
      <c r="CE8" s="403">
        <v>431.18370447976918</v>
      </c>
    </row>
    <row r="9" spans="1:83" ht="21.75" customHeight="1" x14ac:dyDescent="0.35">
      <c r="A9" s="378"/>
      <c r="B9" s="458" t="s">
        <v>641</v>
      </c>
      <c r="C9" s="447"/>
      <c r="D9" s="402">
        <v>0</v>
      </c>
      <c r="E9" s="402">
        <v>0</v>
      </c>
      <c r="F9" s="402">
        <v>0</v>
      </c>
      <c r="G9" s="402">
        <v>0</v>
      </c>
      <c r="H9" s="402">
        <v>0</v>
      </c>
      <c r="I9" s="402">
        <v>0</v>
      </c>
      <c r="J9" s="402">
        <v>0</v>
      </c>
      <c r="K9" s="402">
        <v>0</v>
      </c>
      <c r="L9" s="402">
        <v>0</v>
      </c>
      <c r="M9" s="402">
        <v>0</v>
      </c>
      <c r="N9" s="402">
        <v>0</v>
      </c>
      <c r="O9" s="402">
        <v>0</v>
      </c>
      <c r="P9" s="402">
        <v>0</v>
      </c>
      <c r="Q9" s="402">
        <v>0</v>
      </c>
      <c r="R9" s="402">
        <v>0</v>
      </c>
      <c r="S9" s="402">
        <v>0</v>
      </c>
      <c r="T9" s="402">
        <v>0</v>
      </c>
      <c r="U9" s="402">
        <v>0</v>
      </c>
      <c r="V9" s="402">
        <v>0</v>
      </c>
      <c r="W9" s="402">
        <v>0</v>
      </c>
      <c r="X9" s="402">
        <v>0</v>
      </c>
      <c r="Y9" s="402">
        <v>0</v>
      </c>
      <c r="Z9" s="402">
        <v>0</v>
      </c>
      <c r="AA9" s="402">
        <v>0</v>
      </c>
      <c r="AB9" s="402">
        <v>0</v>
      </c>
      <c r="AC9" s="402">
        <v>0</v>
      </c>
      <c r="AD9" s="402">
        <v>0</v>
      </c>
      <c r="AE9" s="402">
        <v>0</v>
      </c>
      <c r="AF9" s="402">
        <v>0</v>
      </c>
      <c r="AG9" s="402">
        <v>0</v>
      </c>
      <c r="AH9" s="402">
        <v>0</v>
      </c>
      <c r="AI9" s="402">
        <v>0</v>
      </c>
      <c r="AJ9" s="402">
        <v>0</v>
      </c>
      <c r="AK9" s="402">
        <v>0</v>
      </c>
      <c r="AL9" s="402">
        <v>0</v>
      </c>
      <c r="AM9" s="402">
        <v>0</v>
      </c>
      <c r="AN9" s="402">
        <v>0</v>
      </c>
      <c r="AO9" s="402">
        <v>0</v>
      </c>
      <c r="AP9" s="402">
        <v>0</v>
      </c>
      <c r="AQ9" s="402">
        <v>0</v>
      </c>
      <c r="AR9" s="402">
        <v>0</v>
      </c>
      <c r="AS9" s="402">
        <v>0</v>
      </c>
      <c r="AT9" s="402">
        <v>0</v>
      </c>
      <c r="AU9" s="402">
        <v>8.5689234733107629</v>
      </c>
      <c r="AV9" s="402">
        <v>8.5689234733107629</v>
      </c>
      <c r="AW9" s="402">
        <v>8.5689234733107629</v>
      </c>
      <c r="AX9" s="402">
        <v>8.5689234733107629</v>
      </c>
      <c r="AY9" s="402">
        <v>8.5689234733107629</v>
      </c>
      <c r="AZ9" s="402">
        <v>8.5689234733107629</v>
      </c>
      <c r="BA9" s="402">
        <v>8.5689234733107629</v>
      </c>
      <c r="BB9" s="402">
        <v>8.5689234733107629</v>
      </c>
      <c r="BC9" s="402">
        <v>8.5689234733107629</v>
      </c>
      <c r="BD9" s="402">
        <v>10.031442333804979</v>
      </c>
      <c r="BE9" s="402">
        <v>11.300390135446513</v>
      </c>
      <c r="BF9" s="402">
        <v>13.048991239095871</v>
      </c>
      <c r="BG9" s="402">
        <v>13.117562070944141</v>
      </c>
      <c r="BH9" s="402">
        <v>11.495379362478616</v>
      </c>
      <c r="BI9" s="402">
        <v>11.459261914883713</v>
      </c>
      <c r="BJ9" s="402">
        <v>15.020734931035486</v>
      </c>
      <c r="BK9" s="402">
        <v>15.280651014211305</v>
      </c>
      <c r="BL9" s="402">
        <v>15.887440978603943</v>
      </c>
      <c r="BM9" s="402">
        <v>16.554241335234778</v>
      </c>
      <c r="BN9" s="402">
        <v>17.326090727748223</v>
      </c>
      <c r="BO9" s="402">
        <v>17.444311718611427</v>
      </c>
      <c r="BP9" s="402">
        <v>18.097163159146831</v>
      </c>
      <c r="BQ9" s="402">
        <v>18.292431275019226</v>
      </c>
      <c r="BR9" s="402">
        <v>18.795417115847687</v>
      </c>
      <c r="BS9" s="402">
        <v>20.331115810503317</v>
      </c>
      <c r="BT9" s="402">
        <v>20.122202182521193</v>
      </c>
      <c r="BU9" s="402">
        <v>20.241163335307711</v>
      </c>
      <c r="BV9" s="402">
        <v>20.801179865672964</v>
      </c>
      <c r="BW9" s="402">
        <v>21.229464545320976</v>
      </c>
      <c r="BX9" s="402">
        <v>15.230569913947345</v>
      </c>
      <c r="BY9" s="402">
        <v>14.716594951277571</v>
      </c>
      <c r="BZ9" s="402">
        <v>14.689727142402552</v>
      </c>
      <c r="CA9" s="402">
        <v>16.208610497837078</v>
      </c>
      <c r="CB9" s="402">
        <v>17.01205899446667</v>
      </c>
      <c r="CC9" s="402">
        <v>17.085395595356722</v>
      </c>
      <c r="CD9" s="402">
        <v>17.08980565377048</v>
      </c>
      <c r="CE9" s="403">
        <v>17.277181529133507</v>
      </c>
    </row>
    <row r="10" spans="1:83" ht="26.25" customHeight="1" x14ac:dyDescent="0.35">
      <c r="A10" s="508"/>
      <c r="B10" s="201" t="s">
        <v>741</v>
      </c>
      <c r="C10" s="53"/>
      <c r="D10" s="402">
        <v>0</v>
      </c>
      <c r="E10" s="402">
        <v>0</v>
      </c>
      <c r="F10" s="402">
        <v>0</v>
      </c>
      <c r="G10" s="402">
        <v>0</v>
      </c>
      <c r="H10" s="402">
        <v>0</v>
      </c>
      <c r="I10" s="402">
        <v>0</v>
      </c>
      <c r="J10" s="402">
        <v>0</v>
      </c>
      <c r="K10" s="402">
        <v>0</v>
      </c>
      <c r="L10" s="402">
        <v>0</v>
      </c>
      <c r="M10" s="402">
        <v>0</v>
      </c>
      <c r="N10" s="402">
        <v>0</v>
      </c>
      <c r="O10" s="402">
        <v>0</v>
      </c>
      <c r="P10" s="402">
        <v>0</v>
      </c>
      <c r="Q10" s="402">
        <v>0</v>
      </c>
      <c r="R10" s="402">
        <v>0</v>
      </c>
      <c r="S10" s="402">
        <v>0</v>
      </c>
      <c r="T10" s="402">
        <v>0</v>
      </c>
      <c r="U10" s="402">
        <v>0</v>
      </c>
      <c r="V10" s="402">
        <v>0</v>
      </c>
      <c r="W10" s="402">
        <v>0</v>
      </c>
      <c r="X10" s="402">
        <v>0</v>
      </c>
      <c r="Y10" s="402">
        <v>0</v>
      </c>
      <c r="Z10" s="402">
        <v>9.3000000000000007</v>
      </c>
      <c r="AA10" s="402">
        <v>10.199999999999999</v>
      </c>
      <c r="AB10" s="402">
        <v>11.7</v>
      </c>
      <c r="AC10" s="402">
        <v>13.4</v>
      </c>
      <c r="AD10" s="402">
        <v>17.2</v>
      </c>
      <c r="AE10" s="402">
        <v>22.5</v>
      </c>
      <c r="AF10" s="402">
        <v>25.5</v>
      </c>
      <c r="AG10" s="402">
        <v>29</v>
      </c>
      <c r="AH10" s="402">
        <f t="shared" ref="AH10:BM10" si="6">SUM(AH11:AH12)</f>
        <v>32</v>
      </c>
      <c r="AI10" s="402">
        <f t="shared" si="6"/>
        <v>36</v>
      </c>
      <c r="AJ10" s="402">
        <f t="shared" si="6"/>
        <v>42</v>
      </c>
      <c r="AK10" s="402">
        <f t="shared" si="6"/>
        <v>47</v>
      </c>
      <c r="AL10" s="402">
        <f t="shared" si="6"/>
        <v>51</v>
      </c>
      <c r="AM10" s="402">
        <f t="shared" si="6"/>
        <v>54</v>
      </c>
      <c r="AN10" s="402">
        <f t="shared" si="6"/>
        <v>55</v>
      </c>
      <c r="AO10" s="402">
        <f t="shared" si="6"/>
        <v>58</v>
      </c>
      <c r="AP10" s="402">
        <f t="shared" si="6"/>
        <v>61</v>
      </c>
      <c r="AQ10" s="402">
        <f t="shared" si="6"/>
        <v>56.491999999999997</v>
      </c>
      <c r="AR10" s="402">
        <f t="shared" si="6"/>
        <v>58.61</v>
      </c>
      <c r="AS10" s="402">
        <f t="shared" si="6"/>
        <v>59.338999999999999</v>
      </c>
      <c r="AT10" s="402">
        <f t="shared" si="6"/>
        <v>60.216000000000001</v>
      </c>
      <c r="AU10" s="402">
        <f t="shared" si="6"/>
        <v>64.003</v>
      </c>
      <c r="AV10" s="402">
        <f t="shared" si="6"/>
        <v>62.688000000000002</v>
      </c>
      <c r="AW10" s="402">
        <f t="shared" si="6"/>
        <v>66.622</v>
      </c>
      <c r="AX10" s="402">
        <f t="shared" si="6"/>
        <v>58.168999999999997</v>
      </c>
      <c r="AY10" s="402">
        <f t="shared" si="6"/>
        <v>57.765999999999998</v>
      </c>
      <c r="AZ10" s="402">
        <f t="shared" si="6"/>
        <v>55.347000000000001</v>
      </c>
      <c r="BA10" s="402">
        <f t="shared" si="6"/>
        <v>54.619</v>
      </c>
      <c r="BB10" s="402">
        <f t="shared" si="6"/>
        <v>49.393000000000001</v>
      </c>
      <c r="BC10" s="402">
        <f t="shared" si="6"/>
        <v>51.527999999999999</v>
      </c>
      <c r="BD10" s="402">
        <f t="shared" si="6"/>
        <v>49</v>
      </c>
      <c r="BE10" s="402">
        <f t="shared" si="6"/>
        <v>49</v>
      </c>
      <c r="BF10" s="402">
        <f t="shared" si="6"/>
        <v>48.056406750000008</v>
      </c>
      <c r="BG10" s="402">
        <f t="shared" si="6"/>
        <v>45.566810758911991</v>
      </c>
      <c r="BH10" s="402">
        <f t="shared" si="6"/>
        <v>43.427999999999997</v>
      </c>
      <c r="BI10" s="402">
        <f t="shared" si="6"/>
        <v>40.824999999999996</v>
      </c>
      <c r="BJ10" s="402">
        <f t="shared" si="6"/>
        <v>39.280999999999992</v>
      </c>
      <c r="BK10" s="402">
        <f t="shared" si="6"/>
        <v>37.953660409999991</v>
      </c>
      <c r="BL10" s="402">
        <f t="shared" si="6"/>
        <v>36.609209720000003</v>
      </c>
      <c r="BM10" s="402">
        <f t="shared" si="6"/>
        <v>35.892877070000004</v>
      </c>
      <c r="BN10" s="402">
        <f t="shared" ref="BN10:CE10" si="7">SUM(BN11:BN12)</f>
        <v>34.066781949999992</v>
      </c>
      <c r="BO10" s="402">
        <f t="shared" si="7"/>
        <v>32.863790210000005</v>
      </c>
      <c r="BP10" s="402">
        <f t="shared" si="7"/>
        <v>31.777945706246079</v>
      </c>
      <c r="BQ10" s="402">
        <f t="shared" si="7"/>
        <v>30.124750710000001</v>
      </c>
      <c r="BR10" s="402">
        <f t="shared" si="7"/>
        <v>28.755832375049046</v>
      </c>
      <c r="BS10" s="402">
        <f t="shared" si="7"/>
        <v>27.025887466107488</v>
      </c>
      <c r="BT10" s="402">
        <f t="shared" si="7"/>
        <v>25.498268546333197</v>
      </c>
      <c r="BU10" s="402">
        <f t="shared" si="7"/>
        <v>23.831493541905591</v>
      </c>
      <c r="BV10" s="402">
        <f t="shared" si="7"/>
        <v>22.347574829076994</v>
      </c>
      <c r="BW10" s="402">
        <f t="shared" si="7"/>
        <v>20.948383140773664</v>
      </c>
      <c r="BX10" s="402">
        <f t="shared" si="7"/>
        <v>16.788437941650486</v>
      </c>
      <c r="BY10" s="402">
        <f t="shared" si="7"/>
        <v>15.54960282942676</v>
      </c>
      <c r="BZ10" s="402">
        <f t="shared" si="7"/>
        <v>14.48524995762374</v>
      </c>
      <c r="CA10" s="402">
        <f t="shared" si="7"/>
        <v>14.526404104109089</v>
      </c>
      <c r="CB10" s="402">
        <f t="shared" si="7"/>
        <v>13.955690302176295</v>
      </c>
      <c r="CC10" s="402">
        <f t="shared" si="7"/>
        <v>12.984235018875143</v>
      </c>
      <c r="CD10" s="402">
        <f t="shared" si="7"/>
        <v>12.087498227060644</v>
      </c>
      <c r="CE10" s="403">
        <f t="shared" si="7"/>
        <v>11.285730617856379</v>
      </c>
    </row>
    <row r="11" spans="1:83" x14ac:dyDescent="0.35">
      <c r="A11" s="378"/>
      <c r="B11" s="289" t="s">
        <v>438</v>
      </c>
      <c r="C11" s="447"/>
      <c r="D11" s="402">
        <v>0</v>
      </c>
      <c r="E11" s="402">
        <v>0</v>
      </c>
      <c r="F11" s="402">
        <v>0</v>
      </c>
      <c r="G11" s="402">
        <v>0</v>
      </c>
      <c r="H11" s="402">
        <v>0</v>
      </c>
      <c r="I11" s="402">
        <v>0</v>
      </c>
      <c r="J11" s="402">
        <v>0</v>
      </c>
      <c r="K11" s="402">
        <v>0</v>
      </c>
      <c r="L11" s="402">
        <v>0</v>
      </c>
      <c r="M11" s="402">
        <v>0</v>
      </c>
      <c r="N11" s="402">
        <v>0</v>
      </c>
      <c r="O11" s="402">
        <v>0</v>
      </c>
      <c r="P11" s="402">
        <v>0</v>
      </c>
      <c r="Q11" s="402">
        <v>0</v>
      </c>
      <c r="R11" s="402">
        <v>0</v>
      </c>
      <c r="S11" s="402">
        <v>0</v>
      </c>
      <c r="T11" s="402">
        <v>0</v>
      </c>
      <c r="U11" s="402">
        <v>0</v>
      </c>
      <c r="V11" s="402">
        <v>0</v>
      </c>
      <c r="W11" s="402">
        <v>0</v>
      </c>
      <c r="X11" s="402">
        <v>0</v>
      </c>
      <c r="Y11" s="402">
        <v>0</v>
      </c>
      <c r="Z11" s="402">
        <v>0</v>
      </c>
      <c r="AA11" s="402">
        <v>0</v>
      </c>
      <c r="AB11" s="402">
        <v>0</v>
      </c>
      <c r="AC11" s="402">
        <v>0</v>
      </c>
      <c r="AD11" s="402">
        <v>0</v>
      </c>
      <c r="AE11" s="402">
        <v>0</v>
      </c>
      <c r="AF11" s="402">
        <v>0</v>
      </c>
      <c r="AG11" s="402">
        <v>0</v>
      </c>
      <c r="AH11" s="402">
        <v>5.8755802207076453</v>
      </c>
      <c r="AI11" s="402">
        <v>6.6100277482961012</v>
      </c>
      <c r="AJ11" s="402">
        <v>7.7116990396787841</v>
      </c>
      <c r="AK11" s="402">
        <v>8.6297584491643544</v>
      </c>
      <c r="AL11" s="402">
        <v>9.3642059767528103</v>
      </c>
      <c r="AM11" s="402">
        <v>9.9150416224441535</v>
      </c>
      <c r="AN11" s="402">
        <v>10.098653504341266</v>
      </c>
      <c r="AO11" s="402">
        <v>10.649489150032608</v>
      </c>
      <c r="AP11" s="402">
        <v>11.200324795723949</v>
      </c>
      <c r="AQ11" s="402">
        <v>10.372602432131758</v>
      </c>
      <c r="AR11" s="402">
        <v>10.761492397989846</v>
      </c>
      <c r="AS11" s="402">
        <v>10.895345459892843</v>
      </c>
      <c r="AT11" s="402">
        <v>11.056373080316611</v>
      </c>
      <c r="AU11" s="402">
        <v>11.751711277060982</v>
      </c>
      <c r="AV11" s="402">
        <v>10.740101662601536</v>
      </c>
      <c r="AW11" s="402">
        <v>10.867560615178869</v>
      </c>
      <c r="AX11" s="402">
        <v>8.9144351893882074</v>
      </c>
      <c r="AY11" s="402">
        <v>8.2866278477680808</v>
      </c>
      <c r="AZ11" s="402">
        <v>7.7611274445963527</v>
      </c>
      <c r="BA11" s="402">
        <v>6.8913768673835412</v>
      </c>
      <c r="BB11" s="402">
        <v>6.0945233728261901</v>
      </c>
      <c r="BC11" s="402">
        <v>6.0057435125149512</v>
      </c>
      <c r="BD11" s="402">
        <v>5.2120000000000033</v>
      </c>
      <c r="BE11" s="402">
        <v>5.213000000000001</v>
      </c>
      <c r="BF11" s="402">
        <v>4.7798173643700785</v>
      </c>
      <c r="BG11" s="402">
        <v>3.6967457020200758</v>
      </c>
      <c r="BH11" s="402">
        <v>3.266</v>
      </c>
      <c r="BI11" s="402">
        <v>6.1911786786786775</v>
      </c>
      <c r="BJ11" s="402">
        <v>5.6055504291845493</v>
      </c>
      <c r="BK11" s="402">
        <v>5.6746798378225547</v>
      </c>
      <c r="BL11" s="402">
        <v>2.1965525831999999</v>
      </c>
      <c r="BM11" s="402">
        <v>1.8406603625641045</v>
      </c>
      <c r="BN11" s="402">
        <v>1.6231135700409567</v>
      </c>
      <c r="BO11" s="402">
        <v>1.448690672492809</v>
      </c>
      <c r="BP11" s="402">
        <v>1.2921065736641424</v>
      </c>
      <c r="BQ11" s="402">
        <v>1.3134113182071192</v>
      </c>
      <c r="BR11" s="402">
        <v>1.2081481339837865</v>
      </c>
      <c r="BS11" s="402">
        <v>1.0813523540077929</v>
      </c>
      <c r="BT11" s="402">
        <v>1.0297670745376626</v>
      </c>
      <c r="BU11" s="402">
        <v>0.98217161277972498</v>
      </c>
      <c r="BV11" s="402">
        <v>0.95287536348174917</v>
      </c>
      <c r="BW11" s="402">
        <v>0.90805002750928721</v>
      </c>
      <c r="BX11" s="402">
        <v>0.71144877454759148</v>
      </c>
      <c r="BY11" s="402">
        <v>0.59819618384162199</v>
      </c>
      <c r="BZ11" s="402">
        <v>0.43956421902692455</v>
      </c>
      <c r="CA11" s="402">
        <v>0.34270973893555962</v>
      </c>
      <c r="CB11" s="402">
        <v>0.25654151182582491</v>
      </c>
      <c r="CC11" s="402">
        <v>0.18727575289358867</v>
      </c>
      <c r="CD11" s="402">
        <v>0.14883248726288112</v>
      </c>
      <c r="CE11" s="403">
        <v>0.12473729567882062</v>
      </c>
    </row>
    <row r="12" spans="1:83" x14ac:dyDescent="0.35">
      <c r="A12" s="378"/>
      <c r="B12" s="289" t="s">
        <v>437</v>
      </c>
      <c r="C12" s="447"/>
      <c r="D12" s="402">
        <v>0</v>
      </c>
      <c r="E12" s="402">
        <v>0</v>
      </c>
      <c r="F12" s="402">
        <v>0</v>
      </c>
      <c r="G12" s="402">
        <v>0</v>
      </c>
      <c r="H12" s="402">
        <v>0</v>
      </c>
      <c r="I12" s="402">
        <v>0</v>
      </c>
      <c r="J12" s="402">
        <v>0</v>
      </c>
      <c r="K12" s="402">
        <v>0</v>
      </c>
      <c r="L12" s="402">
        <v>0</v>
      </c>
      <c r="M12" s="402">
        <v>0</v>
      </c>
      <c r="N12" s="402">
        <v>0</v>
      </c>
      <c r="O12" s="402">
        <v>0</v>
      </c>
      <c r="P12" s="402">
        <v>0</v>
      </c>
      <c r="Q12" s="402">
        <v>0</v>
      </c>
      <c r="R12" s="402">
        <v>0</v>
      </c>
      <c r="S12" s="402">
        <v>0</v>
      </c>
      <c r="T12" s="402">
        <v>0</v>
      </c>
      <c r="U12" s="402">
        <v>0</v>
      </c>
      <c r="V12" s="402">
        <v>0</v>
      </c>
      <c r="W12" s="402">
        <v>0</v>
      </c>
      <c r="X12" s="402">
        <v>0</v>
      </c>
      <c r="Y12" s="402">
        <v>0</v>
      </c>
      <c r="Z12" s="402">
        <v>0</v>
      </c>
      <c r="AA12" s="402">
        <v>0</v>
      </c>
      <c r="AB12" s="402">
        <v>0</v>
      </c>
      <c r="AC12" s="402">
        <v>0</v>
      </c>
      <c r="AD12" s="402">
        <v>0</v>
      </c>
      <c r="AE12" s="402">
        <v>0</v>
      </c>
      <c r="AF12" s="402">
        <v>0</v>
      </c>
      <c r="AG12" s="402">
        <v>0</v>
      </c>
      <c r="AH12" s="402">
        <v>26.124419779292353</v>
      </c>
      <c r="AI12" s="402">
        <v>29.389972251703899</v>
      </c>
      <c r="AJ12" s="402">
        <v>34.288300960321216</v>
      </c>
      <c r="AK12" s="402">
        <v>38.370241550835644</v>
      </c>
      <c r="AL12" s="402">
        <v>41.635794023247186</v>
      </c>
      <c r="AM12" s="402">
        <v>44.08495837755585</v>
      </c>
      <c r="AN12" s="402">
        <v>44.901346495658736</v>
      </c>
      <c r="AO12" s="402">
        <v>47.350510849967392</v>
      </c>
      <c r="AP12" s="402">
        <v>49.799675204276049</v>
      </c>
      <c r="AQ12" s="402">
        <v>46.119397567868241</v>
      </c>
      <c r="AR12" s="402">
        <v>47.848507602010152</v>
      </c>
      <c r="AS12" s="402">
        <v>48.443654540107154</v>
      </c>
      <c r="AT12" s="402">
        <v>49.15962691968339</v>
      </c>
      <c r="AU12" s="402">
        <v>52.251288722939016</v>
      </c>
      <c r="AV12" s="402">
        <v>51.94789833739847</v>
      </c>
      <c r="AW12" s="402">
        <v>55.754439384821133</v>
      </c>
      <c r="AX12" s="402">
        <v>49.254564810611789</v>
      </c>
      <c r="AY12" s="402">
        <v>49.479372152231917</v>
      </c>
      <c r="AZ12" s="402">
        <v>47.585872555403647</v>
      </c>
      <c r="BA12" s="402">
        <v>47.727623132616458</v>
      </c>
      <c r="BB12" s="402">
        <v>43.298476627173812</v>
      </c>
      <c r="BC12" s="402">
        <v>45.522256487485045</v>
      </c>
      <c r="BD12" s="402">
        <v>43.787999999999997</v>
      </c>
      <c r="BE12" s="402">
        <v>43.786999999999999</v>
      </c>
      <c r="BF12" s="402">
        <v>43.276589385629926</v>
      </c>
      <c r="BG12" s="402">
        <v>41.870065056891917</v>
      </c>
      <c r="BH12" s="402">
        <v>40.161999999999999</v>
      </c>
      <c r="BI12" s="402">
        <v>34.633821321321321</v>
      </c>
      <c r="BJ12" s="402">
        <v>33.675449570815445</v>
      </c>
      <c r="BK12" s="402">
        <v>32.278980572177439</v>
      </c>
      <c r="BL12" s="402">
        <v>34.4126571368</v>
      </c>
      <c r="BM12" s="402">
        <v>34.052216707435903</v>
      </c>
      <c r="BN12" s="402">
        <v>32.443668379959036</v>
      </c>
      <c r="BO12" s="402">
        <v>31.415099537507196</v>
      </c>
      <c r="BP12" s="402">
        <v>30.485839132581937</v>
      </c>
      <c r="BQ12" s="402">
        <v>28.811339391792881</v>
      </c>
      <c r="BR12" s="402">
        <v>27.547684241065259</v>
      </c>
      <c r="BS12" s="402">
        <v>25.944535112099693</v>
      </c>
      <c r="BT12" s="402">
        <v>24.468501471795534</v>
      </c>
      <c r="BU12" s="402">
        <v>22.849321929125864</v>
      </c>
      <c r="BV12" s="402">
        <v>21.394699465595245</v>
      </c>
      <c r="BW12" s="402">
        <v>20.040333113264378</v>
      </c>
      <c r="BX12" s="402">
        <v>16.076989167102894</v>
      </c>
      <c r="BY12" s="402">
        <v>14.951406645585138</v>
      </c>
      <c r="BZ12" s="402">
        <v>14.045685738596815</v>
      </c>
      <c r="CA12" s="402">
        <v>14.18369436517353</v>
      </c>
      <c r="CB12" s="402">
        <v>13.699148790350471</v>
      </c>
      <c r="CC12" s="402">
        <v>12.796959265981554</v>
      </c>
      <c r="CD12" s="402">
        <v>11.938665739797763</v>
      </c>
      <c r="CE12" s="403">
        <v>11.160993322177559</v>
      </c>
    </row>
    <row r="13" spans="1:83" s="361" customFormat="1" ht="27" customHeight="1" x14ac:dyDescent="0.25">
      <c r="A13" s="509"/>
      <c r="B13" s="280" t="s">
        <v>742</v>
      </c>
      <c r="C13" s="15"/>
      <c r="D13" s="510">
        <v>0</v>
      </c>
      <c r="E13" s="510">
        <v>0</v>
      </c>
      <c r="F13" s="510">
        <v>0</v>
      </c>
      <c r="G13" s="510">
        <v>0</v>
      </c>
      <c r="H13" s="510">
        <v>0</v>
      </c>
      <c r="I13" s="510">
        <v>0</v>
      </c>
      <c r="J13" s="510">
        <v>0</v>
      </c>
      <c r="K13" s="510">
        <v>0</v>
      </c>
      <c r="L13" s="510">
        <v>0</v>
      </c>
      <c r="M13" s="510">
        <v>0</v>
      </c>
      <c r="N13" s="510">
        <v>0</v>
      </c>
      <c r="O13" s="510">
        <v>0</v>
      </c>
      <c r="P13" s="510">
        <v>0</v>
      </c>
      <c r="Q13" s="510">
        <v>0</v>
      </c>
      <c r="R13" s="510">
        <v>0</v>
      </c>
      <c r="S13" s="510">
        <v>0</v>
      </c>
      <c r="T13" s="510">
        <v>0</v>
      </c>
      <c r="U13" s="510">
        <v>0</v>
      </c>
      <c r="V13" s="510">
        <v>0</v>
      </c>
      <c r="W13" s="510">
        <v>0</v>
      </c>
      <c r="X13" s="510">
        <v>0</v>
      </c>
      <c r="Y13" s="510">
        <v>0</v>
      </c>
      <c r="Z13" s="510">
        <v>2.8</v>
      </c>
      <c r="AA13" s="510">
        <v>2.9</v>
      </c>
      <c r="AB13" s="510">
        <v>2.9</v>
      </c>
      <c r="AC13" s="510">
        <v>3</v>
      </c>
      <c r="AD13" s="510">
        <v>3.5</v>
      </c>
      <c r="AE13" s="510">
        <v>4</v>
      </c>
      <c r="AF13" s="510">
        <v>4</v>
      </c>
      <c r="AG13" s="510">
        <v>4.5</v>
      </c>
      <c r="AH13" s="510">
        <v>5</v>
      </c>
      <c r="AI13" s="510">
        <v>5</v>
      </c>
      <c r="AJ13" s="510">
        <v>5</v>
      </c>
      <c r="AK13" s="510">
        <v>5</v>
      </c>
      <c r="AL13" s="510">
        <v>5</v>
      </c>
      <c r="AM13" s="510">
        <v>5</v>
      </c>
      <c r="AN13" s="510">
        <v>5</v>
      </c>
      <c r="AO13" s="510">
        <v>5</v>
      </c>
      <c r="AP13" s="510">
        <v>4</v>
      </c>
      <c r="AQ13" s="510">
        <v>4.2240000000000002</v>
      </c>
      <c r="AR13" s="510">
        <v>3.6949999999999998</v>
      </c>
      <c r="AS13" s="510">
        <v>4.2779999999999996</v>
      </c>
      <c r="AT13" s="510">
        <v>4.0919999999999996</v>
      </c>
      <c r="AU13" s="510">
        <v>4.101</v>
      </c>
      <c r="AV13" s="510">
        <v>3.8860000000000001</v>
      </c>
      <c r="AW13" s="510">
        <v>3.5070000000000001</v>
      </c>
      <c r="AX13" s="510">
        <v>2.9569999999999999</v>
      </c>
      <c r="AY13" s="510">
        <v>3.1080000000000001</v>
      </c>
      <c r="AZ13" s="510">
        <v>2.7719999999999998</v>
      </c>
      <c r="BA13" s="510">
        <v>2.4620000000000002</v>
      </c>
      <c r="BB13" s="510">
        <v>1.859</v>
      </c>
      <c r="BC13" s="510">
        <v>2.0350000000000001</v>
      </c>
      <c r="BD13" s="510">
        <v>2</v>
      </c>
      <c r="BE13" s="510">
        <v>2</v>
      </c>
      <c r="BF13" s="510">
        <v>1.73005451</v>
      </c>
      <c r="BG13" s="510">
        <v>1.3642590700000001</v>
      </c>
      <c r="BH13" s="510">
        <v>1.1830000000000001</v>
      </c>
      <c r="BI13" s="510">
        <v>1.1019624799999999</v>
      </c>
      <c r="BJ13" s="510">
        <v>1.0844996200000001</v>
      </c>
      <c r="BK13" s="510">
        <v>1.0897039199999998</v>
      </c>
      <c r="BL13" s="510">
        <v>0.94398397000000001</v>
      </c>
      <c r="BM13" s="510">
        <v>0.84670285999999995</v>
      </c>
      <c r="BN13" s="510">
        <v>0.75357149000000001</v>
      </c>
      <c r="BO13" s="510">
        <v>0.62038171000000009</v>
      </c>
      <c r="BP13" s="510">
        <v>0.38903970756204248</v>
      </c>
      <c r="BQ13" s="510">
        <v>-6.0504900000000004E-3</v>
      </c>
      <c r="BR13" s="510">
        <v>-2E-3</v>
      </c>
      <c r="BS13" s="510">
        <v>-3.6445392946300642E-2</v>
      </c>
      <c r="BT13" s="510">
        <v>0</v>
      </c>
      <c r="BU13" s="510">
        <v>-2.2412595692622359E-2</v>
      </c>
      <c r="BV13" s="510">
        <v>-3.6816445297728866E-2</v>
      </c>
      <c r="BW13" s="510">
        <v>3.1020872850033782E-4</v>
      </c>
      <c r="BX13" s="510">
        <v>-6.22888E-3</v>
      </c>
      <c r="BY13" s="510">
        <v>2.8360339999999998E-2</v>
      </c>
      <c r="BZ13" s="510">
        <v>-4.1647100000000012E-3</v>
      </c>
      <c r="CA13" s="510">
        <v>0</v>
      </c>
      <c r="CB13" s="510">
        <v>0</v>
      </c>
      <c r="CC13" s="510">
        <v>0</v>
      </c>
      <c r="CD13" s="510">
        <v>0</v>
      </c>
      <c r="CE13" s="511">
        <v>0</v>
      </c>
    </row>
    <row r="14" spans="1:83" s="361" customFormat="1" ht="27" customHeight="1" x14ac:dyDescent="0.35">
      <c r="A14" s="509"/>
      <c r="B14" s="233" t="s">
        <v>743</v>
      </c>
      <c r="C14" s="15"/>
      <c r="D14" s="510"/>
      <c r="E14" s="510"/>
      <c r="F14" s="510"/>
      <c r="G14" s="510"/>
      <c r="H14" s="510"/>
      <c r="I14" s="510"/>
      <c r="J14" s="510"/>
      <c r="K14" s="510"/>
      <c r="L14" s="510"/>
      <c r="M14" s="510"/>
      <c r="N14" s="510"/>
      <c r="O14" s="510"/>
      <c r="P14" s="510"/>
      <c r="Q14" s="510"/>
      <c r="R14" s="510"/>
      <c r="S14" s="510"/>
      <c r="T14" s="510"/>
      <c r="U14" s="510"/>
      <c r="V14" s="510"/>
      <c r="W14" s="510"/>
      <c r="X14" s="510"/>
      <c r="Y14" s="510"/>
      <c r="Z14" s="510"/>
      <c r="AA14" s="510"/>
      <c r="AB14" s="510"/>
      <c r="AC14" s="510"/>
      <c r="AD14" s="510"/>
      <c r="AE14" s="510"/>
      <c r="AF14" s="510"/>
      <c r="AG14" s="510"/>
      <c r="AH14" s="510"/>
      <c r="AI14" s="510"/>
      <c r="AJ14" s="510"/>
      <c r="AK14" s="510"/>
      <c r="AL14" s="510"/>
      <c r="AM14" s="510"/>
      <c r="AN14" s="510"/>
      <c r="AO14" s="510"/>
      <c r="AP14" s="510"/>
      <c r="AQ14" s="510"/>
      <c r="AR14" s="510"/>
      <c r="AS14" s="510"/>
      <c r="AT14" s="510"/>
      <c r="AU14" s="510"/>
      <c r="AV14" s="510"/>
      <c r="AW14" s="510"/>
      <c r="AX14" s="512">
        <f t="shared" ref="AX14:BK14" si="8">SUM(AX16:AX18)</f>
        <v>3.4569999999999999</v>
      </c>
      <c r="AY14" s="512">
        <f t="shared" si="8"/>
        <v>4.1285950413223143</v>
      </c>
      <c r="AZ14" s="512">
        <f t="shared" si="8"/>
        <v>5.4580000000000002</v>
      </c>
      <c r="BA14" s="512">
        <f t="shared" si="8"/>
        <v>4.9669999999999996</v>
      </c>
      <c r="BB14" s="512">
        <f t="shared" si="8"/>
        <v>8.2967250384024585</v>
      </c>
      <c r="BC14" s="512">
        <f t="shared" si="8"/>
        <v>10.563000000000001</v>
      </c>
      <c r="BD14" s="512">
        <f t="shared" si="8"/>
        <v>11.87267336961207</v>
      </c>
      <c r="BE14" s="512">
        <f t="shared" si="8"/>
        <v>14.399096999999999</v>
      </c>
      <c r="BF14" s="512">
        <f t="shared" si="8"/>
        <v>19.709695</v>
      </c>
      <c r="BG14" s="512">
        <f t="shared" si="8"/>
        <v>19.340500802146213</v>
      </c>
      <c r="BH14" s="512">
        <f t="shared" si="8"/>
        <v>20.643089</v>
      </c>
      <c r="BI14" s="512">
        <f t="shared" si="8"/>
        <v>46.53799999999999</v>
      </c>
      <c r="BJ14" s="512">
        <f t="shared" si="8"/>
        <v>32.67</v>
      </c>
      <c r="BK14" s="512">
        <f t="shared" si="8"/>
        <v>27.44</v>
      </c>
      <c r="BL14" s="512">
        <f t="shared" ref="BL14:CE14" si="9">SUM(BL15,BL18)</f>
        <v>37.064000999999998</v>
      </c>
      <c r="BM14" s="512">
        <f t="shared" si="9"/>
        <v>42.248373999999998</v>
      </c>
      <c r="BN14" s="512">
        <f t="shared" si="9"/>
        <v>47.467124999999996</v>
      </c>
      <c r="BO14" s="512">
        <f t="shared" si="9"/>
        <v>47.206220999999999</v>
      </c>
      <c r="BP14" s="512">
        <f t="shared" si="9"/>
        <v>51.427443760235988</v>
      </c>
      <c r="BQ14" s="512">
        <f t="shared" si="9"/>
        <v>54.675500320000005</v>
      </c>
      <c r="BR14" s="512">
        <f t="shared" si="9"/>
        <v>82.321914830000011</v>
      </c>
      <c r="BS14" s="512">
        <f t="shared" si="9"/>
        <v>89.848197459999994</v>
      </c>
      <c r="BT14" s="512">
        <f t="shared" si="9"/>
        <v>83.432960799999989</v>
      </c>
      <c r="BU14" s="512">
        <f t="shared" si="9"/>
        <v>89.717677900000012</v>
      </c>
      <c r="BV14" s="512">
        <f t="shared" si="9"/>
        <v>85.82525184765916</v>
      </c>
      <c r="BW14" s="512">
        <f t="shared" si="9"/>
        <v>85.666325000000001</v>
      </c>
      <c r="BX14" s="512">
        <f t="shared" si="9"/>
        <v>76.400007590965743</v>
      </c>
      <c r="BY14" s="512">
        <f t="shared" si="9"/>
        <v>78.426777799999996</v>
      </c>
      <c r="BZ14" s="512">
        <f t="shared" si="9"/>
        <v>77.894370259219301</v>
      </c>
      <c r="CA14" s="512">
        <f t="shared" si="9"/>
        <v>81.563458356297133</v>
      </c>
      <c r="CB14" s="512">
        <f t="shared" si="9"/>
        <v>82.892473824830546</v>
      </c>
      <c r="CC14" s="512">
        <f t="shared" si="9"/>
        <v>81.269759152816363</v>
      </c>
      <c r="CD14" s="512">
        <f t="shared" si="9"/>
        <v>79.437644825284295</v>
      </c>
      <c r="CE14" s="513">
        <f t="shared" si="9"/>
        <v>77.797224870816464</v>
      </c>
    </row>
    <row r="15" spans="1:83" s="361" customFormat="1" ht="27" customHeight="1" x14ac:dyDescent="0.35">
      <c r="A15" s="509"/>
      <c r="B15" s="201" t="s">
        <v>744</v>
      </c>
      <c r="C15" s="15"/>
      <c r="D15" s="510"/>
      <c r="E15" s="510"/>
      <c r="F15" s="510"/>
      <c r="G15" s="510"/>
      <c r="H15" s="510"/>
      <c r="I15" s="510"/>
      <c r="J15" s="510"/>
      <c r="K15" s="510"/>
      <c r="L15" s="510"/>
      <c r="M15" s="510"/>
      <c r="N15" s="510"/>
      <c r="O15" s="510"/>
      <c r="P15" s="510"/>
      <c r="Q15" s="510"/>
      <c r="R15" s="510"/>
      <c r="S15" s="510"/>
      <c r="T15" s="510"/>
      <c r="U15" s="510"/>
      <c r="V15" s="510"/>
      <c r="W15" s="510"/>
      <c r="X15" s="510"/>
      <c r="Y15" s="510"/>
      <c r="Z15" s="510"/>
      <c r="AA15" s="510"/>
      <c r="AB15" s="510"/>
      <c r="AC15" s="510"/>
      <c r="AD15" s="510"/>
      <c r="AE15" s="510"/>
      <c r="AF15" s="510"/>
      <c r="AG15" s="510"/>
      <c r="AH15" s="510"/>
      <c r="AI15" s="510"/>
      <c r="AJ15" s="510"/>
      <c r="AK15" s="510"/>
      <c r="AL15" s="510"/>
      <c r="AM15" s="510"/>
      <c r="AN15" s="510"/>
      <c r="AO15" s="510"/>
      <c r="AP15" s="510"/>
      <c r="AQ15" s="510"/>
      <c r="AR15" s="510"/>
      <c r="AS15" s="510"/>
      <c r="AT15" s="510"/>
      <c r="AU15" s="510"/>
      <c r="AV15" s="510"/>
      <c r="AW15" s="510"/>
      <c r="AX15" s="510"/>
      <c r="AY15" s="510"/>
      <c r="AZ15" s="510"/>
      <c r="BA15" s="510"/>
      <c r="BB15" s="510"/>
      <c r="BC15" s="510"/>
      <c r="BD15" s="510"/>
      <c r="BE15" s="510"/>
      <c r="BF15" s="510"/>
      <c r="BG15" s="510"/>
      <c r="BH15" s="510"/>
      <c r="BI15" s="510"/>
      <c r="BJ15" s="510"/>
      <c r="BK15" s="510"/>
      <c r="BL15" s="510">
        <v>5.5109329999999996</v>
      </c>
      <c r="BM15" s="510">
        <v>7.0408049999999998</v>
      </c>
      <c r="BN15" s="510">
        <v>9.2482140000000008</v>
      </c>
      <c r="BO15" s="510">
        <v>9.5133209999999995</v>
      </c>
      <c r="BP15" s="510">
        <v>9.4075343484310903</v>
      </c>
      <c r="BQ15" s="510">
        <v>9.2168086836232543</v>
      </c>
      <c r="BR15" s="510">
        <v>37.532187830000005</v>
      </c>
      <c r="BS15" s="510">
        <v>43.794516459999997</v>
      </c>
      <c r="BT15" s="510">
        <v>41.280517799999998</v>
      </c>
      <c r="BU15" s="510">
        <v>48.629247100000001</v>
      </c>
      <c r="BV15" s="510">
        <v>41.032349681177138</v>
      </c>
      <c r="BW15" s="510">
        <f t="shared" ref="BW15:CE15" si="10">SUM(BW16:BW17)</f>
        <v>43.885255000000001</v>
      </c>
      <c r="BX15" s="510">
        <f t="shared" si="10"/>
        <v>41.886665799999996</v>
      </c>
      <c r="BY15" s="510">
        <f t="shared" si="10"/>
        <v>41.936323200000004</v>
      </c>
      <c r="BZ15" s="510">
        <f t="shared" si="10"/>
        <v>42.515027884424796</v>
      </c>
      <c r="CA15" s="510">
        <f t="shared" si="10"/>
        <v>43.080980613302692</v>
      </c>
      <c r="CB15" s="510">
        <f t="shared" si="10"/>
        <v>43.345906767555846</v>
      </c>
      <c r="CC15" s="510">
        <f t="shared" si="10"/>
        <v>43.022434567505918</v>
      </c>
      <c r="CD15" s="510">
        <f t="shared" si="10"/>
        <v>42.657220606918379</v>
      </c>
      <c r="CE15" s="511">
        <f t="shared" si="10"/>
        <v>42.33021903305643</v>
      </c>
    </row>
    <row r="16" spans="1:83" x14ac:dyDescent="0.35">
      <c r="A16" s="378"/>
      <c r="B16" s="289" t="s">
        <v>745</v>
      </c>
      <c r="C16" s="447"/>
      <c r="D16" s="402"/>
      <c r="E16" s="402"/>
      <c r="F16" s="402"/>
      <c r="G16" s="402"/>
      <c r="H16" s="402"/>
      <c r="I16" s="402"/>
      <c r="J16" s="402"/>
      <c r="K16" s="402"/>
      <c r="L16" s="402"/>
      <c r="M16" s="402"/>
      <c r="N16" s="402"/>
      <c r="O16" s="402"/>
      <c r="P16" s="402"/>
      <c r="Q16" s="402"/>
      <c r="R16" s="402"/>
      <c r="S16" s="402"/>
      <c r="T16" s="402"/>
      <c r="U16" s="402"/>
      <c r="V16" s="402"/>
      <c r="W16" s="402"/>
      <c r="X16" s="402"/>
      <c r="Y16" s="402"/>
      <c r="Z16" s="402"/>
      <c r="AA16" s="402"/>
      <c r="AB16" s="402"/>
      <c r="AC16" s="402"/>
      <c r="AD16" s="402"/>
      <c r="AE16" s="402"/>
      <c r="AF16" s="402"/>
      <c r="AG16" s="402"/>
      <c r="AH16" s="402"/>
      <c r="AI16" s="402"/>
      <c r="AJ16" s="402"/>
      <c r="AK16" s="402"/>
      <c r="AL16" s="402"/>
      <c r="AM16" s="402"/>
      <c r="AN16" s="402"/>
      <c r="AO16" s="402"/>
      <c r="AP16" s="402"/>
      <c r="AQ16" s="402"/>
      <c r="AR16" s="402"/>
      <c r="AS16" s="402"/>
      <c r="AT16" s="402"/>
      <c r="AU16" s="402"/>
      <c r="AV16" s="402"/>
      <c r="AW16" s="402"/>
      <c r="AX16" s="402"/>
      <c r="AY16" s="402"/>
      <c r="AZ16" s="402"/>
      <c r="BA16" s="402"/>
      <c r="BB16" s="402"/>
      <c r="BC16" s="402"/>
      <c r="BD16" s="402"/>
      <c r="BE16" s="402"/>
      <c r="BF16" s="402"/>
      <c r="BG16" s="402"/>
      <c r="BH16" s="402"/>
      <c r="BI16" s="402"/>
      <c r="BJ16" s="402"/>
      <c r="BK16" s="402"/>
      <c r="BL16" s="402"/>
      <c r="BM16" s="402"/>
      <c r="BN16" s="402"/>
      <c r="BO16" s="402"/>
      <c r="BP16" s="402"/>
      <c r="BQ16" s="402"/>
      <c r="BR16" s="402"/>
      <c r="BS16" s="402"/>
      <c r="BT16" s="402"/>
      <c r="BU16" s="402"/>
      <c r="BV16" s="402"/>
      <c r="BW16" s="402">
        <v>10.385251000000004</v>
      </c>
      <c r="BX16" s="402">
        <v>8.3866617999999988</v>
      </c>
      <c r="BY16" s="402">
        <v>8.4363192000000069</v>
      </c>
      <c r="BZ16" s="402">
        <v>9.0150238844247994</v>
      </c>
      <c r="CA16" s="402">
        <v>9.5809766133026955</v>
      </c>
      <c r="CB16" s="402">
        <v>9.8459027675558488</v>
      </c>
      <c r="CC16" s="402">
        <v>9.5224305675059213</v>
      </c>
      <c r="CD16" s="402">
        <v>9.1572166069183822</v>
      </c>
      <c r="CE16" s="403">
        <v>8.8302150330564331</v>
      </c>
    </row>
    <row r="17" spans="1:83" s="376" customFormat="1" ht="23.25" customHeight="1" x14ac:dyDescent="0.25">
      <c r="A17" s="374"/>
      <c r="B17" s="514" t="s">
        <v>746</v>
      </c>
      <c r="C17" s="502"/>
      <c r="D17" s="503"/>
      <c r="E17" s="503"/>
      <c r="F17" s="503"/>
      <c r="G17" s="503"/>
      <c r="H17" s="503"/>
      <c r="I17" s="503"/>
      <c r="J17" s="503"/>
      <c r="K17" s="503"/>
      <c r="L17" s="503"/>
      <c r="M17" s="503"/>
      <c r="N17" s="503"/>
      <c r="O17" s="503"/>
      <c r="P17" s="503"/>
      <c r="Q17" s="503"/>
      <c r="R17" s="503"/>
      <c r="S17" s="503"/>
      <c r="T17" s="503"/>
      <c r="U17" s="503"/>
      <c r="V17" s="503"/>
      <c r="W17" s="503"/>
      <c r="X17" s="503"/>
      <c r="Y17" s="503"/>
      <c r="Z17" s="503"/>
      <c r="AA17" s="503"/>
      <c r="AB17" s="503"/>
      <c r="AC17" s="503"/>
      <c r="AD17" s="503"/>
      <c r="AE17" s="503"/>
      <c r="AF17" s="503"/>
      <c r="AG17" s="503"/>
      <c r="AH17" s="503"/>
      <c r="AI17" s="503"/>
      <c r="AJ17" s="503"/>
      <c r="AK17" s="503"/>
      <c r="AL17" s="503"/>
      <c r="AM17" s="503"/>
      <c r="AN17" s="503"/>
      <c r="AO17" s="503"/>
      <c r="AP17" s="503"/>
      <c r="AQ17" s="503"/>
      <c r="AR17" s="503"/>
      <c r="AS17" s="503"/>
      <c r="AT17" s="503"/>
      <c r="AU17" s="503"/>
      <c r="AV17" s="503"/>
      <c r="AW17" s="503"/>
      <c r="AX17" s="503"/>
      <c r="AY17" s="503"/>
      <c r="AZ17" s="503"/>
      <c r="BA17" s="503"/>
      <c r="BB17" s="503"/>
      <c r="BC17" s="503"/>
      <c r="BD17" s="503"/>
      <c r="BE17" s="503"/>
      <c r="BF17" s="503"/>
      <c r="BG17" s="503"/>
      <c r="BH17" s="503"/>
      <c r="BI17" s="503"/>
      <c r="BJ17" s="503"/>
      <c r="BK17" s="503"/>
      <c r="BL17" s="503"/>
      <c r="BM17" s="503"/>
      <c r="BN17" s="503"/>
      <c r="BO17" s="503"/>
      <c r="BP17" s="503"/>
      <c r="BQ17" s="503"/>
      <c r="BR17" s="503"/>
      <c r="BS17" s="503"/>
      <c r="BT17" s="503"/>
      <c r="BU17" s="503"/>
      <c r="BV17" s="503"/>
      <c r="BW17" s="503">
        <v>33.500003999999997</v>
      </c>
      <c r="BX17" s="503">
        <v>33.500003999999997</v>
      </c>
      <c r="BY17" s="503">
        <v>33.500003999999997</v>
      </c>
      <c r="BZ17" s="503">
        <v>33.500003999999997</v>
      </c>
      <c r="CA17" s="503">
        <v>33.500003999999997</v>
      </c>
      <c r="CB17" s="503">
        <v>33.500003999999997</v>
      </c>
      <c r="CC17" s="503">
        <v>33.500003999999997</v>
      </c>
      <c r="CD17" s="503">
        <v>33.500003999999997</v>
      </c>
      <c r="CE17" s="504">
        <v>33.500003999999997</v>
      </c>
    </row>
    <row r="18" spans="1:83" s="376" customFormat="1" ht="27" customHeight="1" thickBot="1" x14ac:dyDescent="0.3">
      <c r="A18" s="374"/>
      <c r="B18" s="451" t="s">
        <v>747</v>
      </c>
      <c r="C18" s="452"/>
      <c r="D18" s="405"/>
      <c r="E18" s="405"/>
      <c r="F18" s="405"/>
      <c r="G18" s="405"/>
      <c r="H18" s="405"/>
      <c r="I18" s="405"/>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c r="AG18" s="405"/>
      <c r="AH18" s="405"/>
      <c r="AI18" s="405"/>
      <c r="AJ18" s="405"/>
      <c r="AK18" s="405"/>
      <c r="AL18" s="405"/>
      <c r="AM18" s="405"/>
      <c r="AN18" s="405"/>
      <c r="AO18" s="405"/>
      <c r="AP18" s="405"/>
      <c r="AQ18" s="405"/>
      <c r="AR18" s="405"/>
      <c r="AS18" s="405"/>
      <c r="AT18" s="405"/>
      <c r="AU18" s="405"/>
      <c r="AV18" s="405"/>
      <c r="AW18" s="405"/>
      <c r="AX18" s="405">
        <v>3.4569999999999999</v>
      </c>
      <c r="AY18" s="405">
        <v>4.1285950413223143</v>
      </c>
      <c r="AZ18" s="405">
        <v>5.4580000000000002</v>
      </c>
      <c r="BA18" s="405">
        <v>4.9669999999999996</v>
      </c>
      <c r="BB18" s="405">
        <v>8.2967250384024585</v>
      </c>
      <c r="BC18" s="405">
        <v>10.563000000000001</v>
      </c>
      <c r="BD18" s="405">
        <v>11.87267336961207</v>
      </c>
      <c r="BE18" s="405">
        <v>14.399096999999999</v>
      </c>
      <c r="BF18" s="405">
        <v>19.709695</v>
      </c>
      <c r="BG18" s="405">
        <v>19.340500802146213</v>
      </c>
      <c r="BH18" s="405">
        <v>20.643089</v>
      </c>
      <c r="BI18" s="405">
        <v>46.53799999999999</v>
      </c>
      <c r="BJ18" s="405">
        <v>32.67</v>
      </c>
      <c r="BK18" s="405">
        <v>27.44</v>
      </c>
      <c r="BL18" s="405">
        <v>31.553068</v>
      </c>
      <c r="BM18" s="405">
        <v>35.207568999999999</v>
      </c>
      <c r="BN18" s="405">
        <v>38.218910999999999</v>
      </c>
      <c r="BO18" s="405">
        <v>37.692900000000002</v>
      </c>
      <c r="BP18" s="405">
        <v>42.019909411804896</v>
      </c>
      <c r="BQ18" s="405">
        <v>45.458691636376749</v>
      </c>
      <c r="BR18" s="405">
        <v>44.789727000000006</v>
      </c>
      <c r="BS18" s="405">
        <v>46.053681000000005</v>
      </c>
      <c r="BT18" s="405">
        <v>42.152442999999998</v>
      </c>
      <c r="BU18" s="405">
        <v>41.088430800000005</v>
      </c>
      <c r="BV18" s="405">
        <v>44.79290216648203</v>
      </c>
      <c r="BW18" s="405">
        <v>41.78107</v>
      </c>
      <c r="BX18" s="405">
        <v>34.513341790965747</v>
      </c>
      <c r="BY18" s="405">
        <v>36.4904546</v>
      </c>
      <c r="BZ18" s="405">
        <v>35.379342374794504</v>
      </c>
      <c r="CA18" s="405">
        <v>38.482477742994448</v>
      </c>
      <c r="CB18" s="405">
        <v>39.5465670572747</v>
      </c>
      <c r="CC18" s="405">
        <v>38.247324585310452</v>
      </c>
      <c r="CD18" s="405">
        <v>36.780424218365916</v>
      </c>
      <c r="CE18" s="406">
        <v>35.467005837760034</v>
      </c>
    </row>
    <row r="19" spans="1:83" ht="26.25" customHeight="1" x14ac:dyDescent="0.35">
      <c r="A19" s="384"/>
      <c r="B19" s="177" t="s">
        <v>748</v>
      </c>
      <c r="C19" s="443"/>
      <c r="D19" s="51" t="s">
        <v>171</v>
      </c>
      <c r="E19" s="51" t="s">
        <v>172</v>
      </c>
      <c r="F19" s="51" t="s">
        <v>173</v>
      </c>
      <c r="G19" s="51" t="s">
        <v>174</v>
      </c>
      <c r="H19" s="51" t="s">
        <v>175</v>
      </c>
      <c r="I19" s="51" t="s">
        <v>176</v>
      </c>
      <c r="J19" s="51" t="s">
        <v>177</v>
      </c>
      <c r="K19" s="51" t="s">
        <v>178</v>
      </c>
      <c r="L19" s="51" t="s">
        <v>179</v>
      </c>
      <c r="M19" s="51" t="s">
        <v>180</v>
      </c>
      <c r="N19" s="51" t="s">
        <v>181</v>
      </c>
      <c r="O19" s="51" t="s">
        <v>182</v>
      </c>
      <c r="P19" s="51" t="s">
        <v>183</v>
      </c>
      <c r="Q19" s="51" t="s">
        <v>184</v>
      </c>
      <c r="R19" s="51" t="s">
        <v>185</v>
      </c>
      <c r="S19" s="51" t="s">
        <v>186</v>
      </c>
      <c r="T19" s="51" t="s">
        <v>187</v>
      </c>
      <c r="U19" s="51" t="s">
        <v>188</v>
      </c>
      <c r="V19" s="51" t="s">
        <v>189</v>
      </c>
      <c r="W19" s="51" t="s">
        <v>190</v>
      </c>
      <c r="X19" s="51" t="s">
        <v>191</v>
      </c>
      <c r="Y19" s="51" t="s">
        <v>192</v>
      </c>
      <c r="Z19" s="51" t="s">
        <v>193</v>
      </c>
      <c r="AA19" s="51" t="s">
        <v>194</v>
      </c>
      <c r="AB19" s="51" t="s">
        <v>195</v>
      </c>
      <c r="AC19" s="51" t="s">
        <v>196</v>
      </c>
      <c r="AD19" s="51" t="s">
        <v>197</v>
      </c>
      <c r="AE19" s="51" t="s">
        <v>198</v>
      </c>
      <c r="AF19" s="51" t="s">
        <v>199</v>
      </c>
      <c r="AG19" s="51" t="s">
        <v>200</v>
      </c>
      <c r="AH19" s="51" t="s">
        <v>201</v>
      </c>
      <c r="AI19" s="51" t="s">
        <v>202</v>
      </c>
      <c r="AJ19" s="51" t="s">
        <v>203</v>
      </c>
      <c r="AK19" s="51" t="s">
        <v>204</v>
      </c>
      <c r="AL19" s="51" t="s">
        <v>205</v>
      </c>
      <c r="AM19" s="51" t="s">
        <v>206</v>
      </c>
      <c r="AN19" s="51" t="s">
        <v>207</v>
      </c>
      <c r="AO19" s="51" t="s">
        <v>208</v>
      </c>
      <c r="AP19" s="51" t="s">
        <v>209</v>
      </c>
      <c r="AQ19" s="51" t="s">
        <v>210</v>
      </c>
      <c r="AR19" s="51" t="s">
        <v>211</v>
      </c>
      <c r="AS19" s="51" t="s">
        <v>212</v>
      </c>
      <c r="AT19" s="51" t="s">
        <v>213</v>
      </c>
      <c r="AU19" s="51" t="s">
        <v>214</v>
      </c>
      <c r="AV19" s="51" t="s">
        <v>215</v>
      </c>
      <c r="AW19" s="51" t="s">
        <v>216</v>
      </c>
      <c r="AX19" s="51" t="s">
        <v>217</v>
      </c>
      <c r="AY19" s="51" t="s">
        <v>116</v>
      </c>
      <c r="AZ19" s="51" t="s">
        <v>117</v>
      </c>
      <c r="BA19" s="51" t="s">
        <v>118</v>
      </c>
      <c r="BB19" s="51" t="s">
        <v>119</v>
      </c>
      <c r="BC19" s="51" t="s">
        <v>120</v>
      </c>
      <c r="BD19" s="51" t="s">
        <v>121</v>
      </c>
      <c r="BE19" s="51" t="s">
        <v>122</v>
      </c>
      <c r="BF19" s="51" t="s">
        <v>123</v>
      </c>
      <c r="BG19" s="51" t="s">
        <v>124</v>
      </c>
      <c r="BH19" s="51" t="s">
        <v>125</v>
      </c>
      <c r="BI19" s="51" t="s">
        <v>126</v>
      </c>
      <c r="BJ19" s="51" t="s">
        <v>127</v>
      </c>
      <c r="BK19" s="51" t="s">
        <v>128</v>
      </c>
      <c r="BL19" s="51" t="s">
        <v>129</v>
      </c>
      <c r="BM19" s="51" t="s">
        <v>130</v>
      </c>
      <c r="BN19" s="51" t="s">
        <v>131</v>
      </c>
      <c r="BO19" s="51" t="s">
        <v>132</v>
      </c>
      <c r="BP19" s="51" t="s">
        <v>133</v>
      </c>
      <c r="BQ19" s="51" t="s">
        <v>134</v>
      </c>
      <c r="BR19" s="51" t="s">
        <v>135</v>
      </c>
      <c r="BS19" s="51" t="s">
        <v>136</v>
      </c>
      <c r="BT19" s="51" t="s">
        <v>137</v>
      </c>
      <c r="BU19" s="51" t="s">
        <v>138</v>
      </c>
      <c r="BV19" s="51" t="s">
        <v>139</v>
      </c>
      <c r="BW19" s="51" t="s">
        <v>140</v>
      </c>
      <c r="BX19" s="51" t="s">
        <v>141</v>
      </c>
      <c r="BY19" s="51" t="s">
        <v>142</v>
      </c>
      <c r="BZ19" s="51" t="s">
        <v>143</v>
      </c>
      <c r="CA19" s="51" t="s">
        <v>144</v>
      </c>
      <c r="CB19" s="51" t="s">
        <v>145</v>
      </c>
      <c r="CC19" s="51" t="s">
        <v>146</v>
      </c>
      <c r="CD19" s="51" t="s">
        <v>147</v>
      </c>
      <c r="CE19" s="52" t="s">
        <v>148</v>
      </c>
    </row>
    <row r="20" spans="1:83" x14ac:dyDescent="0.35">
      <c r="A20" s="384"/>
      <c r="B20" s="387" t="s">
        <v>331</v>
      </c>
      <c r="C20" s="408"/>
      <c r="D20" s="272" t="s">
        <v>150</v>
      </c>
      <c r="E20" s="272" t="s">
        <v>150</v>
      </c>
      <c r="F20" s="272" t="s">
        <v>150</v>
      </c>
      <c r="G20" s="272" t="s">
        <v>150</v>
      </c>
      <c r="H20" s="272" t="s">
        <v>150</v>
      </c>
      <c r="I20" s="272" t="s">
        <v>150</v>
      </c>
      <c r="J20" s="272" t="s">
        <v>150</v>
      </c>
      <c r="K20" s="272" t="s">
        <v>150</v>
      </c>
      <c r="L20" s="272" t="s">
        <v>150</v>
      </c>
      <c r="M20" s="272" t="s">
        <v>150</v>
      </c>
      <c r="N20" s="272" t="s">
        <v>150</v>
      </c>
      <c r="O20" s="272" t="s">
        <v>150</v>
      </c>
      <c r="P20" s="272" t="s">
        <v>150</v>
      </c>
      <c r="Q20" s="272" t="s">
        <v>150</v>
      </c>
      <c r="R20" s="272" t="s">
        <v>150</v>
      </c>
      <c r="S20" s="272" t="s">
        <v>150</v>
      </c>
      <c r="T20" s="272" t="s">
        <v>150</v>
      </c>
      <c r="U20" s="272" t="s">
        <v>150</v>
      </c>
      <c r="V20" s="272" t="s">
        <v>150</v>
      </c>
      <c r="W20" s="272" t="s">
        <v>150</v>
      </c>
      <c r="X20" s="272" t="s">
        <v>150</v>
      </c>
      <c r="Y20" s="272" t="s">
        <v>150</v>
      </c>
      <c r="Z20" s="272" t="s">
        <v>150</v>
      </c>
      <c r="AA20" s="272" t="s">
        <v>150</v>
      </c>
      <c r="AB20" s="272" t="s">
        <v>150</v>
      </c>
      <c r="AC20" s="272" t="s">
        <v>150</v>
      </c>
      <c r="AD20" s="272" t="s">
        <v>150</v>
      </c>
      <c r="AE20" s="272" t="s">
        <v>150</v>
      </c>
      <c r="AF20" s="272" t="s">
        <v>150</v>
      </c>
      <c r="AG20" s="272" t="s">
        <v>150</v>
      </c>
      <c r="AH20" s="272" t="s">
        <v>150</v>
      </c>
      <c r="AI20" s="272" t="s">
        <v>150</v>
      </c>
      <c r="AJ20" s="272" t="s">
        <v>150</v>
      </c>
      <c r="AK20" s="272" t="s">
        <v>150</v>
      </c>
      <c r="AL20" s="272" t="s">
        <v>150</v>
      </c>
      <c r="AM20" s="272" t="s">
        <v>150</v>
      </c>
      <c r="AN20" s="272" t="s">
        <v>150</v>
      </c>
      <c r="AO20" s="272" t="s">
        <v>150</v>
      </c>
      <c r="AP20" s="272" t="s">
        <v>150</v>
      </c>
      <c r="AQ20" s="272" t="s">
        <v>150</v>
      </c>
      <c r="AR20" s="272" t="s">
        <v>150</v>
      </c>
      <c r="AS20" s="272" t="s">
        <v>150</v>
      </c>
      <c r="AT20" s="272" t="s">
        <v>150</v>
      </c>
      <c r="AU20" s="272" t="s">
        <v>150</v>
      </c>
      <c r="AV20" s="272" t="s">
        <v>150</v>
      </c>
      <c r="AW20" s="272" t="s">
        <v>150</v>
      </c>
      <c r="AX20" s="272" t="s">
        <v>150</v>
      </c>
      <c r="AY20" s="272" t="s">
        <v>150</v>
      </c>
      <c r="AZ20" s="272" t="s">
        <v>150</v>
      </c>
      <c r="BA20" s="272" t="s">
        <v>150</v>
      </c>
      <c r="BB20" s="272" t="s">
        <v>150</v>
      </c>
      <c r="BC20" s="272" t="s">
        <v>150</v>
      </c>
      <c r="BD20" s="272" t="s">
        <v>150</v>
      </c>
      <c r="BE20" s="272" t="s">
        <v>150</v>
      </c>
      <c r="BF20" s="272" t="s">
        <v>150</v>
      </c>
      <c r="BG20" s="272" t="s">
        <v>150</v>
      </c>
      <c r="BH20" s="272" t="s">
        <v>150</v>
      </c>
      <c r="BI20" s="272" t="s">
        <v>150</v>
      </c>
      <c r="BJ20" s="272" t="s">
        <v>150</v>
      </c>
      <c r="BK20" s="272" t="s">
        <v>150</v>
      </c>
      <c r="BL20" s="272" t="s">
        <v>150</v>
      </c>
      <c r="BM20" s="272" t="s">
        <v>150</v>
      </c>
      <c r="BN20" s="272" t="s">
        <v>150</v>
      </c>
      <c r="BO20" s="272" t="s">
        <v>150</v>
      </c>
      <c r="BP20" s="272" t="s">
        <v>150</v>
      </c>
      <c r="BQ20" s="272" t="s">
        <v>150</v>
      </c>
      <c r="BR20" s="272" t="s">
        <v>150</v>
      </c>
      <c r="BS20" s="272" t="s">
        <v>150</v>
      </c>
      <c r="BT20" s="272" t="s">
        <v>150</v>
      </c>
      <c r="BU20" s="272" t="s">
        <v>150</v>
      </c>
      <c r="BV20" s="272" t="s">
        <v>150</v>
      </c>
      <c r="BW20" s="272" t="s">
        <v>150</v>
      </c>
      <c r="BX20" s="272" t="s">
        <v>150</v>
      </c>
      <c r="BY20" s="272" t="s">
        <v>150</v>
      </c>
      <c r="BZ20" s="272" t="s">
        <v>151</v>
      </c>
      <c r="CA20" s="272" t="s">
        <v>151</v>
      </c>
      <c r="CB20" s="272" t="s">
        <v>151</v>
      </c>
      <c r="CC20" s="272" t="s">
        <v>151</v>
      </c>
      <c r="CD20" s="272" t="s">
        <v>151</v>
      </c>
      <c r="CE20" s="273" t="s">
        <v>151</v>
      </c>
    </row>
    <row r="21" spans="1:83" s="243" customFormat="1" ht="26.25" customHeight="1" x14ac:dyDescent="0.35">
      <c r="A21" s="466"/>
      <c r="B21" s="108" t="s">
        <v>163</v>
      </c>
      <c r="C21" s="444"/>
      <c r="D21" s="399">
        <v>0</v>
      </c>
      <c r="E21" s="399">
        <v>0</v>
      </c>
      <c r="F21" s="399">
        <v>0</v>
      </c>
      <c r="G21" s="399">
        <v>0</v>
      </c>
      <c r="H21" s="399">
        <v>0</v>
      </c>
      <c r="I21" s="399">
        <v>0</v>
      </c>
      <c r="J21" s="399">
        <v>0</v>
      </c>
      <c r="K21" s="399">
        <v>0</v>
      </c>
      <c r="L21" s="399">
        <v>0</v>
      </c>
      <c r="M21" s="399">
        <v>0</v>
      </c>
      <c r="N21" s="399">
        <v>0</v>
      </c>
      <c r="O21" s="399">
        <v>0</v>
      </c>
      <c r="P21" s="399">
        <v>0</v>
      </c>
      <c r="Q21" s="399">
        <v>0</v>
      </c>
      <c r="R21" s="399">
        <v>0</v>
      </c>
      <c r="S21" s="399">
        <v>0</v>
      </c>
      <c r="T21" s="399">
        <v>0</v>
      </c>
      <c r="U21" s="399">
        <v>0</v>
      </c>
      <c r="V21" s="399">
        <v>0</v>
      </c>
      <c r="W21" s="399">
        <v>0</v>
      </c>
      <c r="X21" s="399">
        <v>0</v>
      </c>
      <c r="Y21" s="399">
        <v>0</v>
      </c>
      <c r="Z21" s="399">
        <f t="shared" ref="Z21:BK21" si="11">SUM(Z23,Z27,Z30,Z33,Z35)</f>
        <v>1267.7054229411019</v>
      </c>
      <c r="AA21" s="399">
        <f t="shared" si="11"/>
        <v>1287.4312265089584</v>
      </c>
      <c r="AB21" s="399">
        <f t="shared" si="11"/>
        <v>1312.6407398873914</v>
      </c>
      <c r="AC21" s="399">
        <f t="shared" si="11"/>
        <v>1349.4827841387532</v>
      </c>
      <c r="AD21" s="399">
        <f t="shared" si="11"/>
        <v>1415.2013706764938</v>
      </c>
      <c r="AE21" s="399">
        <f t="shared" si="11"/>
        <v>1487.0309142792935</v>
      </c>
      <c r="AF21" s="399">
        <f t="shared" si="11"/>
        <v>1500.5502047038369</v>
      </c>
      <c r="AG21" s="399">
        <f t="shared" si="11"/>
        <v>1504.5301435562401</v>
      </c>
      <c r="AH21" s="399">
        <f t="shared" si="11"/>
        <v>1521.100069598506</v>
      </c>
      <c r="AI21" s="399">
        <f t="shared" si="11"/>
        <v>1463.7947121783106</v>
      </c>
      <c r="AJ21" s="399">
        <f t="shared" si="11"/>
        <v>1416.0291711866284</v>
      </c>
      <c r="AK21" s="399">
        <f t="shared" si="11"/>
        <v>1425.0814957706618</v>
      </c>
      <c r="AL21" s="399">
        <f t="shared" si="11"/>
        <v>1439.891107899799</v>
      </c>
      <c r="AM21" s="399">
        <f t="shared" si="11"/>
        <v>1469.002387962965</v>
      </c>
      <c r="AN21" s="399">
        <f t="shared" si="11"/>
        <v>1427.7410634614421</v>
      </c>
      <c r="AO21" s="399">
        <f t="shared" si="11"/>
        <v>1436.2420137187407</v>
      </c>
      <c r="AP21" s="399">
        <f t="shared" si="11"/>
        <v>1473.2945654543594</v>
      </c>
      <c r="AQ21" s="399">
        <f t="shared" si="11"/>
        <v>1417.5759150079932</v>
      </c>
      <c r="AR21" s="399">
        <f t="shared" si="11"/>
        <v>1321.9233427538404</v>
      </c>
      <c r="AS21" s="399">
        <f t="shared" si="11"/>
        <v>1267.729330994358</v>
      </c>
      <c r="AT21" s="399">
        <f t="shared" si="11"/>
        <v>1280.8449960818671</v>
      </c>
      <c r="AU21" s="399">
        <f t="shared" si="11"/>
        <v>1350.4346935162355</v>
      </c>
      <c r="AV21" s="399">
        <f t="shared" si="11"/>
        <v>1336.3501938668774</v>
      </c>
      <c r="AW21" s="399">
        <f t="shared" si="11"/>
        <v>1335.3755503389505</v>
      </c>
      <c r="AX21" s="399">
        <f t="shared" si="11"/>
        <v>1358.6855695354427</v>
      </c>
      <c r="AY21" s="399">
        <f t="shared" si="11"/>
        <v>1358.553081310419</v>
      </c>
      <c r="AZ21" s="399">
        <f t="shared" si="11"/>
        <v>1328.3321962506582</v>
      </c>
      <c r="BA21" s="399">
        <f t="shared" si="11"/>
        <v>1333.611127540772</v>
      </c>
      <c r="BB21" s="399">
        <f t="shared" si="11"/>
        <v>1340.5572284307329</v>
      </c>
      <c r="BC21" s="399">
        <f t="shared" si="11"/>
        <v>1314.4750932285767</v>
      </c>
      <c r="BD21" s="399">
        <f t="shared" si="11"/>
        <v>1310.3016100169498</v>
      </c>
      <c r="BE21" s="399">
        <f t="shared" si="11"/>
        <v>1320.5342432592299</v>
      </c>
      <c r="BF21" s="399">
        <f t="shared" si="11"/>
        <v>1306.2423505172571</v>
      </c>
      <c r="BG21" s="399">
        <f t="shared" si="11"/>
        <v>1276.1300496502336</v>
      </c>
      <c r="BH21" s="399">
        <f t="shared" si="11"/>
        <v>1257.7224984417351</v>
      </c>
      <c r="BI21" s="399">
        <f t="shared" si="11"/>
        <v>1252.3962937523568</v>
      </c>
      <c r="BJ21" s="399">
        <f t="shared" si="11"/>
        <v>1199.9633586492948</v>
      </c>
      <c r="BK21" s="399">
        <f t="shared" si="11"/>
        <v>1171.002529538873</v>
      </c>
      <c r="BL21" s="399">
        <f t="shared" ref="BL21:CE21" si="12">SUM(BL23,BL27,BL30,BL32,BL35)</f>
        <v>1172.8397638134843</v>
      </c>
      <c r="BM21" s="399">
        <f t="shared" si="12"/>
        <v>1201.8284514371528</v>
      </c>
      <c r="BN21" s="399">
        <f t="shared" si="12"/>
        <v>1248.5994445906233</v>
      </c>
      <c r="BO21" s="399">
        <f t="shared" si="12"/>
        <v>1225.4530698758458</v>
      </c>
      <c r="BP21" s="399">
        <f t="shared" si="12"/>
        <v>1232.7112516315592</v>
      </c>
      <c r="BQ21" s="399">
        <f t="shared" si="12"/>
        <v>1205.9573845532511</v>
      </c>
      <c r="BR21" s="399">
        <f t="shared" si="12"/>
        <v>1236.4031497354522</v>
      </c>
      <c r="BS21" s="399">
        <f t="shared" si="12"/>
        <v>1216.2581045356114</v>
      </c>
      <c r="BT21" s="399">
        <f t="shared" si="12"/>
        <v>1146.4574724187114</v>
      </c>
      <c r="BU21" s="399">
        <f t="shared" si="12"/>
        <v>1110.4439495709889</v>
      </c>
      <c r="BV21" s="399">
        <f t="shared" si="12"/>
        <v>1083.5548395653152</v>
      </c>
      <c r="BW21" s="399">
        <f t="shared" si="12"/>
        <v>1047.6585417560216</v>
      </c>
      <c r="BX21" s="399">
        <f t="shared" si="12"/>
        <v>860.50675256467514</v>
      </c>
      <c r="BY21" s="399">
        <f t="shared" si="12"/>
        <v>848.69092658892441</v>
      </c>
      <c r="BZ21" s="399">
        <f t="shared" si="12"/>
        <v>792.85754171526219</v>
      </c>
      <c r="CA21" s="399">
        <f t="shared" si="12"/>
        <v>818.64600302227063</v>
      </c>
      <c r="CB21" s="399">
        <f t="shared" si="12"/>
        <v>812.10996643596548</v>
      </c>
      <c r="CC21" s="399">
        <f t="shared" si="12"/>
        <v>776.22794935148363</v>
      </c>
      <c r="CD21" s="399">
        <f t="shared" si="12"/>
        <v>736.92547944298406</v>
      </c>
      <c r="CE21" s="400">
        <f t="shared" si="12"/>
        <v>702.79740160017457</v>
      </c>
    </row>
    <row r="22" spans="1:83" s="243" customFormat="1" ht="26.25" customHeight="1" x14ac:dyDescent="0.35">
      <c r="A22" s="466"/>
      <c r="B22" s="233" t="s">
        <v>739</v>
      </c>
      <c r="C22" s="444"/>
      <c r="D22" s="399"/>
      <c r="E22" s="399"/>
      <c r="F22" s="399"/>
      <c r="G22" s="399"/>
      <c r="H22" s="399"/>
      <c r="I22" s="399"/>
      <c r="J22" s="399"/>
      <c r="K22" s="399"/>
      <c r="L22" s="399"/>
      <c r="M22" s="399"/>
      <c r="N22" s="399"/>
      <c r="O22" s="399"/>
      <c r="P22" s="399"/>
      <c r="Q22" s="399"/>
      <c r="R22" s="399"/>
      <c r="S22" s="399"/>
      <c r="T22" s="399"/>
      <c r="U22" s="399"/>
      <c r="V22" s="399"/>
      <c r="W22" s="399"/>
      <c r="X22" s="399"/>
      <c r="Y22" s="399"/>
      <c r="Z22" s="399">
        <f t="shared" ref="Z22:BE22" si="13">Z23+Z27+Z30</f>
        <v>1267.7054229411019</v>
      </c>
      <c r="AA22" s="399">
        <f t="shared" si="13"/>
        <v>1287.4312265089584</v>
      </c>
      <c r="AB22" s="399">
        <f t="shared" si="13"/>
        <v>1312.6407398873914</v>
      </c>
      <c r="AC22" s="399">
        <f t="shared" si="13"/>
        <v>1349.4827841387532</v>
      </c>
      <c r="AD22" s="399">
        <f t="shared" si="13"/>
        <v>1415.2013706764938</v>
      </c>
      <c r="AE22" s="399">
        <f t="shared" si="13"/>
        <v>1487.0309142792935</v>
      </c>
      <c r="AF22" s="399">
        <f t="shared" si="13"/>
        <v>1500.5502047038369</v>
      </c>
      <c r="AG22" s="399">
        <f t="shared" si="13"/>
        <v>1504.5301435562401</v>
      </c>
      <c r="AH22" s="399">
        <f t="shared" si="13"/>
        <v>1521.100069598506</v>
      </c>
      <c r="AI22" s="399">
        <f t="shared" si="13"/>
        <v>1463.7947121783106</v>
      </c>
      <c r="AJ22" s="399">
        <f t="shared" si="13"/>
        <v>1416.0291711866284</v>
      </c>
      <c r="AK22" s="399">
        <f t="shared" si="13"/>
        <v>1425.0814957706618</v>
      </c>
      <c r="AL22" s="399">
        <f t="shared" si="13"/>
        <v>1439.891107899799</v>
      </c>
      <c r="AM22" s="399">
        <f t="shared" si="13"/>
        <v>1469.002387962965</v>
      </c>
      <c r="AN22" s="399">
        <f t="shared" si="13"/>
        <v>1427.7410634614421</v>
      </c>
      <c r="AO22" s="399">
        <f t="shared" si="13"/>
        <v>1436.2420137187407</v>
      </c>
      <c r="AP22" s="399">
        <f t="shared" si="13"/>
        <v>1473.2945654543594</v>
      </c>
      <c r="AQ22" s="399">
        <f t="shared" si="13"/>
        <v>1417.5759150079932</v>
      </c>
      <c r="AR22" s="399">
        <f t="shared" si="13"/>
        <v>1321.9233427538404</v>
      </c>
      <c r="AS22" s="399">
        <f t="shared" si="13"/>
        <v>1267.729330994358</v>
      </c>
      <c r="AT22" s="399">
        <f t="shared" si="13"/>
        <v>1280.8449960818671</v>
      </c>
      <c r="AU22" s="399">
        <f t="shared" si="13"/>
        <v>1350.4346935162355</v>
      </c>
      <c r="AV22" s="399">
        <f t="shared" si="13"/>
        <v>1336.3501938668774</v>
      </c>
      <c r="AW22" s="399">
        <f t="shared" si="13"/>
        <v>1335.3755503389505</v>
      </c>
      <c r="AX22" s="399">
        <f t="shared" si="13"/>
        <v>1352.0703153406655</v>
      </c>
      <c r="AY22" s="399">
        <f t="shared" si="13"/>
        <v>1350.9216503449377</v>
      </c>
      <c r="AZ22" s="399">
        <f t="shared" si="13"/>
        <v>1318.6447748324322</v>
      </c>
      <c r="BA22" s="399">
        <f t="shared" si="13"/>
        <v>1324.8019225307114</v>
      </c>
      <c r="BB22" s="399">
        <f t="shared" si="13"/>
        <v>1326.0979277218432</v>
      </c>
      <c r="BC22" s="399">
        <f t="shared" si="13"/>
        <v>1296.2950361805138</v>
      </c>
      <c r="BD22" s="399">
        <f t="shared" si="13"/>
        <v>1290.1208673744497</v>
      </c>
      <c r="BE22" s="399">
        <f t="shared" si="13"/>
        <v>1296.5519887868186</v>
      </c>
      <c r="BF22" s="399">
        <f t="shared" ref="BF22:CE22" si="14">BF23+BF27+BF30</f>
        <v>1274.1492517480588</v>
      </c>
      <c r="BG22" s="399">
        <f t="shared" si="14"/>
        <v>1245.3874610774574</v>
      </c>
      <c r="BH22" s="399">
        <f t="shared" si="14"/>
        <v>1225.8733400954989</v>
      </c>
      <c r="BI22" s="399">
        <f t="shared" si="14"/>
        <v>1182.5220481793237</v>
      </c>
      <c r="BJ22" s="399">
        <f t="shared" si="14"/>
        <v>1152.3368793009352</v>
      </c>
      <c r="BK22" s="399">
        <f t="shared" si="14"/>
        <v>1131.9237968396824</v>
      </c>
      <c r="BL22" s="399">
        <f t="shared" si="14"/>
        <v>1121.8954575984415</v>
      </c>
      <c r="BM22" s="399">
        <f t="shared" si="14"/>
        <v>1144.5248627054168</v>
      </c>
      <c r="BN22" s="399">
        <f t="shared" si="14"/>
        <v>1185.2736940312238</v>
      </c>
      <c r="BO22" s="399">
        <f t="shared" si="14"/>
        <v>1163.5721724307366</v>
      </c>
      <c r="BP22" s="399">
        <f t="shared" si="14"/>
        <v>1166.4451080236254</v>
      </c>
      <c r="BQ22" s="399">
        <f t="shared" si="14"/>
        <v>1136.9408482189781</v>
      </c>
      <c r="BR22" s="399">
        <f t="shared" si="14"/>
        <v>1133.6202799903858</v>
      </c>
      <c r="BS22" s="399">
        <f t="shared" si="14"/>
        <v>1104.9646085056927</v>
      </c>
      <c r="BT22" s="399">
        <f t="shared" si="14"/>
        <v>1045.1894295675258</v>
      </c>
      <c r="BU22" s="399">
        <f t="shared" si="14"/>
        <v>1003.3339607717177</v>
      </c>
      <c r="BV22" s="399">
        <f t="shared" si="14"/>
        <v>982.89023533337627</v>
      </c>
      <c r="BW22" s="399">
        <f t="shared" si="14"/>
        <v>949.72713574816078</v>
      </c>
      <c r="BX22" s="399">
        <f t="shared" si="14"/>
        <v>778.31827052282097</v>
      </c>
      <c r="BY22" s="399">
        <f t="shared" si="14"/>
        <v>763.71423806869893</v>
      </c>
      <c r="BZ22" s="399">
        <f t="shared" si="14"/>
        <v>712.99661489606046</v>
      </c>
      <c r="CA22" s="399">
        <f t="shared" si="14"/>
        <v>737.0825446659735</v>
      </c>
      <c r="CB22" s="399">
        <f t="shared" si="14"/>
        <v>730.49839281858715</v>
      </c>
      <c r="CC22" s="399">
        <f t="shared" si="14"/>
        <v>696.97772263394575</v>
      </c>
      <c r="CD22" s="399">
        <f t="shared" si="14"/>
        <v>660.37832365413669</v>
      </c>
      <c r="CE22" s="400">
        <f t="shared" si="14"/>
        <v>629.04947586874346</v>
      </c>
    </row>
    <row r="23" spans="1:83" ht="15.75" customHeight="1" x14ac:dyDescent="0.35">
      <c r="A23" s="508"/>
      <c r="B23" s="201" t="s">
        <v>740</v>
      </c>
      <c r="C23" s="53"/>
      <c r="D23" s="402">
        <v>0</v>
      </c>
      <c r="E23" s="402">
        <v>0</v>
      </c>
      <c r="F23" s="402">
        <v>0</v>
      </c>
      <c r="G23" s="402">
        <v>0</v>
      </c>
      <c r="H23" s="402">
        <v>0</v>
      </c>
      <c r="I23" s="402">
        <v>0</v>
      </c>
      <c r="J23" s="402">
        <v>0</v>
      </c>
      <c r="K23" s="402">
        <v>0</v>
      </c>
      <c r="L23" s="402">
        <v>0</v>
      </c>
      <c r="M23" s="402">
        <v>0</v>
      </c>
      <c r="N23" s="402">
        <v>0</v>
      </c>
      <c r="O23" s="402">
        <v>0</v>
      </c>
      <c r="P23" s="402">
        <v>0</v>
      </c>
      <c r="Q23" s="402">
        <v>0</v>
      </c>
      <c r="R23" s="402">
        <v>0</v>
      </c>
      <c r="S23" s="402">
        <v>0</v>
      </c>
      <c r="T23" s="402">
        <v>0</v>
      </c>
      <c r="U23" s="402">
        <v>0</v>
      </c>
      <c r="V23" s="402">
        <v>0</v>
      </c>
      <c r="W23" s="402">
        <v>0</v>
      </c>
      <c r="X23" s="402">
        <v>0</v>
      </c>
      <c r="Y23" s="402">
        <v>0</v>
      </c>
      <c r="Z23" s="402">
        <v>1067.7153888134965</v>
      </c>
      <c r="AA23" s="402">
        <v>1086.1740777348848</v>
      </c>
      <c r="AB23" s="402">
        <v>1105.9033633786976</v>
      </c>
      <c r="AC23" s="402">
        <v>1136.0640988940515</v>
      </c>
      <c r="AD23" s="402">
        <v>1191.2360161428285</v>
      </c>
      <c r="AE23" s="402">
        <v>1256.7192881635642</v>
      </c>
      <c r="AF23" s="402">
        <v>1275.5058171148019</v>
      </c>
      <c r="AG23" s="402">
        <v>1280.123376819223</v>
      </c>
      <c r="AH23" s="402">
        <f t="shared" ref="AH23:BM23" si="15">SUM(AH24:AH25)</f>
        <v>1298.6466997362738</v>
      </c>
      <c r="AI23" s="402">
        <f t="shared" si="15"/>
        <v>1253.2137184965186</v>
      </c>
      <c r="AJ23" s="402">
        <f t="shared" si="15"/>
        <v>1213.7392895885387</v>
      </c>
      <c r="AK23" s="402">
        <f t="shared" si="15"/>
        <v>1223.1625917377614</v>
      </c>
      <c r="AL23" s="402">
        <f t="shared" si="15"/>
        <v>1237.8011278436868</v>
      </c>
      <c r="AM23" s="402">
        <f t="shared" si="15"/>
        <v>1266.4997223325563</v>
      </c>
      <c r="AN23" s="402">
        <f t="shared" si="15"/>
        <v>1233.490578636756</v>
      </c>
      <c r="AO23" s="402">
        <f t="shared" si="15"/>
        <v>1243.7244671989947</v>
      </c>
      <c r="AP23" s="402">
        <f t="shared" si="15"/>
        <v>1283.6625916830062</v>
      </c>
      <c r="AQ23" s="402">
        <f t="shared" si="15"/>
        <v>1250.1586724070594</v>
      </c>
      <c r="AR23" s="402">
        <f t="shared" si="15"/>
        <v>1161.5550403172761</v>
      </c>
      <c r="AS23" s="402">
        <f t="shared" si="15"/>
        <v>1116.4567958348532</v>
      </c>
      <c r="AT23" s="402">
        <f t="shared" si="15"/>
        <v>1139.8924505105902</v>
      </c>
      <c r="AU23" s="402">
        <f t="shared" si="15"/>
        <v>1209.94847529251</v>
      </c>
      <c r="AV23" s="402">
        <f t="shared" si="15"/>
        <v>1203.068329179185</v>
      </c>
      <c r="AW23" s="402">
        <f t="shared" si="15"/>
        <v>1198.9181187658405</v>
      </c>
      <c r="AX23" s="402">
        <f t="shared" si="15"/>
        <v>1235.1006804231229</v>
      </c>
      <c r="AY23" s="402">
        <f t="shared" si="15"/>
        <v>1238.4001451008883</v>
      </c>
      <c r="AZ23" s="402">
        <f t="shared" si="15"/>
        <v>1215.4891783857709</v>
      </c>
      <c r="BA23" s="402">
        <f t="shared" si="15"/>
        <v>1223.5661199981428</v>
      </c>
      <c r="BB23" s="402">
        <f t="shared" si="15"/>
        <v>1236.7773733462445</v>
      </c>
      <c r="BC23" s="402">
        <f t="shared" si="15"/>
        <v>1204.107362634609</v>
      </c>
      <c r="BD23" s="402">
        <f t="shared" si="15"/>
        <v>1203.4329039540323</v>
      </c>
      <c r="BE23" s="402">
        <f t="shared" si="15"/>
        <v>1211.6095109291464</v>
      </c>
      <c r="BF23" s="402">
        <f t="shared" si="15"/>
        <v>1193.0824560119477</v>
      </c>
      <c r="BG23" s="402">
        <f t="shared" si="15"/>
        <v>1170.7884325522823</v>
      </c>
      <c r="BH23" s="402">
        <f t="shared" si="15"/>
        <v>1157.0453268565914</v>
      </c>
      <c r="BI23" s="402">
        <f t="shared" si="15"/>
        <v>1119.5710216534981</v>
      </c>
      <c r="BJ23" s="402">
        <f t="shared" si="15"/>
        <v>1093.4918644849524</v>
      </c>
      <c r="BK23" s="402">
        <f t="shared" si="15"/>
        <v>1076.3201088539249</v>
      </c>
      <c r="BL23" s="402">
        <f t="shared" si="15"/>
        <v>1070.2787581844691</v>
      </c>
      <c r="BM23" s="402">
        <f t="shared" si="15"/>
        <v>1094.6931276785149</v>
      </c>
      <c r="BN23" s="402">
        <f t="shared" ref="BN23:CE23" si="16">SUM(BN24:BN25)</f>
        <v>1138.8199638688943</v>
      </c>
      <c r="BO23" s="402">
        <f t="shared" si="16"/>
        <v>1119.67900401516</v>
      </c>
      <c r="BP23" s="402">
        <f t="shared" si="16"/>
        <v>1124.9967699572119</v>
      </c>
      <c r="BQ23" s="402">
        <f t="shared" si="16"/>
        <v>1098.9222044771059</v>
      </c>
      <c r="BR23" s="402">
        <f t="shared" si="16"/>
        <v>1097.7197374218701</v>
      </c>
      <c r="BS23" s="402">
        <f t="shared" si="16"/>
        <v>1071.533227029661</v>
      </c>
      <c r="BT23" s="402">
        <f t="shared" si="16"/>
        <v>1014.2405128921259</v>
      </c>
      <c r="BU23" s="402">
        <f t="shared" si="16"/>
        <v>974.90934643526248</v>
      </c>
      <c r="BV23" s="402">
        <f t="shared" si="16"/>
        <v>956.72190358406715</v>
      </c>
      <c r="BW23" s="402">
        <f t="shared" si="16"/>
        <v>925.77916093140198</v>
      </c>
      <c r="BX23" s="402">
        <f t="shared" si="16"/>
        <v>760.26455126835845</v>
      </c>
      <c r="BY23" s="402">
        <f t="shared" si="16"/>
        <v>746.83526176543023</v>
      </c>
      <c r="BZ23" s="402">
        <f t="shared" si="16"/>
        <v>698.14993360992185</v>
      </c>
      <c r="CA23" s="402">
        <f t="shared" si="16"/>
        <v>722.55614056186437</v>
      </c>
      <c r="CB23" s="402">
        <f t="shared" si="16"/>
        <v>716.7583535372861</v>
      </c>
      <c r="CC23" s="402">
        <f t="shared" si="16"/>
        <v>684.31614248745177</v>
      </c>
      <c r="CD23" s="402">
        <f t="shared" si="16"/>
        <v>648.73065192470335</v>
      </c>
      <c r="CE23" s="403">
        <f t="shared" si="16"/>
        <v>618.3511607962887</v>
      </c>
    </row>
    <row r="24" spans="1:83" x14ac:dyDescent="0.35">
      <c r="A24" s="378"/>
      <c r="B24" s="289" t="s">
        <v>438</v>
      </c>
      <c r="C24" s="447"/>
      <c r="D24" s="402">
        <v>0</v>
      </c>
      <c r="E24" s="402">
        <v>0</v>
      </c>
      <c r="F24" s="402">
        <v>0</v>
      </c>
      <c r="G24" s="402">
        <v>0</v>
      </c>
      <c r="H24" s="402">
        <v>0</v>
      </c>
      <c r="I24" s="402">
        <v>0</v>
      </c>
      <c r="J24" s="402">
        <v>0</v>
      </c>
      <c r="K24" s="402">
        <v>0</v>
      </c>
      <c r="L24" s="402">
        <v>0</v>
      </c>
      <c r="M24" s="402">
        <v>0</v>
      </c>
      <c r="N24" s="402">
        <v>0</v>
      </c>
      <c r="O24" s="402">
        <v>0</v>
      </c>
      <c r="P24" s="402">
        <v>0</v>
      </c>
      <c r="Q24" s="402">
        <v>0</v>
      </c>
      <c r="R24" s="402">
        <v>0</v>
      </c>
      <c r="S24" s="402">
        <v>0</v>
      </c>
      <c r="T24" s="402">
        <v>0</v>
      </c>
      <c r="U24" s="402">
        <v>0</v>
      </c>
      <c r="V24" s="402">
        <v>0</v>
      </c>
      <c r="W24" s="402">
        <v>0</v>
      </c>
      <c r="X24" s="402">
        <v>0</v>
      </c>
      <c r="Y24" s="402">
        <v>0</v>
      </c>
      <c r="Z24" s="402">
        <v>0</v>
      </c>
      <c r="AA24" s="402">
        <v>0</v>
      </c>
      <c r="AB24" s="402">
        <v>0</v>
      </c>
      <c r="AC24" s="402">
        <v>0</v>
      </c>
      <c r="AD24" s="402">
        <v>0</v>
      </c>
      <c r="AE24" s="402">
        <v>0</v>
      </c>
      <c r="AF24" s="402">
        <v>0</v>
      </c>
      <c r="AG24" s="402">
        <v>0</v>
      </c>
      <c r="AH24" s="402">
        <v>907.02006855542129</v>
      </c>
      <c r="AI24" s="402">
        <v>871.03117340222684</v>
      </c>
      <c r="AJ24" s="402">
        <v>837.25212561628575</v>
      </c>
      <c r="AK24" s="402">
        <v>837.16061817068953</v>
      </c>
      <c r="AL24" s="402">
        <v>806.41414797606888</v>
      </c>
      <c r="AM24" s="402">
        <v>852.51029500500249</v>
      </c>
      <c r="AN24" s="402">
        <v>857.73871477024977</v>
      </c>
      <c r="AO24" s="402">
        <v>878.6927884263448</v>
      </c>
      <c r="AP24" s="402">
        <v>827.42140960927895</v>
      </c>
      <c r="AQ24" s="402">
        <v>805.82550092240729</v>
      </c>
      <c r="AR24" s="402">
        <v>740.61929765740126</v>
      </c>
      <c r="AS24" s="402">
        <v>719.74328712683962</v>
      </c>
      <c r="AT24" s="402">
        <v>731.02413792083519</v>
      </c>
      <c r="AU24" s="402">
        <v>785.54087134517908</v>
      </c>
      <c r="AV24" s="402">
        <v>770.55239006225293</v>
      </c>
      <c r="AW24" s="402">
        <v>754.73273740824129</v>
      </c>
      <c r="AX24" s="402">
        <v>783.28687797466841</v>
      </c>
      <c r="AY24" s="402">
        <v>785.53338810948662</v>
      </c>
      <c r="AZ24" s="402">
        <v>795.97352754604594</v>
      </c>
      <c r="BA24" s="402">
        <v>801.52030497436522</v>
      </c>
      <c r="BB24" s="402">
        <v>809.6286111554831</v>
      </c>
      <c r="BC24" s="402">
        <v>787.24363385043637</v>
      </c>
      <c r="BD24" s="402">
        <v>763.65466693832218</v>
      </c>
      <c r="BE24" s="402">
        <v>763.81970269211104</v>
      </c>
      <c r="BF24" s="402">
        <v>738.18707076930275</v>
      </c>
      <c r="BG24" s="402">
        <v>745.54136827199636</v>
      </c>
      <c r="BH24" s="402">
        <v>709.58532695579606</v>
      </c>
      <c r="BI24" s="402">
        <v>675.2868014194413</v>
      </c>
      <c r="BJ24" s="402">
        <v>646.00373688227762</v>
      </c>
      <c r="BK24" s="402">
        <v>592.89044211192709</v>
      </c>
      <c r="BL24" s="402">
        <v>479.26341309567505</v>
      </c>
      <c r="BM24" s="402">
        <v>480.22306951903568</v>
      </c>
      <c r="BN24" s="402">
        <v>535.25094110888574</v>
      </c>
      <c r="BO24" s="402">
        <v>512.28208402521761</v>
      </c>
      <c r="BP24" s="402">
        <v>499.32630887924898</v>
      </c>
      <c r="BQ24" s="402">
        <v>471.35405824211915</v>
      </c>
      <c r="BR24" s="402">
        <v>457.91624991567045</v>
      </c>
      <c r="BS24" s="402">
        <v>428.61329081186454</v>
      </c>
      <c r="BT24" s="402">
        <v>430.08301989108202</v>
      </c>
      <c r="BU24" s="402">
        <v>404.3510710144314</v>
      </c>
      <c r="BV24" s="402">
        <v>387.74487826449746</v>
      </c>
      <c r="BW24" s="402">
        <v>374.78354562895572</v>
      </c>
      <c r="BX24" s="402">
        <v>308.59286481053658</v>
      </c>
      <c r="BY24" s="402">
        <v>295.08517222428821</v>
      </c>
      <c r="BZ24" s="402">
        <v>268.09004603554001</v>
      </c>
      <c r="CA24" s="402">
        <v>267.15477004450372</v>
      </c>
      <c r="CB24" s="402">
        <v>254.74793411740754</v>
      </c>
      <c r="CC24" s="402">
        <v>233.57671695691505</v>
      </c>
      <c r="CD24" s="402">
        <v>217.81124170007169</v>
      </c>
      <c r="CE24" s="403">
        <v>209.61031088319803</v>
      </c>
    </row>
    <row r="25" spans="1:83" x14ac:dyDescent="0.35">
      <c r="A25" s="378"/>
      <c r="B25" s="289" t="s">
        <v>437</v>
      </c>
      <c r="C25" s="447"/>
      <c r="D25" s="402">
        <v>0</v>
      </c>
      <c r="E25" s="402">
        <v>0</v>
      </c>
      <c r="F25" s="402">
        <v>0</v>
      </c>
      <c r="G25" s="402">
        <v>0</v>
      </c>
      <c r="H25" s="402">
        <v>0</v>
      </c>
      <c r="I25" s="402">
        <v>0</v>
      </c>
      <c r="J25" s="402">
        <v>0</v>
      </c>
      <c r="K25" s="402">
        <v>0</v>
      </c>
      <c r="L25" s="402">
        <v>0</v>
      </c>
      <c r="M25" s="402">
        <v>0</v>
      </c>
      <c r="N25" s="402">
        <v>0</v>
      </c>
      <c r="O25" s="402">
        <v>0</v>
      </c>
      <c r="P25" s="402">
        <v>0</v>
      </c>
      <c r="Q25" s="402">
        <v>0</v>
      </c>
      <c r="R25" s="402">
        <v>0</v>
      </c>
      <c r="S25" s="402">
        <v>0</v>
      </c>
      <c r="T25" s="402">
        <v>0</v>
      </c>
      <c r="U25" s="402">
        <v>0</v>
      </c>
      <c r="V25" s="402">
        <v>0</v>
      </c>
      <c r="W25" s="402">
        <v>0</v>
      </c>
      <c r="X25" s="402">
        <v>0</v>
      </c>
      <c r="Y25" s="402">
        <v>0</v>
      </c>
      <c r="Z25" s="402">
        <v>0</v>
      </c>
      <c r="AA25" s="402">
        <v>0</v>
      </c>
      <c r="AB25" s="402">
        <v>0</v>
      </c>
      <c r="AC25" s="402">
        <v>0</v>
      </c>
      <c r="AD25" s="402">
        <v>0</v>
      </c>
      <c r="AE25" s="402">
        <v>0</v>
      </c>
      <c r="AF25" s="402">
        <v>0</v>
      </c>
      <c r="AG25" s="402">
        <v>0</v>
      </c>
      <c r="AH25" s="402">
        <v>391.62663118085254</v>
      </c>
      <c r="AI25" s="402">
        <v>382.18254509429164</v>
      </c>
      <c r="AJ25" s="402">
        <v>376.48716397225286</v>
      </c>
      <c r="AK25" s="402">
        <v>386.0019735670719</v>
      </c>
      <c r="AL25" s="402">
        <v>431.38697986761798</v>
      </c>
      <c r="AM25" s="402">
        <v>413.98942732755381</v>
      </c>
      <c r="AN25" s="402">
        <v>375.75186386650631</v>
      </c>
      <c r="AO25" s="402">
        <v>365.03167877265003</v>
      </c>
      <c r="AP25" s="402">
        <v>456.24118207372732</v>
      </c>
      <c r="AQ25" s="402">
        <v>444.3331714846521</v>
      </c>
      <c r="AR25" s="402">
        <v>420.93574265987485</v>
      </c>
      <c r="AS25" s="402">
        <v>396.71350870801365</v>
      </c>
      <c r="AT25" s="402">
        <v>408.86831258975496</v>
      </c>
      <c r="AU25" s="402">
        <v>424.40760394733087</v>
      </c>
      <c r="AV25" s="402">
        <v>432.51593911693197</v>
      </c>
      <c r="AW25" s="402">
        <v>444.18538135759934</v>
      </c>
      <c r="AX25" s="402">
        <v>451.81380244845451</v>
      </c>
      <c r="AY25" s="402">
        <v>452.86675699140164</v>
      </c>
      <c r="AZ25" s="402">
        <v>419.51565083972486</v>
      </c>
      <c r="BA25" s="402">
        <v>422.04581502377766</v>
      </c>
      <c r="BB25" s="402">
        <v>427.14876219076137</v>
      </c>
      <c r="BC25" s="402">
        <v>416.86372878417268</v>
      </c>
      <c r="BD25" s="402">
        <v>439.7782370157102</v>
      </c>
      <c r="BE25" s="402">
        <v>447.78980823703529</v>
      </c>
      <c r="BF25" s="402">
        <v>454.89538524264492</v>
      </c>
      <c r="BG25" s="402">
        <v>425.24706428028583</v>
      </c>
      <c r="BH25" s="402">
        <v>447.45999990079537</v>
      </c>
      <c r="BI25" s="402">
        <v>444.2842202340567</v>
      </c>
      <c r="BJ25" s="402">
        <v>447.48812760267487</v>
      </c>
      <c r="BK25" s="402">
        <v>483.42966674199778</v>
      </c>
      <c r="BL25" s="402">
        <v>591.01534508879399</v>
      </c>
      <c r="BM25" s="402">
        <v>614.47005815947932</v>
      </c>
      <c r="BN25" s="402">
        <v>603.56902276000858</v>
      </c>
      <c r="BO25" s="402">
        <v>607.39691998994249</v>
      </c>
      <c r="BP25" s="402">
        <v>625.67046107796284</v>
      </c>
      <c r="BQ25" s="402">
        <v>627.56814623498678</v>
      </c>
      <c r="BR25" s="402">
        <v>639.80348750619976</v>
      </c>
      <c r="BS25" s="402">
        <v>642.91993621779648</v>
      </c>
      <c r="BT25" s="402">
        <v>584.15749300104392</v>
      </c>
      <c r="BU25" s="402">
        <v>570.55827542083114</v>
      </c>
      <c r="BV25" s="402">
        <v>568.97702531956963</v>
      </c>
      <c r="BW25" s="402">
        <v>550.99561530244625</v>
      </c>
      <c r="BX25" s="402">
        <v>451.67168645782181</v>
      </c>
      <c r="BY25" s="402">
        <v>451.75008954114202</v>
      </c>
      <c r="BZ25" s="402">
        <v>430.05988757438189</v>
      </c>
      <c r="CA25" s="402">
        <v>455.4013705173607</v>
      </c>
      <c r="CB25" s="402">
        <v>462.01041941987853</v>
      </c>
      <c r="CC25" s="402">
        <v>450.73942553053678</v>
      </c>
      <c r="CD25" s="402">
        <v>430.91941022463169</v>
      </c>
      <c r="CE25" s="403">
        <v>408.7408499130907</v>
      </c>
    </row>
    <row r="26" spans="1:83" ht="26.25" customHeight="1" x14ac:dyDescent="0.35">
      <c r="A26" s="378"/>
      <c r="B26" s="458" t="s">
        <v>641</v>
      </c>
      <c r="C26" s="447"/>
      <c r="D26" s="402">
        <v>0</v>
      </c>
      <c r="E26" s="402">
        <v>0</v>
      </c>
      <c r="F26" s="402">
        <v>0</v>
      </c>
      <c r="G26" s="402">
        <v>0</v>
      </c>
      <c r="H26" s="402">
        <v>0</v>
      </c>
      <c r="I26" s="402">
        <v>0</v>
      </c>
      <c r="J26" s="402">
        <v>0</v>
      </c>
      <c r="K26" s="402">
        <v>0</v>
      </c>
      <c r="L26" s="402">
        <v>0</v>
      </c>
      <c r="M26" s="402">
        <v>0</v>
      </c>
      <c r="N26" s="402">
        <v>0</v>
      </c>
      <c r="O26" s="402">
        <v>0</v>
      </c>
      <c r="P26" s="402">
        <v>0</v>
      </c>
      <c r="Q26" s="402">
        <v>0</v>
      </c>
      <c r="R26" s="402">
        <v>0</v>
      </c>
      <c r="S26" s="402">
        <v>0</v>
      </c>
      <c r="T26" s="402">
        <v>0</v>
      </c>
      <c r="U26" s="402">
        <v>0</v>
      </c>
      <c r="V26" s="402">
        <v>0</v>
      </c>
      <c r="W26" s="402">
        <v>0</v>
      </c>
      <c r="X26" s="402">
        <v>0</v>
      </c>
      <c r="Y26" s="402">
        <v>0</v>
      </c>
      <c r="Z26" s="402">
        <v>0</v>
      </c>
      <c r="AA26" s="402">
        <v>0</v>
      </c>
      <c r="AB26" s="402">
        <v>0</v>
      </c>
      <c r="AC26" s="402">
        <v>0</v>
      </c>
      <c r="AD26" s="402">
        <v>0</v>
      </c>
      <c r="AE26" s="402">
        <v>0</v>
      </c>
      <c r="AF26" s="402">
        <v>0</v>
      </c>
      <c r="AG26" s="402">
        <v>0</v>
      </c>
      <c r="AH26" s="402">
        <v>0</v>
      </c>
      <c r="AI26" s="402">
        <v>0</v>
      </c>
      <c r="AJ26" s="402">
        <v>0</v>
      </c>
      <c r="AK26" s="402">
        <v>0</v>
      </c>
      <c r="AL26" s="402">
        <v>0</v>
      </c>
      <c r="AM26" s="402">
        <v>0</v>
      </c>
      <c r="AN26" s="402">
        <v>0</v>
      </c>
      <c r="AO26" s="402">
        <v>0</v>
      </c>
      <c r="AP26" s="402">
        <v>0</v>
      </c>
      <c r="AQ26" s="402">
        <v>0</v>
      </c>
      <c r="AR26" s="402">
        <v>0</v>
      </c>
      <c r="AS26" s="402">
        <v>0</v>
      </c>
      <c r="AT26" s="402">
        <v>0</v>
      </c>
      <c r="AU26" s="402">
        <v>17.676137275548278</v>
      </c>
      <c r="AV26" s="402">
        <v>17.155077040421144</v>
      </c>
      <c r="AW26" s="402">
        <v>16.673463025489031</v>
      </c>
      <c r="AX26" s="402">
        <v>16.397340743865485</v>
      </c>
      <c r="AY26" s="402">
        <v>15.839080190853149</v>
      </c>
      <c r="AZ26" s="402">
        <v>15.209009304963413</v>
      </c>
      <c r="BA26" s="402">
        <v>15.197383449147351</v>
      </c>
      <c r="BB26" s="402">
        <v>14.933680540041321</v>
      </c>
      <c r="BC26" s="402">
        <v>14.74803726074741</v>
      </c>
      <c r="BD26" s="402">
        <v>17.051084433076753</v>
      </c>
      <c r="BE26" s="402">
        <v>18.821238016925921</v>
      </c>
      <c r="BF26" s="402">
        <v>21.247541612120759</v>
      </c>
      <c r="BG26" s="402">
        <v>20.850949928873636</v>
      </c>
      <c r="BH26" s="402">
        <v>17.735628498507996</v>
      </c>
      <c r="BI26" s="402">
        <v>17.205451053467922</v>
      </c>
      <c r="BJ26" s="402">
        <v>21.897297887669055</v>
      </c>
      <c r="BK26" s="402">
        <v>21.761970716252872</v>
      </c>
      <c r="BL26" s="402">
        <v>21.837217686979304</v>
      </c>
      <c r="BM26" s="402">
        <v>22.453347843403314</v>
      </c>
      <c r="BN26" s="402">
        <v>23.11468620850555</v>
      </c>
      <c r="BO26" s="402">
        <v>22.867106105780223</v>
      </c>
      <c r="BP26" s="402">
        <v>23.318857114330946</v>
      </c>
      <c r="BQ26" s="402">
        <v>23.090419664120489</v>
      </c>
      <c r="BR26" s="402">
        <v>23.466982190729553</v>
      </c>
      <c r="BS26" s="402">
        <v>25.183821386594005</v>
      </c>
      <c r="BT26" s="402">
        <v>24.4236332181055</v>
      </c>
      <c r="BU26" s="402">
        <v>24.165034460048471</v>
      </c>
      <c r="BV26" s="402">
        <v>24.397744179674763</v>
      </c>
      <c r="BW26" s="402">
        <v>24.268944789184271</v>
      </c>
      <c r="BX26" s="402">
        <v>16.384519600593435</v>
      </c>
      <c r="BY26" s="402">
        <v>15.945669837949612</v>
      </c>
      <c r="BZ26" s="402">
        <v>15.060590648713836</v>
      </c>
      <c r="CA26" s="402">
        <v>16.208610497837078</v>
      </c>
      <c r="CB26" s="402">
        <v>16.749179279460812</v>
      </c>
      <c r="CC26" s="402">
        <v>16.66082794640495</v>
      </c>
      <c r="CD26" s="402">
        <v>16.46796073395058</v>
      </c>
      <c r="CE26" s="403">
        <v>16.37791453840093</v>
      </c>
    </row>
    <row r="27" spans="1:83" ht="26.25" customHeight="1" x14ac:dyDescent="0.35">
      <c r="A27" s="508"/>
      <c r="B27" s="201" t="s">
        <v>741</v>
      </c>
      <c r="C27" s="53"/>
      <c r="D27" s="402">
        <v>0</v>
      </c>
      <c r="E27" s="402">
        <v>0</v>
      </c>
      <c r="F27" s="402">
        <v>0</v>
      </c>
      <c r="G27" s="402">
        <v>0</v>
      </c>
      <c r="H27" s="402">
        <v>0</v>
      </c>
      <c r="I27" s="402">
        <v>0</v>
      </c>
      <c r="J27" s="402">
        <v>0</v>
      </c>
      <c r="K27" s="402">
        <v>0</v>
      </c>
      <c r="L27" s="402">
        <v>0</v>
      </c>
      <c r="M27" s="402">
        <v>0</v>
      </c>
      <c r="N27" s="402">
        <v>0</v>
      </c>
      <c r="O27" s="402">
        <v>0</v>
      </c>
      <c r="P27" s="402">
        <v>0</v>
      </c>
      <c r="Q27" s="402">
        <v>0</v>
      </c>
      <c r="R27" s="402">
        <v>0</v>
      </c>
      <c r="S27" s="402">
        <v>0</v>
      </c>
      <c r="T27" s="402">
        <v>0</v>
      </c>
      <c r="U27" s="402">
        <v>0</v>
      </c>
      <c r="V27" s="402">
        <v>0</v>
      </c>
      <c r="W27" s="402">
        <v>0</v>
      </c>
      <c r="X27" s="402">
        <v>0</v>
      </c>
      <c r="Y27" s="402">
        <v>0</v>
      </c>
      <c r="Z27" s="402">
        <v>153.71134854435789</v>
      </c>
      <c r="AA27" s="402">
        <v>156.70403950347702</v>
      </c>
      <c r="AB27" s="402">
        <v>165.67310309258337</v>
      </c>
      <c r="AC27" s="402">
        <v>174.37868184628053</v>
      </c>
      <c r="AD27" s="402">
        <v>186.09681632748999</v>
      </c>
      <c r="AE27" s="402">
        <v>195.54760707939278</v>
      </c>
      <c r="AF27" s="402">
        <v>194.52989435662352</v>
      </c>
      <c r="AG27" s="402">
        <v>194.26257419025364</v>
      </c>
      <c r="AH27" s="402">
        <f t="shared" ref="AH27:BM27" si="17">SUM(AH28:AH29)</f>
        <v>192.39210366463317</v>
      </c>
      <c r="AI27" s="402">
        <f t="shared" si="17"/>
        <v>184.90038469620765</v>
      </c>
      <c r="AJ27" s="402">
        <f t="shared" si="17"/>
        <v>180.76968142808022</v>
      </c>
      <c r="AK27" s="402">
        <f t="shared" si="17"/>
        <v>182.50362479896756</v>
      </c>
      <c r="AL27" s="402">
        <f t="shared" si="17"/>
        <v>184.04623183681642</v>
      </c>
      <c r="AM27" s="402">
        <f t="shared" si="17"/>
        <v>185.34142278037407</v>
      </c>
      <c r="AN27" s="402">
        <f t="shared" si="17"/>
        <v>178.06294442262885</v>
      </c>
      <c r="AO27" s="402">
        <f t="shared" si="17"/>
        <v>177.23837616103611</v>
      </c>
      <c r="AP27" s="402">
        <f t="shared" si="17"/>
        <v>177.96231384696222</v>
      </c>
      <c r="AQ27" s="402">
        <f t="shared" si="17"/>
        <v>155.77005845266416</v>
      </c>
      <c r="AR27" s="402">
        <f t="shared" si="17"/>
        <v>150.85765517706503</v>
      </c>
      <c r="AS27" s="402">
        <f t="shared" si="17"/>
        <v>141.10003558529726</v>
      </c>
      <c r="AT27" s="402">
        <f t="shared" si="17"/>
        <v>131.98355545375406</v>
      </c>
      <c r="AU27" s="402">
        <f t="shared" si="17"/>
        <v>132.02659792336874</v>
      </c>
      <c r="AV27" s="402">
        <f t="shared" si="17"/>
        <v>125.50205085381785</v>
      </c>
      <c r="AW27" s="402">
        <f t="shared" si="17"/>
        <v>129.6334898011342</v>
      </c>
      <c r="AX27" s="402">
        <f t="shared" si="17"/>
        <v>111.31117189933153</v>
      </c>
      <c r="AY27" s="402">
        <f t="shared" si="17"/>
        <v>106.77657574543737</v>
      </c>
      <c r="AZ27" s="402">
        <f t="shared" si="17"/>
        <v>98.23556490189722</v>
      </c>
      <c r="BA27" s="402">
        <f t="shared" si="17"/>
        <v>96.869331275316867</v>
      </c>
      <c r="BB27" s="402">
        <f t="shared" si="17"/>
        <v>86.080741088619874</v>
      </c>
      <c r="BC27" s="402">
        <f t="shared" si="17"/>
        <v>88.685220067460449</v>
      </c>
      <c r="BD27" s="402">
        <f t="shared" si="17"/>
        <v>83.288435443146312</v>
      </c>
      <c r="BE27" s="402">
        <f t="shared" si="17"/>
        <v>81.611400294626179</v>
      </c>
      <c r="BF27" s="402">
        <f t="shared" si="17"/>
        <v>78.249765322118023</v>
      </c>
      <c r="BG27" s="402">
        <f t="shared" si="17"/>
        <v>72.430477890176277</v>
      </c>
      <c r="BH27" s="402">
        <f t="shared" si="17"/>
        <v>67.002823495085678</v>
      </c>
      <c r="BI27" s="402">
        <f t="shared" si="17"/>
        <v>61.29649051353897</v>
      </c>
      <c r="BJ27" s="402">
        <f t="shared" si="17"/>
        <v>57.264026179458845</v>
      </c>
      <c r="BK27" s="402">
        <f t="shared" si="17"/>
        <v>54.051783896437357</v>
      </c>
      <c r="BL27" s="402">
        <f t="shared" si="17"/>
        <v>50.319197602719726</v>
      </c>
      <c r="BM27" s="402">
        <f t="shared" si="17"/>
        <v>48.683309469330936</v>
      </c>
      <c r="BN27" s="402">
        <f t="shared" ref="BN27:CE27" si="18">SUM(BN28:BN29)</f>
        <v>45.448392674448975</v>
      </c>
      <c r="BO27" s="402">
        <f t="shared" si="18"/>
        <v>43.079932868225029</v>
      </c>
      <c r="BP27" s="402">
        <f t="shared" si="18"/>
        <v>40.947046163773095</v>
      </c>
      <c r="BQ27" s="402">
        <f t="shared" si="18"/>
        <v>38.026281236919971</v>
      </c>
      <c r="BR27" s="402">
        <f t="shared" si="18"/>
        <v>35.903039664701033</v>
      </c>
      <c r="BS27" s="402">
        <f t="shared" si="18"/>
        <v>33.476525789549932</v>
      </c>
      <c r="BT27" s="402">
        <f t="shared" si="18"/>
        <v>30.948916675399889</v>
      </c>
      <c r="BU27" s="402">
        <f t="shared" si="18"/>
        <v>28.451371748481392</v>
      </c>
      <c r="BV27" s="402">
        <f t="shared" si="18"/>
        <v>26.211513829353645</v>
      </c>
      <c r="BW27" s="402">
        <f t="shared" si="18"/>
        <v>23.947620194601946</v>
      </c>
      <c r="BX27" s="402">
        <f t="shared" si="18"/>
        <v>18.060420067828456</v>
      </c>
      <c r="BY27" s="402">
        <f t="shared" si="18"/>
        <v>16.848247413900687</v>
      </c>
      <c r="BZ27" s="402">
        <f t="shared" si="18"/>
        <v>14.850951140293979</v>
      </c>
      <c r="CA27" s="402">
        <f t="shared" si="18"/>
        <v>14.526404104109089</v>
      </c>
      <c r="CB27" s="402">
        <f t="shared" si="18"/>
        <v>13.740039281301078</v>
      </c>
      <c r="CC27" s="402">
        <f t="shared" si="18"/>
        <v>12.661580146494003</v>
      </c>
      <c r="CD27" s="402">
        <f t="shared" si="18"/>
        <v>11.647671729433307</v>
      </c>
      <c r="CE27" s="403">
        <f t="shared" si="18"/>
        <v>10.69831507245479</v>
      </c>
    </row>
    <row r="28" spans="1:83" x14ac:dyDescent="0.35">
      <c r="A28" s="378"/>
      <c r="B28" s="289" t="s">
        <v>438</v>
      </c>
      <c r="C28" s="447"/>
      <c r="D28" s="402">
        <v>0</v>
      </c>
      <c r="E28" s="402">
        <v>0</v>
      </c>
      <c r="F28" s="402">
        <v>0</v>
      </c>
      <c r="G28" s="402">
        <v>0</v>
      </c>
      <c r="H28" s="402">
        <v>0</v>
      </c>
      <c r="I28" s="402">
        <v>0</v>
      </c>
      <c r="J28" s="402">
        <v>0</v>
      </c>
      <c r="K28" s="402">
        <v>0</v>
      </c>
      <c r="L28" s="402">
        <v>0</v>
      </c>
      <c r="M28" s="402">
        <v>0</v>
      </c>
      <c r="N28" s="402">
        <v>0</v>
      </c>
      <c r="O28" s="402">
        <v>0</v>
      </c>
      <c r="P28" s="402">
        <v>0</v>
      </c>
      <c r="Q28" s="402">
        <v>0</v>
      </c>
      <c r="R28" s="402">
        <v>0</v>
      </c>
      <c r="S28" s="402">
        <v>0</v>
      </c>
      <c r="T28" s="402">
        <v>0</v>
      </c>
      <c r="U28" s="402">
        <v>0</v>
      </c>
      <c r="V28" s="402">
        <v>0</v>
      </c>
      <c r="W28" s="402">
        <v>0</v>
      </c>
      <c r="X28" s="402">
        <v>0</v>
      </c>
      <c r="Y28" s="402">
        <v>0</v>
      </c>
      <c r="Z28" s="402">
        <v>0</v>
      </c>
      <c r="AA28" s="402">
        <v>0</v>
      </c>
      <c r="AB28" s="402">
        <v>0</v>
      </c>
      <c r="AC28" s="402">
        <v>0</v>
      </c>
      <c r="AD28" s="402">
        <v>0</v>
      </c>
      <c r="AE28" s="402">
        <v>0</v>
      </c>
      <c r="AF28" s="402">
        <v>0</v>
      </c>
      <c r="AG28" s="402">
        <v>0</v>
      </c>
      <c r="AH28" s="402">
        <v>35.325476216007921</v>
      </c>
      <c r="AI28" s="402">
        <v>33.949907597571013</v>
      </c>
      <c r="AJ28" s="402">
        <v>33.191461396951574</v>
      </c>
      <c r="AK28" s="402">
        <v>33.509834002383222</v>
      </c>
      <c r="AL28" s="402">
        <v>33.793074983630383</v>
      </c>
      <c r="AM28" s="402">
        <v>34.030887430193111</v>
      </c>
      <c r="AN28" s="402">
        <v>32.694472321580086</v>
      </c>
      <c r="AO28" s="402">
        <v>32.543071791316414</v>
      </c>
      <c r="AP28" s="402">
        <v>32.675995352205554</v>
      </c>
      <c r="AQ28" s="402">
        <v>28.601233575717099</v>
      </c>
      <c r="AR28" s="402">
        <v>27.699257965646797</v>
      </c>
      <c r="AS28" s="402">
        <v>25.907643069566173</v>
      </c>
      <c r="AT28" s="402">
        <v>24.233748996335873</v>
      </c>
      <c r="AU28" s="402">
        <v>24.241652105183327</v>
      </c>
      <c r="AV28" s="402">
        <v>21.501799148720512</v>
      </c>
      <c r="AW28" s="402">
        <v>21.146165053150575</v>
      </c>
      <c r="AX28" s="402">
        <v>17.058505866551613</v>
      </c>
      <c r="AY28" s="402">
        <v>15.317275664949264</v>
      </c>
      <c r="AZ28" s="402">
        <v>13.775249585262809</v>
      </c>
      <c r="BA28" s="402">
        <v>12.222176691437626</v>
      </c>
      <c r="BB28" s="402">
        <v>10.621365143133511</v>
      </c>
      <c r="BC28" s="402">
        <v>10.336529364153691</v>
      </c>
      <c r="BD28" s="402">
        <v>8.8591699087689566</v>
      </c>
      <c r="BE28" s="402">
        <v>8.6824536680793116</v>
      </c>
      <c r="BF28" s="402">
        <v>7.7829286944043794</v>
      </c>
      <c r="BG28" s="402">
        <v>5.8761421608467765</v>
      </c>
      <c r="BH28" s="402">
        <v>5.0389431135431026</v>
      </c>
      <c r="BI28" s="402">
        <v>9.2957140268279801</v>
      </c>
      <c r="BJ28" s="402">
        <v>8.1717977273262097</v>
      </c>
      <c r="BK28" s="402">
        <v>8.0816070166090999</v>
      </c>
      <c r="BL28" s="402">
        <v>3.0191518561631834</v>
      </c>
      <c r="BM28" s="402">
        <v>2.4965799727862041</v>
      </c>
      <c r="BN28" s="402">
        <v>2.1653909956836457</v>
      </c>
      <c r="BO28" s="402">
        <v>1.8990352761813707</v>
      </c>
      <c r="BP28" s="402">
        <v>1.6649266132373386</v>
      </c>
      <c r="BQ28" s="402">
        <v>1.6579107540736793</v>
      </c>
      <c r="BR28" s="402">
        <v>1.508431048335475</v>
      </c>
      <c r="BS28" s="402">
        <v>1.3394535151502369</v>
      </c>
      <c r="BT28" s="402">
        <v>1.2498956675048254</v>
      </c>
      <c r="BU28" s="402">
        <v>1.1725714809633803</v>
      </c>
      <c r="BV28" s="402">
        <v>1.1176293606165688</v>
      </c>
      <c r="BW28" s="402">
        <v>1.0380580224430223</v>
      </c>
      <c r="BX28" s="402">
        <v>0.76535195053459981</v>
      </c>
      <c r="BY28" s="402">
        <v>0.64815528846445891</v>
      </c>
      <c r="BZ28" s="402">
        <v>0.45066165643587047</v>
      </c>
      <c r="CA28" s="402">
        <v>0.34270973893555962</v>
      </c>
      <c r="CB28" s="402">
        <v>0.25257729094357423</v>
      </c>
      <c r="CC28" s="402">
        <v>0.1826219990095807</v>
      </c>
      <c r="CD28" s="402">
        <v>0.14341693556009372</v>
      </c>
      <c r="CE28" s="403">
        <v>0.1182447938591191</v>
      </c>
    </row>
    <row r="29" spans="1:83" x14ac:dyDescent="0.35">
      <c r="A29" s="378"/>
      <c r="B29" s="289" t="s">
        <v>437</v>
      </c>
      <c r="C29" s="447"/>
      <c r="D29" s="402">
        <v>0</v>
      </c>
      <c r="E29" s="402">
        <v>0</v>
      </c>
      <c r="F29" s="402">
        <v>0</v>
      </c>
      <c r="G29" s="402">
        <v>0</v>
      </c>
      <c r="H29" s="402">
        <v>0</v>
      </c>
      <c r="I29" s="402">
        <v>0</v>
      </c>
      <c r="J29" s="402">
        <v>0</v>
      </c>
      <c r="K29" s="402">
        <v>0</v>
      </c>
      <c r="L29" s="402">
        <v>0</v>
      </c>
      <c r="M29" s="402">
        <v>0</v>
      </c>
      <c r="N29" s="402">
        <v>0</v>
      </c>
      <c r="O29" s="402">
        <v>0</v>
      </c>
      <c r="P29" s="402">
        <v>0</v>
      </c>
      <c r="Q29" s="402">
        <v>0</v>
      </c>
      <c r="R29" s="402">
        <v>0</v>
      </c>
      <c r="S29" s="402">
        <v>0</v>
      </c>
      <c r="T29" s="402">
        <v>0</v>
      </c>
      <c r="U29" s="402">
        <v>0</v>
      </c>
      <c r="V29" s="402">
        <v>0</v>
      </c>
      <c r="W29" s="402">
        <v>0</v>
      </c>
      <c r="X29" s="402">
        <v>0</v>
      </c>
      <c r="Y29" s="402">
        <v>0</v>
      </c>
      <c r="Z29" s="402">
        <v>0</v>
      </c>
      <c r="AA29" s="402">
        <v>0</v>
      </c>
      <c r="AB29" s="402">
        <v>0</v>
      </c>
      <c r="AC29" s="402">
        <v>0</v>
      </c>
      <c r="AD29" s="402">
        <v>0</v>
      </c>
      <c r="AE29" s="402">
        <v>0</v>
      </c>
      <c r="AF29" s="402">
        <v>0</v>
      </c>
      <c r="AG29" s="402">
        <v>0</v>
      </c>
      <c r="AH29" s="402">
        <v>157.06662744862524</v>
      </c>
      <c r="AI29" s="402">
        <v>150.95047709863664</v>
      </c>
      <c r="AJ29" s="402">
        <v>147.57822003112864</v>
      </c>
      <c r="AK29" s="402">
        <v>148.99379079658434</v>
      </c>
      <c r="AL29" s="402">
        <v>150.25315685318603</v>
      </c>
      <c r="AM29" s="402">
        <v>151.31053535018097</v>
      </c>
      <c r="AN29" s="402">
        <v>145.36847210104875</v>
      </c>
      <c r="AO29" s="402">
        <v>144.69530436971971</v>
      </c>
      <c r="AP29" s="402">
        <v>145.28631849475667</v>
      </c>
      <c r="AQ29" s="402">
        <v>127.16882487694706</v>
      </c>
      <c r="AR29" s="402">
        <v>123.15839721141822</v>
      </c>
      <c r="AS29" s="402">
        <v>115.19239251573109</v>
      </c>
      <c r="AT29" s="402">
        <v>107.74980645741819</v>
      </c>
      <c r="AU29" s="402">
        <v>107.78494581818542</v>
      </c>
      <c r="AV29" s="402">
        <v>104.00025170509734</v>
      </c>
      <c r="AW29" s="402">
        <v>108.48732474798362</v>
      </c>
      <c r="AX29" s="402">
        <v>94.252666032779914</v>
      </c>
      <c r="AY29" s="402">
        <v>91.459300080488106</v>
      </c>
      <c r="AZ29" s="402">
        <v>84.460315316634407</v>
      </c>
      <c r="BA29" s="402">
        <v>84.647154583879242</v>
      </c>
      <c r="BB29" s="402">
        <v>75.459375945486357</v>
      </c>
      <c r="BC29" s="402">
        <v>78.348690703306758</v>
      </c>
      <c r="BD29" s="402">
        <v>74.42926553437735</v>
      </c>
      <c r="BE29" s="402">
        <v>72.92894662654686</v>
      </c>
      <c r="BF29" s="402">
        <v>70.466836627713647</v>
      </c>
      <c r="BG29" s="402">
        <v>66.554335729329495</v>
      </c>
      <c r="BH29" s="402">
        <v>61.96388038154258</v>
      </c>
      <c r="BI29" s="402">
        <v>52.00077648671099</v>
      </c>
      <c r="BJ29" s="402">
        <v>49.092228452132638</v>
      </c>
      <c r="BK29" s="402">
        <v>45.970176879828259</v>
      </c>
      <c r="BL29" s="402">
        <v>47.300045746556542</v>
      </c>
      <c r="BM29" s="402">
        <v>46.186729496544736</v>
      </c>
      <c r="BN29" s="402">
        <v>43.283001678765331</v>
      </c>
      <c r="BO29" s="402">
        <v>41.180897592043657</v>
      </c>
      <c r="BP29" s="402">
        <v>39.282119550535754</v>
      </c>
      <c r="BQ29" s="402">
        <v>36.368370482846295</v>
      </c>
      <c r="BR29" s="402">
        <v>34.394608616365559</v>
      </c>
      <c r="BS29" s="402">
        <v>32.137072274399692</v>
      </c>
      <c r="BT29" s="402">
        <v>29.699021007895062</v>
      </c>
      <c r="BU29" s="402">
        <v>27.278800267518012</v>
      </c>
      <c r="BV29" s="402">
        <v>25.093884468737077</v>
      </c>
      <c r="BW29" s="402">
        <v>22.909562172158925</v>
      </c>
      <c r="BX29" s="402">
        <v>17.295068117293855</v>
      </c>
      <c r="BY29" s="402">
        <v>16.200092125436228</v>
      </c>
      <c r="BZ29" s="402">
        <v>14.400289483858108</v>
      </c>
      <c r="CA29" s="402">
        <v>14.18369436517353</v>
      </c>
      <c r="CB29" s="402">
        <v>13.487461990357504</v>
      </c>
      <c r="CC29" s="402">
        <v>12.478958147484423</v>
      </c>
      <c r="CD29" s="402">
        <v>11.504254793873214</v>
      </c>
      <c r="CE29" s="403">
        <v>10.58007027859567</v>
      </c>
    </row>
    <row r="30" spans="1:83" s="361" customFormat="1" ht="35.25" customHeight="1" x14ac:dyDescent="0.25">
      <c r="A30" s="509"/>
      <c r="B30" s="280" t="s">
        <v>742</v>
      </c>
      <c r="C30" s="15"/>
      <c r="D30" s="510">
        <v>0</v>
      </c>
      <c r="E30" s="510">
        <v>0</v>
      </c>
      <c r="F30" s="510">
        <v>0</v>
      </c>
      <c r="G30" s="510">
        <v>0</v>
      </c>
      <c r="H30" s="510">
        <v>0</v>
      </c>
      <c r="I30" s="510">
        <v>0</v>
      </c>
      <c r="J30" s="510">
        <v>0</v>
      </c>
      <c r="K30" s="510">
        <v>0</v>
      </c>
      <c r="L30" s="510">
        <v>0</v>
      </c>
      <c r="M30" s="510">
        <v>0</v>
      </c>
      <c r="N30" s="510">
        <v>0</v>
      </c>
      <c r="O30" s="510">
        <v>0</v>
      </c>
      <c r="P30" s="510">
        <v>0</v>
      </c>
      <c r="Q30" s="510">
        <v>0</v>
      </c>
      <c r="R30" s="510">
        <v>0</v>
      </c>
      <c r="S30" s="510">
        <v>0</v>
      </c>
      <c r="T30" s="510">
        <v>0</v>
      </c>
      <c r="U30" s="510">
        <v>0</v>
      </c>
      <c r="V30" s="510">
        <v>0</v>
      </c>
      <c r="W30" s="510">
        <v>0</v>
      </c>
      <c r="X30" s="510">
        <v>0</v>
      </c>
      <c r="Y30" s="510">
        <v>0</v>
      </c>
      <c r="Z30" s="510">
        <v>46.27868558324753</v>
      </c>
      <c r="AA30" s="510">
        <v>44.553109270596408</v>
      </c>
      <c r="AB30" s="510">
        <v>41.06427341611041</v>
      </c>
      <c r="AC30" s="510">
        <v>39.040003398421014</v>
      </c>
      <c r="AD30" s="510">
        <v>37.868538206175295</v>
      </c>
      <c r="AE30" s="510">
        <v>34.764019036336492</v>
      </c>
      <c r="AF30" s="510">
        <v>30.514493232411532</v>
      </c>
      <c r="AG30" s="510">
        <v>30.144192546763495</v>
      </c>
      <c r="AH30" s="510">
        <v>30.061266197598933</v>
      </c>
      <c r="AI30" s="510">
        <v>25.680608985584396</v>
      </c>
      <c r="AJ30" s="510">
        <v>21.520200170009549</v>
      </c>
      <c r="AK30" s="510">
        <v>19.415279233932718</v>
      </c>
      <c r="AL30" s="510">
        <v>18.043748219295725</v>
      </c>
      <c r="AM30" s="510">
        <v>17.161242850034636</v>
      </c>
      <c r="AN30" s="510">
        <v>16.187540402057166</v>
      </c>
      <c r="AO30" s="510">
        <v>15.27917035871001</v>
      </c>
      <c r="AP30" s="510">
        <v>11.669659924390967</v>
      </c>
      <c r="AQ30" s="510">
        <v>11.647184148269728</v>
      </c>
      <c r="AR30" s="510">
        <v>9.5106472594993221</v>
      </c>
      <c r="AS30" s="510">
        <v>10.172499574207547</v>
      </c>
      <c r="AT30" s="510">
        <v>8.9689901175229423</v>
      </c>
      <c r="AU30" s="510">
        <v>8.459620300356784</v>
      </c>
      <c r="AV30" s="510">
        <v>7.7798138338746829</v>
      </c>
      <c r="AW30" s="510">
        <v>6.8239417719758881</v>
      </c>
      <c r="AX30" s="510">
        <v>5.6584630182111315</v>
      </c>
      <c r="AY30" s="510">
        <v>5.7449294986119757</v>
      </c>
      <c r="AZ30" s="510">
        <v>4.9200315447641074</v>
      </c>
      <c r="BA30" s="510">
        <v>4.3664712572516917</v>
      </c>
      <c r="BB30" s="510">
        <v>3.239813286978809</v>
      </c>
      <c r="BC30" s="510">
        <v>3.5024534784443802</v>
      </c>
      <c r="BD30" s="510">
        <v>3.3995279772712781</v>
      </c>
      <c r="BE30" s="510">
        <v>3.3310775630459664</v>
      </c>
      <c r="BF30" s="510">
        <v>2.8170304139930704</v>
      </c>
      <c r="BG30" s="510">
        <v>2.1685506349987711</v>
      </c>
      <c r="BH30" s="510">
        <v>1.8251897438216442</v>
      </c>
      <c r="BI30" s="510">
        <v>1.6545360122864878</v>
      </c>
      <c r="BJ30" s="510">
        <v>1.5809886365238457</v>
      </c>
      <c r="BK30" s="510">
        <v>1.5519040893199758</v>
      </c>
      <c r="BL30" s="510">
        <v>1.2975018112526973</v>
      </c>
      <c r="BM30" s="510">
        <v>1.1484255575711524</v>
      </c>
      <c r="BN30" s="510">
        <v>1.0053374878806129</v>
      </c>
      <c r="BO30" s="510">
        <v>0.81323554735151304</v>
      </c>
      <c r="BP30" s="510">
        <v>0.50129190264028389</v>
      </c>
      <c r="BQ30" s="510">
        <v>-7.6374950477116144E-3</v>
      </c>
      <c r="BR30" s="510">
        <v>-2.4970961853188083E-3</v>
      </c>
      <c r="BS30" s="510">
        <v>-4.5144313518183952E-2</v>
      </c>
      <c r="BT30" s="510">
        <v>0</v>
      </c>
      <c r="BU30" s="510">
        <v>-2.6757412026146257E-2</v>
      </c>
      <c r="BV30" s="510">
        <v>-4.3182080044473416E-2</v>
      </c>
      <c r="BW30" s="510">
        <v>3.546221568153982E-4</v>
      </c>
      <c r="BX30" s="510">
        <v>-6.7008133659060181E-3</v>
      </c>
      <c r="BY30" s="510">
        <v>3.0728889368035337E-2</v>
      </c>
      <c r="BZ30" s="510">
        <v>-4.2698541553949157E-3</v>
      </c>
      <c r="CA30" s="510">
        <v>0</v>
      </c>
      <c r="CB30" s="510">
        <v>0</v>
      </c>
      <c r="CC30" s="510">
        <v>0</v>
      </c>
      <c r="CD30" s="510">
        <v>0</v>
      </c>
      <c r="CE30" s="511">
        <v>0</v>
      </c>
    </row>
    <row r="31" spans="1:83" s="361" customFormat="1" ht="24" customHeight="1" x14ac:dyDescent="0.35">
      <c r="A31" s="509"/>
      <c r="B31" s="233" t="s">
        <v>743</v>
      </c>
      <c r="C31" s="15"/>
      <c r="D31" s="510"/>
      <c r="E31" s="510"/>
      <c r="F31" s="510"/>
      <c r="G31" s="510"/>
      <c r="H31" s="510"/>
      <c r="I31" s="510"/>
      <c r="J31" s="510"/>
      <c r="K31" s="510"/>
      <c r="L31" s="510"/>
      <c r="M31" s="510"/>
      <c r="N31" s="510"/>
      <c r="O31" s="510"/>
      <c r="P31" s="510"/>
      <c r="Q31" s="510"/>
      <c r="R31" s="510"/>
      <c r="S31" s="510"/>
      <c r="T31" s="510"/>
      <c r="U31" s="510"/>
      <c r="V31" s="510"/>
      <c r="W31" s="510"/>
      <c r="X31" s="510"/>
      <c r="Y31" s="510"/>
      <c r="Z31" s="510"/>
      <c r="AA31" s="510"/>
      <c r="AB31" s="510"/>
      <c r="AC31" s="510"/>
      <c r="AD31" s="510"/>
      <c r="AE31" s="510"/>
      <c r="AF31" s="510"/>
      <c r="AG31" s="510"/>
      <c r="AH31" s="510"/>
      <c r="AI31" s="510"/>
      <c r="AJ31" s="510"/>
      <c r="AK31" s="510"/>
      <c r="AL31" s="510"/>
      <c r="AM31" s="510"/>
      <c r="AN31" s="510"/>
      <c r="AO31" s="510"/>
      <c r="AP31" s="510"/>
      <c r="AQ31" s="510"/>
      <c r="AR31" s="510"/>
      <c r="AS31" s="510"/>
      <c r="AT31" s="510"/>
      <c r="AU31" s="512"/>
      <c r="AV31" s="512"/>
      <c r="AW31" s="512"/>
      <c r="AX31" s="512">
        <f t="shared" ref="AX31:BK31" si="19">SUM(AX33:AX35)</f>
        <v>6.6152541947770986</v>
      </c>
      <c r="AY31" s="512">
        <f t="shared" si="19"/>
        <v>7.6314309654812389</v>
      </c>
      <c r="AZ31" s="512">
        <f t="shared" si="19"/>
        <v>9.6874214182260108</v>
      </c>
      <c r="BA31" s="512">
        <f t="shared" si="19"/>
        <v>8.8092050100605821</v>
      </c>
      <c r="BB31" s="512">
        <f t="shared" si="19"/>
        <v>14.459300708889755</v>
      </c>
      <c r="BC31" s="512">
        <f t="shared" si="19"/>
        <v>18.180057048062892</v>
      </c>
      <c r="BD31" s="512">
        <f t="shared" si="19"/>
        <v>20.180742642499943</v>
      </c>
      <c r="BE31" s="512">
        <f t="shared" si="19"/>
        <v>23.982254472411238</v>
      </c>
      <c r="BF31" s="512">
        <f t="shared" si="19"/>
        <v>32.093098769198406</v>
      </c>
      <c r="BG31" s="512">
        <f t="shared" si="19"/>
        <v>30.742588572776292</v>
      </c>
      <c r="BH31" s="512">
        <f t="shared" si="19"/>
        <v>31.84915834623618</v>
      </c>
      <c r="BI31" s="512">
        <f t="shared" si="19"/>
        <v>69.874245573033093</v>
      </c>
      <c r="BJ31" s="512">
        <f t="shared" si="19"/>
        <v>47.626479348359787</v>
      </c>
      <c r="BK31" s="512">
        <f t="shared" si="19"/>
        <v>39.078732699190567</v>
      </c>
      <c r="BL31" s="512">
        <f t="shared" ref="BL31:CE31" si="20">SUM(BL32,BL35)</f>
        <v>50.944306215042808</v>
      </c>
      <c r="BM31" s="512">
        <f t="shared" si="20"/>
        <v>57.303588731735928</v>
      </c>
      <c r="BN31" s="512">
        <f t="shared" si="20"/>
        <v>63.325750559399523</v>
      </c>
      <c r="BO31" s="512">
        <f t="shared" si="20"/>
        <v>61.880897445109213</v>
      </c>
      <c r="BP31" s="512">
        <f t="shared" si="20"/>
        <v>66.266143607933842</v>
      </c>
      <c r="BQ31" s="512">
        <f t="shared" si="20"/>
        <v>69.016536334272885</v>
      </c>
      <c r="BR31" s="512">
        <f t="shared" si="20"/>
        <v>102.78286974506644</v>
      </c>
      <c r="BS31" s="512">
        <f t="shared" si="20"/>
        <v>111.29349602991874</v>
      </c>
      <c r="BT31" s="512">
        <f t="shared" si="20"/>
        <v>101.26804285118547</v>
      </c>
      <c r="BU31" s="512">
        <f t="shared" si="20"/>
        <v>107.10998879927126</v>
      </c>
      <c r="BV31" s="512">
        <f t="shared" si="20"/>
        <v>100.66460423193901</v>
      </c>
      <c r="BW31" s="512">
        <f t="shared" si="20"/>
        <v>97.931406007860886</v>
      </c>
      <c r="BX31" s="512">
        <f t="shared" si="20"/>
        <v>82.188482041854144</v>
      </c>
      <c r="BY31" s="512">
        <f t="shared" si="20"/>
        <v>84.976688520225423</v>
      </c>
      <c r="BZ31" s="512">
        <f t="shared" si="20"/>
        <v>79.860926819201723</v>
      </c>
      <c r="CA31" s="512">
        <f t="shared" si="20"/>
        <v>81.563458356297133</v>
      </c>
      <c r="CB31" s="512">
        <f t="shared" si="20"/>
        <v>81.611573617378298</v>
      </c>
      <c r="CC31" s="512">
        <f t="shared" si="20"/>
        <v>79.250226717537828</v>
      </c>
      <c r="CD31" s="512">
        <f t="shared" si="20"/>
        <v>76.547155788847419</v>
      </c>
      <c r="CE31" s="513">
        <f t="shared" si="20"/>
        <v>73.74792573143111</v>
      </c>
    </row>
    <row r="32" spans="1:83" s="361" customFormat="1" ht="24" customHeight="1" x14ac:dyDescent="0.35">
      <c r="A32" s="509"/>
      <c r="B32" s="201" t="s">
        <v>744</v>
      </c>
      <c r="C32" s="15"/>
      <c r="D32" s="510"/>
      <c r="E32" s="510"/>
      <c r="F32" s="510"/>
      <c r="G32" s="510"/>
      <c r="H32" s="510"/>
      <c r="I32" s="510"/>
      <c r="J32" s="510"/>
      <c r="K32" s="510"/>
      <c r="L32" s="510"/>
      <c r="M32" s="510"/>
      <c r="N32" s="510"/>
      <c r="O32" s="510"/>
      <c r="P32" s="510"/>
      <c r="Q32" s="510"/>
      <c r="R32" s="510"/>
      <c r="S32" s="510"/>
      <c r="T32" s="510"/>
      <c r="U32" s="510"/>
      <c r="V32" s="510"/>
      <c r="W32" s="510"/>
      <c r="X32" s="510"/>
      <c r="Y32" s="510"/>
      <c r="Z32" s="510"/>
      <c r="AA32" s="510"/>
      <c r="AB32" s="510"/>
      <c r="AC32" s="510"/>
      <c r="AD32" s="510"/>
      <c r="AE32" s="510"/>
      <c r="AF32" s="510"/>
      <c r="AG32" s="510"/>
      <c r="AH32" s="510"/>
      <c r="AI32" s="510"/>
      <c r="AJ32" s="510"/>
      <c r="AK32" s="510"/>
      <c r="AL32" s="510"/>
      <c r="AM32" s="510"/>
      <c r="AN32" s="510"/>
      <c r="AO32" s="510"/>
      <c r="AP32" s="510"/>
      <c r="AQ32" s="510"/>
      <c r="AR32" s="510"/>
      <c r="AS32" s="510"/>
      <c r="AT32" s="510"/>
      <c r="AU32" s="510"/>
      <c r="AV32" s="510"/>
      <c r="AW32" s="510"/>
      <c r="AX32" s="510"/>
      <c r="AY32" s="510"/>
      <c r="AZ32" s="510"/>
      <c r="BA32" s="510"/>
      <c r="BB32" s="510"/>
      <c r="BC32" s="510"/>
      <c r="BD32" s="510"/>
      <c r="BE32" s="510"/>
      <c r="BF32" s="510"/>
      <c r="BG32" s="510"/>
      <c r="BH32" s="510"/>
      <c r="BI32" s="510"/>
      <c r="BJ32" s="510"/>
      <c r="BK32" s="510"/>
      <c r="BL32" s="402">
        <v>7.5747531488191058</v>
      </c>
      <c r="BM32" s="402">
        <v>9.5497969711295863</v>
      </c>
      <c r="BN32" s="402">
        <v>12.338014844672951</v>
      </c>
      <c r="BO32" s="402">
        <v>12.470662312990566</v>
      </c>
      <c r="BP32" s="402">
        <v>12.121952338057339</v>
      </c>
      <c r="BQ32" s="402">
        <v>11.634318985219048</v>
      </c>
      <c r="BR32" s="402">
        <v>46.860741528481007</v>
      </c>
      <c r="BS32" s="402">
        <v>54.247552889896568</v>
      </c>
      <c r="BT32" s="402">
        <v>50.104865096547371</v>
      </c>
      <c r="BU32" s="402">
        <v>58.056318822736657</v>
      </c>
      <c r="BV32" s="402">
        <v>48.126922466757463</v>
      </c>
      <c r="BW32" s="402">
        <v>50.168426451858494</v>
      </c>
      <c r="BX32" s="402">
        <v>45.060224317353757</v>
      </c>
      <c r="BY32" s="402">
        <v>45.43868783360756</v>
      </c>
      <c r="BZ32" s="402">
        <v>43.588381538940737</v>
      </c>
      <c r="CA32" s="402">
        <v>43.080980613302692</v>
      </c>
      <c r="CB32" s="402">
        <v>42.676101917864699</v>
      </c>
      <c r="CC32" s="402">
        <v>41.953338227619497</v>
      </c>
      <c r="CD32" s="402">
        <v>41.105056909714691</v>
      </c>
      <c r="CE32" s="403">
        <v>40.12695638731072</v>
      </c>
    </row>
    <row r="33" spans="1:83" x14ac:dyDescent="0.35">
      <c r="A33" s="378"/>
      <c r="B33" s="289" t="s">
        <v>745</v>
      </c>
      <c r="C33" s="447"/>
      <c r="D33" s="402"/>
      <c r="E33" s="402"/>
      <c r="F33" s="402"/>
      <c r="G33" s="402"/>
      <c r="H33" s="402"/>
      <c r="I33" s="402"/>
      <c r="J33" s="402"/>
      <c r="K33" s="402"/>
      <c r="L33" s="402"/>
      <c r="M33" s="402"/>
      <c r="N33" s="402"/>
      <c r="O33" s="402"/>
      <c r="P33" s="402"/>
      <c r="Q33" s="402"/>
      <c r="R33" s="402"/>
      <c r="S33" s="402"/>
      <c r="T33" s="402"/>
      <c r="U33" s="402"/>
      <c r="V33" s="402"/>
      <c r="W33" s="402"/>
      <c r="X33" s="402"/>
      <c r="Y33" s="402"/>
      <c r="Z33" s="402"/>
      <c r="AA33" s="402"/>
      <c r="AB33" s="402"/>
      <c r="AC33" s="402"/>
      <c r="AD33" s="402"/>
      <c r="AE33" s="402"/>
      <c r="AF33" s="402"/>
      <c r="AG33" s="402"/>
      <c r="AH33" s="402"/>
      <c r="AI33" s="402"/>
      <c r="AJ33" s="402"/>
      <c r="AK33" s="402"/>
      <c r="AL33" s="402"/>
      <c r="AM33" s="402"/>
      <c r="AN33" s="402"/>
      <c r="AO33" s="402"/>
      <c r="AP33" s="402"/>
      <c r="AQ33" s="402"/>
      <c r="AR33" s="402"/>
      <c r="AS33" s="402"/>
      <c r="AT33" s="402"/>
      <c r="AU33" s="402"/>
      <c r="AV33" s="402"/>
      <c r="AW33" s="402"/>
      <c r="AX33" s="402"/>
      <c r="AY33" s="402"/>
      <c r="AZ33" s="402"/>
      <c r="BA33" s="402"/>
      <c r="BB33" s="402"/>
      <c r="BC33" s="402"/>
      <c r="BD33" s="402"/>
      <c r="BE33" s="402"/>
      <c r="BF33" s="402"/>
      <c r="BG33" s="402"/>
      <c r="BH33" s="402"/>
      <c r="BI33" s="402"/>
      <c r="BJ33" s="402"/>
      <c r="BK33" s="402"/>
      <c r="BL33" s="402"/>
      <c r="BM33" s="402"/>
      <c r="BN33" s="402"/>
      <c r="BO33" s="402"/>
      <c r="BP33" s="402"/>
      <c r="BQ33" s="402"/>
      <c r="BR33" s="402"/>
      <c r="BS33" s="402"/>
      <c r="BT33" s="402"/>
      <c r="BU33" s="402"/>
      <c r="BV33" s="402"/>
      <c r="BW33" s="402">
        <v>11.872135663278932</v>
      </c>
      <c r="BX33" s="402">
        <v>9.0220802912840536</v>
      </c>
      <c r="BY33" s="402">
        <v>9.1408889798300237</v>
      </c>
      <c r="BZ33" s="402">
        <v>9.2426212614793428</v>
      </c>
      <c r="CA33" s="402">
        <v>9.5809766133026955</v>
      </c>
      <c r="CB33" s="402">
        <v>9.6937584495545792</v>
      </c>
      <c r="CC33" s="402">
        <v>9.2858006378219269</v>
      </c>
      <c r="CD33" s="402">
        <v>8.8240139513664584</v>
      </c>
      <c r="CE33" s="403">
        <v>8.3706076088415369</v>
      </c>
    </row>
    <row r="34" spans="1:83" s="376" customFormat="1" ht="21.75" customHeight="1" x14ac:dyDescent="0.25">
      <c r="A34" s="374"/>
      <c r="B34" s="514" t="s">
        <v>746</v>
      </c>
      <c r="C34" s="502"/>
      <c r="D34" s="503"/>
      <c r="E34" s="503"/>
      <c r="F34" s="503"/>
      <c r="G34" s="503"/>
      <c r="H34" s="503"/>
      <c r="I34" s="503"/>
      <c r="J34" s="503"/>
      <c r="K34" s="503"/>
      <c r="L34" s="503"/>
      <c r="M34" s="503"/>
      <c r="N34" s="503"/>
      <c r="O34" s="503"/>
      <c r="P34" s="503"/>
      <c r="Q34" s="503"/>
      <c r="R34" s="503"/>
      <c r="S34" s="503"/>
      <c r="T34" s="503"/>
      <c r="U34" s="503"/>
      <c r="V34" s="503"/>
      <c r="W34" s="503"/>
      <c r="X34" s="503"/>
      <c r="Y34" s="503"/>
      <c r="Z34" s="503"/>
      <c r="AA34" s="503"/>
      <c r="AB34" s="503"/>
      <c r="AC34" s="503"/>
      <c r="AD34" s="503"/>
      <c r="AE34" s="503"/>
      <c r="AF34" s="503"/>
      <c r="AG34" s="503"/>
      <c r="AH34" s="503"/>
      <c r="AI34" s="503"/>
      <c r="AJ34" s="503"/>
      <c r="AK34" s="503"/>
      <c r="AL34" s="503"/>
      <c r="AM34" s="503"/>
      <c r="AN34" s="503"/>
      <c r="AO34" s="503"/>
      <c r="AP34" s="503"/>
      <c r="AQ34" s="503"/>
      <c r="AR34" s="503"/>
      <c r="AS34" s="503"/>
      <c r="AT34" s="503"/>
      <c r="AU34" s="503"/>
      <c r="AV34" s="503"/>
      <c r="AW34" s="503"/>
      <c r="AX34" s="503"/>
      <c r="AY34" s="503"/>
      <c r="AZ34" s="503"/>
      <c r="BA34" s="503"/>
      <c r="BB34" s="503"/>
      <c r="BC34" s="503"/>
      <c r="BD34" s="503"/>
      <c r="BE34" s="503"/>
      <c r="BF34" s="503"/>
      <c r="BG34" s="503"/>
      <c r="BH34" s="503"/>
      <c r="BI34" s="503"/>
      <c r="BJ34" s="503"/>
      <c r="BK34" s="503"/>
      <c r="BL34" s="503"/>
      <c r="BM34" s="503"/>
      <c r="BN34" s="503"/>
      <c r="BO34" s="503"/>
      <c r="BP34" s="503"/>
      <c r="BQ34" s="503"/>
      <c r="BR34" s="503"/>
      <c r="BS34" s="503"/>
      <c r="BT34" s="503"/>
      <c r="BU34" s="503"/>
      <c r="BV34" s="503"/>
      <c r="BW34" s="503">
        <v>38.296290788579562</v>
      </c>
      <c r="BX34" s="503">
        <v>36.038144026069702</v>
      </c>
      <c r="BY34" s="503">
        <v>36.297798853777536</v>
      </c>
      <c r="BZ34" s="503">
        <v>34.345760277461395</v>
      </c>
      <c r="CA34" s="503">
        <v>33.500003999999997</v>
      </c>
      <c r="CB34" s="503">
        <v>32.98234346831012</v>
      </c>
      <c r="CC34" s="503">
        <v>32.667537589797568</v>
      </c>
      <c r="CD34" s="503">
        <v>32.28104295834823</v>
      </c>
      <c r="CE34" s="504">
        <v>31.756348778469185</v>
      </c>
    </row>
    <row r="35" spans="1:83" s="376" customFormat="1" ht="27" customHeight="1" thickBot="1" x14ac:dyDescent="0.3">
      <c r="A35" s="374"/>
      <c r="B35" s="451" t="s">
        <v>747</v>
      </c>
      <c r="C35" s="452"/>
      <c r="D35" s="405"/>
      <c r="E35" s="405"/>
      <c r="F35" s="405"/>
      <c r="G35" s="405"/>
      <c r="H35" s="405"/>
      <c r="I35" s="405"/>
      <c r="J35" s="405"/>
      <c r="K35" s="405"/>
      <c r="L35" s="405"/>
      <c r="M35" s="405"/>
      <c r="N35" s="405"/>
      <c r="O35" s="405"/>
      <c r="P35" s="405"/>
      <c r="Q35" s="405"/>
      <c r="R35" s="405"/>
      <c r="S35" s="405"/>
      <c r="T35" s="405"/>
      <c r="U35" s="405"/>
      <c r="V35" s="405"/>
      <c r="W35" s="405"/>
      <c r="X35" s="405"/>
      <c r="Y35" s="405"/>
      <c r="Z35" s="405"/>
      <c r="AA35" s="405"/>
      <c r="AB35" s="405"/>
      <c r="AC35" s="405"/>
      <c r="AD35" s="405"/>
      <c r="AE35" s="405"/>
      <c r="AF35" s="405"/>
      <c r="AG35" s="405"/>
      <c r="AH35" s="405"/>
      <c r="AI35" s="405"/>
      <c r="AJ35" s="405"/>
      <c r="AK35" s="405"/>
      <c r="AL35" s="405"/>
      <c r="AM35" s="405"/>
      <c r="AN35" s="405"/>
      <c r="AO35" s="405"/>
      <c r="AP35" s="405"/>
      <c r="AQ35" s="405"/>
      <c r="AR35" s="405"/>
      <c r="AS35" s="405"/>
      <c r="AT35" s="405"/>
      <c r="AU35" s="405"/>
      <c r="AV35" s="405"/>
      <c r="AW35" s="405"/>
      <c r="AX35" s="405">
        <v>6.6152541947770986</v>
      </c>
      <c r="AY35" s="405">
        <v>7.6314309654812389</v>
      </c>
      <c r="AZ35" s="405">
        <v>9.6874214182260108</v>
      </c>
      <c r="BA35" s="405">
        <v>8.8092050100605821</v>
      </c>
      <c r="BB35" s="405">
        <v>14.459300708889755</v>
      </c>
      <c r="BC35" s="405">
        <v>18.180057048062892</v>
      </c>
      <c r="BD35" s="405">
        <v>20.180742642499943</v>
      </c>
      <c r="BE35" s="405">
        <v>23.982254472411238</v>
      </c>
      <c r="BF35" s="405">
        <v>32.093098769198406</v>
      </c>
      <c r="BG35" s="405">
        <v>30.742588572776292</v>
      </c>
      <c r="BH35" s="405">
        <v>31.84915834623618</v>
      </c>
      <c r="BI35" s="405">
        <v>69.874245573033093</v>
      </c>
      <c r="BJ35" s="405">
        <v>47.626479348359787</v>
      </c>
      <c r="BK35" s="405">
        <v>39.078732699190567</v>
      </c>
      <c r="BL35" s="405">
        <v>43.369553066223702</v>
      </c>
      <c r="BM35" s="405">
        <v>47.75379176060634</v>
      </c>
      <c r="BN35" s="405">
        <v>50.987735714726576</v>
      </c>
      <c r="BO35" s="405">
        <v>49.41023513211865</v>
      </c>
      <c r="BP35" s="405">
        <v>54.144191269876501</v>
      </c>
      <c r="BQ35" s="405">
        <v>57.382217349053839</v>
      </c>
      <c r="BR35" s="405">
        <v>55.922128216585428</v>
      </c>
      <c r="BS35" s="405">
        <v>57.045943140022175</v>
      </c>
      <c r="BT35" s="405">
        <v>51.163177754638106</v>
      </c>
      <c r="BU35" s="405">
        <v>49.053669976534614</v>
      </c>
      <c r="BV35" s="405">
        <v>52.537681765181546</v>
      </c>
      <c r="BW35" s="405">
        <v>47.762979556002385</v>
      </c>
      <c r="BX35" s="405">
        <v>37.128257724500394</v>
      </c>
      <c r="BY35" s="405">
        <v>39.53800068661787</v>
      </c>
      <c r="BZ35" s="405">
        <v>36.272545280260978</v>
      </c>
      <c r="CA35" s="405">
        <v>38.482477742994448</v>
      </c>
      <c r="CB35" s="405">
        <v>38.935471699513599</v>
      </c>
      <c r="CC35" s="405">
        <v>37.296888489918331</v>
      </c>
      <c r="CD35" s="405">
        <v>35.442098879132729</v>
      </c>
      <c r="CE35" s="406">
        <v>33.62096934412039</v>
      </c>
    </row>
    <row r="36" spans="1:83" ht="39.75" customHeight="1" x14ac:dyDescent="0.35">
      <c r="A36" s="409"/>
      <c r="B36" s="515" t="s">
        <v>749</v>
      </c>
      <c r="C36" s="382"/>
      <c r="D36" s="412" t="s">
        <v>524</v>
      </c>
      <c r="E36" s="412" t="s">
        <v>525</v>
      </c>
      <c r="F36" s="412" t="s">
        <v>526</v>
      </c>
      <c r="G36" s="412" t="s">
        <v>527</v>
      </c>
      <c r="H36" s="412" t="s">
        <v>528</v>
      </c>
      <c r="I36" s="412" t="s">
        <v>529</v>
      </c>
      <c r="J36" s="412" t="s">
        <v>530</v>
      </c>
      <c r="K36" s="412" t="s">
        <v>531</v>
      </c>
      <c r="L36" s="412" t="s">
        <v>532</v>
      </c>
      <c r="M36" s="412" t="s">
        <v>533</v>
      </c>
      <c r="N36" s="412" t="s">
        <v>534</v>
      </c>
      <c r="O36" s="412" t="s">
        <v>535</v>
      </c>
      <c r="P36" s="412" t="s">
        <v>536</v>
      </c>
      <c r="Q36" s="412" t="s">
        <v>537</v>
      </c>
      <c r="R36" s="412" t="s">
        <v>538</v>
      </c>
      <c r="S36" s="412" t="s">
        <v>539</v>
      </c>
      <c r="T36" s="412" t="s">
        <v>540</v>
      </c>
      <c r="U36" s="412" t="s">
        <v>541</v>
      </c>
      <c r="V36" s="412" t="s">
        <v>542</v>
      </c>
      <c r="W36" s="412" t="s">
        <v>543</v>
      </c>
      <c r="X36" s="412" t="s">
        <v>544</v>
      </c>
      <c r="Y36" s="412" t="s">
        <v>545</v>
      </c>
      <c r="Z36" s="412" t="s">
        <v>546</v>
      </c>
      <c r="AA36" s="412" t="s">
        <v>547</v>
      </c>
      <c r="AB36" s="412" t="s">
        <v>548</v>
      </c>
      <c r="AC36" s="412" t="s">
        <v>549</v>
      </c>
      <c r="AD36" s="412" t="s">
        <v>550</v>
      </c>
      <c r="AE36" s="412" t="s">
        <v>551</v>
      </c>
      <c r="AF36" s="412" t="s">
        <v>552</v>
      </c>
      <c r="AG36" s="412" t="s">
        <v>553</v>
      </c>
      <c r="AH36" s="412" t="s">
        <v>554</v>
      </c>
      <c r="AI36" s="412" t="s">
        <v>555</v>
      </c>
      <c r="AJ36" s="412" t="s">
        <v>556</v>
      </c>
      <c r="AK36" s="412" t="s">
        <v>557</v>
      </c>
      <c r="AL36" s="412" t="s">
        <v>558</v>
      </c>
      <c r="AM36" s="412" t="s">
        <v>559</v>
      </c>
      <c r="AN36" s="412" t="s">
        <v>560</v>
      </c>
      <c r="AO36" s="412" t="s">
        <v>561</v>
      </c>
      <c r="AP36" s="412" t="s">
        <v>562</v>
      </c>
      <c r="AQ36" s="412" t="s">
        <v>563</v>
      </c>
      <c r="AR36" s="412" t="s">
        <v>564</v>
      </c>
      <c r="AS36" s="412" t="s">
        <v>565</v>
      </c>
      <c r="AT36" s="412" t="s">
        <v>566</v>
      </c>
      <c r="AU36" s="412" t="s">
        <v>567</v>
      </c>
      <c r="AV36" s="412" t="s">
        <v>568</v>
      </c>
      <c r="AW36" s="412" t="s">
        <v>569</v>
      </c>
      <c r="AX36" s="412" t="s">
        <v>570</v>
      </c>
      <c r="AY36" s="412" t="s">
        <v>571</v>
      </c>
      <c r="AZ36" s="412" t="s">
        <v>572</v>
      </c>
      <c r="BA36" s="412" t="s">
        <v>573</v>
      </c>
      <c r="BB36" s="412" t="s">
        <v>574</v>
      </c>
      <c r="BC36" s="412" t="s">
        <v>575</v>
      </c>
      <c r="BD36" s="412" t="s">
        <v>576</v>
      </c>
      <c r="BE36" s="412" t="s">
        <v>577</v>
      </c>
      <c r="BF36" s="412" t="s">
        <v>578</v>
      </c>
      <c r="BG36" s="412" t="s">
        <v>579</v>
      </c>
      <c r="BH36" s="412" t="s">
        <v>580</v>
      </c>
      <c r="BI36" s="412" t="s">
        <v>581</v>
      </c>
      <c r="BJ36" s="412" t="s">
        <v>582</v>
      </c>
      <c r="BK36" s="412" t="s">
        <v>583</v>
      </c>
      <c r="BL36" s="412" t="s">
        <v>584</v>
      </c>
      <c r="BM36" s="412" t="s">
        <v>585</v>
      </c>
      <c r="BN36" s="412" t="s">
        <v>586</v>
      </c>
      <c r="BO36" s="412" t="s">
        <v>587</v>
      </c>
      <c r="BP36" s="412" t="s">
        <v>588</v>
      </c>
      <c r="BQ36" s="412" t="s">
        <v>589</v>
      </c>
      <c r="BR36" s="412" t="s">
        <v>590</v>
      </c>
      <c r="BS36" s="412" t="s">
        <v>591</v>
      </c>
      <c r="BT36" s="412" t="s">
        <v>592</v>
      </c>
      <c r="BU36" s="412" t="s">
        <v>593</v>
      </c>
      <c r="BV36" s="412" t="s">
        <v>594</v>
      </c>
      <c r="BW36" s="412" t="s">
        <v>595</v>
      </c>
      <c r="BX36" s="412" t="s">
        <v>596</v>
      </c>
      <c r="BY36" s="412" t="s">
        <v>597</v>
      </c>
      <c r="BZ36" s="412" t="s">
        <v>598</v>
      </c>
      <c r="CA36" s="412" t="s">
        <v>599</v>
      </c>
      <c r="CB36" s="412" t="s">
        <v>600</v>
      </c>
      <c r="CC36" s="412" t="s">
        <v>601</v>
      </c>
      <c r="CD36" s="412" t="s">
        <v>602</v>
      </c>
      <c r="CE36" s="413" t="s">
        <v>603</v>
      </c>
    </row>
    <row r="37" spans="1:83" ht="26.25" customHeight="1" x14ac:dyDescent="0.35">
      <c r="A37" s="415"/>
      <c r="B37" s="108" t="s">
        <v>484</v>
      </c>
      <c r="D37" s="402" t="s">
        <v>473</v>
      </c>
      <c r="E37" s="402" t="s">
        <v>473</v>
      </c>
      <c r="F37" s="402" t="s">
        <v>473</v>
      </c>
      <c r="G37" s="402" t="s">
        <v>473</v>
      </c>
      <c r="H37" s="402" t="s">
        <v>473</v>
      </c>
      <c r="I37" s="402" t="s">
        <v>473</v>
      </c>
      <c r="J37" s="402" t="s">
        <v>473</v>
      </c>
      <c r="K37" s="402" t="s">
        <v>473</v>
      </c>
      <c r="L37" s="402" t="s">
        <v>473</v>
      </c>
      <c r="M37" s="402" t="s">
        <v>473</v>
      </c>
      <c r="N37" s="402" t="s">
        <v>473</v>
      </c>
      <c r="O37" s="402" t="s">
        <v>473</v>
      </c>
      <c r="P37" s="402" t="s">
        <v>473</v>
      </c>
      <c r="Q37" s="402" t="s">
        <v>473</v>
      </c>
      <c r="R37" s="402" t="s">
        <v>473</v>
      </c>
      <c r="S37" s="402" t="s">
        <v>473</v>
      </c>
      <c r="T37" s="402" t="s">
        <v>473</v>
      </c>
      <c r="U37" s="402" t="s">
        <v>473</v>
      </c>
      <c r="V37" s="402" t="s">
        <v>473</v>
      </c>
      <c r="W37" s="402" t="s">
        <v>473</v>
      </c>
      <c r="X37" s="402" t="s">
        <v>473</v>
      </c>
      <c r="Y37" s="402" t="s">
        <v>473</v>
      </c>
      <c r="Z37" s="402" t="s">
        <v>473</v>
      </c>
      <c r="AA37" s="402" t="s">
        <v>473</v>
      </c>
      <c r="AB37" s="402" t="s">
        <v>473</v>
      </c>
      <c r="AC37" s="402" t="s">
        <v>473</v>
      </c>
      <c r="AD37" s="402" t="s">
        <v>473</v>
      </c>
      <c r="AE37" s="402" t="s">
        <v>473</v>
      </c>
      <c r="AF37" s="402" t="s">
        <v>473</v>
      </c>
      <c r="AG37" s="402" t="s">
        <v>473</v>
      </c>
      <c r="AH37" s="402" t="s">
        <v>473</v>
      </c>
      <c r="AI37" s="402" t="s">
        <v>473</v>
      </c>
      <c r="AJ37" s="402" t="s">
        <v>473</v>
      </c>
      <c r="AK37" s="402" t="s">
        <v>473</v>
      </c>
      <c r="AL37" s="402" t="s">
        <v>473</v>
      </c>
      <c r="AM37" s="402" t="s">
        <v>473</v>
      </c>
      <c r="AN37" s="402" t="s">
        <v>473</v>
      </c>
      <c r="AO37" s="402" t="s">
        <v>473</v>
      </c>
      <c r="AP37" s="402" t="s">
        <v>473</v>
      </c>
      <c r="AQ37" s="402" t="s">
        <v>473</v>
      </c>
      <c r="AR37" s="402" t="s">
        <v>473</v>
      </c>
      <c r="AS37" s="402" t="s">
        <v>473</v>
      </c>
      <c r="AT37" s="402" t="s">
        <v>473</v>
      </c>
      <c r="AU37" s="402" t="s">
        <v>473</v>
      </c>
      <c r="AV37" s="402" t="s">
        <v>473</v>
      </c>
      <c r="AW37" s="402" t="s">
        <v>473</v>
      </c>
      <c r="AX37" s="402" t="s">
        <v>473</v>
      </c>
      <c r="AY37" s="402" t="s">
        <v>473</v>
      </c>
      <c r="AZ37" s="402" t="s">
        <v>473</v>
      </c>
      <c r="BA37" s="402" t="s">
        <v>473</v>
      </c>
      <c r="BB37" s="402" t="s">
        <v>473</v>
      </c>
      <c r="BC37" s="402" t="s">
        <v>473</v>
      </c>
      <c r="BD37" s="402" t="s">
        <v>473</v>
      </c>
      <c r="BE37" s="402" t="s">
        <v>473</v>
      </c>
      <c r="BF37" s="402" t="s">
        <v>473</v>
      </c>
      <c r="BG37" s="399">
        <v>342</v>
      </c>
      <c r="BH37" s="399">
        <v>341</v>
      </c>
      <c r="BI37" s="399">
        <v>339</v>
      </c>
      <c r="BJ37" s="399">
        <v>336</v>
      </c>
      <c r="BK37" s="399">
        <v>332</v>
      </c>
      <c r="BL37" s="399">
        <v>327</v>
      </c>
      <c r="BM37" s="399">
        <v>325</v>
      </c>
      <c r="BN37" s="399">
        <v>327</v>
      </c>
      <c r="BO37" s="399">
        <v>324</v>
      </c>
      <c r="BP37" s="399">
        <v>318</v>
      </c>
      <c r="BQ37" s="399">
        <v>320</v>
      </c>
      <c r="BR37" s="399">
        <v>314</v>
      </c>
      <c r="BS37" s="399">
        <v>308</v>
      </c>
      <c r="BT37" s="399">
        <v>301</v>
      </c>
      <c r="BU37" s="399">
        <v>292</v>
      </c>
      <c r="BV37" s="399">
        <v>284</v>
      </c>
      <c r="BW37" s="399">
        <v>276</v>
      </c>
      <c r="BX37" s="399">
        <v>237</v>
      </c>
      <c r="BY37" s="399">
        <v>228</v>
      </c>
      <c r="BZ37" s="399">
        <v>221</v>
      </c>
      <c r="CA37" s="399">
        <v>213</v>
      </c>
      <c r="CB37" s="399">
        <v>204</v>
      </c>
      <c r="CC37" s="399">
        <v>196</v>
      </c>
      <c r="CD37" s="399">
        <v>188</v>
      </c>
      <c r="CE37" s="400">
        <v>181</v>
      </c>
    </row>
    <row r="38" spans="1:83" x14ac:dyDescent="0.35">
      <c r="B38" s="415" t="s">
        <v>391</v>
      </c>
      <c r="D38" s="402">
        <v>0</v>
      </c>
      <c r="E38" s="402">
        <v>0</v>
      </c>
      <c r="F38" s="402">
        <v>0</v>
      </c>
      <c r="G38" s="402">
        <v>0</v>
      </c>
      <c r="H38" s="402">
        <v>0</v>
      </c>
      <c r="I38" s="402">
        <v>0</v>
      </c>
      <c r="J38" s="402">
        <v>0</v>
      </c>
      <c r="K38" s="402">
        <v>0</v>
      </c>
      <c r="L38" s="402">
        <v>0</v>
      </c>
      <c r="M38" s="402">
        <v>0</v>
      </c>
      <c r="N38" s="402">
        <v>0</v>
      </c>
      <c r="O38" s="402">
        <v>0</v>
      </c>
      <c r="P38" s="402">
        <v>0</v>
      </c>
      <c r="Q38" s="402">
        <v>0</v>
      </c>
      <c r="R38" s="402">
        <v>0</v>
      </c>
      <c r="S38" s="402">
        <v>0</v>
      </c>
      <c r="T38" s="402">
        <v>0</v>
      </c>
      <c r="U38" s="402">
        <v>0</v>
      </c>
      <c r="V38" s="402">
        <v>0</v>
      </c>
      <c r="W38" s="402">
        <v>0</v>
      </c>
      <c r="X38" s="402">
        <v>0</v>
      </c>
      <c r="Y38" s="402">
        <v>0</v>
      </c>
      <c r="Z38" s="402">
        <v>0</v>
      </c>
      <c r="AA38" s="402">
        <v>0</v>
      </c>
      <c r="AB38" s="402">
        <v>0</v>
      </c>
      <c r="AC38" s="402">
        <v>0</v>
      </c>
      <c r="AD38" s="402">
        <v>0</v>
      </c>
      <c r="AE38" s="402">
        <v>0</v>
      </c>
      <c r="AF38" s="402">
        <v>0</v>
      </c>
      <c r="AG38" s="402">
        <v>0</v>
      </c>
      <c r="AH38" s="402">
        <v>0</v>
      </c>
      <c r="AI38" s="402">
        <v>0</v>
      </c>
      <c r="AJ38" s="402">
        <v>0</v>
      </c>
      <c r="AK38" s="402">
        <v>0</v>
      </c>
      <c r="AL38" s="402">
        <v>0</v>
      </c>
      <c r="AM38" s="402">
        <v>0</v>
      </c>
      <c r="AN38" s="402">
        <v>0</v>
      </c>
      <c r="AO38" s="402">
        <v>0</v>
      </c>
      <c r="AP38" s="402">
        <v>0</v>
      </c>
      <c r="AQ38" s="402">
        <v>0</v>
      </c>
      <c r="AR38" s="402">
        <v>0</v>
      </c>
      <c r="AS38" s="402">
        <v>0</v>
      </c>
      <c r="AT38" s="402">
        <v>0</v>
      </c>
      <c r="AU38" s="402">
        <v>0</v>
      </c>
      <c r="AV38" s="402">
        <v>0</v>
      </c>
      <c r="AW38" s="402">
        <v>0</v>
      </c>
      <c r="AX38" s="402">
        <v>0</v>
      </c>
      <c r="AY38" s="402">
        <v>0</v>
      </c>
      <c r="AZ38" s="402">
        <v>0</v>
      </c>
      <c r="BA38" s="402">
        <v>0</v>
      </c>
      <c r="BB38" s="402">
        <v>0</v>
      </c>
      <c r="BC38" s="402">
        <v>0</v>
      </c>
      <c r="BD38" s="402">
        <v>0</v>
      </c>
      <c r="BE38" s="402">
        <v>0</v>
      </c>
      <c r="BF38" s="402">
        <v>0</v>
      </c>
      <c r="BG38" s="402">
        <v>192</v>
      </c>
      <c r="BH38" s="402">
        <v>187</v>
      </c>
      <c r="BI38" s="402">
        <v>182</v>
      </c>
      <c r="BJ38" s="402">
        <v>176</v>
      </c>
      <c r="BK38" s="402">
        <v>170</v>
      </c>
      <c r="BL38" s="402">
        <v>163</v>
      </c>
      <c r="BM38" s="402">
        <v>156</v>
      </c>
      <c r="BN38" s="402">
        <v>152</v>
      </c>
      <c r="BO38" s="402">
        <v>145</v>
      </c>
      <c r="BP38" s="402">
        <v>137</v>
      </c>
      <c r="BQ38" s="402">
        <v>137</v>
      </c>
      <c r="BR38" s="402">
        <v>131</v>
      </c>
      <c r="BS38" s="402">
        <v>125</v>
      </c>
      <c r="BT38" s="402">
        <v>120</v>
      </c>
      <c r="BU38" s="402">
        <v>114</v>
      </c>
      <c r="BV38" s="402">
        <v>108</v>
      </c>
      <c r="BW38" s="402">
        <v>105</v>
      </c>
      <c r="BX38" s="402">
        <v>89</v>
      </c>
      <c r="BY38" s="402">
        <v>84</v>
      </c>
      <c r="BZ38" s="402">
        <v>79</v>
      </c>
      <c r="CA38" s="402">
        <v>73</v>
      </c>
      <c r="CB38" s="402">
        <v>67</v>
      </c>
      <c r="CC38" s="402">
        <v>62</v>
      </c>
      <c r="CD38" s="402">
        <v>58</v>
      </c>
      <c r="CE38" s="403">
        <v>56</v>
      </c>
    </row>
    <row r="39" spans="1:83" x14ac:dyDescent="0.35">
      <c r="B39" s="415" t="s">
        <v>392</v>
      </c>
      <c r="D39" s="402">
        <v>0</v>
      </c>
      <c r="E39" s="402">
        <v>0</v>
      </c>
      <c r="F39" s="402">
        <v>0</v>
      </c>
      <c r="G39" s="402">
        <v>0</v>
      </c>
      <c r="H39" s="402">
        <v>0</v>
      </c>
      <c r="I39" s="402">
        <v>0</v>
      </c>
      <c r="J39" s="402">
        <v>0</v>
      </c>
      <c r="K39" s="402">
        <v>0</v>
      </c>
      <c r="L39" s="402">
        <v>0</v>
      </c>
      <c r="M39" s="402">
        <v>0</v>
      </c>
      <c r="N39" s="402">
        <v>0</v>
      </c>
      <c r="O39" s="402">
        <v>0</v>
      </c>
      <c r="P39" s="402">
        <v>0</v>
      </c>
      <c r="Q39" s="402">
        <v>0</v>
      </c>
      <c r="R39" s="402">
        <v>0</v>
      </c>
      <c r="S39" s="402">
        <v>0</v>
      </c>
      <c r="T39" s="402">
        <v>0</v>
      </c>
      <c r="U39" s="402">
        <v>0</v>
      </c>
      <c r="V39" s="402">
        <v>0</v>
      </c>
      <c r="W39" s="402">
        <v>0</v>
      </c>
      <c r="X39" s="402">
        <v>0</v>
      </c>
      <c r="Y39" s="402">
        <v>0</v>
      </c>
      <c r="Z39" s="402">
        <v>0</v>
      </c>
      <c r="AA39" s="402">
        <v>0</v>
      </c>
      <c r="AB39" s="402">
        <v>0</v>
      </c>
      <c r="AC39" s="402">
        <v>0</v>
      </c>
      <c r="AD39" s="402">
        <v>0</v>
      </c>
      <c r="AE39" s="402">
        <v>0</v>
      </c>
      <c r="AF39" s="402">
        <v>0</v>
      </c>
      <c r="AG39" s="402">
        <v>0</v>
      </c>
      <c r="AH39" s="402">
        <v>0</v>
      </c>
      <c r="AI39" s="402">
        <v>0</v>
      </c>
      <c r="AJ39" s="402">
        <v>0</v>
      </c>
      <c r="AK39" s="402">
        <v>0</v>
      </c>
      <c r="AL39" s="402">
        <v>0</v>
      </c>
      <c r="AM39" s="402">
        <v>0</v>
      </c>
      <c r="AN39" s="402">
        <v>0</v>
      </c>
      <c r="AO39" s="402">
        <v>0</v>
      </c>
      <c r="AP39" s="402">
        <v>0</v>
      </c>
      <c r="AQ39" s="402">
        <v>0</v>
      </c>
      <c r="AR39" s="402">
        <v>0</v>
      </c>
      <c r="AS39" s="402">
        <v>0</v>
      </c>
      <c r="AT39" s="402">
        <v>0</v>
      </c>
      <c r="AU39" s="402">
        <v>0</v>
      </c>
      <c r="AV39" s="402">
        <v>0</v>
      </c>
      <c r="AW39" s="402">
        <v>0</v>
      </c>
      <c r="AX39" s="402">
        <v>0</v>
      </c>
      <c r="AY39" s="402">
        <v>0</v>
      </c>
      <c r="AZ39" s="402">
        <v>0</v>
      </c>
      <c r="BA39" s="402">
        <v>0</v>
      </c>
      <c r="BB39" s="402">
        <v>0</v>
      </c>
      <c r="BC39" s="402">
        <v>0</v>
      </c>
      <c r="BD39" s="402">
        <v>0</v>
      </c>
      <c r="BE39" s="402">
        <v>0</v>
      </c>
      <c r="BF39" s="402">
        <v>0</v>
      </c>
      <c r="BG39" s="402">
        <v>150</v>
      </c>
      <c r="BH39" s="402">
        <v>153</v>
      </c>
      <c r="BI39" s="402">
        <v>156</v>
      </c>
      <c r="BJ39" s="402">
        <v>159</v>
      </c>
      <c r="BK39" s="402">
        <v>162</v>
      </c>
      <c r="BL39" s="402">
        <v>164</v>
      </c>
      <c r="BM39" s="402">
        <v>169</v>
      </c>
      <c r="BN39" s="402">
        <v>175</v>
      </c>
      <c r="BO39" s="402">
        <v>179</v>
      </c>
      <c r="BP39" s="402">
        <v>181</v>
      </c>
      <c r="BQ39" s="402">
        <v>183</v>
      </c>
      <c r="BR39" s="402">
        <v>183</v>
      </c>
      <c r="BS39" s="402">
        <v>183</v>
      </c>
      <c r="BT39" s="402">
        <v>181</v>
      </c>
      <c r="BU39" s="402">
        <v>178</v>
      </c>
      <c r="BV39" s="402">
        <v>176</v>
      </c>
      <c r="BW39" s="402">
        <v>171</v>
      </c>
      <c r="BX39" s="402">
        <v>147</v>
      </c>
      <c r="BY39" s="402">
        <v>145</v>
      </c>
      <c r="BZ39" s="402">
        <v>142</v>
      </c>
      <c r="CA39" s="402">
        <v>140</v>
      </c>
      <c r="CB39" s="402">
        <v>137</v>
      </c>
      <c r="CC39" s="402">
        <v>135</v>
      </c>
      <c r="CD39" s="402">
        <v>130</v>
      </c>
      <c r="CE39" s="403">
        <v>125</v>
      </c>
    </row>
    <row r="40" spans="1:83" s="243" customFormat="1" x14ac:dyDescent="0.35">
      <c r="B40" s="401" t="s">
        <v>483</v>
      </c>
      <c r="D40" s="399">
        <v>0</v>
      </c>
      <c r="E40" s="399">
        <v>0</v>
      </c>
      <c r="F40" s="399">
        <v>0</v>
      </c>
      <c r="G40" s="399">
        <v>0</v>
      </c>
      <c r="H40" s="399">
        <v>0</v>
      </c>
      <c r="I40" s="399">
        <v>0</v>
      </c>
      <c r="J40" s="399">
        <v>0</v>
      </c>
      <c r="K40" s="399">
        <v>0</v>
      </c>
      <c r="L40" s="399">
        <v>0</v>
      </c>
      <c r="M40" s="399">
        <v>0</v>
      </c>
      <c r="N40" s="399">
        <v>0</v>
      </c>
      <c r="O40" s="399">
        <v>0</v>
      </c>
      <c r="P40" s="399">
        <v>0</v>
      </c>
      <c r="Q40" s="399">
        <v>0</v>
      </c>
      <c r="R40" s="399">
        <v>0</v>
      </c>
      <c r="S40" s="399">
        <v>0</v>
      </c>
      <c r="T40" s="399">
        <v>0</v>
      </c>
      <c r="U40" s="399">
        <v>0</v>
      </c>
      <c r="V40" s="399">
        <v>0</v>
      </c>
      <c r="W40" s="399">
        <v>0</v>
      </c>
      <c r="X40" s="399">
        <v>0</v>
      </c>
      <c r="Y40" s="399">
        <v>0</v>
      </c>
      <c r="Z40" s="399">
        <v>0</v>
      </c>
      <c r="AA40" s="399">
        <v>0</v>
      </c>
      <c r="AB40" s="399">
        <v>0</v>
      </c>
      <c r="AC40" s="399">
        <v>0</v>
      </c>
      <c r="AD40" s="399">
        <v>0</v>
      </c>
      <c r="AE40" s="399">
        <v>0</v>
      </c>
      <c r="AF40" s="399">
        <v>0</v>
      </c>
      <c r="AG40" s="399">
        <v>0</v>
      </c>
      <c r="AH40" s="399">
        <v>0</v>
      </c>
      <c r="AI40" s="399">
        <v>0</v>
      </c>
      <c r="AJ40" s="399">
        <v>0</v>
      </c>
      <c r="AK40" s="399">
        <v>0</v>
      </c>
      <c r="AL40" s="399">
        <v>0</v>
      </c>
      <c r="AM40" s="399">
        <v>0</v>
      </c>
      <c r="AN40" s="399">
        <v>0</v>
      </c>
      <c r="AO40" s="399">
        <v>0</v>
      </c>
      <c r="AP40" s="399">
        <v>0</v>
      </c>
      <c r="AQ40" s="399">
        <v>0</v>
      </c>
      <c r="AR40" s="399">
        <v>0</v>
      </c>
      <c r="AS40" s="399">
        <v>0</v>
      </c>
      <c r="AT40" s="399">
        <v>0</v>
      </c>
      <c r="AU40" s="399">
        <v>25</v>
      </c>
      <c r="AV40" s="399">
        <v>24</v>
      </c>
      <c r="AW40" s="399">
        <v>22</v>
      </c>
      <c r="AX40" s="399">
        <v>21</v>
      </c>
      <c r="AY40" s="399">
        <v>19</v>
      </c>
      <c r="AZ40" s="399">
        <v>17</v>
      </c>
      <c r="BA40" s="399">
        <v>16</v>
      </c>
      <c r="BB40" s="399">
        <v>16</v>
      </c>
      <c r="BC40" s="399">
        <v>16</v>
      </c>
      <c r="BD40" s="399">
        <v>15</v>
      </c>
      <c r="BE40" s="399">
        <v>13</v>
      </c>
      <c r="BF40" s="399">
        <v>12</v>
      </c>
      <c r="BG40" s="399">
        <v>11</v>
      </c>
      <c r="BH40" s="399">
        <v>11</v>
      </c>
      <c r="BI40" s="399">
        <v>10</v>
      </c>
      <c r="BJ40" s="399">
        <v>9</v>
      </c>
      <c r="BK40" s="399">
        <v>9</v>
      </c>
      <c r="BL40" s="399">
        <v>8</v>
      </c>
      <c r="BM40" s="399">
        <v>8</v>
      </c>
      <c r="BN40" s="399">
        <v>7</v>
      </c>
      <c r="BO40" s="399">
        <v>7</v>
      </c>
      <c r="BP40" s="399">
        <v>6</v>
      </c>
      <c r="BQ40" s="399">
        <v>6</v>
      </c>
      <c r="BR40" s="399">
        <v>5</v>
      </c>
      <c r="BS40" s="399">
        <v>5</v>
      </c>
      <c r="BT40" s="399">
        <v>4</v>
      </c>
      <c r="BU40" s="399">
        <v>4</v>
      </c>
      <c r="BV40" s="399">
        <v>4</v>
      </c>
      <c r="BW40" s="399">
        <v>3</v>
      </c>
      <c r="BX40" s="399">
        <v>3</v>
      </c>
      <c r="BY40" s="399">
        <v>2</v>
      </c>
      <c r="BZ40" s="399">
        <v>2</v>
      </c>
      <c r="CA40" s="399">
        <v>2</v>
      </c>
      <c r="CB40" s="399">
        <v>2</v>
      </c>
      <c r="CC40" s="399">
        <v>2</v>
      </c>
      <c r="CD40" s="399">
        <v>1</v>
      </c>
      <c r="CE40" s="400">
        <v>1</v>
      </c>
    </row>
    <row r="41" spans="1:83" ht="16.5" customHeight="1" thickBot="1" x14ac:dyDescent="0.4">
      <c r="A41" s="516"/>
      <c r="B41" s="261"/>
      <c r="C41" s="418"/>
      <c r="D41" s="430"/>
      <c r="E41" s="430"/>
      <c r="F41" s="430"/>
      <c r="G41" s="430"/>
      <c r="H41" s="430"/>
      <c r="I41" s="430"/>
      <c r="J41" s="430"/>
      <c r="K41" s="430"/>
      <c r="L41" s="430"/>
      <c r="M41" s="430"/>
      <c r="N41" s="430"/>
      <c r="O41" s="430"/>
      <c r="P41" s="430"/>
      <c r="Q41" s="430"/>
      <c r="R41" s="430"/>
      <c r="S41" s="430"/>
      <c r="T41" s="430"/>
      <c r="U41" s="430"/>
      <c r="V41" s="430"/>
      <c r="W41" s="430"/>
      <c r="X41" s="430"/>
      <c r="Y41" s="430"/>
      <c r="Z41" s="430"/>
      <c r="AA41" s="430"/>
      <c r="AB41" s="430"/>
      <c r="AC41" s="430"/>
      <c r="AD41" s="430"/>
      <c r="AE41" s="430"/>
      <c r="AF41" s="430"/>
      <c r="AG41" s="430"/>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1"/>
    </row>
  </sheetData>
  <hyperlinks>
    <hyperlink ref="A1" location="Contents!A1" display="Contents page" xr:uid="{00000000-0004-0000-1900-000000000000}"/>
    <hyperlink ref="B1" location="Notes!A1" display="Information relating to this table can be found in the 'Notes' tab" xr:uid="{00000000-0004-0000-19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9C9C9"/>
  </sheetPr>
  <dimension ref="A1:CE15"/>
  <sheetViews>
    <sheetView zoomScale="70" zoomScaleNormal="70" workbookViewId="0">
      <pane xSplit="3" ySplit="3" topLeftCell="BY4" activePane="bottomRight" state="frozen"/>
      <selection pane="topRight" activeCell="D1" sqref="D1"/>
      <selection pane="bottomLeft" activeCell="A4" sqref="A4"/>
      <selection pane="bottomRight"/>
    </sheetView>
  </sheetViews>
  <sheetFormatPr defaultColWidth="9" defaultRowHeight="15.5" x14ac:dyDescent="0.35"/>
  <cols>
    <col min="1" max="1" width="23" style="363" bestFit="1" customWidth="1"/>
    <col min="2" max="2" width="75.81640625" style="363" customWidth="1"/>
    <col min="3" max="3" width="25.81640625" style="363" customWidth="1"/>
    <col min="4" max="75" width="12.81640625" style="198" customWidth="1"/>
    <col min="76" max="83" width="12.81640625" style="363" customWidth="1"/>
    <col min="84" max="84" width="9" style="363" customWidth="1"/>
    <col min="85" max="16384" width="9" style="363"/>
  </cols>
  <sheetData>
    <row r="1" spans="1:83" s="361" customFormat="1" ht="25.5" customHeight="1" thickBot="1" x14ac:dyDescent="0.3">
      <c r="A1" s="45" t="s">
        <v>46</v>
      </c>
      <c r="B1" s="46" t="s">
        <v>114</v>
      </c>
      <c r="C1" s="110"/>
      <c r="D1" s="359"/>
      <c r="E1" s="359"/>
      <c r="F1" s="359"/>
      <c r="G1" s="359"/>
      <c r="H1" s="359"/>
      <c r="I1" s="359"/>
      <c r="J1" s="359"/>
      <c r="K1" s="359"/>
      <c r="L1" s="359"/>
      <c r="M1" s="359"/>
      <c r="N1" s="359"/>
      <c r="O1" s="359"/>
      <c r="P1" s="359"/>
      <c r="Q1" s="359"/>
      <c r="R1" s="359"/>
      <c r="S1" s="359"/>
      <c r="T1" s="359"/>
      <c r="U1" s="359"/>
      <c r="V1" s="359"/>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421"/>
      <c r="BW1" s="421"/>
      <c r="BX1" s="421"/>
    </row>
    <row r="2" spans="1:83" ht="15.75" customHeight="1" x14ac:dyDescent="0.35">
      <c r="A2" s="48" t="s">
        <v>47</v>
      </c>
      <c r="B2" s="17" t="s">
        <v>750</v>
      </c>
      <c r="C2" s="362"/>
      <c r="D2" s="51"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83" x14ac:dyDescent="0.35">
      <c r="A3" s="112">
        <v>2023</v>
      </c>
      <c r="B3" s="364" t="s">
        <v>245</v>
      </c>
      <c r="C3" s="365"/>
      <c r="D3" s="272" t="s">
        <v>150</v>
      </c>
      <c r="E3" s="272" t="s">
        <v>150</v>
      </c>
      <c r="F3" s="272" t="s">
        <v>150</v>
      </c>
      <c r="G3" s="272" t="s">
        <v>150</v>
      </c>
      <c r="H3" s="272" t="s">
        <v>150</v>
      </c>
      <c r="I3" s="272" t="s">
        <v>150</v>
      </c>
      <c r="J3" s="272" t="s">
        <v>150</v>
      </c>
      <c r="K3" s="272" t="s">
        <v>150</v>
      </c>
      <c r="L3" s="272" t="s">
        <v>150</v>
      </c>
      <c r="M3" s="272" t="s">
        <v>150</v>
      </c>
      <c r="N3" s="272" t="s">
        <v>150</v>
      </c>
      <c r="O3" s="272" t="s">
        <v>150</v>
      </c>
      <c r="P3" s="272" t="s">
        <v>150</v>
      </c>
      <c r="Q3" s="272" t="s">
        <v>150</v>
      </c>
      <c r="R3" s="272" t="s">
        <v>150</v>
      </c>
      <c r="S3" s="272" t="s">
        <v>150</v>
      </c>
      <c r="T3" s="272" t="s">
        <v>150</v>
      </c>
      <c r="U3" s="272" t="s">
        <v>150</v>
      </c>
      <c r="V3" s="272" t="s">
        <v>150</v>
      </c>
      <c r="W3" s="272" t="s">
        <v>150</v>
      </c>
      <c r="X3" s="272" t="s">
        <v>150</v>
      </c>
      <c r="Y3" s="272" t="s">
        <v>150</v>
      </c>
      <c r="Z3" s="272" t="s">
        <v>150</v>
      </c>
      <c r="AA3" s="272" t="s">
        <v>150</v>
      </c>
      <c r="AB3" s="272" t="s">
        <v>150</v>
      </c>
      <c r="AC3" s="272" t="s">
        <v>150</v>
      </c>
      <c r="AD3" s="272" t="s">
        <v>150</v>
      </c>
      <c r="AE3" s="272" t="s">
        <v>150</v>
      </c>
      <c r="AF3" s="272" t="s">
        <v>150</v>
      </c>
      <c r="AG3" s="272" t="s">
        <v>150</v>
      </c>
      <c r="AH3" s="272" t="s">
        <v>150</v>
      </c>
      <c r="AI3" s="272" t="s">
        <v>150</v>
      </c>
      <c r="AJ3" s="272" t="s">
        <v>150</v>
      </c>
      <c r="AK3" s="272" t="s">
        <v>150</v>
      </c>
      <c r="AL3" s="272" t="s">
        <v>150</v>
      </c>
      <c r="AM3" s="272" t="s">
        <v>150</v>
      </c>
      <c r="AN3" s="272" t="s">
        <v>150</v>
      </c>
      <c r="AO3" s="272" t="s">
        <v>150</v>
      </c>
      <c r="AP3" s="272" t="s">
        <v>150</v>
      </c>
      <c r="AQ3" s="272" t="s">
        <v>150</v>
      </c>
      <c r="AR3" s="272" t="s">
        <v>150</v>
      </c>
      <c r="AS3" s="272" t="s">
        <v>150</v>
      </c>
      <c r="AT3" s="272" t="s">
        <v>150</v>
      </c>
      <c r="AU3" s="272" t="s">
        <v>150</v>
      </c>
      <c r="AV3" s="272" t="s">
        <v>150</v>
      </c>
      <c r="AW3" s="272" t="s">
        <v>150</v>
      </c>
      <c r="AX3" s="272" t="s">
        <v>150</v>
      </c>
      <c r="AY3" s="272" t="s">
        <v>150</v>
      </c>
      <c r="AZ3" s="272" t="s">
        <v>150</v>
      </c>
      <c r="BA3" s="272" t="s">
        <v>150</v>
      </c>
      <c r="BB3" s="272" t="s">
        <v>150</v>
      </c>
      <c r="BC3" s="272" t="s">
        <v>150</v>
      </c>
      <c r="BD3" s="272" t="s">
        <v>150</v>
      </c>
      <c r="BE3" s="272" t="s">
        <v>150</v>
      </c>
      <c r="BF3" s="272" t="s">
        <v>150</v>
      </c>
      <c r="BG3" s="272" t="s">
        <v>150</v>
      </c>
      <c r="BH3" s="272" t="s">
        <v>150</v>
      </c>
      <c r="BI3" s="272" t="s">
        <v>150</v>
      </c>
      <c r="BJ3" s="272" t="s">
        <v>150</v>
      </c>
      <c r="BK3" s="272" t="s">
        <v>150</v>
      </c>
      <c r="BL3" s="272" t="s">
        <v>150</v>
      </c>
      <c r="BM3" s="272" t="s">
        <v>150</v>
      </c>
      <c r="BN3" s="272" t="s">
        <v>150</v>
      </c>
      <c r="BO3" s="272" t="s">
        <v>150</v>
      </c>
      <c r="BP3" s="272" t="s">
        <v>150</v>
      </c>
      <c r="BQ3" s="272" t="s">
        <v>150</v>
      </c>
      <c r="BR3" s="272" t="s">
        <v>150</v>
      </c>
      <c r="BS3" s="272" t="s">
        <v>150</v>
      </c>
      <c r="BT3" s="272" t="s">
        <v>150</v>
      </c>
      <c r="BU3" s="272" t="s">
        <v>150</v>
      </c>
      <c r="BV3" s="272" t="s">
        <v>150</v>
      </c>
      <c r="BW3" s="272" t="s">
        <v>150</v>
      </c>
      <c r="BX3" s="272" t="s">
        <v>150</v>
      </c>
      <c r="BY3" s="272" t="s">
        <v>150</v>
      </c>
      <c r="BZ3" s="272" t="s">
        <v>151</v>
      </c>
      <c r="CA3" s="272" t="s">
        <v>151</v>
      </c>
      <c r="CB3" s="272" t="s">
        <v>151</v>
      </c>
      <c r="CC3" s="272" t="s">
        <v>151</v>
      </c>
      <c r="CD3" s="272" t="s">
        <v>151</v>
      </c>
      <c r="CE3" s="273" t="s">
        <v>151</v>
      </c>
    </row>
    <row r="4" spans="1:83" s="243" customFormat="1" ht="26.25" customHeight="1" x14ac:dyDescent="0.35">
      <c r="A4" s="36"/>
      <c r="B4" s="108" t="s">
        <v>163</v>
      </c>
      <c r="C4" s="108"/>
      <c r="D4" s="399">
        <f t="shared" ref="D4:AE4" si="0">SUM(D5:D6)</f>
        <v>0</v>
      </c>
      <c r="E4" s="399">
        <f t="shared" si="0"/>
        <v>0</v>
      </c>
      <c r="F4" s="399">
        <f t="shared" si="0"/>
        <v>0</v>
      </c>
      <c r="G4" s="399">
        <f t="shared" si="0"/>
        <v>0</v>
      </c>
      <c r="H4" s="399">
        <f t="shared" si="0"/>
        <v>0</v>
      </c>
      <c r="I4" s="399">
        <f t="shared" si="0"/>
        <v>0</v>
      </c>
      <c r="J4" s="399">
        <f t="shared" si="0"/>
        <v>0</v>
      </c>
      <c r="K4" s="399">
        <f t="shared" si="0"/>
        <v>0</v>
      </c>
      <c r="L4" s="399">
        <f t="shared" si="0"/>
        <v>0</v>
      </c>
      <c r="M4" s="399">
        <f t="shared" si="0"/>
        <v>0</v>
      </c>
      <c r="N4" s="399">
        <f t="shared" si="0"/>
        <v>0</v>
      </c>
      <c r="O4" s="399">
        <f t="shared" si="0"/>
        <v>0</v>
      </c>
      <c r="P4" s="399">
        <f t="shared" si="0"/>
        <v>0</v>
      </c>
      <c r="Q4" s="399">
        <f t="shared" si="0"/>
        <v>0</v>
      </c>
      <c r="R4" s="399">
        <f t="shared" si="0"/>
        <v>0</v>
      </c>
      <c r="S4" s="399">
        <f t="shared" si="0"/>
        <v>0</v>
      </c>
      <c r="T4" s="399">
        <f t="shared" si="0"/>
        <v>0</v>
      </c>
      <c r="U4" s="399">
        <f t="shared" si="0"/>
        <v>0</v>
      </c>
      <c r="V4" s="399">
        <f t="shared" si="0"/>
        <v>0</v>
      </c>
      <c r="W4" s="399">
        <f t="shared" si="0"/>
        <v>0</v>
      </c>
      <c r="X4" s="399">
        <f t="shared" si="0"/>
        <v>0</v>
      </c>
      <c r="Y4" s="399">
        <f t="shared" si="0"/>
        <v>0</v>
      </c>
      <c r="Z4" s="399">
        <f t="shared" si="0"/>
        <v>40</v>
      </c>
      <c r="AA4" s="399">
        <f t="shared" si="0"/>
        <v>42</v>
      </c>
      <c r="AB4" s="399">
        <f t="shared" si="0"/>
        <v>42</v>
      </c>
      <c r="AC4" s="399">
        <f t="shared" si="0"/>
        <v>42</v>
      </c>
      <c r="AD4" s="399">
        <f t="shared" si="0"/>
        <v>47</v>
      </c>
      <c r="AE4" s="399">
        <f t="shared" si="0"/>
        <v>55</v>
      </c>
      <c r="AF4" s="399">
        <v>1.9</v>
      </c>
      <c r="AG4" s="399">
        <v>2.9</v>
      </c>
      <c r="AH4" s="399">
        <f t="shared" ref="AH4:BM4" si="1">SUM(AH5:AH6)</f>
        <v>105</v>
      </c>
      <c r="AI4" s="399">
        <f t="shared" si="1"/>
        <v>125</v>
      </c>
      <c r="AJ4" s="399">
        <f t="shared" si="1"/>
        <v>149</v>
      </c>
      <c r="AK4" s="399">
        <f t="shared" si="1"/>
        <v>158</v>
      </c>
      <c r="AL4" s="399">
        <f t="shared" si="1"/>
        <v>152</v>
      </c>
      <c r="AM4" s="399">
        <f t="shared" si="1"/>
        <v>141</v>
      </c>
      <c r="AN4" s="399">
        <f t="shared" si="1"/>
        <v>161</v>
      </c>
      <c r="AO4" s="399">
        <f t="shared" si="1"/>
        <v>164</v>
      </c>
      <c r="AP4" s="399">
        <f t="shared" si="1"/>
        <v>168.30699999999999</v>
      </c>
      <c r="AQ4" s="399">
        <f t="shared" si="1"/>
        <v>243.74600000000001</v>
      </c>
      <c r="AR4" s="399">
        <f t="shared" si="1"/>
        <v>276.87</v>
      </c>
      <c r="AS4" s="399">
        <f t="shared" si="1"/>
        <v>316.30900000000003</v>
      </c>
      <c r="AT4" s="399">
        <f t="shared" si="1"/>
        <v>347.66500000000002</v>
      </c>
      <c r="AU4" s="399">
        <f t="shared" si="1"/>
        <v>438.95100000000002</v>
      </c>
      <c r="AV4" s="399">
        <f t="shared" si="1"/>
        <v>465.5</v>
      </c>
      <c r="AW4" s="399">
        <f t="shared" si="1"/>
        <v>449</v>
      </c>
      <c r="AX4" s="399">
        <f t="shared" si="1"/>
        <v>507</v>
      </c>
      <c r="AY4" s="399">
        <f t="shared" si="1"/>
        <v>552.85699999999997</v>
      </c>
      <c r="AZ4" s="399">
        <f t="shared" si="1"/>
        <v>373.52500000000003</v>
      </c>
      <c r="BA4" s="399">
        <f t="shared" si="1"/>
        <v>537.76300000000003</v>
      </c>
      <c r="BB4" s="399">
        <f t="shared" si="1"/>
        <v>591.26400000000001</v>
      </c>
      <c r="BC4" s="399">
        <f t="shared" si="1"/>
        <v>673.26800000000003</v>
      </c>
      <c r="BD4" s="399">
        <f t="shared" si="1"/>
        <v>692.71299999999997</v>
      </c>
      <c r="BE4" s="399">
        <f t="shared" si="1"/>
        <v>691.73578498647475</v>
      </c>
      <c r="BF4" s="399">
        <f t="shared" si="1"/>
        <v>792.49211571442549</v>
      </c>
      <c r="BG4" s="399">
        <f t="shared" si="1"/>
        <v>1162.6198373672</v>
      </c>
      <c r="BH4" s="399">
        <f t="shared" si="1"/>
        <v>1440.9349999999999</v>
      </c>
      <c r="BI4" s="399">
        <f t="shared" si="1"/>
        <v>1347.2803274026728</v>
      </c>
      <c r="BJ4" s="399">
        <f t="shared" si="1"/>
        <v>1488.3439635451134</v>
      </c>
      <c r="BK4" s="399">
        <f t="shared" si="1"/>
        <v>1869.8748913673235</v>
      </c>
      <c r="BL4" s="399">
        <f t="shared" si="1"/>
        <v>2270.3184372708433</v>
      </c>
      <c r="BM4" s="399">
        <f t="shared" si="1"/>
        <v>2370.7199062365353</v>
      </c>
      <c r="BN4" s="399">
        <f t="shared" ref="BN4:CE4" si="2">SUM(BN5:BN6)</f>
        <v>2477.7295703651862</v>
      </c>
      <c r="BO4" s="399">
        <f t="shared" si="2"/>
        <v>2560.4041284890704</v>
      </c>
      <c r="BP4" s="399">
        <f t="shared" si="2"/>
        <v>2640.3124609216825</v>
      </c>
      <c r="BQ4" s="399">
        <f t="shared" si="2"/>
        <v>2635.9920389899999</v>
      </c>
      <c r="BR4" s="399">
        <f t="shared" si="2"/>
        <v>2676.5560417199999</v>
      </c>
      <c r="BS4" s="399">
        <f t="shared" si="2"/>
        <v>2791.9409708199996</v>
      </c>
      <c r="BT4" s="399">
        <f t="shared" si="2"/>
        <v>2728.4577738399998</v>
      </c>
      <c r="BU4" s="399">
        <f t="shared" si="2"/>
        <v>2733.4229097900002</v>
      </c>
      <c r="BV4" s="399">
        <f t="shared" si="2"/>
        <v>2833.64452364</v>
      </c>
      <c r="BW4" s="399">
        <f t="shared" si="2"/>
        <v>2931.32425564</v>
      </c>
      <c r="BX4" s="399">
        <f t="shared" si="2"/>
        <v>2869.7453444999996</v>
      </c>
      <c r="BY4" s="399">
        <f t="shared" si="2"/>
        <v>2998.39539741</v>
      </c>
      <c r="BZ4" s="399">
        <f t="shared" si="2"/>
        <v>3024.4557622854522</v>
      </c>
      <c r="CA4" s="399">
        <f t="shared" si="2"/>
        <v>3278.6459110595952</v>
      </c>
      <c r="CB4" s="399">
        <f t="shared" si="2"/>
        <v>3432.4769000894485</v>
      </c>
      <c r="CC4" s="399">
        <f t="shared" si="2"/>
        <v>3478.323345377079</v>
      </c>
      <c r="CD4" s="399">
        <f t="shared" si="2"/>
        <v>3533.6304117989989</v>
      </c>
      <c r="CE4" s="400">
        <f t="shared" si="2"/>
        <v>3602.2075910933117</v>
      </c>
    </row>
    <row r="5" spans="1:83" s="243" customFormat="1" ht="25.5" customHeight="1" x14ac:dyDescent="0.35">
      <c r="B5" s="233" t="s">
        <v>280</v>
      </c>
      <c r="C5" s="233"/>
      <c r="D5" s="399">
        <v>0</v>
      </c>
      <c r="E5" s="399">
        <v>0</v>
      </c>
      <c r="F5" s="399">
        <v>0</v>
      </c>
      <c r="G5" s="399">
        <v>0</v>
      </c>
      <c r="H5" s="399">
        <v>0</v>
      </c>
      <c r="I5" s="399">
        <v>0</v>
      </c>
      <c r="J5" s="399">
        <v>0</v>
      </c>
      <c r="K5" s="399">
        <v>0</v>
      </c>
      <c r="L5" s="399">
        <v>0</v>
      </c>
      <c r="M5" s="399">
        <v>0</v>
      </c>
      <c r="N5" s="399">
        <v>0</v>
      </c>
      <c r="O5" s="399">
        <v>0</v>
      </c>
      <c r="P5" s="399">
        <v>0</v>
      </c>
      <c r="Q5" s="399">
        <v>0</v>
      </c>
      <c r="R5" s="399">
        <v>0</v>
      </c>
      <c r="S5" s="399">
        <v>0</v>
      </c>
      <c r="T5" s="399">
        <v>0</v>
      </c>
      <c r="U5" s="399">
        <v>0</v>
      </c>
      <c r="V5" s="399">
        <v>0</v>
      </c>
      <c r="W5" s="399">
        <v>0</v>
      </c>
      <c r="X5" s="399">
        <v>0</v>
      </c>
      <c r="Y5" s="399">
        <v>0</v>
      </c>
      <c r="Z5" s="399">
        <v>40</v>
      </c>
      <c r="AA5" s="399">
        <v>42</v>
      </c>
      <c r="AB5" s="399">
        <v>42</v>
      </c>
      <c r="AC5" s="399">
        <v>42</v>
      </c>
      <c r="AD5" s="399">
        <v>47</v>
      </c>
      <c r="AE5" s="399">
        <v>55</v>
      </c>
      <c r="AF5" s="399">
        <v>81</v>
      </c>
      <c r="AG5" s="399">
        <v>92</v>
      </c>
      <c r="AH5" s="399">
        <v>105</v>
      </c>
      <c r="AI5" s="399">
        <v>125</v>
      </c>
      <c r="AJ5" s="399">
        <v>149</v>
      </c>
      <c r="AK5" s="399">
        <v>158</v>
      </c>
      <c r="AL5" s="399">
        <v>152</v>
      </c>
      <c r="AM5" s="399">
        <v>141</v>
      </c>
      <c r="AN5" s="399">
        <v>161</v>
      </c>
      <c r="AO5" s="399">
        <v>164</v>
      </c>
      <c r="AP5" s="399">
        <v>168.30699999999999</v>
      </c>
      <c r="AQ5" s="399">
        <v>50.746000000000002</v>
      </c>
      <c r="AR5" s="399">
        <v>26.87</v>
      </c>
      <c r="AS5" s="399">
        <v>30.309000000000001</v>
      </c>
      <c r="AT5" s="399">
        <v>33.664999999999999</v>
      </c>
      <c r="AU5" s="399">
        <v>30.951000000000001</v>
      </c>
      <c r="AV5" s="399">
        <v>31.5</v>
      </c>
      <c r="AW5" s="399">
        <v>33</v>
      </c>
      <c r="AX5" s="399">
        <v>27</v>
      </c>
      <c r="AY5" s="399">
        <v>28.556999999999999</v>
      </c>
      <c r="AZ5" s="399">
        <v>32.725000000000001</v>
      </c>
      <c r="BA5" s="399">
        <v>35.762999999999998</v>
      </c>
      <c r="BB5" s="399">
        <v>38.264000000000003</v>
      </c>
      <c r="BC5" s="399">
        <v>38.268000000000001</v>
      </c>
      <c r="BD5" s="399">
        <v>44.713000000000001</v>
      </c>
      <c r="BE5" s="399">
        <v>55.794706500000004</v>
      </c>
      <c r="BF5" s="399">
        <v>68.735896129999986</v>
      </c>
      <c r="BG5" s="399">
        <v>127.61983736719999</v>
      </c>
      <c r="BH5" s="399">
        <v>149.76499999999999</v>
      </c>
      <c r="BI5" s="399">
        <v>163.62538309999999</v>
      </c>
      <c r="BJ5" s="399">
        <v>175.38975154999997</v>
      </c>
      <c r="BK5" s="399">
        <v>246.68661228606564</v>
      </c>
      <c r="BL5" s="399">
        <v>320.89652102000002</v>
      </c>
      <c r="BM5" s="399">
        <v>344.51753750999995</v>
      </c>
      <c r="BN5" s="399">
        <v>343.25488572749998</v>
      </c>
      <c r="BO5" s="399">
        <v>365.53661895000005</v>
      </c>
      <c r="BP5" s="399">
        <v>395.77258469999998</v>
      </c>
      <c r="BQ5" s="399">
        <v>399.99203899000008</v>
      </c>
      <c r="BR5" s="399">
        <v>416.55604172</v>
      </c>
      <c r="BS5" s="399">
        <v>440.94097081999979</v>
      </c>
      <c r="BT5" s="399">
        <v>436.45777384000002</v>
      </c>
      <c r="BU5" s="399">
        <v>427.42290979000001</v>
      </c>
      <c r="BV5" s="399">
        <v>427.6445236400001</v>
      </c>
      <c r="BW5" s="399">
        <v>419.32425564000005</v>
      </c>
      <c r="BX5" s="399">
        <v>383.74534449999982</v>
      </c>
      <c r="BY5" s="399">
        <v>362.39539741000004</v>
      </c>
      <c r="BZ5" s="399">
        <v>393.45576228545224</v>
      </c>
      <c r="CA5" s="399">
        <v>435.41625163472963</v>
      </c>
      <c r="CB5" s="399">
        <v>456.00721129631586</v>
      </c>
      <c r="CC5" s="399">
        <v>456.57892120716468</v>
      </c>
      <c r="CD5" s="399">
        <v>469.62758729842557</v>
      </c>
      <c r="CE5" s="400">
        <v>481.18936605610025</v>
      </c>
    </row>
    <row r="6" spans="1:83" ht="25.5" customHeight="1" x14ac:dyDescent="0.35">
      <c r="B6" s="233" t="s">
        <v>298</v>
      </c>
      <c r="C6" s="73"/>
      <c r="D6" s="399">
        <v>0</v>
      </c>
      <c r="E6" s="399">
        <v>0</v>
      </c>
      <c r="F6" s="399">
        <v>0</v>
      </c>
      <c r="G6" s="399">
        <v>0</v>
      </c>
      <c r="H6" s="399">
        <v>0</v>
      </c>
      <c r="I6" s="399">
        <v>0</v>
      </c>
      <c r="J6" s="399">
        <v>0</v>
      </c>
      <c r="K6" s="399">
        <v>0</v>
      </c>
      <c r="L6" s="399">
        <v>0</v>
      </c>
      <c r="M6" s="399">
        <v>0</v>
      </c>
      <c r="N6" s="399">
        <v>0</v>
      </c>
      <c r="O6" s="399">
        <v>0</v>
      </c>
      <c r="P6" s="399">
        <v>0</v>
      </c>
      <c r="Q6" s="399">
        <v>0</v>
      </c>
      <c r="R6" s="399">
        <v>0</v>
      </c>
      <c r="S6" s="399">
        <v>0</v>
      </c>
      <c r="T6" s="399">
        <v>0</v>
      </c>
      <c r="U6" s="399">
        <v>0</v>
      </c>
      <c r="V6" s="399">
        <v>0</v>
      </c>
      <c r="W6" s="399">
        <v>0</v>
      </c>
      <c r="X6" s="399">
        <v>0</v>
      </c>
      <c r="Y6" s="399">
        <v>0</v>
      </c>
      <c r="Z6" s="399">
        <v>0</v>
      </c>
      <c r="AA6" s="399">
        <v>0</v>
      </c>
      <c r="AB6" s="399">
        <v>0</v>
      </c>
      <c r="AC6" s="399">
        <v>0</v>
      </c>
      <c r="AD6" s="399">
        <v>0</v>
      </c>
      <c r="AE6" s="399">
        <v>0</v>
      </c>
      <c r="AF6" s="399">
        <v>0</v>
      </c>
      <c r="AG6" s="399">
        <v>0</v>
      </c>
      <c r="AH6" s="399">
        <v>0</v>
      </c>
      <c r="AI6" s="399">
        <v>0</v>
      </c>
      <c r="AJ6" s="399">
        <v>0</v>
      </c>
      <c r="AK6" s="399">
        <v>0</v>
      </c>
      <c r="AL6" s="399">
        <v>0</v>
      </c>
      <c r="AM6" s="399">
        <v>0</v>
      </c>
      <c r="AN6" s="399">
        <v>0</v>
      </c>
      <c r="AO6" s="399">
        <v>0</v>
      </c>
      <c r="AP6" s="399">
        <v>0</v>
      </c>
      <c r="AQ6" s="399">
        <v>193</v>
      </c>
      <c r="AR6" s="399">
        <v>250</v>
      </c>
      <c r="AS6" s="399">
        <v>286</v>
      </c>
      <c r="AT6" s="399">
        <v>314</v>
      </c>
      <c r="AU6" s="399">
        <v>408</v>
      </c>
      <c r="AV6" s="399">
        <v>434</v>
      </c>
      <c r="AW6" s="399">
        <v>416</v>
      </c>
      <c r="AX6" s="399">
        <v>480</v>
      </c>
      <c r="AY6" s="399">
        <v>524.29999999999995</v>
      </c>
      <c r="AZ6" s="399">
        <v>340.8</v>
      </c>
      <c r="BA6" s="399">
        <v>502</v>
      </c>
      <c r="BB6" s="399">
        <v>553</v>
      </c>
      <c r="BC6" s="399">
        <v>635</v>
      </c>
      <c r="BD6" s="399">
        <v>648</v>
      </c>
      <c r="BE6" s="399">
        <v>635.94107848647479</v>
      </c>
      <c r="BF6" s="399">
        <v>723.75621958442548</v>
      </c>
      <c r="BG6" s="399">
        <v>1035</v>
      </c>
      <c r="BH6" s="399">
        <v>1291.17</v>
      </c>
      <c r="BI6" s="399">
        <v>1183.6549443026729</v>
      </c>
      <c r="BJ6" s="399">
        <v>1312.9542119951134</v>
      </c>
      <c r="BK6" s="399">
        <v>1623.1882790812579</v>
      </c>
      <c r="BL6" s="399">
        <v>1949.4219162508432</v>
      </c>
      <c r="BM6" s="399">
        <v>2026.2023687265355</v>
      </c>
      <c r="BN6" s="399">
        <v>2134.4746846376861</v>
      </c>
      <c r="BO6" s="399">
        <v>2194.8675095390704</v>
      </c>
      <c r="BP6" s="399">
        <v>2244.5398762216823</v>
      </c>
      <c r="BQ6" s="399">
        <v>2236</v>
      </c>
      <c r="BR6" s="399">
        <v>2260</v>
      </c>
      <c r="BS6" s="399">
        <v>2351</v>
      </c>
      <c r="BT6" s="399">
        <v>2292</v>
      </c>
      <c r="BU6" s="399">
        <v>2306</v>
      </c>
      <c r="BV6" s="399">
        <v>2406</v>
      </c>
      <c r="BW6" s="399">
        <v>2512</v>
      </c>
      <c r="BX6" s="399">
        <v>2486</v>
      </c>
      <c r="BY6" s="399">
        <v>2636</v>
      </c>
      <c r="BZ6" s="399">
        <v>2631</v>
      </c>
      <c r="CA6" s="399">
        <v>2843.2296594248655</v>
      </c>
      <c r="CB6" s="399">
        <v>2976.4696887931327</v>
      </c>
      <c r="CC6" s="399">
        <v>3021.7444241699145</v>
      </c>
      <c r="CD6" s="399">
        <v>3064.0028245005733</v>
      </c>
      <c r="CE6" s="400">
        <v>3121.0182250372113</v>
      </c>
    </row>
    <row r="7" spans="1:83" s="361" customFormat="1" x14ac:dyDescent="0.25">
      <c r="B7" s="517"/>
      <c r="C7" s="423"/>
      <c r="D7" s="424"/>
      <c r="E7" s="424"/>
      <c r="F7" s="424"/>
      <c r="G7" s="424"/>
      <c r="H7" s="424"/>
      <c r="I7" s="424"/>
      <c r="J7" s="424"/>
      <c r="K7" s="424"/>
      <c r="L7" s="424"/>
      <c r="M7" s="424"/>
      <c r="N7" s="424"/>
      <c r="O7" s="424"/>
      <c r="P7" s="424"/>
      <c r="Q7" s="424"/>
      <c r="R7" s="424"/>
      <c r="S7" s="424"/>
      <c r="T7" s="424"/>
      <c r="U7" s="424"/>
      <c r="V7" s="424"/>
      <c r="W7" s="424"/>
      <c r="X7" s="424"/>
      <c r="Y7" s="424"/>
      <c r="Z7" s="424"/>
      <c r="AA7" s="424"/>
      <c r="AB7" s="424"/>
      <c r="AC7" s="424"/>
      <c r="AD7" s="424"/>
      <c r="AE7" s="424"/>
      <c r="AF7" s="424"/>
      <c r="AG7" s="424"/>
      <c r="AH7" s="424"/>
      <c r="AI7" s="424"/>
      <c r="AJ7" s="424"/>
      <c r="AK7" s="424"/>
      <c r="AL7" s="424"/>
      <c r="AM7" s="424"/>
      <c r="AN7" s="424"/>
      <c r="AO7" s="424"/>
      <c r="AP7" s="424"/>
      <c r="AQ7" s="424"/>
      <c r="AR7" s="424"/>
      <c r="AS7" s="424"/>
      <c r="AT7" s="424"/>
      <c r="AU7" s="424"/>
      <c r="AV7" s="424"/>
      <c r="AW7" s="424"/>
      <c r="AX7" s="424"/>
      <c r="AY7" s="424"/>
      <c r="AZ7" s="424"/>
      <c r="BA7" s="424"/>
      <c r="BB7" s="424"/>
      <c r="BC7" s="424"/>
      <c r="BD7" s="424"/>
      <c r="BE7" s="424"/>
      <c r="BF7" s="424"/>
      <c r="BG7" s="424"/>
      <c r="BH7" s="424"/>
      <c r="BI7" s="424"/>
      <c r="BJ7" s="424"/>
      <c r="BK7" s="424"/>
      <c r="BL7" s="424"/>
      <c r="BM7" s="424"/>
      <c r="BN7" s="424"/>
      <c r="BO7" s="424"/>
      <c r="BP7" s="424"/>
      <c r="BQ7" s="424"/>
      <c r="BR7" s="424"/>
      <c r="BS7" s="424"/>
      <c r="BT7" s="424"/>
      <c r="BU7" s="424"/>
      <c r="BV7" s="424"/>
      <c r="BW7" s="424"/>
      <c r="BX7" s="424"/>
      <c r="BY7" s="424"/>
      <c r="BZ7" s="424"/>
      <c r="CA7" s="424"/>
      <c r="CB7" s="424"/>
      <c r="CC7" s="424"/>
      <c r="CD7" s="424"/>
      <c r="CE7" s="425"/>
    </row>
    <row r="8" spans="1:83" ht="26.25" customHeight="1" x14ac:dyDescent="0.35">
      <c r="A8" s="407"/>
      <c r="B8" s="108" t="s">
        <v>750</v>
      </c>
      <c r="D8" s="51" t="s">
        <v>171</v>
      </c>
      <c r="E8" s="51" t="s">
        <v>172</v>
      </c>
      <c r="F8" s="51" t="s">
        <v>173</v>
      </c>
      <c r="G8" s="51" t="s">
        <v>174</v>
      </c>
      <c r="H8" s="51" t="s">
        <v>175</v>
      </c>
      <c r="I8" s="51" t="s">
        <v>176</v>
      </c>
      <c r="J8" s="51" t="s">
        <v>177</v>
      </c>
      <c r="K8" s="51" t="s">
        <v>178</v>
      </c>
      <c r="L8" s="51" t="s">
        <v>179</v>
      </c>
      <c r="M8" s="51" t="s">
        <v>180</v>
      </c>
      <c r="N8" s="51" t="s">
        <v>181</v>
      </c>
      <c r="O8" s="51" t="s">
        <v>182</v>
      </c>
      <c r="P8" s="51" t="s">
        <v>183</v>
      </c>
      <c r="Q8" s="51" t="s">
        <v>184</v>
      </c>
      <c r="R8" s="51" t="s">
        <v>185</v>
      </c>
      <c r="S8" s="51" t="s">
        <v>186</v>
      </c>
      <c r="T8" s="51" t="s">
        <v>187</v>
      </c>
      <c r="U8" s="51" t="s">
        <v>188</v>
      </c>
      <c r="V8" s="51" t="s">
        <v>189</v>
      </c>
      <c r="W8" s="51" t="s">
        <v>190</v>
      </c>
      <c r="X8" s="51" t="s">
        <v>191</v>
      </c>
      <c r="Y8" s="51" t="s">
        <v>192</v>
      </c>
      <c r="Z8" s="51" t="s">
        <v>193</v>
      </c>
      <c r="AA8" s="51" t="s">
        <v>194</v>
      </c>
      <c r="AB8" s="51" t="s">
        <v>195</v>
      </c>
      <c r="AC8" s="51" t="s">
        <v>196</v>
      </c>
      <c r="AD8" s="51" t="s">
        <v>197</v>
      </c>
      <c r="AE8" s="51" t="s">
        <v>198</v>
      </c>
      <c r="AF8" s="51" t="s">
        <v>199</v>
      </c>
      <c r="AG8" s="51" t="s">
        <v>200</v>
      </c>
      <c r="AH8" s="51" t="s">
        <v>201</v>
      </c>
      <c r="AI8" s="51" t="s">
        <v>202</v>
      </c>
      <c r="AJ8" s="51" t="s">
        <v>203</v>
      </c>
      <c r="AK8" s="51" t="s">
        <v>204</v>
      </c>
      <c r="AL8" s="51" t="s">
        <v>205</v>
      </c>
      <c r="AM8" s="51" t="s">
        <v>206</v>
      </c>
      <c r="AN8" s="51" t="s">
        <v>207</v>
      </c>
      <c r="AO8" s="51" t="s">
        <v>208</v>
      </c>
      <c r="AP8" s="51" t="s">
        <v>209</v>
      </c>
      <c r="AQ8" s="51" t="s">
        <v>210</v>
      </c>
      <c r="AR8" s="51" t="s">
        <v>211</v>
      </c>
      <c r="AS8" s="51" t="s">
        <v>212</v>
      </c>
      <c r="AT8" s="51" t="s">
        <v>213</v>
      </c>
      <c r="AU8" s="51" t="s">
        <v>214</v>
      </c>
      <c r="AV8" s="51" t="s">
        <v>215</v>
      </c>
      <c r="AW8" s="51" t="s">
        <v>216</v>
      </c>
      <c r="AX8" s="51" t="s">
        <v>217</v>
      </c>
      <c r="AY8" s="51" t="s">
        <v>116</v>
      </c>
      <c r="AZ8" s="51" t="s">
        <v>117</v>
      </c>
      <c r="BA8" s="51" t="s">
        <v>118</v>
      </c>
      <c r="BB8" s="51" t="s">
        <v>119</v>
      </c>
      <c r="BC8" s="51" t="s">
        <v>120</v>
      </c>
      <c r="BD8" s="51" t="s">
        <v>121</v>
      </c>
      <c r="BE8" s="51" t="s">
        <v>122</v>
      </c>
      <c r="BF8" s="51" t="s">
        <v>123</v>
      </c>
      <c r="BG8" s="51" t="s">
        <v>124</v>
      </c>
      <c r="BH8" s="51" t="s">
        <v>125</v>
      </c>
      <c r="BI8" s="51" t="s">
        <v>126</v>
      </c>
      <c r="BJ8" s="51" t="s">
        <v>127</v>
      </c>
      <c r="BK8" s="51" t="s">
        <v>128</v>
      </c>
      <c r="BL8" s="51" t="s">
        <v>129</v>
      </c>
      <c r="BM8" s="51" t="s">
        <v>130</v>
      </c>
      <c r="BN8" s="51" t="s">
        <v>131</v>
      </c>
      <c r="BO8" s="51" t="s">
        <v>132</v>
      </c>
      <c r="BP8" s="51" t="s">
        <v>133</v>
      </c>
      <c r="BQ8" s="51" t="s">
        <v>134</v>
      </c>
      <c r="BR8" s="51" t="s">
        <v>135</v>
      </c>
      <c r="BS8" s="51" t="s">
        <v>136</v>
      </c>
      <c r="BT8" s="51" t="s">
        <v>137</v>
      </c>
      <c r="BU8" s="51" t="s">
        <v>138</v>
      </c>
      <c r="BV8" s="51" t="s">
        <v>139</v>
      </c>
      <c r="BW8" s="51" t="s">
        <v>140</v>
      </c>
      <c r="BX8" s="51" t="s">
        <v>141</v>
      </c>
      <c r="BY8" s="51" t="s">
        <v>142</v>
      </c>
      <c r="BZ8" s="51" t="s">
        <v>143</v>
      </c>
      <c r="CA8" s="51" t="s">
        <v>144</v>
      </c>
      <c r="CB8" s="51" t="s">
        <v>145</v>
      </c>
      <c r="CC8" s="51" t="s">
        <v>146</v>
      </c>
      <c r="CD8" s="51" t="s">
        <v>147</v>
      </c>
      <c r="CE8" s="52" t="s">
        <v>148</v>
      </c>
    </row>
    <row r="9" spans="1:83" x14ac:dyDescent="0.35">
      <c r="A9" s="407"/>
      <c r="B9" s="387" t="s">
        <v>331</v>
      </c>
      <c r="C9" s="408"/>
      <c r="D9" s="272" t="s">
        <v>150</v>
      </c>
      <c r="E9" s="272" t="s">
        <v>150</v>
      </c>
      <c r="F9" s="272" t="s">
        <v>150</v>
      </c>
      <c r="G9" s="272" t="s">
        <v>150</v>
      </c>
      <c r="H9" s="272" t="s">
        <v>150</v>
      </c>
      <c r="I9" s="272" t="s">
        <v>150</v>
      </c>
      <c r="J9" s="272" t="s">
        <v>150</v>
      </c>
      <c r="K9" s="272" t="s">
        <v>150</v>
      </c>
      <c r="L9" s="272" t="s">
        <v>150</v>
      </c>
      <c r="M9" s="272" t="s">
        <v>150</v>
      </c>
      <c r="N9" s="272" t="s">
        <v>150</v>
      </c>
      <c r="O9" s="272" t="s">
        <v>150</v>
      </c>
      <c r="P9" s="272" t="s">
        <v>150</v>
      </c>
      <c r="Q9" s="272" t="s">
        <v>150</v>
      </c>
      <c r="R9" s="272" t="s">
        <v>150</v>
      </c>
      <c r="S9" s="272" t="s">
        <v>150</v>
      </c>
      <c r="T9" s="272" t="s">
        <v>150</v>
      </c>
      <c r="U9" s="272" t="s">
        <v>150</v>
      </c>
      <c r="V9" s="272" t="s">
        <v>150</v>
      </c>
      <c r="W9" s="272" t="s">
        <v>150</v>
      </c>
      <c r="X9" s="272" t="s">
        <v>150</v>
      </c>
      <c r="Y9" s="272" t="s">
        <v>150</v>
      </c>
      <c r="Z9" s="272" t="s">
        <v>150</v>
      </c>
      <c r="AA9" s="272" t="s">
        <v>150</v>
      </c>
      <c r="AB9" s="272" t="s">
        <v>150</v>
      </c>
      <c r="AC9" s="272" t="s">
        <v>150</v>
      </c>
      <c r="AD9" s="272" t="s">
        <v>150</v>
      </c>
      <c r="AE9" s="272" t="s">
        <v>150</v>
      </c>
      <c r="AF9" s="272" t="s">
        <v>150</v>
      </c>
      <c r="AG9" s="272" t="s">
        <v>150</v>
      </c>
      <c r="AH9" s="272" t="s">
        <v>150</v>
      </c>
      <c r="AI9" s="272" t="s">
        <v>150</v>
      </c>
      <c r="AJ9" s="272" t="s">
        <v>150</v>
      </c>
      <c r="AK9" s="272" t="s">
        <v>150</v>
      </c>
      <c r="AL9" s="272" t="s">
        <v>150</v>
      </c>
      <c r="AM9" s="272" t="s">
        <v>150</v>
      </c>
      <c r="AN9" s="272" t="s">
        <v>150</v>
      </c>
      <c r="AO9" s="272" t="s">
        <v>150</v>
      </c>
      <c r="AP9" s="272" t="s">
        <v>150</v>
      </c>
      <c r="AQ9" s="272" t="s">
        <v>150</v>
      </c>
      <c r="AR9" s="272" t="s">
        <v>150</v>
      </c>
      <c r="AS9" s="272" t="s">
        <v>150</v>
      </c>
      <c r="AT9" s="272" t="s">
        <v>150</v>
      </c>
      <c r="AU9" s="272" t="s">
        <v>150</v>
      </c>
      <c r="AV9" s="272" t="s">
        <v>150</v>
      </c>
      <c r="AW9" s="272" t="s">
        <v>150</v>
      </c>
      <c r="AX9" s="272" t="s">
        <v>150</v>
      </c>
      <c r="AY9" s="272" t="s">
        <v>150</v>
      </c>
      <c r="AZ9" s="272" t="s">
        <v>150</v>
      </c>
      <c r="BA9" s="272" t="s">
        <v>150</v>
      </c>
      <c r="BB9" s="272" t="s">
        <v>150</v>
      </c>
      <c r="BC9" s="272" t="s">
        <v>150</v>
      </c>
      <c r="BD9" s="272" t="s">
        <v>150</v>
      </c>
      <c r="BE9" s="272" t="s">
        <v>150</v>
      </c>
      <c r="BF9" s="272" t="s">
        <v>150</v>
      </c>
      <c r="BG9" s="272" t="s">
        <v>150</v>
      </c>
      <c r="BH9" s="272" t="s">
        <v>150</v>
      </c>
      <c r="BI9" s="272" t="s">
        <v>150</v>
      </c>
      <c r="BJ9" s="272" t="s">
        <v>150</v>
      </c>
      <c r="BK9" s="272" t="s">
        <v>150</v>
      </c>
      <c r="BL9" s="272" t="s">
        <v>150</v>
      </c>
      <c r="BM9" s="272" t="s">
        <v>150</v>
      </c>
      <c r="BN9" s="272" t="s">
        <v>150</v>
      </c>
      <c r="BO9" s="272" t="s">
        <v>150</v>
      </c>
      <c r="BP9" s="272" t="s">
        <v>150</v>
      </c>
      <c r="BQ9" s="272" t="s">
        <v>150</v>
      </c>
      <c r="BR9" s="272" t="s">
        <v>150</v>
      </c>
      <c r="BS9" s="272" t="s">
        <v>150</v>
      </c>
      <c r="BT9" s="272" t="s">
        <v>150</v>
      </c>
      <c r="BU9" s="272" t="s">
        <v>150</v>
      </c>
      <c r="BV9" s="272" t="s">
        <v>150</v>
      </c>
      <c r="BW9" s="272" t="s">
        <v>150</v>
      </c>
      <c r="BX9" s="272" t="s">
        <v>150</v>
      </c>
      <c r="BY9" s="272" t="s">
        <v>150</v>
      </c>
      <c r="BZ9" s="272" t="s">
        <v>151</v>
      </c>
      <c r="CA9" s="272" t="s">
        <v>151</v>
      </c>
      <c r="CB9" s="272" t="s">
        <v>151</v>
      </c>
      <c r="CC9" s="272" t="s">
        <v>151</v>
      </c>
      <c r="CD9" s="272" t="s">
        <v>151</v>
      </c>
      <c r="CE9" s="273" t="s">
        <v>151</v>
      </c>
    </row>
    <row r="10" spans="1:83" s="243" customFormat="1" ht="26.25" customHeight="1" x14ac:dyDescent="0.35">
      <c r="A10" s="401"/>
      <c r="B10" s="108" t="s">
        <v>163</v>
      </c>
      <c r="C10" s="108"/>
      <c r="D10" s="399">
        <v>0</v>
      </c>
      <c r="E10" s="399">
        <v>0</v>
      </c>
      <c r="F10" s="399">
        <v>0</v>
      </c>
      <c r="G10" s="399">
        <v>0</v>
      </c>
      <c r="H10" s="399">
        <v>0</v>
      </c>
      <c r="I10" s="399">
        <v>0</v>
      </c>
      <c r="J10" s="399">
        <v>0</v>
      </c>
      <c r="K10" s="399">
        <v>0</v>
      </c>
      <c r="L10" s="399">
        <v>0</v>
      </c>
      <c r="M10" s="399">
        <v>0</v>
      </c>
      <c r="N10" s="399">
        <v>0</v>
      </c>
      <c r="O10" s="399">
        <v>0</v>
      </c>
      <c r="P10" s="399">
        <v>0</v>
      </c>
      <c r="Q10" s="399">
        <v>0</v>
      </c>
      <c r="R10" s="399">
        <v>0</v>
      </c>
      <c r="S10" s="399">
        <v>0</v>
      </c>
      <c r="T10" s="399">
        <v>0</v>
      </c>
      <c r="U10" s="399">
        <v>0</v>
      </c>
      <c r="V10" s="399">
        <v>0</v>
      </c>
      <c r="W10" s="399">
        <v>0</v>
      </c>
      <c r="X10" s="399">
        <v>0</v>
      </c>
      <c r="Y10" s="399">
        <v>0</v>
      </c>
      <c r="Z10" s="399">
        <v>661.12407976067902</v>
      </c>
      <c r="AA10" s="399">
        <v>645.2519273672583</v>
      </c>
      <c r="AB10" s="399">
        <v>594.72395981953002</v>
      </c>
      <c r="AC10" s="399">
        <v>546.56004757789424</v>
      </c>
      <c r="AD10" s="399">
        <v>508.52037019721109</v>
      </c>
      <c r="AE10" s="399">
        <v>478.00526174962675</v>
      </c>
      <c r="AF10" s="399">
        <v>14.494384285395476</v>
      </c>
      <c r="AG10" s="399">
        <v>19.426257419025365</v>
      </c>
      <c r="AH10" s="399">
        <f t="shared" ref="AH10:BM10" si="3">SUM(AH11:AH12)</f>
        <v>631.28659014957759</v>
      </c>
      <c r="AI10" s="399">
        <f t="shared" si="3"/>
        <v>642.01522463960987</v>
      </c>
      <c r="AJ10" s="399">
        <f t="shared" si="3"/>
        <v>641.30196506628465</v>
      </c>
      <c r="AK10" s="399">
        <f t="shared" si="3"/>
        <v>613.52282379227393</v>
      </c>
      <c r="AL10" s="399">
        <f t="shared" si="3"/>
        <v>548.52994586659008</v>
      </c>
      <c r="AM10" s="399">
        <f t="shared" si="3"/>
        <v>483.94704837097674</v>
      </c>
      <c r="AN10" s="399">
        <f t="shared" si="3"/>
        <v>521.23880094624076</v>
      </c>
      <c r="AO10" s="399">
        <f t="shared" si="3"/>
        <v>501.15678776568831</v>
      </c>
      <c r="AP10" s="399">
        <f t="shared" si="3"/>
        <v>491.02136322361758</v>
      </c>
      <c r="AQ10" s="399">
        <f t="shared" si="3"/>
        <v>672.10098186651351</v>
      </c>
      <c r="AR10" s="399">
        <f t="shared" si="3"/>
        <v>712.64219397498709</v>
      </c>
      <c r="AS10" s="399">
        <f t="shared" si="3"/>
        <v>752.13959042029342</v>
      </c>
      <c r="AT10" s="399">
        <f t="shared" si="3"/>
        <v>762.02442551530169</v>
      </c>
      <c r="AU10" s="399">
        <f t="shared" si="3"/>
        <v>905.47641805947592</v>
      </c>
      <c r="AV10" s="399">
        <f t="shared" si="3"/>
        <v>931.93601123743304</v>
      </c>
      <c r="AW10" s="399">
        <f t="shared" si="3"/>
        <v>873.66691064076804</v>
      </c>
      <c r="AX10" s="399">
        <f t="shared" si="3"/>
        <v>970.18625303789111</v>
      </c>
      <c r="AY10" s="399">
        <f t="shared" si="3"/>
        <v>1021.9190758732691</v>
      </c>
      <c r="AZ10" s="399">
        <f t="shared" si="3"/>
        <v>662.97070085065423</v>
      </c>
      <c r="BA10" s="399">
        <f t="shared" si="3"/>
        <v>953.74763717036615</v>
      </c>
      <c r="BB10" s="399">
        <f t="shared" si="3"/>
        <v>1030.4383880108869</v>
      </c>
      <c r="BC10" s="399">
        <f t="shared" si="3"/>
        <v>1158.7665103318382</v>
      </c>
      <c r="BD10" s="399">
        <f t="shared" si="3"/>
        <v>1177.4486118597595</v>
      </c>
      <c r="BE10" s="399">
        <f t="shared" si="3"/>
        <v>1152.1127764622174</v>
      </c>
      <c r="BF10" s="399">
        <f t="shared" si="3"/>
        <v>1290.4069668979691</v>
      </c>
      <c r="BG10" s="399">
        <f t="shared" si="3"/>
        <v>1848.0360820212904</v>
      </c>
      <c r="BH10" s="399">
        <f t="shared" si="3"/>
        <v>2223.144364762165</v>
      </c>
      <c r="BI10" s="399">
        <f t="shared" si="3"/>
        <v>2022.8672579967083</v>
      </c>
      <c r="BJ10" s="399">
        <f t="shared" si="3"/>
        <v>2169.7148161321484</v>
      </c>
      <c r="BK10" s="399">
        <f t="shared" si="3"/>
        <v>2662.9861902577127</v>
      </c>
      <c r="BL10" s="399">
        <f t="shared" si="3"/>
        <v>3120.5426978588548</v>
      </c>
      <c r="BM10" s="399">
        <f t="shared" si="3"/>
        <v>3215.5263183647726</v>
      </c>
      <c r="BN10" s="399">
        <f t="shared" ref="BN10:CE10" si="4">SUM(BN11:BN12)</f>
        <v>3305.5316648436983</v>
      </c>
      <c r="BO10" s="399">
        <f t="shared" si="4"/>
        <v>3356.3395234087134</v>
      </c>
      <c r="BP10" s="399">
        <f t="shared" si="4"/>
        <v>3402.1392453602007</v>
      </c>
      <c r="BQ10" s="399">
        <f t="shared" si="4"/>
        <v>3327.3959867041121</v>
      </c>
      <c r="BR10" s="399">
        <f t="shared" si="4"/>
        <v>3341.8089407855109</v>
      </c>
      <c r="BS10" s="399">
        <f t="shared" si="4"/>
        <v>3458.3317210126156</v>
      </c>
      <c r="BT10" s="399">
        <f t="shared" si="4"/>
        <v>3311.7077005240267</v>
      </c>
      <c r="BU10" s="399">
        <f t="shared" si="4"/>
        <v>3263.3133637008495</v>
      </c>
      <c r="BV10" s="399">
        <f t="shared" si="4"/>
        <v>3323.5871537265048</v>
      </c>
      <c r="BW10" s="399">
        <f t="shared" si="4"/>
        <v>3351.0099309124262</v>
      </c>
      <c r="BX10" s="399">
        <f t="shared" si="4"/>
        <v>3087.1726475983114</v>
      </c>
      <c r="BY10" s="399">
        <f t="shared" si="4"/>
        <v>3248.8101499713421</v>
      </c>
      <c r="BZ10" s="399">
        <f t="shared" si="4"/>
        <v>3100.8125426266492</v>
      </c>
      <c r="CA10" s="399">
        <f t="shared" si="4"/>
        <v>3278.6459110595952</v>
      </c>
      <c r="CB10" s="399">
        <f t="shared" si="4"/>
        <v>3379.4363745685105</v>
      </c>
      <c r="CC10" s="399">
        <f t="shared" si="4"/>
        <v>3391.8879124484938</v>
      </c>
      <c r="CD10" s="399">
        <f t="shared" si="4"/>
        <v>3405.0525821492211</v>
      </c>
      <c r="CE10" s="400">
        <f t="shared" si="4"/>
        <v>3414.7148351149008</v>
      </c>
    </row>
    <row r="11" spans="1:83" ht="25.5" customHeight="1" x14ac:dyDescent="0.35">
      <c r="B11" s="233" t="s">
        <v>280</v>
      </c>
      <c r="C11" s="73"/>
      <c r="D11" s="402">
        <v>0</v>
      </c>
      <c r="E11" s="402">
        <v>0</v>
      </c>
      <c r="F11" s="402">
        <v>0</v>
      </c>
      <c r="G11" s="402">
        <v>0</v>
      </c>
      <c r="H11" s="402">
        <v>0</v>
      </c>
      <c r="I11" s="402">
        <v>0</v>
      </c>
      <c r="J11" s="402">
        <v>0</v>
      </c>
      <c r="K11" s="402">
        <v>0</v>
      </c>
      <c r="L11" s="402">
        <v>0</v>
      </c>
      <c r="M11" s="402">
        <v>0</v>
      </c>
      <c r="N11" s="402">
        <v>0</v>
      </c>
      <c r="O11" s="402">
        <v>0</v>
      </c>
      <c r="P11" s="402">
        <v>0</v>
      </c>
      <c r="Q11" s="402">
        <v>0</v>
      </c>
      <c r="R11" s="402">
        <v>0</v>
      </c>
      <c r="S11" s="402">
        <v>0</v>
      </c>
      <c r="T11" s="402">
        <v>0</v>
      </c>
      <c r="U11" s="402">
        <v>0</v>
      </c>
      <c r="V11" s="402">
        <v>0</v>
      </c>
      <c r="W11" s="402">
        <v>0</v>
      </c>
      <c r="X11" s="402">
        <v>0</v>
      </c>
      <c r="Y11" s="402">
        <v>0</v>
      </c>
      <c r="Z11" s="402">
        <v>661.12407976067902</v>
      </c>
      <c r="AA11" s="402">
        <v>645.2519273672583</v>
      </c>
      <c r="AB11" s="402">
        <v>594.72395981953002</v>
      </c>
      <c r="AC11" s="402">
        <v>546.56004757789424</v>
      </c>
      <c r="AD11" s="402">
        <v>508.52037019721109</v>
      </c>
      <c r="AE11" s="402">
        <v>478.00526174962675</v>
      </c>
      <c r="AF11" s="402">
        <v>617.91848795633348</v>
      </c>
      <c r="AG11" s="402">
        <v>616.28126984494259</v>
      </c>
      <c r="AH11" s="402">
        <v>631.28659014957759</v>
      </c>
      <c r="AI11" s="402">
        <v>642.01522463960987</v>
      </c>
      <c r="AJ11" s="402">
        <v>641.30196506628465</v>
      </c>
      <c r="AK11" s="402">
        <v>613.52282379227393</v>
      </c>
      <c r="AL11" s="402">
        <v>548.52994586659008</v>
      </c>
      <c r="AM11" s="402">
        <v>483.94704837097674</v>
      </c>
      <c r="AN11" s="402">
        <v>521.23880094624076</v>
      </c>
      <c r="AO11" s="402">
        <v>501.15678776568831</v>
      </c>
      <c r="AP11" s="402">
        <v>491.02136322361758</v>
      </c>
      <c r="AQ11" s="402">
        <v>139.92613797066656</v>
      </c>
      <c r="AR11" s="402">
        <v>69.161323914139871</v>
      </c>
      <c r="AS11" s="402">
        <v>72.070661429325995</v>
      </c>
      <c r="AT11" s="402">
        <v>73.788135949758043</v>
      </c>
      <c r="AU11" s="402">
        <v>63.846307709422781</v>
      </c>
      <c r="AV11" s="402">
        <v>63.06333910629246</v>
      </c>
      <c r="AW11" s="402">
        <v>64.211599223040864</v>
      </c>
      <c r="AX11" s="402">
        <v>51.666723534562244</v>
      </c>
      <c r="AY11" s="402">
        <v>52.785698742555397</v>
      </c>
      <c r="AZ11" s="402">
        <v>58.0837057367985</v>
      </c>
      <c r="BA11" s="402">
        <v>63.427340200281172</v>
      </c>
      <c r="BB11" s="402">
        <v>66.685430668616007</v>
      </c>
      <c r="BC11" s="402">
        <v>65.863336468358497</v>
      </c>
      <c r="BD11" s="402">
        <v>76.00154722386533</v>
      </c>
      <c r="BE11" s="402">
        <v>92.928247479442476</v>
      </c>
      <c r="BF11" s="402">
        <v>111.92197055760893</v>
      </c>
      <c r="BG11" s="402">
        <v>202.85742308539787</v>
      </c>
      <c r="BH11" s="402">
        <v>231.0647015920951</v>
      </c>
      <c r="BI11" s="402">
        <v>245.67450686989173</v>
      </c>
      <c r="BJ11" s="402">
        <v>255.68400306428001</v>
      </c>
      <c r="BK11" s="402">
        <v>351.31924861501528</v>
      </c>
      <c r="BL11" s="402">
        <v>441.07085552325566</v>
      </c>
      <c r="BM11" s="402">
        <v>467.28641628535672</v>
      </c>
      <c r="BN11" s="402">
        <v>457.93532411905824</v>
      </c>
      <c r="BO11" s="402">
        <v>479.16849835696269</v>
      </c>
      <c r="BP11" s="402">
        <v>509.96746126611316</v>
      </c>
      <c r="BQ11" s="402">
        <v>504.90740698855734</v>
      </c>
      <c r="BR11" s="402">
        <v>520.09025137525725</v>
      </c>
      <c r="BS11" s="402">
        <v>546.18638517741681</v>
      </c>
      <c r="BT11" s="402">
        <v>529.75735393010461</v>
      </c>
      <c r="BU11" s="402">
        <v>510.28140887893881</v>
      </c>
      <c r="BV11" s="402">
        <v>501.58509060466946</v>
      </c>
      <c r="BW11" s="402">
        <v>479.36005108220638</v>
      </c>
      <c r="BX11" s="402">
        <v>412.81995054163963</v>
      </c>
      <c r="BY11" s="402">
        <v>392.66130358441018</v>
      </c>
      <c r="BZ11" s="402">
        <v>403.38912470702928</v>
      </c>
      <c r="CA11" s="402">
        <v>435.41625163472963</v>
      </c>
      <c r="CB11" s="402">
        <v>448.96073645248987</v>
      </c>
      <c r="CC11" s="402">
        <v>445.23305344215112</v>
      </c>
      <c r="CD11" s="402">
        <v>452.53929880145421</v>
      </c>
      <c r="CE11" s="403">
        <v>456.14374663859746</v>
      </c>
    </row>
    <row r="12" spans="1:83" s="361" customFormat="1" ht="34.5" customHeight="1" thickBot="1" x14ac:dyDescent="0.3">
      <c r="B12" s="518" t="s">
        <v>298</v>
      </c>
      <c r="C12" s="519"/>
      <c r="D12" s="510">
        <v>0</v>
      </c>
      <c r="E12" s="510">
        <v>0</v>
      </c>
      <c r="F12" s="510">
        <v>0</v>
      </c>
      <c r="G12" s="510">
        <v>0</v>
      </c>
      <c r="H12" s="510">
        <v>0</v>
      </c>
      <c r="I12" s="510">
        <v>0</v>
      </c>
      <c r="J12" s="510">
        <v>0</v>
      </c>
      <c r="K12" s="510">
        <v>0</v>
      </c>
      <c r="L12" s="510">
        <v>0</v>
      </c>
      <c r="M12" s="510">
        <v>0</v>
      </c>
      <c r="N12" s="510">
        <v>0</v>
      </c>
      <c r="O12" s="510">
        <v>0</v>
      </c>
      <c r="P12" s="510">
        <v>0</v>
      </c>
      <c r="Q12" s="510">
        <v>0</v>
      </c>
      <c r="R12" s="510">
        <v>0</v>
      </c>
      <c r="S12" s="510">
        <v>0</v>
      </c>
      <c r="T12" s="510">
        <v>0</v>
      </c>
      <c r="U12" s="510">
        <v>0</v>
      </c>
      <c r="V12" s="510">
        <v>0</v>
      </c>
      <c r="W12" s="510">
        <v>0</v>
      </c>
      <c r="X12" s="510">
        <v>0</v>
      </c>
      <c r="Y12" s="510">
        <v>0</v>
      </c>
      <c r="Z12" s="510">
        <v>0</v>
      </c>
      <c r="AA12" s="510">
        <v>0</v>
      </c>
      <c r="AB12" s="510">
        <v>0</v>
      </c>
      <c r="AC12" s="510">
        <v>0</v>
      </c>
      <c r="AD12" s="510">
        <v>0</v>
      </c>
      <c r="AE12" s="510">
        <v>0</v>
      </c>
      <c r="AF12" s="510">
        <v>0</v>
      </c>
      <c r="AG12" s="510">
        <v>0</v>
      </c>
      <c r="AH12" s="510">
        <v>0</v>
      </c>
      <c r="AI12" s="510">
        <v>0</v>
      </c>
      <c r="AJ12" s="510">
        <v>0</v>
      </c>
      <c r="AK12" s="510">
        <v>0</v>
      </c>
      <c r="AL12" s="510">
        <v>0</v>
      </c>
      <c r="AM12" s="510">
        <v>0</v>
      </c>
      <c r="AN12" s="510">
        <v>0</v>
      </c>
      <c r="AO12" s="510">
        <v>0</v>
      </c>
      <c r="AP12" s="510">
        <v>0</v>
      </c>
      <c r="AQ12" s="510">
        <v>532.17484389584695</v>
      </c>
      <c r="AR12" s="510">
        <v>643.48087006084722</v>
      </c>
      <c r="AS12" s="510">
        <v>680.06892899096738</v>
      </c>
      <c r="AT12" s="510">
        <v>688.23628956554364</v>
      </c>
      <c r="AU12" s="510">
        <v>841.63011035005309</v>
      </c>
      <c r="AV12" s="510">
        <v>868.87267213114058</v>
      </c>
      <c r="AW12" s="510">
        <v>809.45531141772722</v>
      </c>
      <c r="AX12" s="510">
        <v>918.51952950332884</v>
      </c>
      <c r="AY12" s="510">
        <v>969.13337713071371</v>
      </c>
      <c r="AZ12" s="510">
        <v>604.88699511385573</v>
      </c>
      <c r="BA12" s="510">
        <v>890.320296970085</v>
      </c>
      <c r="BB12" s="510">
        <v>963.75295734227086</v>
      </c>
      <c r="BC12" s="510">
        <v>1092.9031738634797</v>
      </c>
      <c r="BD12" s="510">
        <v>1101.4470646358941</v>
      </c>
      <c r="BE12" s="510">
        <v>1059.184528982775</v>
      </c>
      <c r="BF12" s="510">
        <v>1178.4849963403601</v>
      </c>
      <c r="BG12" s="510">
        <v>1645.1786589358926</v>
      </c>
      <c r="BH12" s="510">
        <v>1992.0796631700698</v>
      </c>
      <c r="BI12" s="510">
        <v>1777.1927511268166</v>
      </c>
      <c r="BJ12" s="510">
        <v>1914.0308130678684</v>
      </c>
      <c r="BK12" s="510">
        <v>2311.6669416426976</v>
      </c>
      <c r="BL12" s="510">
        <v>2679.4718423355994</v>
      </c>
      <c r="BM12" s="510">
        <v>2748.239902079416</v>
      </c>
      <c r="BN12" s="510">
        <v>2847.59634072464</v>
      </c>
      <c r="BO12" s="510">
        <v>2877.1710250517508</v>
      </c>
      <c r="BP12" s="510">
        <v>2892.1717840940873</v>
      </c>
      <c r="BQ12" s="510">
        <v>2822.4885797155548</v>
      </c>
      <c r="BR12" s="510">
        <v>2821.7186894102538</v>
      </c>
      <c r="BS12" s="510">
        <v>2912.1453358351987</v>
      </c>
      <c r="BT12" s="510">
        <v>2781.9503465939219</v>
      </c>
      <c r="BU12" s="510">
        <v>2753.0319548219109</v>
      </c>
      <c r="BV12" s="510">
        <v>2822.0020631218354</v>
      </c>
      <c r="BW12" s="510">
        <v>2871.6498798302196</v>
      </c>
      <c r="BX12" s="510">
        <v>2674.3526970566718</v>
      </c>
      <c r="BY12" s="510">
        <v>2856.1488463869318</v>
      </c>
      <c r="BZ12" s="510">
        <v>2697.4234179196201</v>
      </c>
      <c r="CA12" s="510">
        <v>2843.2296594248655</v>
      </c>
      <c r="CB12" s="510">
        <v>2930.4756381160205</v>
      </c>
      <c r="CC12" s="510">
        <v>2946.6548590063426</v>
      </c>
      <c r="CD12" s="510">
        <v>2952.5132833477669</v>
      </c>
      <c r="CE12" s="511">
        <v>2958.5710884763034</v>
      </c>
    </row>
    <row r="13" spans="1:83" ht="41.25" customHeight="1" x14ac:dyDescent="0.35">
      <c r="A13" s="409"/>
      <c r="B13" s="410" t="s">
        <v>751</v>
      </c>
      <c r="C13" s="426"/>
      <c r="D13" s="412" t="s">
        <v>524</v>
      </c>
      <c r="E13" s="412" t="s">
        <v>525</v>
      </c>
      <c r="F13" s="412" t="s">
        <v>526</v>
      </c>
      <c r="G13" s="412" t="s">
        <v>527</v>
      </c>
      <c r="H13" s="412" t="s">
        <v>528</v>
      </c>
      <c r="I13" s="412" t="s">
        <v>529</v>
      </c>
      <c r="J13" s="412" t="s">
        <v>530</v>
      </c>
      <c r="K13" s="412" t="s">
        <v>531</v>
      </c>
      <c r="L13" s="412" t="s">
        <v>532</v>
      </c>
      <c r="M13" s="412" t="s">
        <v>533</v>
      </c>
      <c r="N13" s="412" t="s">
        <v>534</v>
      </c>
      <c r="O13" s="412" t="s">
        <v>535</v>
      </c>
      <c r="P13" s="412" t="s">
        <v>536</v>
      </c>
      <c r="Q13" s="412" t="s">
        <v>537</v>
      </c>
      <c r="R13" s="412" t="s">
        <v>538</v>
      </c>
      <c r="S13" s="412" t="s">
        <v>539</v>
      </c>
      <c r="T13" s="412" t="s">
        <v>540</v>
      </c>
      <c r="U13" s="412" t="s">
        <v>541</v>
      </c>
      <c r="V13" s="412" t="s">
        <v>542</v>
      </c>
      <c r="W13" s="412" t="s">
        <v>543</v>
      </c>
      <c r="X13" s="412" t="s">
        <v>544</v>
      </c>
      <c r="Y13" s="412" t="s">
        <v>545</v>
      </c>
      <c r="Z13" s="412" t="s">
        <v>546</v>
      </c>
      <c r="AA13" s="412" t="s">
        <v>547</v>
      </c>
      <c r="AB13" s="412" t="s">
        <v>548</v>
      </c>
      <c r="AC13" s="412" t="s">
        <v>549</v>
      </c>
      <c r="AD13" s="412" t="s">
        <v>550</v>
      </c>
      <c r="AE13" s="412" t="s">
        <v>551</v>
      </c>
      <c r="AF13" s="412" t="s">
        <v>552</v>
      </c>
      <c r="AG13" s="412" t="s">
        <v>553</v>
      </c>
      <c r="AH13" s="412" t="s">
        <v>554</v>
      </c>
      <c r="AI13" s="412" t="s">
        <v>555</v>
      </c>
      <c r="AJ13" s="412" t="s">
        <v>556</v>
      </c>
      <c r="AK13" s="412" t="s">
        <v>557</v>
      </c>
      <c r="AL13" s="412" t="s">
        <v>558</v>
      </c>
      <c r="AM13" s="412" t="s">
        <v>559</v>
      </c>
      <c r="AN13" s="412" t="s">
        <v>560</v>
      </c>
      <c r="AO13" s="412" t="s">
        <v>561</v>
      </c>
      <c r="AP13" s="412" t="s">
        <v>562</v>
      </c>
      <c r="AQ13" s="412" t="s">
        <v>563</v>
      </c>
      <c r="AR13" s="412" t="s">
        <v>564</v>
      </c>
      <c r="AS13" s="412" t="s">
        <v>565</v>
      </c>
      <c r="AT13" s="412" t="s">
        <v>566</v>
      </c>
      <c r="AU13" s="412" t="s">
        <v>567</v>
      </c>
      <c r="AV13" s="412" t="s">
        <v>568</v>
      </c>
      <c r="AW13" s="412" t="s">
        <v>569</v>
      </c>
      <c r="AX13" s="412" t="s">
        <v>570</v>
      </c>
      <c r="AY13" s="412" t="s">
        <v>571</v>
      </c>
      <c r="AZ13" s="412" t="s">
        <v>572</v>
      </c>
      <c r="BA13" s="412" t="s">
        <v>573</v>
      </c>
      <c r="BB13" s="412" t="s">
        <v>574</v>
      </c>
      <c r="BC13" s="412" t="s">
        <v>575</v>
      </c>
      <c r="BD13" s="412" t="s">
        <v>576</v>
      </c>
      <c r="BE13" s="412" t="s">
        <v>577</v>
      </c>
      <c r="BF13" s="412" t="s">
        <v>578</v>
      </c>
      <c r="BG13" s="412" t="s">
        <v>579</v>
      </c>
      <c r="BH13" s="412" t="s">
        <v>580</v>
      </c>
      <c r="BI13" s="412" t="s">
        <v>581</v>
      </c>
      <c r="BJ13" s="412" t="s">
        <v>582</v>
      </c>
      <c r="BK13" s="412" t="s">
        <v>583</v>
      </c>
      <c r="BL13" s="412" t="s">
        <v>584</v>
      </c>
      <c r="BM13" s="412" t="s">
        <v>585</v>
      </c>
      <c r="BN13" s="412" t="s">
        <v>586</v>
      </c>
      <c r="BO13" s="412" t="s">
        <v>587</v>
      </c>
      <c r="BP13" s="412" t="s">
        <v>588</v>
      </c>
      <c r="BQ13" s="412" t="s">
        <v>589</v>
      </c>
      <c r="BR13" s="412" t="s">
        <v>590</v>
      </c>
      <c r="BS13" s="412" t="s">
        <v>591</v>
      </c>
      <c r="BT13" s="412" t="s">
        <v>592</v>
      </c>
      <c r="BU13" s="412" t="s">
        <v>593</v>
      </c>
      <c r="BV13" s="412" t="s">
        <v>594</v>
      </c>
      <c r="BW13" s="412" t="s">
        <v>595</v>
      </c>
      <c r="BX13" s="412" t="s">
        <v>596</v>
      </c>
      <c r="BY13" s="412" t="s">
        <v>597</v>
      </c>
      <c r="BZ13" s="412" t="s">
        <v>598</v>
      </c>
      <c r="CA13" s="412" t="s">
        <v>599</v>
      </c>
      <c r="CB13" s="412" t="s">
        <v>600</v>
      </c>
      <c r="CC13" s="412" t="s">
        <v>601</v>
      </c>
      <c r="CD13" s="412" t="s">
        <v>602</v>
      </c>
      <c r="CE13" s="413" t="s">
        <v>603</v>
      </c>
    </row>
    <row r="14" spans="1:83" s="243" customFormat="1" ht="25.5" customHeight="1" x14ac:dyDescent="0.35">
      <c r="A14" s="401"/>
      <c r="B14" s="233" t="s">
        <v>280</v>
      </c>
      <c r="D14" s="399">
        <v>0</v>
      </c>
      <c r="E14" s="399">
        <v>0</v>
      </c>
      <c r="F14" s="399">
        <v>0</v>
      </c>
      <c r="G14" s="399">
        <v>0</v>
      </c>
      <c r="H14" s="399">
        <v>0</v>
      </c>
      <c r="I14" s="399">
        <v>0</v>
      </c>
      <c r="J14" s="399">
        <v>0</v>
      </c>
      <c r="K14" s="399">
        <v>0</v>
      </c>
      <c r="L14" s="399">
        <v>0</v>
      </c>
      <c r="M14" s="399">
        <v>0</v>
      </c>
      <c r="N14" s="399">
        <v>0</v>
      </c>
      <c r="O14" s="399">
        <v>0</v>
      </c>
      <c r="P14" s="399">
        <v>0</v>
      </c>
      <c r="Q14" s="399">
        <v>0</v>
      </c>
      <c r="R14" s="399">
        <v>0</v>
      </c>
      <c r="S14" s="399">
        <v>0</v>
      </c>
      <c r="T14" s="399">
        <v>0</v>
      </c>
      <c r="U14" s="399">
        <v>0</v>
      </c>
      <c r="V14" s="399">
        <v>0</v>
      </c>
      <c r="W14" s="399">
        <v>0</v>
      </c>
      <c r="X14" s="399">
        <v>0</v>
      </c>
      <c r="Y14" s="399">
        <v>0</v>
      </c>
      <c r="Z14" s="399">
        <v>0</v>
      </c>
      <c r="AA14" s="399">
        <v>0</v>
      </c>
      <c r="AB14" s="399">
        <v>0</v>
      </c>
      <c r="AC14" s="399">
        <v>0</v>
      </c>
      <c r="AD14" s="399">
        <v>0</v>
      </c>
      <c r="AE14" s="399">
        <v>0</v>
      </c>
      <c r="AF14" s="399">
        <v>0</v>
      </c>
      <c r="AG14" s="399">
        <v>0</v>
      </c>
      <c r="AH14" s="399">
        <v>0</v>
      </c>
      <c r="AI14" s="399">
        <v>0</v>
      </c>
      <c r="AJ14" s="399">
        <v>0</v>
      </c>
      <c r="AK14" s="399">
        <v>0</v>
      </c>
      <c r="AL14" s="399">
        <v>0</v>
      </c>
      <c r="AM14" s="399">
        <v>0</v>
      </c>
      <c r="AN14" s="399">
        <v>0</v>
      </c>
      <c r="AO14" s="399">
        <v>0</v>
      </c>
      <c r="AP14" s="399">
        <v>0</v>
      </c>
      <c r="AQ14" s="399">
        <v>0</v>
      </c>
      <c r="AR14" s="399">
        <v>0</v>
      </c>
      <c r="AS14" s="399">
        <v>0</v>
      </c>
      <c r="AT14" s="399">
        <v>0</v>
      </c>
      <c r="AU14" s="399">
        <v>11</v>
      </c>
      <c r="AV14" s="399">
        <v>13</v>
      </c>
      <c r="AW14" s="399">
        <v>12</v>
      </c>
      <c r="AX14" s="399">
        <v>11</v>
      </c>
      <c r="AY14" s="399">
        <v>13</v>
      </c>
      <c r="AZ14" s="399">
        <v>12</v>
      </c>
      <c r="BA14" s="399">
        <v>11</v>
      </c>
      <c r="BB14" s="399">
        <v>13</v>
      </c>
      <c r="BC14" s="399">
        <v>13</v>
      </c>
      <c r="BD14" s="399">
        <v>15</v>
      </c>
      <c r="BE14" s="399">
        <v>17</v>
      </c>
      <c r="BF14" s="399">
        <v>17</v>
      </c>
      <c r="BG14" s="399">
        <v>25</v>
      </c>
      <c r="BH14" s="399">
        <v>29</v>
      </c>
      <c r="BI14" s="399">
        <v>31</v>
      </c>
      <c r="BJ14" s="399">
        <v>30</v>
      </c>
      <c r="BK14" s="399">
        <v>44</v>
      </c>
      <c r="BL14" s="399">
        <v>54</v>
      </c>
      <c r="BM14" s="399">
        <v>56</v>
      </c>
      <c r="BN14" s="399">
        <v>54</v>
      </c>
      <c r="BO14" s="399">
        <v>57</v>
      </c>
      <c r="BP14" s="399">
        <v>60</v>
      </c>
      <c r="BQ14" s="399">
        <v>58</v>
      </c>
      <c r="BR14" s="399">
        <v>59</v>
      </c>
      <c r="BS14" s="399">
        <v>62</v>
      </c>
      <c r="BT14" s="399">
        <v>61</v>
      </c>
      <c r="BU14" s="399">
        <v>59</v>
      </c>
      <c r="BV14" s="399">
        <v>58</v>
      </c>
      <c r="BW14" s="399">
        <v>55</v>
      </c>
      <c r="BX14" s="399">
        <v>49</v>
      </c>
      <c r="BY14" s="399">
        <v>46</v>
      </c>
      <c r="BZ14" s="520">
        <v>45</v>
      </c>
      <c r="CA14" s="520">
        <v>46</v>
      </c>
      <c r="CB14" s="520">
        <v>46</v>
      </c>
      <c r="CC14" s="520">
        <v>46</v>
      </c>
      <c r="CD14" s="520">
        <v>47</v>
      </c>
      <c r="CE14" s="414">
        <v>47</v>
      </c>
    </row>
    <row r="15" spans="1:83" s="361" customFormat="1" ht="34.5" customHeight="1" thickBot="1" x14ac:dyDescent="0.3">
      <c r="A15" s="521"/>
      <c r="B15" s="522" t="s">
        <v>298</v>
      </c>
      <c r="C15" s="521"/>
      <c r="D15" s="523">
        <v>0</v>
      </c>
      <c r="E15" s="523">
        <v>0</v>
      </c>
      <c r="F15" s="523">
        <v>0</v>
      </c>
      <c r="G15" s="523">
        <v>0</v>
      </c>
      <c r="H15" s="523">
        <v>0</v>
      </c>
      <c r="I15" s="523">
        <v>0</v>
      </c>
      <c r="J15" s="523">
        <v>0</v>
      </c>
      <c r="K15" s="523">
        <v>0</v>
      </c>
      <c r="L15" s="523">
        <v>0</v>
      </c>
      <c r="M15" s="523">
        <v>0</v>
      </c>
      <c r="N15" s="523">
        <v>0</v>
      </c>
      <c r="O15" s="523">
        <v>0</v>
      </c>
      <c r="P15" s="523">
        <v>0</v>
      </c>
      <c r="Q15" s="523">
        <v>0</v>
      </c>
      <c r="R15" s="523">
        <v>0</v>
      </c>
      <c r="S15" s="523">
        <v>0</v>
      </c>
      <c r="T15" s="523">
        <v>0</v>
      </c>
      <c r="U15" s="523">
        <v>0</v>
      </c>
      <c r="V15" s="523">
        <v>0</v>
      </c>
      <c r="W15" s="523">
        <v>0</v>
      </c>
      <c r="X15" s="523">
        <v>0</v>
      </c>
      <c r="Y15" s="523">
        <v>0</v>
      </c>
      <c r="Z15" s="523">
        <v>0</v>
      </c>
      <c r="AA15" s="523">
        <v>0</v>
      </c>
      <c r="AB15" s="523">
        <v>0</v>
      </c>
      <c r="AC15" s="523">
        <v>0</v>
      </c>
      <c r="AD15" s="523">
        <v>0</v>
      </c>
      <c r="AE15" s="523">
        <v>0</v>
      </c>
      <c r="AF15" s="523">
        <v>0</v>
      </c>
      <c r="AG15" s="523">
        <v>0</v>
      </c>
      <c r="AH15" s="523">
        <v>0</v>
      </c>
      <c r="AI15" s="523">
        <v>0</v>
      </c>
      <c r="AJ15" s="523">
        <v>0</v>
      </c>
      <c r="AK15" s="523">
        <v>0</v>
      </c>
      <c r="AL15" s="523">
        <v>0</v>
      </c>
      <c r="AM15" s="523">
        <v>0</v>
      </c>
      <c r="AN15" s="523">
        <v>0</v>
      </c>
      <c r="AO15" s="523">
        <v>0</v>
      </c>
      <c r="AP15" s="523">
        <v>0</v>
      </c>
      <c r="AQ15" s="523">
        <v>0</v>
      </c>
      <c r="AR15" s="523">
        <v>0</v>
      </c>
      <c r="AS15" s="523">
        <v>0</v>
      </c>
      <c r="AT15" s="523">
        <v>0</v>
      </c>
      <c r="AU15" s="523">
        <v>0</v>
      </c>
      <c r="AV15" s="523">
        <v>0</v>
      </c>
      <c r="AW15" s="523">
        <v>0</v>
      </c>
      <c r="AX15" s="523">
        <v>0</v>
      </c>
      <c r="AY15" s="523">
        <v>0</v>
      </c>
      <c r="AZ15" s="523">
        <v>0</v>
      </c>
      <c r="BA15" s="523">
        <v>0</v>
      </c>
      <c r="BB15" s="523">
        <v>0</v>
      </c>
      <c r="BC15" s="523">
        <v>0</v>
      </c>
      <c r="BD15" s="523">
        <v>80</v>
      </c>
      <c r="BE15" s="523">
        <v>82</v>
      </c>
      <c r="BF15" s="523">
        <v>86</v>
      </c>
      <c r="BG15" s="523">
        <v>104</v>
      </c>
      <c r="BH15" s="523">
        <v>137</v>
      </c>
      <c r="BI15" s="523">
        <v>154</v>
      </c>
      <c r="BJ15" s="523">
        <v>154</v>
      </c>
      <c r="BK15" s="523">
        <v>193</v>
      </c>
      <c r="BL15" s="523">
        <v>245</v>
      </c>
      <c r="BM15" s="523">
        <v>250</v>
      </c>
      <c r="BN15" s="523">
        <v>269</v>
      </c>
      <c r="BO15" s="523">
        <v>266</v>
      </c>
      <c r="BP15" s="523">
        <v>275</v>
      </c>
      <c r="BQ15" s="523">
        <v>271</v>
      </c>
      <c r="BR15" s="523">
        <v>264</v>
      </c>
      <c r="BS15" s="523">
        <v>264</v>
      </c>
      <c r="BT15" s="523">
        <v>270</v>
      </c>
      <c r="BU15" s="523">
        <v>271</v>
      </c>
      <c r="BV15" s="523">
        <v>270</v>
      </c>
      <c r="BW15" s="523">
        <v>265</v>
      </c>
      <c r="BX15" s="523">
        <v>254</v>
      </c>
      <c r="BY15" s="523">
        <v>247</v>
      </c>
      <c r="BZ15" s="523">
        <v>247</v>
      </c>
      <c r="CA15" s="523">
        <v>248</v>
      </c>
      <c r="CB15" s="523">
        <v>250</v>
      </c>
      <c r="CC15" s="523">
        <v>252</v>
      </c>
      <c r="CD15" s="523">
        <v>253</v>
      </c>
      <c r="CE15" s="524">
        <v>254</v>
      </c>
    </row>
  </sheetData>
  <hyperlinks>
    <hyperlink ref="A1" location="Contents!A1" display="Contents page" xr:uid="{00000000-0004-0000-1A00-000000000000}"/>
    <hyperlink ref="B1" location="Notes!A1" display="Information relating to this table can be found in the 'Notes' tab" xr:uid="{00000000-0004-0000-1A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C9C9C9"/>
  </sheetPr>
  <dimension ref="A1:CE15"/>
  <sheetViews>
    <sheetView zoomScale="70" zoomScaleNormal="70" workbookViewId="0">
      <pane xSplit="3" ySplit="3" topLeftCell="BY4" activePane="bottomRight" state="frozen"/>
      <selection pane="topRight" activeCell="D1" sqref="D1"/>
      <selection pane="bottomLeft" activeCell="A4" sqref="A4"/>
      <selection pane="bottomRight"/>
    </sheetView>
  </sheetViews>
  <sheetFormatPr defaultColWidth="9" defaultRowHeight="15.5" x14ac:dyDescent="0.35"/>
  <cols>
    <col min="1" max="1" width="23" style="363" bestFit="1" customWidth="1"/>
    <col min="2" max="2" width="75.81640625" style="363" customWidth="1"/>
    <col min="3" max="3" width="25.81640625" style="363" customWidth="1"/>
    <col min="4" max="75" width="12.81640625" style="198" customWidth="1"/>
    <col min="76" max="83" width="12.81640625" style="363" customWidth="1"/>
    <col min="84" max="84" width="9" style="363" customWidth="1"/>
    <col min="85" max="16384" width="9" style="363"/>
  </cols>
  <sheetData>
    <row r="1" spans="1:83" s="361" customFormat="1" ht="25.5" customHeight="1" thickBot="1" x14ac:dyDescent="0.3">
      <c r="A1" s="45" t="s">
        <v>46</v>
      </c>
      <c r="B1" s="46" t="s">
        <v>114</v>
      </c>
      <c r="C1" s="110"/>
      <c r="D1" s="359"/>
      <c r="E1" s="359"/>
      <c r="F1" s="359"/>
      <c r="G1" s="359"/>
      <c r="H1" s="359"/>
      <c r="I1" s="359"/>
      <c r="J1" s="359"/>
      <c r="K1" s="359"/>
      <c r="L1" s="359"/>
      <c r="M1" s="359"/>
      <c r="N1" s="359"/>
      <c r="O1" s="359"/>
      <c r="P1" s="359"/>
      <c r="Q1" s="359"/>
      <c r="R1" s="359"/>
      <c r="S1" s="359"/>
      <c r="T1" s="359"/>
      <c r="U1" s="359"/>
      <c r="V1" s="359"/>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421"/>
      <c r="BW1" s="421"/>
      <c r="BX1" s="421"/>
    </row>
    <row r="2" spans="1:83" ht="15.75" customHeight="1" x14ac:dyDescent="0.35">
      <c r="A2" s="48" t="s">
        <v>47</v>
      </c>
      <c r="B2" s="17" t="s">
        <v>752</v>
      </c>
      <c r="C2" s="17"/>
      <c r="D2" s="51"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83" x14ac:dyDescent="0.35">
      <c r="A3" s="112">
        <v>2023</v>
      </c>
      <c r="B3" s="364" t="s">
        <v>245</v>
      </c>
      <c r="C3" s="408"/>
      <c r="D3" s="272" t="s">
        <v>150</v>
      </c>
      <c r="E3" s="272" t="s">
        <v>150</v>
      </c>
      <c r="F3" s="272" t="s">
        <v>150</v>
      </c>
      <c r="G3" s="272" t="s">
        <v>150</v>
      </c>
      <c r="H3" s="272" t="s">
        <v>150</v>
      </c>
      <c r="I3" s="272" t="s">
        <v>150</v>
      </c>
      <c r="J3" s="272" t="s">
        <v>150</v>
      </c>
      <c r="K3" s="272" t="s">
        <v>150</v>
      </c>
      <c r="L3" s="272" t="s">
        <v>150</v>
      </c>
      <c r="M3" s="272" t="s">
        <v>150</v>
      </c>
      <c r="N3" s="272" t="s">
        <v>150</v>
      </c>
      <c r="O3" s="272" t="s">
        <v>150</v>
      </c>
      <c r="P3" s="272" t="s">
        <v>150</v>
      </c>
      <c r="Q3" s="272" t="s">
        <v>150</v>
      </c>
      <c r="R3" s="272" t="s">
        <v>150</v>
      </c>
      <c r="S3" s="272" t="s">
        <v>150</v>
      </c>
      <c r="T3" s="272" t="s">
        <v>150</v>
      </c>
      <c r="U3" s="272" t="s">
        <v>150</v>
      </c>
      <c r="V3" s="272" t="s">
        <v>150</v>
      </c>
      <c r="W3" s="272" t="s">
        <v>150</v>
      </c>
      <c r="X3" s="272" t="s">
        <v>150</v>
      </c>
      <c r="Y3" s="272" t="s">
        <v>150</v>
      </c>
      <c r="Z3" s="272" t="s">
        <v>150</v>
      </c>
      <c r="AA3" s="272" t="s">
        <v>150</v>
      </c>
      <c r="AB3" s="272" t="s">
        <v>150</v>
      </c>
      <c r="AC3" s="272" t="s">
        <v>150</v>
      </c>
      <c r="AD3" s="272" t="s">
        <v>150</v>
      </c>
      <c r="AE3" s="272" t="s">
        <v>150</v>
      </c>
      <c r="AF3" s="272" t="s">
        <v>150</v>
      </c>
      <c r="AG3" s="272" t="s">
        <v>150</v>
      </c>
      <c r="AH3" s="272" t="s">
        <v>150</v>
      </c>
      <c r="AI3" s="272" t="s">
        <v>150</v>
      </c>
      <c r="AJ3" s="272" t="s">
        <v>150</v>
      </c>
      <c r="AK3" s="272" t="s">
        <v>150</v>
      </c>
      <c r="AL3" s="272" t="s">
        <v>150</v>
      </c>
      <c r="AM3" s="272" t="s">
        <v>150</v>
      </c>
      <c r="AN3" s="272" t="s">
        <v>150</v>
      </c>
      <c r="AO3" s="272" t="s">
        <v>150</v>
      </c>
      <c r="AP3" s="272" t="s">
        <v>150</v>
      </c>
      <c r="AQ3" s="272" t="s">
        <v>150</v>
      </c>
      <c r="AR3" s="272" t="s">
        <v>150</v>
      </c>
      <c r="AS3" s="272" t="s">
        <v>150</v>
      </c>
      <c r="AT3" s="272" t="s">
        <v>150</v>
      </c>
      <c r="AU3" s="272" t="s">
        <v>150</v>
      </c>
      <c r="AV3" s="272" t="s">
        <v>150</v>
      </c>
      <c r="AW3" s="272" t="s">
        <v>150</v>
      </c>
      <c r="AX3" s="272" t="s">
        <v>150</v>
      </c>
      <c r="AY3" s="272" t="s">
        <v>150</v>
      </c>
      <c r="AZ3" s="272" t="s">
        <v>150</v>
      </c>
      <c r="BA3" s="272" t="s">
        <v>150</v>
      </c>
      <c r="BB3" s="272" t="s">
        <v>150</v>
      </c>
      <c r="BC3" s="272" t="s">
        <v>150</v>
      </c>
      <c r="BD3" s="272" t="s">
        <v>150</v>
      </c>
      <c r="BE3" s="272" t="s">
        <v>150</v>
      </c>
      <c r="BF3" s="272" t="s">
        <v>150</v>
      </c>
      <c r="BG3" s="272" t="s">
        <v>150</v>
      </c>
      <c r="BH3" s="272" t="s">
        <v>150</v>
      </c>
      <c r="BI3" s="272" t="s">
        <v>150</v>
      </c>
      <c r="BJ3" s="272" t="s">
        <v>150</v>
      </c>
      <c r="BK3" s="272" t="s">
        <v>150</v>
      </c>
      <c r="BL3" s="272" t="s">
        <v>150</v>
      </c>
      <c r="BM3" s="272" t="s">
        <v>150</v>
      </c>
      <c r="BN3" s="272" t="s">
        <v>150</v>
      </c>
      <c r="BO3" s="272" t="s">
        <v>150</v>
      </c>
      <c r="BP3" s="272" t="s">
        <v>150</v>
      </c>
      <c r="BQ3" s="272" t="s">
        <v>150</v>
      </c>
      <c r="BR3" s="272" t="s">
        <v>150</v>
      </c>
      <c r="BS3" s="272" t="s">
        <v>150</v>
      </c>
      <c r="BT3" s="272" t="s">
        <v>150</v>
      </c>
      <c r="BU3" s="272" t="s">
        <v>150</v>
      </c>
      <c r="BV3" s="272" t="s">
        <v>150</v>
      </c>
      <c r="BW3" s="272" t="s">
        <v>150</v>
      </c>
      <c r="BX3" s="272" t="s">
        <v>150</v>
      </c>
      <c r="BY3" s="272" t="s">
        <v>150</v>
      </c>
      <c r="BZ3" s="272" t="s">
        <v>151</v>
      </c>
      <c r="CA3" s="272" t="s">
        <v>151</v>
      </c>
      <c r="CB3" s="272" t="s">
        <v>151</v>
      </c>
      <c r="CC3" s="272" t="s">
        <v>151</v>
      </c>
      <c r="CD3" s="272" t="s">
        <v>151</v>
      </c>
      <c r="CE3" s="273" t="s">
        <v>151</v>
      </c>
    </row>
    <row r="4" spans="1:83" s="243" customFormat="1" ht="26.25" customHeight="1" x14ac:dyDescent="0.35">
      <c r="A4" s="36"/>
      <c r="B4" s="108" t="s">
        <v>163</v>
      </c>
      <c r="C4" s="108"/>
      <c r="D4" s="399">
        <f t="shared" ref="D4:AI4" si="0">SUM(D5:D7)</f>
        <v>0</v>
      </c>
      <c r="E4" s="399">
        <f t="shared" si="0"/>
        <v>0</v>
      </c>
      <c r="F4" s="399">
        <f t="shared" si="0"/>
        <v>0</v>
      </c>
      <c r="G4" s="399">
        <f t="shared" si="0"/>
        <v>0</v>
      </c>
      <c r="H4" s="399">
        <f t="shared" si="0"/>
        <v>0</v>
      </c>
      <c r="I4" s="399">
        <f t="shared" si="0"/>
        <v>0</v>
      </c>
      <c r="J4" s="399">
        <f t="shared" si="0"/>
        <v>0</v>
      </c>
      <c r="K4" s="399">
        <f t="shared" si="0"/>
        <v>0</v>
      </c>
      <c r="L4" s="399">
        <f t="shared" si="0"/>
        <v>0</v>
      </c>
      <c r="M4" s="399">
        <f t="shared" si="0"/>
        <v>0</v>
      </c>
      <c r="N4" s="399">
        <f t="shared" si="0"/>
        <v>0</v>
      </c>
      <c r="O4" s="399">
        <f t="shared" si="0"/>
        <v>0</v>
      </c>
      <c r="P4" s="399">
        <f t="shared" si="0"/>
        <v>0</v>
      </c>
      <c r="Q4" s="399">
        <f t="shared" si="0"/>
        <v>0</v>
      </c>
      <c r="R4" s="399">
        <f t="shared" si="0"/>
        <v>0</v>
      </c>
      <c r="S4" s="399">
        <f t="shared" si="0"/>
        <v>0</v>
      </c>
      <c r="T4" s="399">
        <f t="shared" si="0"/>
        <v>0</v>
      </c>
      <c r="U4" s="399">
        <f t="shared" si="0"/>
        <v>0</v>
      </c>
      <c r="V4" s="399">
        <f t="shared" si="0"/>
        <v>0</v>
      </c>
      <c r="W4" s="399">
        <f t="shared" si="0"/>
        <v>0</v>
      </c>
      <c r="X4" s="399">
        <f t="shared" si="0"/>
        <v>0</v>
      </c>
      <c r="Y4" s="399">
        <f t="shared" si="0"/>
        <v>0</v>
      </c>
      <c r="Z4" s="399">
        <f t="shared" si="0"/>
        <v>0</v>
      </c>
      <c r="AA4" s="399">
        <f t="shared" si="0"/>
        <v>0</v>
      </c>
      <c r="AB4" s="399">
        <f t="shared" si="0"/>
        <v>0</v>
      </c>
      <c r="AC4" s="399">
        <f t="shared" si="0"/>
        <v>0</v>
      </c>
      <c r="AD4" s="399">
        <f t="shared" si="0"/>
        <v>0</v>
      </c>
      <c r="AE4" s="399">
        <f t="shared" si="0"/>
        <v>0</v>
      </c>
      <c r="AF4" s="399">
        <f t="shared" si="0"/>
        <v>0</v>
      </c>
      <c r="AG4" s="399">
        <f t="shared" si="0"/>
        <v>0</v>
      </c>
      <c r="AH4" s="399">
        <f t="shared" si="0"/>
        <v>0</v>
      </c>
      <c r="AI4" s="399">
        <f t="shared" si="0"/>
        <v>0</v>
      </c>
      <c r="AJ4" s="399">
        <f t="shared" ref="AJ4:BM4" si="1">SUM(AJ5:AJ7)</f>
        <v>0</v>
      </c>
      <c r="AK4" s="399">
        <f t="shared" si="1"/>
        <v>0</v>
      </c>
      <c r="AL4" s="399">
        <f t="shared" si="1"/>
        <v>0</v>
      </c>
      <c r="AM4" s="399">
        <f t="shared" si="1"/>
        <v>0</v>
      </c>
      <c r="AN4" s="399">
        <f t="shared" si="1"/>
        <v>0</v>
      </c>
      <c r="AO4" s="399">
        <f t="shared" si="1"/>
        <v>0</v>
      </c>
      <c r="AP4" s="399">
        <f t="shared" si="1"/>
        <v>0</v>
      </c>
      <c r="AQ4" s="399">
        <f t="shared" si="1"/>
        <v>0</v>
      </c>
      <c r="AR4" s="399">
        <f t="shared" si="1"/>
        <v>0</v>
      </c>
      <c r="AS4" s="399">
        <f t="shared" si="1"/>
        <v>0</v>
      </c>
      <c r="AT4" s="399">
        <f t="shared" si="1"/>
        <v>0</v>
      </c>
      <c r="AU4" s="399">
        <f t="shared" si="1"/>
        <v>0</v>
      </c>
      <c r="AV4" s="399">
        <f t="shared" si="1"/>
        <v>0</v>
      </c>
      <c r="AW4" s="399">
        <f t="shared" si="1"/>
        <v>0</v>
      </c>
      <c r="AX4" s="399">
        <f t="shared" si="1"/>
        <v>0</v>
      </c>
      <c r="AY4" s="399">
        <f t="shared" si="1"/>
        <v>0</v>
      </c>
      <c r="AZ4" s="399">
        <f t="shared" si="1"/>
        <v>0</v>
      </c>
      <c r="BA4" s="399">
        <f t="shared" si="1"/>
        <v>0</v>
      </c>
      <c r="BB4" s="399">
        <f t="shared" si="1"/>
        <v>0</v>
      </c>
      <c r="BC4" s="399">
        <f t="shared" si="1"/>
        <v>0.56699999999999995</v>
      </c>
      <c r="BD4" s="399">
        <f t="shared" si="1"/>
        <v>42.750999999999998</v>
      </c>
      <c r="BE4" s="399">
        <f t="shared" si="1"/>
        <v>82</v>
      </c>
      <c r="BF4" s="399">
        <f t="shared" si="1"/>
        <v>180.13019312</v>
      </c>
      <c r="BG4" s="399">
        <f t="shared" si="1"/>
        <v>139.34738139999999</v>
      </c>
      <c r="BH4" s="399">
        <f t="shared" si="1"/>
        <v>87.293999999999997</v>
      </c>
      <c r="BI4" s="399">
        <f t="shared" si="1"/>
        <v>71.74855457999999</v>
      </c>
      <c r="BJ4" s="399">
        <f t="shared" si="1"/>
        <v>86.415832980000019</v>
      </c>
      <c r="BK4" s="399">
        <f t="shared" si="1"/>
        <v>109.97339909</v>
      </c>
      <c r="BL4" s="399">
        <f t="shared" si="1"/>
        <v>112.23410000000001</v>
      </c>
      <c r="BM4" s="399">
        <f t="shared" si="1"/>
        <v>115.10395912999999</v>
      </c>
      <c r="BN4" s="399">
        <v>138.13980000000001</v>
      </c>
      <c r="BO4" s="399">
        <v>47.019696670000002</v>
      </c>
      <c r="BP4" s="399">
        <v>1.39356865</v>
      </c>
      <c r="BQ4" s="399">
        <v>0.86930000000000007</v>
      </c>
      <c r="BR4" s="399">
        <v>0.41239731999999996</v>
      </c>
      <c r="BS4" s="399">
        <v>9.3574789999999977E-2</v>
      </c>
      <c r="BT4" s="399">
        <v>2.7997579999999994E-2</v>
      </c>
      <c r="BU4" s="399">
        <v>3.2353730000000004E-2</v>
      </c>
      <c r="BV4" s="399">
        <v>0</v>
      </c>
      <c r="BW4" s="399">
        <v>0</v>
      </c>
      <c r="BX4" s="399">
        <v>0</v>
      </c>
      <c r="BY4" s="399">
        <v>0</v>
      </c>
      <c r="BZ4" s="399">
        <v>0</v>
      </c>
      <c r="CA4" s="399">
        <v>0</v>
      </c>
      <c r="CB4" s="399">
        <v>0</v>
      </c>
      <c r="CC4" s="399">
        <v>0</v>
      </c>
      <c r="CD4" s="399">
        <v>0</v>
      </c>
      <c r="CE4" s="400">
        <v>0</v>
      </c>
    </row>
    <row r="5" spans="1:83" x14ac:dyDescent="0.35">
      <c r="B5" s="447" t="s">
        <v>753</v>
      </c>
      <c r="C5" s="447"/>
      <c r="D5" s="402">
        <v>0</v>
      </c>
      <c r="E5" s="402">
        <v>0</v>
      </c>
      <c r="F5" s="402">
        <v>0</v>
      </c>
      <c r="G5" s="402">
        <v>0</v>
      </c>
      <c r="H5" s="402">
        <v>0</v>
      </c>
      <c r="I5" s="402">
        <v>0</v>
      </c>
      <c r="J5" s="402">
        <v>0</v>
      </c>
      <c r="K5" s="402">
        <v>0</v>
      </c>
      <c r="L5" s="402">
        <v>0</v>
      </c>
      <c r="M5" s="402">
        <v>0</v>
      </c>
      <c r="N5" s="402">
        <v>0</v>
      </c>
      <c r="O5" s="402">
        <v>0</v>
      </c>
      <c r="P5" s="402">
        <v>0</v>
      </c>
      <c r="Q5" s="402">
        <v>0</v>
      </c>
      <c r="R5" s="402">
        <v>0</v>
      </c>
      <c r="S5" s="402">
        <v>0</v>
      </c>
      <c r="T5" s="402">
        <v>0</v>
      </c>
      <c r="U5" s="402">
        <v>0</v>
      </c>
      <c r="V5" s="402">
        <v>0</v>
      </c>
      <c r="W5" s="402">
        <v>0</v>
      </c>
      <c r="X5" s="402">
        <v>0</v>
      </c>
      <c r="Y5" s="402">
        <v>0</v>
      </c>
      <c r="Z5" s="402">
        <v>0</v>
      </c>
      <c r="AA5" s="402">
        <v>0</v>
      </c>
      <c r="AB5" s="402">
        <v>0</v>
      </c>
      <c r="AC5" s="402">
        <v>0</v>
      </c>
      <c r="AD5" s="402">
        <v>0</v>
      </c>
      <c r="AE5" s="402">
        <v>0</v>
      </c>
      <c r="AF5" s="402">
        <v>0</v>
      </c>
      <c r="AG5" s="402">
        <v>0</v>
      </c>
      <c r="AH5" s="402">
        <v>0</v>
      </c>
      <c r="AI5" s="402">
        <v>0</v>
      </c>
      <c r="AJ5" s="402">
        <v>0</v>
      </c>
      <c r="AK5" s="402">
        <v>0</v>
      </c>
      <c r="AL5" s="402">
        <v>0</v>
      </c>
      <c r="AM5" s="402">
        <v>0</v>
      </c>
      <c r="AN5" s="402">
        <v>0</v>
      </c>
      <c r="AO5" s="402">
        <v>0</v>
      </c>
      <c r="AP5" s="402">
        <v>0</v>
      </c>
      <c r="AQ5" s="402">
        <v>0</v>
      </c>
      <c r="AR5" s="402">
        <v>0</v>
      </c>
      <c r="AS5" s="402">
        <v>0</v>
      </c>
      <c r="AT5" s="402">
        <v>0</v>
      </c>
      <c r="AU5" s="402">
        <v>0</v>
      </c>
      <c r="AV5" s="402">
        <v>0</v>
      </c>
      <c r="AW5" s="402">
        <v>0</v>
      </c>
      <c r="AX5" s="402">
        <v>0</v>
      </c>
      <c r="AY5" s="402">
        <v>0</v>
      </c>
      <c r="AZ5" s="402">
        <v>0</v>
      </c>
      <c r="BA5" s="402">
        <v>0</v>
      </c>
      <c r="BB5" s="402">
        <v>0</v>
      </c>
      <c r="BC5" s="402">
        <v>0.56699999999999995</v>
      </c>
      <c r="BD5" s="402">
        <v>42.750999999999998</v>
      </c>
      <c r="BE5" s="402">
        <v>82</v>
      </c>
      <c r="BF5" s="402">
        <v>98</v>
      </c>
      <c r="BG5" s="402">
        <v>38.191000000000003</v>
      </c>
      <c r="BH5" s="402">
        <v>0</v>
      </c>
      <c r="BI5" s="402">
        <v>0</v>
      </c>
      <c r="BJ5" s="402">
        <v>0</v>
      </c>
      <c r="BK5" s="402">
        <v>0</v>
      </c>
      <c r="BL5" s="402">
        <v>0</v>
      </c>
      <c r="BM5" s="402">
        <v>0</v>
      </c>
      <c r="BN5" s="402">
        <v>0</v>
      </c>
      <c r="BO5" s="402">
        <v>0</v>
      </c>
      <c r="BP5" s="402">
        <v>0</v>
      </c>
      <c r="BQ5" s="402">
        <v>0</v>
      </c>
      <c r="BR5" s="402">
        <v>0</v>
      </c>
      <c r="BS5" s="402">
        <v>0</v>
      </c>
      <c r="BT5" s="402">
        <v>0</v>
      </c>
      <c r="BU5" s="402">
        <v>0</v>
      </c>
      <c r="BV5" s="402">
        <v>0</v>
      </c>
      <c r="BW5" s="402">
        <v>0</v>
      </c>
      <c r="BX5" s="402">
        <v>0</v>
      </c>
      <c r="BY5" s="402">
        <v>0</v>
      </c>
      <c r="BZ5" s="402">
        <v>0</v>
      </c>
      <c r="CA5" s="402">
        <v>0</v>
      </c>
      <c r="CB5" s="402">
        <v>0</v>
      </c>
      <c r="CC5" s="402">
        <v>0</v>
      </c>
      <c r="CD5" s="402">
        <v>0</v>
      </c>
      <c r="CE5" s="403">
        <v>0</v>
      </c>
    </row>
    <row r="6" spans="1:83" x14ac:dyDescent="0.35">
      <c r="B6" s="447" t="s">
        <v>754</v>
      </c>
      <c r="C6" s="447"/>
      <c r="D6" s="402">
        <v>0</v>
      </c>
      <c r="E6" s="402">
        <v>0</v>
      </c>
      <c r="F6" s="402">
        <v>0</v>
      </c>
      <c r="G6" s="402">
        <v>0</v>
      </c>
      <c r="H6" s="402">
        <v>0</v>
      </c>
      <c r="I6" s="402">
        <v>0</v>
      </c>
      <c r="J6" s="402">
        <v>0</v>
      </c>
      <c r="K6" s="402">
        <v>0</v>
      </c>
      <c r="L6" s="402">
        <v>0</v>
      </c>
      <c r="M6" s="402">
        <v>0</v>
      </c>
      <c r="N6" s="402">
        <v>0</v>
      </c>
      <c r="O6" s="402">
        <v>0</v>
      </c>
      <c r="P6" s="402">
        <v>0</v>
      </c>
      <c r="Q6" s="402">
        <v>0</v>
      </c>
      <c r="R6" s="402">
        <v>0</v>
      </c>
      <c r="S6" s="402">
        <v>0</v>
      </c>
      <c r="T6" s="402">
        <v>0</v>
      </c>
      <c r="U6" s="402">
        <v>0</v>
      </c>
      <c r="V6" s="402">
        <v>0</v>
      </c>
      <c r="W6" s="402">
        <v>0</v>
      </c>
      <c r="X6" s="402">
        <v>0</v>
      </c>
      <c r="Y6" s="402">
        <v>0</v>
      </c>
      <c r="Z6" s="402">
        <v>0</v>
      </c>
      <c r="AA6" s="402">
        <v>0</v>
      </c>
      <c r="AB6" s="402">
        <v>0</v>
      </c>
      <c r="AC6" s="402">
        <v>0</v>
      </c>
      <c r="AD6" s="402">
        <v>0</v>
      </c>
      <c r="AE6" s="402">
        <v>0</v>
      </c>
      <c r="AF6" s="402">
        <v>0</v>
      </c>
      <c r="AG6" s="402">
        <v>0</v>
      </c>
      <c r="AH6" s="402">
        <v>0</v>
      </c>
      <c r="AI6" s="402">
        <v>0</v>
      </c>
      <c r="AJ6" s="402">
        <v>0</v>
      </c>
      <c r="AK6" s="402">
        <v>0</v>
      </c>
      <c r="AL6" s="402">
        <v>0</v>
      </c>
      <c r="AM6" s="402">
        <v>0</v>
      </c>
      <c r="AN6" s="402">
        <v>0</v>
      </c>
      <c r="AO6" s="402">
        <v>0</v>
      </c>
      <c r="AP6" s="402">
        <v>0</v>
      </c>
      <c r="AQ6" s="402">
        <v>0</v>
      </c>
      <c r="AR6" s="402">
        <v>0</v>
      </c>
      <c r="AS6" s="402">
        <v>0</v>
      </c>
      <c r="AT6" s="402">
        <v>0</v>
      </c>
      <c r="AU6" s="402">
        <v>0</v>
      </c>
      <c r="AV6" s="402">
        <v>0</v>
      </c>
      <c r="AW6" s="402">
        <v>0</v>
      </c>
      <c r="AX6" s="402">
        <v>0</v>
      </c>
      <c r="AY6" s="402">
        <v>0</v>
      </c>
      <c r="AZ6" s="402">
        <v>0</v>
      </c>
      <c r="BA6" s="402">
        <v>0</v>
      </c>
      <c r="BB6" s="402">
        <v>0</v>
      </c>
      <c r="BC6" s="402">
        <v>0</v>
      </c>
      <c r="BD6" s="402">
        <v>0</v>
      </c>
      <c r="BE6" s="402">
        <v>0</v>
      </c>
      <c r="BF6" s="402">
        <v>36.808193120000006</v>
      </c>
      <c r="BG6" s="402">
        <v>50.326735474721751</v>
      </c>
      <c r="BH6" s="402">
        <v>43.058999999999997</v>
      </c>
      <c r="BI6" s="402">
        <v>35.448</v>
      </c>
      <c r="BJ6" s="402">
        <v>41.220999999999997</v>
      </c>
      <c r="BK6" s="402">
        <v>54.17288955082573</v>
      </c>
      <c r="BL6" s="402">
        <v>55.08764418804401</v>
      </c>
      <c r="BM6" s="402">
        <v>78.992913128431368</v>
      </c>
      <c r="BN6" s="402">
        <v>0</v>
      </c>
      <c r="BO6" s="402">
        <v>0</v>
      </c>
      <c r="BP6" s="402">
        <v>0</v>
      </c>
      <c r="BQ6" s="402">
        <v>0</v>
      </c>
      <c r="BR6" s="402">
        <v>0</v>
      </c>
      <c r="BS6" s="402">
        <v>0</v>
      </c>
      <c r="BT6" s="402">
        <v>0</v>
      </c>
      <c r="BU6" s="402">
        <v>0</v>
      </c>
      <c r="BV6" s="402">
        <v>0</v>
      </c>
      <c r="BW6" s="402">
        <v>0</v>
      </c>
      <c r="BX6" s="402">
        <v>0</v>
      </c>
      <c r="BY6" s="402">
        <v>0</v>
      </c>
      <c r="BZ6" s="402">
        <v>0</v>
      </c>
      <c r="CA6" s="402">
        <v>0</v>
      </c>
      <c r="CB6" s="402">
        <v>0</v>
      </c>
      <c r="CC6" s="402">
        <v>0</v>
      </c>
      <c r="CD6" s="402">
        <v>0</v>
      </c>
      <c r="CE6" s="403">
        <v>0</v>
      </c>
    </row>
    <row r="7" spans="1:83" s="376" customFormat="1" ht="26.25" customHeight="1" thickBot="1" x14ac:dyDescent="0.3">
      <c r="B7" s="525" t="s">
        <v>755</v>
      </c>
      <c r="C7" s="452"/>
      <c r="D7" s="405">
        <v>0</v>
      </c>
      <c r="E7" s="405">
        <v>0</v>
      </c>
      <c r="F7" s="405">
        <v>0</v>
      </c>
      <c r="G7" s="405">
        <v>0</v>
      </c>
      <c r="H7" s="405">
        <v>0</v>
      </c>
      <c r="I7" s="405">
        <v>0</v>
      </c>
      <c r="J7" s="405">
        <v>0</v>
      </c>
      <c r="K7" s="405">
        <v>0</v>
      </c>
      <c r="L7" s="405">
        <v>0</v>
      </c>
      <c r="M7" s="405">
        <v>0</v>
      </c>
      <c r="N7" s="405">
        <v>0</v>
      </c>
      <c r="O7" s="405">
        <v>0</v>
      </c>
      <c r="P7" s="405">
        <v>0</v>
      </c>
      <c r="Q7" s="405">
        <v>0</v>
      </c>
      <c r="R7" s="405">
        <v>0</v>
      </c>
      <c r="S7" s="405">
        <v>0</v>
      </c>
      <c r="T7" s="405">
        <v>0</v>
      </c>
      <c r="U7" s="405">
        <v>0</v>
      </c>
      <c r="V7" s="405">
        <v>0</v>
      </c>
      <c r="W7" s="405">
        <v>0</v>
      </c>
      <c r="X7" s="405">
        <v>0</v>
      </c>
      <c r="Y7" s="405">
        <v>0</v>
      </c>
      <c r="Z7" s="405">
        <v>0</v>
      </c>
      <c r="AA7" s="405">
        <v>0</v>
      </c>
      <c r="AB7" s="405">
        <v>0</v>
      </c>
      <c r="AC7" s="405">
        <v>0</v>
      </c>
      <c r="AD7" s="405">
        <v>0</v>
      </c>
      <c r="AE7" s="405">
        <v>0</v>
      </c>
      <c r="AF7" s="405">
        <v>0</v>
      </c>
      <c r="AG7" s="405">
        <v>0</v>
      </c>
      <c r="AH7" s="405">
        <v>0</v>
      </c>
      <c r="AI7" s="405">
        <v>0</v>
      </c>
      <c r="AJ7" s="405">
        <v>0</v>
      </c>
      <c r="AK7" s="405">
        <v>0</v>
      </c>
      <c r="AL7" s="405">
        <v>0</v>
      </c>
      <c r="AM7" s="405">
        <v>0</v>
      </c>
      <c r="AN7" s="405">
        <v>0</v>
      </c>
      <c r="AO7" s="405">
        <v>0</v>
      </c>
      <c r="AP7" s="405">
        <v>0</v>
      </c>
      <c r="AQ7" s="405">
        <v>0</v>
      </c>
      <c r="AR7" s="405">
        <v>0</v>
      </c>
      <c r="AS7" s="405">
        <v>0</v>
      </c>
      <c r="AT7" s="405">
        <v>0</v>
      </c>
      <c r="AU7" s="405">
        <v>0</v>
      </c>
      <c r="AV7" s="405">
        <v>0</v>
      </c>
      <c r="AW7" s="405">
        <v>0</v>
      </c>
      <c r="AX7" s="405">
        <v>0</v>
      </c>
      <c r="AY7" s="405">
        <v>0</v>
      </c>
      <c r="AZ7" s="405">
        <v>0</v>
      </c>
      <c r="BA7" s="405">
        <v>0</v>
      </c>
      <c r="BB7" s="405">
        <v>0</v>
      </c>
      <c r="BC7" s="405">
        <v>0</v>
      </c>
      <c r="BD7" s="405">
        <v>0</v>
      </c>
      <c r="BE7" s="405">
        <v>0</v>
      </c>
      <c r="BF7" s="405">
        <v>45.322000000000003</v>
      </c>
      <c r="BG7" s="405">
        <v>50.829645925278243</v>
      </c>
      <c r="BH7" s="405">
        <v>44.234999999999999</v>
      </c>
      <c r="BI7" s="405">
        <v>36.300554579999996</v>
      </c>
      <c r="BJ7" s="405">
        <v>45.194832980000022</v>
      </c>
      <c r="BK7" s="405">
        <v>55.800509539174271</v>
      </c>
      <c r="BL7" s="405">
        <v>57.146455811955995</v>
      </c>
      <c r="BM7" s="405">
        <v>36.111046001568631</v>
      </c>
      <c r="BN7" s="405">
        <v>0</v>
      </c>
      <c r="BO7" s="405">
        <v>0</v>
      </c>
      <c r="BP7" s="405">
        <v>0</v>
      </c>
      <c r="BQ7" s="405">
        <v>0</v>
      </c>
      <c r="BR7" s="405">
        <v>0</v>
      </c>
      <c r="BS7" s="405">
        <v>0</v>
      </c>
      <c r="BT7" s="405">
        <v>0</v>
      </c>
      <c r="BU7" s="405">
        <v>0</v>
      </c>
      <c r="BV7" s="405">
        <v>0</v>
      </c>
      <c r="BW7" s="405">
        <v>0</v>
      </c>
      <c r="BX7" s="405">
        <v>0</v>
      </c>
      <c r="BY7" s="405">
        <v>0</v>
      </c>
      <c r="BZ7" s="405">
        <v>0</v>
      </c>
      <c r="CA7" s="405">
        <v>0</v>
      </c>
      <c r="CB7" s="405">
        <v>0</v>
      </c>
      <c r="CC7" s="405">
        <v>0</v>
      </c>
      <c r="CD7" s="405">
        <v>0</v>
      </c>
      <c r="CE7" s="406">
        <v>0</v>
      </c>
    </row>
    <row r="8" spans="1:83" ht="26.25" customHeight="1" x14ac:dyDescent="0.35">
      <c r="A8" s="407"/>
      <c r="B8" s="17" t="s">
        <v>752</v>
      </c>
      <c r="C8" s="17"/>
      <c r="D8" s="51" t="s">
        <v>171</v>
      </c>
      <c r="E8" s="51" t="s">
        <v>172</v>
      </c>
      <c r="F8" s="51" t="s">
        <v>173</v>
      </c>
      <c r="G8" s="51" t="s">
        <v>174</v>
      </c>
      <c r="H8" s="51" t="s">
        <v>175</v>
      </c>
      <c r="I8" s="51" t="s">
        <v>176</v>
      </c>
      <c r="J8" s="51" t="s">
        <v>177</v>
      </c>
      <c r="K8" s="51" t="s">
        <v>178</v>
      </c>
      <c r="L8" s="51" t="s">
        <v>179</v>
      </c>
      <c r="M8" s="51" t="s">
        <v>180</v>
      </c>
      <c r="N8" s="51" t="s">
        <v>181</v>
      </c>
      <c r="O8" s="51" t="s">
        <v>182</v>
      </c>
      <c r="P8" s="51" t="s">
        <v>183</v>
      </c>
      <c r="Q8" s="51" t="s">
        <v>184</v>
      </c>
      <c r="R8" s="51" t="s">
        <v>185</v>
      </c>
      <c r="S8" s="51" t="s">
        <v>186</v>
      </c>
      <c r="T8" s="51" t="s">
        <v>187</v>
      </c>
      <c r="U8" s="51" t="s">
        <v>188</v>
      </c>
      <c r="V8" s="51" t="s">
        <v>189</v>
      </c>
      <c r="W8" s="51" t="s">
        <v>190</v>
      </c>
      <c r="X8" s="51" t="s">
        <v>191</v>
      </c>
      <c r="Y8" s="51" t="s">
        <v>192</v>
      </c>
      <c r="Z8" s="51" t="s">
        <v>193</v>
      </c>
      <c r="AA8" s="51" t="s">
        <v>194</v>
      </c>
      <c r="AB8" s="51" t="s">
        <v>195</v>
      </c>
      <c r="AC8" s="51" t="s">
        <v>196</v>
      </c>
      <c r="AD8" s="51" t="s">
        <v>197</v>
      </c>
      <c r="AE8" s="51" t="s">
        <v>198</v>
      </c>
      <c r="AF8" s="51" t="s">
        <v>199</v>
      </c>
      <c r="AG8" s="51" t="s">
        <v>200</v>
      </c>
      <c r="AH8" s="51" t="s">
        <v>201</v>
      </c>
      <c r="AI8" s="51" t="s">
        <v>202</v>
      </c>
      <c r="AJ8" s="51" t="s">
        <v>203</v>
      </c>
      <c r="AK8" s="51" t="s">
        <v>204</v>
      </c>
      <c r="AL8" s="51" t="s">
        <v>205</v>
      </c>
      <c r="AM8" s="51" t="s">
        <v>206</v>
      </c>
      <c r="AN8" s="51" t="s">
        <v>207</v>
      </c>
      <c r="AO8" s="51" t="s">
        <v>208</v>
      </c>
      <c r="AP8" s="51" t="s">
        <v>209</v>
      </c>
      <c r="AQ8" s="51" t="s">
        <v>210</v>
      </c>
      <c r="AR8" s="51" t="s">
        <v>211</v>
      </c>
      <c r="AS8" s="51" t="s">
        <v>212</v>
      </c>
      <c r="AT8" s="51" t="s">
        <v>213</v>
      </c>
      <c r="AU8" s="51" t="s">
        <v>214</v>
      </c>
      <c r="AV8" s="51" t="s">
        <v>215</v>
      </c>
      <c r="AW8" s="51" t="s">
        <v>216</v>
      </c>
      <c r="AX8" s="51" t="s">
        <v>217</v>
      </c>
      <c r="AY8" s="51" t="s">
        <v>116</v>
      </c>
      <c r="AZ8" s="51" t="s">
        <v>117</v>
      </c>
      <c r="BA8" s="51" t="s">
        <v>118</v>
      </c>
      <c r="BB8" s="51" t="s">
        <v>119</v>
      </c>
      <c r="BC8" s="51" t="s">
        <v>120</v>
      </c>
      <c r="BD8" s="51" t="s">
        <v>121</v>
      </c>
      <c r="BE8" s="51" t="s">
        <v>122</v>
      </c>
      <c r="BF8" s="51" t="s">
        <v>123</v>
      </c>
      <c r="BG8" s="51" t="s">
        <v>124</v>
      </c>
      <c r="BH8" s="51" t="s">
        <v>125</v>
      </c>
      <c r="BI8" s="51" t="s">
        <v>126</v>
      </c>
      <c r="BJ8" s="51" t="s">
        <v>127</v>
      </c>
      <c r="BK8" s="51" t="s">
        <v>128</v>
      </c>
      <c r="BL8" s="51" t="s">
        <v>129</v>
      </c>
      <c r="BM8" s="51" t="s">
        <v>130</v>
      </c>
      <c r="BN8" s="51" t="s">
        <v>131</v>
      </c>
      <c r="BO8" s="51" t="s">
        <v>132</v>
      </c>
      <c r="BP8" s="51" t="s">
        <v>133</v>
      </c>
      <c r="BQ8" s="51" t="s">
        <v>134</v>
      </c>
      <c r="BR8" s="51" t="s">
        <v>135</v>
      </c>
      <c r="BS8" s="51" t="s">
        <v>136</v>
      </c>
      <c r="BT8" s="51" t="s">
        <v>137</v>
      </c>
      <c r="BU8" s="51" t="s">
        <v>138</v>
      </c>
      <c r="BV8" s="51" t="s">
        <v>139</v>
      </c>
      <c r="BW8" s="51" t="s">
        <v>140</v>
      </c>
      <c r="BX8" s="51" t="s">
        <v>141</v>
      </c>
      <c r="BY8" s="51" t="s">
        <v>142</v>
      </c>
      <c r="BZ8" s="51" t="s">
        <v>143</v>
      </c>
      <c r="CA8" s="51" t="s">
        <v>144</v>
      </c>
      <c r="CB8" s="51" t="s">
        <v>145</v>
      </c>
      <c r="CC8" s="51" t="s">
        <v>146</v>
      </c>
      <c r="CD8" s="51" t="s">
        <v>147</v>
      </c>
      <c r="CE8" s="52" t="s">
        <v>148</v>
      </c>
    </row>
    <row r="9" spans="1:83" x14ac:dyDescent="0.35">
      <c r="A9" s="407"/>
      <c r="B9" s="387" t="s">
        <v>331</v>
      </c>
      <c r="C9" s="408"/>
      <c r="D9" s="272" t="s">
        <v>150</v>
      </c>
      <c r="E9" s="272" t="s">
        <v>150</v>
      </c>
      <c r="F9" s="272" t="s">
        <v>150</v>
      </c>
      <c r="G9" s="272" t="s">
        <v>150</v>
      </c>
      <c r="H9" s="272" t="s">
        <v>150</v>
      </c>
      <c r="I9" s="272" t="s">
        <v>150</v>
      </c>
      <c r="J9" s="272" t="s">
        <v>150</v>
      </c>
      <c r="K9" s="272" t="s">
        <v>150</v>
      </c>
      <c r="L9" s="272" t="s">
        <v>150</v>
      </c>
      <c r="M9" s="272" t="s">
        <v>150</v>
      </c>
      <c r="N9" s="272" t="s">
        <v>150</v>
      </c>
      <c r="O9" s="272" t="s">
        <v>150</v>
      </c>
      <c r="P9" s="272" t="s">
        <v>150</v>
      </c>
      <c r="Q9" s="272" t="s">
        <v>150</v>
      </c>
      <c r="R9" s="272" t="s">
        <v>150</v>
      </c>
      <c r="S9" s="272" t="s">
        <v>150</v>
      </c>
      <c r="T9" s="272" t="s">
        <v>150</v>
      </c>
      <c r="U9" s="272" t="s">
        <v>150</v>
      </c>
      <c r="V9" s="272" t="s">
        <v>150</v>
      </c>
      <c r="W9" s="272" t="s">
        <v>150</v>
      </c>
      <c r="X9" s="272" t="s">
        <v>150</v>
      </c>
      <c r="Y9" s="272" t="s">
        <v>150</v>
      </c>
      <c r="Z9" s="272" t="s">
        <v>150</v>
      </c>
      <c r="AA9" s="272" t="s">
        <v>150</v>
      </c>
      <c r="AB9" s="272" t="s">
        <v>150</v>
      </c>
      <c r="AC9" s="272" t="s">
        <v>150</v>
      </c>
      <c r="AD9" s="272" t="s">
        <v>150</v>
      </c>
      <c r="AE9" s="272" t="s">
        <v>150</v>
      </c>
      <c r="AF9" s="272" t="s">
        <v>150</v>
      </c>
      <c r="AG9" s="272" t="s">
        <v>150</v>
      </c>
      <c r="AH9" s="272" t="s">
        <v>150</v>
      </c>
      <c r="AI9" s="272" t="s">
        <v>150</v>
      </c>
      <c r="AJ9" s="272" t="s">
        <v>150</v>
      </c>
      <c r="AK9" s="272" t="s">
        <v>150</v>
      </c>
      <c r="AL9" s="272" t="s">
        <v>150</v>
      </c>
      <c r="AM9" s="272" t="s">
        <v>150</v>
      </c>
      <c r="AN9" s="272" t="s">
        <v>150</v>
      </c>
      <c r="AO9" s="272" t="s">
        <v>150</v>
      </c>
      <c r="AP9" s="272" t="s">
        <v>150</v>
      </c>
      <c r="AQ9" s="272" t="s">
        <v>150</v>
      </c>
      <c r="AR9" s="272" t="s">
        <v>150</v>
      </c>
      <c r="AS9" s="272" t="s">
        <v>150</v>
      </c>
      <c r="AT9" s="272" t="s">
        <v>150</v>
      </c>
      <c r="AU9" s="272" t="s">
        <v>150</v>
      </c>
      <c r="AV9" s="272" t="s">
        <v>150</v>
      </c>
      <c r="AW9" s="272" t="s">
        <v>150</v>
      </c>
      <c r="AX9" s="272" t="s">
        <v>150</v>
      </c>
      <c r="AY9" s="272" t="s">
        <v>150</v>
      </c>
      <c r="AZ9" s="272" t="s">
        <v>150</v>
      </c>
      <c r="BA9" s="272" t="s">
        <v>150</v>
      </c>
      <c r="BB9" s="272" t="s">
        <v>150</v>
      </c>
      <c r="BC9" s="272" t="s">
        <v>150</v>
      </c>
      <c r="BD9" s="272" t="s">
        <v>150</v>
      </c>
      <c r="BE9" s="272" t="s">
        <v>150</v>
      </c>
      <c r="BF9" s="272" t="s">
        <v>150</v>
      </c>
      <c r="BG9" s="272" t="s">
        <v>150</v>
      </c>
      <c r="BH9" s="272" t="s">
        <v>150</v>
      </c>
      <c r="BI9" s="272" t="s">
        <v>150</v>
      </c>
      <c r="BJ9" s="272" t="s">
        <v>150</v>
      </c>
      <c r="BK9" s="272" t="s">
        <v>150</v>
      </c>
      <c r="BL9" s="272" t="s">
        <v>150</v>
      </c>
      <c r="BM9" s="272" t="s">
        <v>150</v>
      </c>
      <c r="BN9" s="272" t="s">
        <v>150</v>
      </c>
      <c r="BO9" s="272" t="s">
        <v>150</v>
      </c>
      <c r="BP9" s="272" t="s">
        <v>150</v>
      </c>
      <c r="BQ9" s="272" t="s">
        <v>150</v>
      </c>
      <c r="BR9" s="272" t="s">
        <v>150</v>
      </c>
      <c r="BS9" s="272" t="s">
        <v>150</v>
      </c>
      <c r="BT9" s="272" t="s">
        <v>150</v>
      </c>
      <c r="BU9" s="272" t="s">
        <v>150</v>
      </c>
      <c r="BV9" s="272" t="s">
        <v>150</v>
      </c>
      <c r="BW9" s="272" t="s">
        <v>150</v>
      </c>
      <c r="BX9" s="272" t="s">
        <v>150</v>
      </c>
      <c r="BY9" s="272" t="s">
        <v>150</v>
      </c>
      <c r="BZ9" s="272" t="s">
        <v>151</v>
      </c>
      <c r="CA9" s="272" t="s">
        <v>151</v>
      </c>
      <c r="CB9" s="272" t="s">
        <v>151</v>
      </c>
      <c r="CC9" s="272" t="s">
        <v>151</v>
      </c>
      <c r="CD9" s="272" t="s">
        <v>151</v>
      </c>
      <c r="CE9" s="273" t="s">
        <v>151</v>
      </c>
    </row>
    <row r="10" spans="1:83" s="243" customFormat="1" ht="26.25" customHeight="1" x14ac:dyDescent="0.35">
      <c r="B10" s="108" t="s">
        <v>163</v>
      </c>
      <c r="C10" s="108"/>
      <c r="D10" s="399">
        <v>0</v>
      </c>
      <c r="E10" s="399">
        <v>0</v>
      </c>
      <c r="F10" s="399">
        <v>0</v>
      </c>
      <c r="G10" s="399">
        <v>0</v>
      </c>
      <c r="H10" s="399">
        <v>0</v>
      </c>
      <c r="I10" s="399">
        <v>0</v>
      </c>
      <c r="J10" s="399">
        <v>0</v>
      </c>
      <c r="K10" s="399">
        <v>0</v>
      </c>
      <c r="L10" s="399">
        <v>0</v>
      </c>
      <c r="M10" s="399">
        <v>0</v>
      </c>
      <c r="N10" s="399">
        <v>0</v>
      </c>
      <c r="O10" s="399">
        <v>0</v>
      </c>
      <c r="P10" s="399">
        <v>0</v>
      </c>
      <c r="Q10" s="399">
        <v>0</v>
      </c>
      <c r="R10" s="399">
        <v>0</v>
      </c>
      <c r="S10" s="399">
        <v>0</v>
      </c>
      <c r="T10" s="399">
        <v>0</v>
      </c>
      <c r="U10" s="399">
        <v>0</v>
      </c>
      <c r="V10" s="399">
        <v>0</v>
      </c>
      <c r="W10" s="399">
        <v>0</v>
      </c>
      <c r="X10" s="399">
        <v>0</v>
      </c>
      <c r="Y10" s="399">
        <v>0</v>
      </c>
      <c r="Z10" s="399">
        <v>0</v>
      </c>
      <c r="AA10" s="399">
        <v>0</v>
      </c>
      <c r="AB10" s="399">
        <v>0</v>
      </c>
      <c r="AC10" s="399">
        <v>0</v>
      </c>
      <c r="AD10" s="399">
        <v>0</v>
      </c>
      <c r="AE10" s="399">
        <v>0</v>
      </c>
      <c r="AF10" s="399">
        <v>0</v>
      </c>
      <c r="AG10" s="399">
        <v>0</v>
      </c>
      <c r="AH10" s="399">
        <v>0</v>
      </c>
      <c r="AI10" s="399">
        <v>0</v>
      </c>
      <c r="AJ10" s="399">
        <v>0</v>
      </c>
      <c r="AK10" s="399">
        <v>0</v>
      </c>
      <c r="AL10" s="399">
        <v>0</v>
      </c>
      <c r="AM10" s="399">
        <v>0</v>
      </c>
      <c r="AN10" s="399">
        <v>0</v>
      </c>
      <c r="AO10" s="399">
        <v>0</v>
      </c>
      <c r="AP10" s="399">
        <v>0</v>
      </c>
      <c r="AQ10" s="399">
        <v>0</v>
      </c>
      <c r="AR10" s="399">
        <v>0</v>
      </c>
      <c r="AS10" s="399">
        <v>0</v>
      </c>
      <c r="AT10" s="399">
        <v>0</v>
      </c>
      <c r="AU10" s="399">
        <v>0</v>
      </c>
      <c r="AV10" s="399">
        <v>0</v>
      </c>
      <c r="AW10" s="399">
        <v>0</v>
      </c>
      <c r="AX10" s="399">
        <v>0</v>
      </c>
      <c r="AY10" s="399">
        <v>0</v>
      </c>
      <c r="AZ10" s="399">
        <v>0</v>
      </c>
      <c r="BA10" s="399">
        <v>0</v>
      </c>
      <c r="BB10" s="399">
        <v>0</v>
      </c>
      <c r="BC10" s="399">
        <v>0.97586787335526448</v>
      </c>
      <c r="BD10" s="399">
        <v>72.666610278162196</v>
      </c>
      <c r="BE10" s="399">
        <v>136.5741800848846</v>
      </c>
      <c r="BF10" s="399">
        <v>293.30418756428969</v>
      </c>
      <c r="BG10" s="399">
        <v>221.49887735060901</v>
      </c>
      <c r="BH10" s="399">
        <v>134.6814146214426</v>
      </c>
      <c r="BI10" s="399">
        <v>107.72650569927991</v>
      </c>
      <c r="BJ10" s="399">
        <v>125.97740694194304</v>
      </c>
      <c r="BK10" s="399">
        <v>156.61884355173169</v>
      </c>
      <c r="BL10" s="399">
        <v>154.26527638421271</v>
      </c>
      <c r="BM10" s="399">
        <v>156.12127310225145</v>
      </c>
      <c r="BN10" s="399">
        <v>184.29189712090925</v>
      </c>
      <c r="BO10" s="399">
        <v>61.63638956688385</v>
      </c>
      <c r="BP10" s="399">
        <v>1.7956642122628172</v>
      </c>
      <c r="BQ10" s="399">
        <v>1.0973118615146387</v>
      </c>
      <c r="BR10" s="399">
        <v>0.51489788730384989</v>
      </c>
      <c r="BS10" s="399">
        <v>0.1159095653978129</v>
      </c>
      <c r="BT10" s="399">
        <v>3.3982494495982132E-2</v>
      </c>
      <c r="BU10" s="399">
        <v>3.8625694946955905E-2</v>
      </c>
      <c r="BV10" s="399">
        <v>0</v>
      </c>
      <c r="BW10" s="399">
        <v>0</v>
      </c>
      <c r="BX10" s="399">
        <v>0</v>
      </c>
      <c r="BY10" s="399">
        <v>0</v>
      </c>
      <c r="BZ10" s="399">
        <v>0</v>
      </c>
      <c r="CA10" s="399">
        <v>0</v>
      </c>
      <c r="CB10" s="399">
        <v>0</v>
      </c>
      <c r="CC10" s="399">
        <v>0</v>
      </c>
      <c r="CD10" s="399">
        <v>0</v>
      </c>
      <c r="CE10" s="400">
        <v>0</v>
      </c>
    </row>
    <row r="11" spans="1:83" x14ac:dyDescent="0.35">
      <c r="B11" s="447" t="s">
        <v>753</v>
      </c>
      <c r="C11" s="447"/>
      <c r="D11" s="402">
        <v>0</v>
      </c>
      <c r="E11" s="402">
        <v>0</v>
      </c>
      <c r="F11" s="402">
        <v>0</v>
      </c>
      <c r="G11" s="402">
        <v>0</v>
      </c>
      <c r="H11" s="402">
        <v>0</v>
      </c>
      <c r="I11" s="402">
        <v>0</v>
      </c>
      <c r="J11" s="402">
        <v>0</v>
      </c>
      <c r="K11" s="402">
        <v>0</v>
      </c>
      <c r="L11" s="402">
        <v>0</v>
      </c>
      <c r="M11" s="402">
        <v>0</v>
      </c>
      <c r="N11" s="402">
        <v>0</v>
      </c>
      <c r="O11" s="402">
        <v>0</v>
      </c>
      <c r="P11" s="402">
        <v>0</v>
      </c>
      <c r="Q11" s="402">
        <v>0</v>
      </c>
      <c r="R11" s="402">
        <v>0</v>
      </c>
      <c r="S11" s="402">
        <v>0</v>
      </c>
      <c r="T11" s="402">
        <v>0</v>
      </c>
      <c r="U11" s="402">
        <v>0</v>
      </c>
      <c r="V11" s="402">
        <v>0</v>
      </c>
      <c r="W11" s="402">
        <v>0</v>
      </c>
      <c r="X11" s="402">
        <v>0</v>
      </c>
      <c r="Y11" s="402">
        <v>0</v>
      </c>
      <c r="Z11" s="402">
        <v>0</v>
      </c>
      <c r="AA11" s="402">
        <v>0</v>
      </c>
      <c r="AB11" s="402">
        <v>0</v>
      </c>
      <c r="AC11" s="402">
        <v>0</v>
      </c>
      <c r="AD11" s="402">
        <v>0</v>
      </c>
      <c r="AE11" s="402">
        <v>0</v>
      </c>
      <c r="AF11" s="402">
        <v>0</v>
      </c>
      <c r="AG11" s="402">
        <v>0</v>
      </c>
      <c r="AH11" s="402">
        <v>0</v>
      </c>
      <c r="AI11" s="402">
        <v>0</v>
      </c>
      <c r="AJ11" s="402">
        <v>0</v>
      </c>
      <c r="AK11" s="402">
        <v>0</v>
      </c>
      <c r="AL11" s="402">
        <v>0</v>
      </c>
      <c r="AM11" s="402">
        <v>0</v>
      </c>
      <c r="AN11" s="402">
        <v>0</v>
      </c>
      <c r="AO11" s="402">
        <v>0</v>
      </c>
      <c r="AP11" s="402">
        <v>0</v>
      </c>
      <c r="AQ11" s="402">
        <v>0</v>
      </c>
      <c r="AR11" s="402">
        <v>0</v>
      </c>
      <c r="AS11" s="402">
        <v>0</v>
      </c>
      <c r="AT11" s="402">
        <v>0</v>
      </c>
      <c r="AU11" s="402">
        <v>0</v>
      </c>
      <c r="AV11" s="402">
        <v>0</v>
      </c>
      <c r="AW11" s="402">
        <v>0</v>
      </c>
      <c r="AX11" s="402">
        <v>0</v>
      </c>
      <c r="AY11" s="402">
        <v>0</v>
      </c>
      <c r="AZ11" s="402">
        <v>0</v>
      </c>
      <c r="BA11" s="402">
        <v>0</v>
      </c>
      <c r="BB11" s="402">
        <v>0</v>
      </c>
      <c r="BC11" s="402">
        <v>0.97586787335526448</v>
      </c>
      <c r="BD11" s="402">
        <v>72.666610278162196</v>
      </c>
      <c r="BE11" s="402">
        <v>136.5741800848846</v>
      </c>
      <c r="BF11" s="402">
        <v>159.5724175022213</v>
      </c>
      <c r="BG11" s="402">
        <v>60.706297742435439</v>
      </c>
      <c r="BH11" s="402">
        <v>0</v>
      </c>
      <c r="BI11" s="402">
        <v>0</v>
      </c>
      <c r="BJ11" s="402">
        <v>0</v>
      </c>
      <c r="BK11" s="402">
        <v>0</v>
      </c>
      <c r="BL11" s="402">
        <v>0</v>
      </c>
      <c r="BM11" s="402">
        <v>0</v>
      </c>
      <c r="BN11" s="402">
        <v>0</v>
      </c>
      <c r="BO11" s="402">
        <v>0</v>
      </c>
      <c r="BP11" s="402">
        <v>0</v>
      </c>
      <c r="BQ11" s="402">
        <v>0</v>
      </c>
      <c r="BR11" s="402">
        <v>0</v>
      </c>
      <c r="BS11" s="402">
        <v>0</v>
      </c>
      <c r="BT11" s="402">
        <v>0</v>
      </c>
      <c r="BU11" s="402">
        <v>0</v>
      </c>
      <c r="BV11" s="402">
        <v>0</v>
      </c>
      <c r="BW11" s="402">
        <v>0</v>
      </c>
      <c r="BX11" s="402">
        <v>0</v>
      </c>
      <c r="BY11" s="402">
        <v>0</v>
      </c>
      <c r="BZ11" s="402">
        <v>0</v>
      </c>
      <c r="CA11" s="402">
        <v>0</v>
      </c>
      <c r="CB11" s="402">
        <v>0</v>
      </c>
      <c r="CC11" s="402">
        <v>0</v>
      </c>
      <c r="CD11" s="402">
        <v>0</v>
      </c>
      <c r="CE11" s="403">
        <v>0</v>
      </c>
    </row>
    <row r="12" spans="1:83" x14ac:dyDescent="0.35">
      <c r="B12" s="447" t="s">
        <v>754</v>
      </c>
      <c r="C12" s="447"/>
      <c r="D12" s="402">
        <v>0</v>
      </c>
      <c r="E12" s="402">
        <v>0</v>
      </c>
      <c r="F12" s="402">
        <v>0</v>
      </c>
      <c r="G12" s="402">
        <v>0</v>
      </c>
      <c r="H12" s="402">
        <v>0</v>
      </c>
      <c r="I12" s="402">
        <v>0</v>
      </c>
      <c r="J12" s="402">
        <v>0</v>
      </c>
      <c r="K12" s="402">
        <v>0</v>
      </c>
      <c r="L12" s="402">
        <v>0</v>
      </c>
      <c r="M12" s="402">
        <v>0</v>
      </c>
      <c r="N12" s="402">
        <v>0</v>
      </c>
      <c r="O12" s="402">
        <v>0</v>
      </c>
      <c r="P12" s="402">
        <v>0</v>
      </c>
      <c r="Q12" s="402">
        <v>0</v>
      </c>
      <c r="R12" s="402">
        <v>0</v>
      </c>
      <c r="S12" s="402">
        <v>0</v>
      </c>
      <c r="T12" s="402">
        <v>0</v>
      </c>
      <c r="U12" s="402">
        <v>0</v>
      </c>
      <c r="V12" s="402">
        <v>0</v>
      </c>
      <c r="W12" s="402">
        <v>0</v>
      </c>
      <c r="X12" s="402">
        <v>0</v>
      </c>
      <c r="Y12" s="402">
        <v>0</v>
      </c>
      <c r="Z12" s="402">
        <v>0</v>
      </c>
      <c r="AA12" s="402">
        <v>0</v>
      </c>
      <c r="AB12" s="402">
        <v>0</v>
      </c>
      <c r="AC12" s="402">
        <v>0</v>
      </c>
      <c r="AD12" s="402">
        <v>0</v>
      </c>
      <c r="AE12" s="402">
        <v>0</v>
      </c>
      <c r="AF12" s="402">
        <v>0</v>
      </c>
      <c r="AG12" s="402">
        <v>0</v>
      </c>
      <c r="AH12" s="402">
        <v>0</v>
      </c>
      <c r="AI12" s="402">
        <v>0</v>
      </c>
      <c r="AJ12" s="402">
        <v>0</v>
      </c>
      <c r="AK12" s="402">
        <v>0</v>
      </c>
      <c r="AL12" s="402">
        <v>0</v>
      </c>
      <c r="AM12" s="402">
        <v>0</v>
      </c>
      <c r="AN12" s="402">
        <v>0</v>
      </c>
      <c r="AO12" s="402">
        <v>0</v>
      </c>
      <c r="AP12" s="402">
        <v>0</v>
      </c>
      <c r="AQ12" s="402">
        <v>0</v>
      </c>
      <c r="AR12" s="402">
        <v>0</v>
      </c>
      <c r="AS12" s="402">
        <v>0</v>
      </c>
      <c r="AT12" s="402">
        <v>0</v>
      </c>
      <c r="AU12" s="402">
        <v>0</v>
      </c>
      <c r="AV12" s="402">
        <v>0</v>
      </c>
      <c r="AW12" s="402">
        <v>0</v>
      </c>
      <c r="AX12" s="402">
        <v>0</v>
      </c>
      <c r="AY12" s="402">
        <v>0</v>
      </c>
      <c r="AZ12" s="402">
        <v>0</v>
      </c>
      <c r="BA12" s="402">
        <v>0</v>
      </c>
      <c r="BB12" s="402">
        <v>0</v>
      </c>
      <c r="BC12" s="402">
        <v>0</v>
      </c>
      <c r="BD12" s="402">
        <v>0</v>
      </c>
      <c r="BE12" s="402">
        <v>0</v>
      </c>
      <c r="BF12" s="402">
        <v>59.934411837214597</v>
      </c>
      <c r="BG12" s="402">
        <v>79.996590509105459</v>
      </c>
      <c r="BH12" s="402">
        <v>66.433512408466754</v>
      </c>
      <c r="BI12" s="402">
        <v>53.223220960782108</v>
      </c>
      <c r="BJ12" s="402">
        <v>60.092167285544491</v>
      </c>
      <c r="BK12" s="402">
        <v>77.15043259108937</v>
      </c>
      <c r="BL12" s="402">
        <v>75.717724435120687</v>
      </c>
      <c r="BM12" s="402">
        <v>107.1420501682118</v>
      </c>
      <c r="BN12" s="402">
        <v>0</v>
      </c>
      <c r="BO12" s="402">
        <v>0</v>
      </c>
      <c r="BP12" s="402">
        <v>0</v>
      </c>
      <c r="BQ12" s="402">
        <v>0</v>
      </c>
      <c r="BR12" s="402">
        <v>0</v>
      </c>
      <c r="BS12" s="402">
        <v>0</v>
      </c>
      <c r="BT12" s="402">
        <v>0</v>
      </c>
      <c r="BU12" s="402">
        <v>0</v>
      </c>
      <c r="BV12" s="402">
        <v>0</v>
      </c>
      <c r="BW12" s="402">
        <v>0</v>
      </c>
      <c r="BX12" s="402">
        <v>0</v>
      </c>
      <c r="BY12" s="402">
        <v>0</v>
      </c>
      <c r="BZ12" s="402">
        <v>0</v>
      </c>
      <c r="CA12" s="402">
        <v>0</v>
      </c>
      <c r="CB12" s="402">
        <v>0</v>
      </c>
      <c r="CC12" s="402">
        <v>0</v>
      </c>
      <c r="CD12" s="402">
        <v>0</v>
      </c>
      <c r="CE12" s="403">
        <v>0</v>
      </c>
    </row>
    <row r="13" spans="1:83" x14ac:dyDescent="0.35">
      <c r="B13" s="447" t="s">
        <v>755</v>
      </c>
      <c r="C13" s="447"/>
      <c r="D13" s="402">
        <v>0</v>
      </c>
      <c r="E13" s="402">
        <v>0</v>
      </c>
      <c r="F13" s="402">
        <v>0</v>
      </c>
      <c r="G13" s="402">
        <v>0</v>
      </c>
      <c r="H13" s="402">
        <v>0</v>
      </c>
      <c r="I13" s="402">
        <v>0</v>
      </c>
      <c r="J13" s="402">
        <v>0</v>
      </c>
      <c r="K13" s="402">
        <v>0</v>
      </c>
      <c r="L13" s="402">
        <v>0</v>
      </c>
      <c r="M13" s="402">
        <v>0</v>
      </c>
      <c r="N13" s="402">
        <v>0</v>
      </c>
      <c r="O13" s="402">
        <v>0</v>
      </c>
      <c r="P13" s="402">
        <v>0</v>
      </c>
      <c r="Q13" s="402">
        <v>0</v>
      </c>
      <c r="R13" s="402">
        <v>0</v>
      </c>
      <c r="S13" s="402">
        <v>0</v>
      </c>
      <c r="T13" s="402">
        <v>0</v>
      </c>
      <c r="U13" s="402">
        <v>0</v>
      </c>
      <c r="V13" s="402">
        <v>0</v>
      </c>
      <c r="W13" s="402">
        <v>0</v>
      </c>
      <c r="X13" s="402">
        <v>0</v>
      </c>
      <c r="Y13" s="402">
        <v>0</v>
      </c>
      <c r="Z13" s="402">
        <v>0</v>
      </c>
      <c r="AA13" s="402">
        <v>0</v>
      </c>
      <c r="AB13" s="402">
        <v>0</v>
      </c>
      <c r="AC13" s="402">
        <v>0</v>
      </c>
      <c r="AD13" s="402">
        <v>0</v>
      </c>
      <c r="AE13" s="402">
        <v>0</v>
      </c>
      <c r="AF13" s="402">
        <v>0</v>
      </c>
      <c r="AG13" s="402">
        <v>0</v>
      </c>
      <c r="AH13" s="402">
        <v>0</v>
      </c>
      <c r="AI13" s="402">
        <v>0</v>
      </c>
      <c r="AJ13" s="402">
        <v>0</v>
      </c>
      <c r="AK13" s="402">
        <v>0</v>
      </c>
      <c r="AL13" s="402">
        <v>0</v>
      </c>
      <c r="AM13" s="402">
        <v>0</v>
      </c>
      <c r="AN13" s="402">
        <v>0</v>
      </c>
      <c r="AO13" s="402">
        <v>0</v>
      </c>
      <c r="AP13" s="402">
        <v>0</v>
      </c>
      <c r="AQ13" s="402">
        <v>0</v>
      </c>
      <c r="AR13" s="402">
        <v>0</v>
      </c>
      <c r="AS13" s="402">
        <v>0</v>
      </c>
      <c r="AT13" s="402">
        <v>0</v>
      </c>
      <c r="AU13" s="402">
        <v>0</v>
      </c>
      <c r="AV13" s="402">
        <v>0</v>
      </c>
      <c r="AW13" s="402">
        <v>0</v>
      </c>
      <c r="AX13" s="402">
        <v>0</v>
      </c>
      <c r="AY13" s="402">
        <v>0</v>
      </c>
      <c r="AZ13" s="402">
        <v>0</v>
      </c>
      <c r="BA13" s="402">
        <v>0</v>
      </c>
      <c r="BB13" s="402">
        <v>0</v>
      </c>
      <c r="BC13" s="402">
        <v>0</v>
      </c>
      <c r="BD13" s="402">
        <v>0</v>
      </c>
      <c r="BE13" s="402">
        <v>0</v>
      </c>
      <c r="BF13" s="402">
        <v>73.797358224853824</v>
      </c>
      <c r="BG13" s="402">
        <v>80.795989099068137</v>
      </c>
      <c r="BH13" s="402">
        <v>68.247902212975845</v>
      </c>
      <c r="BI13" s="402">
        <v>54.503284738497818</v>
      </c>
      <c r="BJ13" s="402">
        <v>65.885239656398554</v>
      </c>
      <c r="BK13" s="402">
        <v>79.468410960642302</v>
      </c>
      <c r="BL13" s="402">
        <v>78.547551949092039</v>
      </c>
      <c r="BM13" s="402">
        <v>48.979222934039683</v>
      </c>
      <c r="BN13" s="402">
        <v>0</v>
      </c>
      <c r="BO13" s="402">
        <v>0</v>
      </c>
      <c r="BP13" s="402">
        <v>0</v>
      </c>
      <c r="BQ13" s="402">
        <v>0</v>
      </c>
      <c r="BR13" s="402">
        <v>0</v>
      </c>
      <c r="BS13" s="402">
        <v>0</v>
      </c>
      <c r="BT13" s="402">
        <v>0</v>
      </c>
      <c r="BU13" s="402">
        <v>0</v>
      </c>
      <c r="BV13" s="402">
        <v>0</v>
      </c>
      <c r="BW13" s="402">
        <v>0</v>
      </c>
      <c r="BX13" s="402">
        <v>0</v>
      </c>
      <c r="BY13" s="402">
        <v>0</v>
      </c>
      <c r="BZ13" s="402">
        <v>0</v>
      </c>
      <c r="CA13" s="402">
        <v>0</v>
      </c>
      <c r="CB13" s="402">
        <v>0</v>
      </c>
      <c r="CC13" s="402">
        <v>0</v>
      </c>
      <c r="CD13" s="402">
        <v>0</v>
      </c>
      <c r="CE13" s="403">
        <v>0</v>
      </c>
    </row>
    <row r="14" spans="1:83" ht="16" thickBot="1" x14ac:dyDescent="0.4">
      <c r="A14" s="418"/>
      <c r="B14" s="459"/>
      <c r="C14" s="459"/>
      <c r="D14" s="430"/>
      <c r="E14" s="430"/>
      <c r="F14" s="430"/>
      <c r="G14" s="430"/>
      <c r="H14" s="430"/>
      <c r="I14" s="430"/>
      <c r="J14" s="430"/>
      <c r="K14" s="430"/>
      <c r="L14" s="430"/>
      <c r="M14" s="430"/>
      <c r="N14" s="430"/>
      <c r="O14" s="430"/>
      <c r="P14" s="430"/>
      <c r="Q14" s="430"/>
      <c r="R14" s="430"/>
      <c r="S14" s="430"/>
      <c r="T14" s="430"/>
      <c r="U14" s="430"/>
      <c r="V14" s="430"/>
      <c r="W14" s="430"/>
      <c r="X14" s="430"/>
      <c r="Y14" s="430"/>
      <c r="Z14" s="430"/>
      <c r="AA14" s="430"/>
      <c r="AB14" s="430"/>
      <c r="AC14" s="430"/>
      <c r="AD14" s="430"/>
      <c r="AE14" s="430"/>
      <c r="AF14" s="430"/>
      <c r="AG14" s="430"/>
      <c r="AH14" s="430"/>
      <c r="AI14" s="430"/>
      <c r="AJ14" s="430"/>
      <c r="AK14" s="430"/>
      <c r="AL14" s="430"/>
      <c r="AM14" s="430"/>
      <c r="AN14" s="430"/>
      <c r="AO14" s="430"/>
      <c r="AP14" s="430"/>
      <c r="AQ14" s="430"/>
      <c r="AR14" s="430"/>
      <c r="AS14" s="430"/>
      <c r="AT14" s="430"/>
      <c r="AU14" s="430"/>
      <c r="AV14" s="430"/>
      <c r="AW14" s="430"/>
      <c r="AX14" s="430"/>
      <c r="AY14" s="430"/>
      <c r="AZ14" s="430"/>
      <c r="BA14" s="430"/>
      <c r="BB14" s="430"/>
      <c r="BC14" s="430"/>
      <c r="BD14" s="430"/>
      <c r="BE14" s="430"/>
      <c r="BF14" s="430"/>
      <c r="BG14" s="430"/>
      <c r="BH14" s="430"/>
      <c r="BI14" s="430"/>
      <c r="BJ14" s="430"/>
      <c r="BK14" s="430"/>
      <c r="BL14" s="430"/>
      <c r="BM14" s="430"/>
      <c r="BN14" s="430"/>
      <c r="BO14" s="430"/>
      <c r="BP14" s="430"/>
      <c r="BQ14" s="430"/>
      <c r="BR14" s="430"/>
      <c r="BS14" s="430"/>
      <c r="BT14" s="430"/>
      <c r="BU14" s="430"/>
      <c r="BV14" s="430"/>
      <c r="BW14" s="430"/>
      <c r="BX14" s="430"/>
      <c r="BY14" s="430"/>
      <c r="BZ14" s="430"/>
      <c r="CA14" s="430"/>
      <c r="CB14" s="430"/>
      <c r="CC14" s="430"/>
      <c r="CD14" s="430"/>
      <c r="CE14" s="431"/>
    </row>
    <row r="15" spans="1:83" x14ac:dyDescent="0.35">
      <c r="B15" s="415"/>
      <c r="D15" s="399"/>
      <c r="E15" s="399"/>
      <c r="F15" s="399"/>
      <c r="G15" s="399"/>
      <c r="H15" s="399"/>
      <c r="I15" s="399"/>
      <c r="J15" s="399"/>
      <c r="K15" s="399"/>
      <c r="L15" s="399"/>
      <c r="M15" s="399"/>
      <c r="N15" s="399"/>
      <c r="O15" s="399"/>
      <c r="P15" s="399"/>
      <c r="Q15" s="399"/>
      <c r="R15" s="399"/>
      <c r="S15" s="399"/>
      <c r="T15" s="399"/>
      <c r="U15" s="399"/>
      <c r="V15" s="399"/>
      <c r="W15" s="399"/>
      <c r="X15" s="399"/>
      <c r="Y15" s="399"/>
      <c r="Z15" s="399"/>
      <c r="AA15" s="399"/>
      <c r="AB15" s="399"/>
      <c r="AC15" s="399"/>
      <c r="AD15" s="399"/>
      <c r="AE15" s="399"/>
      <c r="AF15" s="399"/>
      <c r="AG15" s="399"/>
      <c r="AH15" s="399"/>
      <c r="AI15" s="399"/>
      <c r="AJ15" s="399"/>
      <c r="AK15" s="399"/>
      <c r="AL15" s="399"/>
      <c r="AM15" s="399"/>
      <c r="AN15" s="399"/>
      <c r="AO15" s="399"/>
      <c r="AP15" s="399"/>
      <c r="AQ15" s="399"/>
      <c r="AR15" s="399"/>
      <c r="AS15" s="399"/>
      <c r="AT15" s="399"/>
      <c r="AU15" s="399"/>
      <c r="AV15" s="399"/>
      <c r="AW15" s="399"/>
      <c r="AX15" s="399"/>
      <c r="AY15" s="399"/>
      <c r="AZ15" s="399"/>
      <c r="BA15" s="399"/>
      <c r="BB15" s="399"/>
      <c r="BC15" s="399"/>
      <c r="BD15" s="399"/>
      <c r="BE15" s="399"/>
      <c r="BF15" s="399"/>
      <c r="BG15" s="399"/>
      <c r="BH15" s="399"/>
      <c r="BI15" s="399"/>
      <c r="BJ15" s="399"/>
      <c r="BK15" s="399"/>
      <c r="BL15" s="399"/>
      <c r="BM15" s="399"/>
      <c r="BN15" s="399"/>
      <c r="BO15" s="399"/>
      <c r="BP15" s="399"/>
      <c r="BQ15" s="399"/>
      <c r="BR15" s="399"/>
      <c r="BS15" s="399"/>
      <c r="BT15" s="399"/>
      <c r="BU15" s="399"/>
      <c r="BV15" s="399"/>
      <c r="BW15" s="399"/>
    </row>
  </sheetData>
  <hyperlinks>
    <hyperlink ref="A1" location="Contents!A1" display="Contents page" xr:uid="{00000000-0004-0000-1B00-000000000000}"/>
    <hyperlink ref="B1" location="Notes!A1" display="Information relating to this table can be found in the 'Notes' tab" xr:uid="{00000000-0004-0000-1B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C9C9C9"/>
  </sheetPr>
  <dimension ref="A1:CE26"/>
  <sheetViews>
    <sheetView zoomScale="70" zoomScaleNormal="70" workbookViewId="0">
      <pane xSplit="3" ySplit="3" topLeftCell="BY4" activePane="bottomRight" state="frozen"/>
      <selection pane="topRight" activeCell="D1" sqref="D1"/>
      <selection pane="bottomLeft" activeCell="A4" sqref="A4"/>
      <selection pane="bottomRight"/>
    </sheetView>
  </sheetViews>
  <sheetFormatPr defaultColWidth="9" defaultRowHeight="15.5" x14ac:dyDescent="0.35"/>
  <cols>
    <col min="1" max="1" width="23" style="363" bestFit="1" customWidth="1"/>
    <col min="2" max="2" width="75.81640625" style="363" customWidth="1"/>
    <col min="3" max="3" width="25.81640625" style="363" customWidth="1"/>
    <col min="4" max="75" width="12.81640625" style="198" customWidth="1"/>
    <col min="76" max="83" width="12.81640625" style="363" customWidth="1"/>
    <col min="84" max="84" width="9" style="363" customWidth="1"/>
    <col min="85" max="16384" width="9" style="363"/>
  </cols>
  <sheetData>
    <row r="1" spans="1:83" s="361" customFormat="1" ht="25.5" customHeight="1" thickBot="1" x14ac:dyDescent="0.3">
      <c r="A1" s="45" t="s">
        <v>46</v>
      </c>
      <c r="B1" s="46" t="s">
        <v>114</v>
      </c>
      <c r="C1" s="110"/>
      <c r="D1" s="359"/>
      <c r="E1" s="359"/>
      <c r="F1" s="359"/>
      <c r="G1" s="359"/>
      <c r="H1" s="359"/>
      <c r="I1" s="359"/>
      <c r="J1" s="359"/>
      <c r="K1" s="359"/>
      <c r="L1" s="359"/>
      <c r="M1" s="359"/>
      <c r="N1" s="359"/>
      <c r="O1" s="359"/>
      <c r="P1" s="359"/>
      <c r="Q1" s="359"/>
      <c r="R1" s="359"/>
      <c r="S1" s="359"/>
      <c r="T1" s="359"/>
      <c r="U1" s="359"/>
      <c r="V1" s="359"/>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421"/>
      <c r="BW1" s="421"/>
      <c r="BX1" s="421"/>
    </row>
    <row r="2" spans="1:83" ht="15.75" customHeight="1" x14ac:dyDescent="0.35">
      <c r="A2" s="48" t="s">
        <v>47</v>
      </c>
      <c r="B2" s="17" t="s">
        <v>756</v>
      </c>
      <c r="C2" s="443"/>
      <c r="D2" s="51"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83" x14ac:dyDescent="0.35">
      <c r="A3" s="112">
        <v>2023</v>
      </c>
      <c r="B3" s="364" t="s">
        <v>245</v>
      </c>
      <c r="C3" s="408"/>
      <c r="D3" s="272" t="s">
        <v>150</v>
      </c>
      <c r="E3" s="272" t="s">
        <v>150</v>
      </c>
      <c r="F3" s="272" t="s">
        <v>150</v>
      </c>
      <c r="G3" s="272" t="s">
        <v>150</v>
      </c>
      <c r="H3" s="272" t="s">
        <v>150</v>
      </c>
      <c r="I3" s="272" t="s">
        <v>150</v>
      </c>
      <c r="J3" s="272" t="s">
        <v>150</v>
      </c>
      <c r="K3" s="272" t="s">
        <v>150</v>
      </c>
      <c r="L3" s="272" t="s">
        <v>150</v>
      </c>
      <c r="M3" s="272" t="s">
        <v>150</v>
      </c>
      <c r="N3" s="272" t="s">
        <v>150</v>
      </c>
      <c r="O3" s="272" t="s">
        <v>150</v>
      </c>
      <c r="P3" s="272" t="s">
        <v>150</v>
      </c>
      <c r="Q3" s="272" t="s">
        <v>150</v>
      </c>
      <c r="R3" s="272" t="s">
        <v>150</v>
      </c>
      <c r="S3" s="272" t="s">
        <v>150</v>
      </c>
      <c r="T3" s="272" t="s">
        <v>150</v>
      </c>
      <c r="U3" s="272" t="s">
        <v>150</v>
      </c>
      <c r="V3" s="272" t="s">
        <v>150</v>
      </c>
      <c r="W3" s="272" t="s">
        <v>150</v>
      </c>
      <c r="X3" s="272" t="s">
        <v>150</v>
      </c>
      <c r="Y3" s="272" t="s">
        <v>150</v>
      </c>
      <c r="Z3" s="272" t="s">
        <v>150</v>
      </c>
      <c r="AA3" s="272" t="s">
        <v>150</v>
      </c>
      <c r="AB3" s="272" t="s">
        <v>150</v>
      </c>
      <c r="AC3" s="272" t="s">
        <v>150</v>
      </c>
      <c r="AD3" s="272" t="s">
        <v>150</v>
      </c>
      <c r="AE3" s="272" t="s">
        <v>150</v>
      </c>
      <c r="AF3" s="272" t="s">
        <v>150</v>
      </c>
      <c r="AG3" s="272" t="s">
        <v>150</v>
      </c>
      <c r="AH3" s="272" t="s">
        <v>150</v>
      </c>
      <c r="AI3" s="272" t="s">
        <v>150</v>
      </c>
      <c r="AJ3" s="272" t="s">
        <v>150</v>
      </c>
      <c r="AK3" s="272" t="s">
        <v>150</v>
      </c>
      <c r="AL3" s="272" t="s">
        <v>150</v>
      </c>
      <c r="AM3" s="272" t="s">
        <v>150</v>
      </c>
      <c r="AN3" s="272" t="s">
        <v>150</v>
      </c>
      <c r="AO3" s="272" t="s">
        <v>150</v>
      </c>
      <c r="AP3" s="272" t="s">
        <v>150</v>
      </c>
      <c r="AQ3" s="272" t="s">
        <v>150</v>
      </c>
      <c r="AR3" s="272" t="s">
        <v>150</v>
      </c>
      <c r="AS3" s="272" t="s">
        <v>150</v>
      </c>
      <c r="AT3" s="272" t="s">
        <v>150</v>
      </c>
      <c r="AU3" s="272" t="s">
        <v>150</v>
      </c>
      <c r="AV3" s="272" t="s">
        <v>150</v>
      </c>
      <c r="AW3" s="272" t="s">
        <v>150</v>
      </c>
      <c r="AX3" s="272" t="s">
        <v>150</v>
      </c>
      <c r="AY3" s="272" t="s">
        <v>150</v>
      </c>
      <c r="AZ3" s="272" t="s">
        <v>150</v>
      </c>
      <c r="BA3" s="272" t="s">
        <v>150</v>
      </c>
      <c r="BB3" s="272" t="s">
        <v>150</v>
      </c>
      <c r="BC3" s="272" t="s">
        <v>150</v>
      </c>
      <c r="BD3" s="272" t="s">
        <v>150</v>
      </c>
      <c r="BE3" s="272" t="s">
        <v>150</v>
      </c>
      <c r="BF3" s="272" t="s">
        <v>150</v>
      </c>
      <c r="BG3" s="272" t="s">
        <v>150</v>
      </c>
      <c r="BH3" s="272" t="s">
        <v>150</v>
      </c>
      <c r="BI3" s="272" t="s">
        <v>150</v>
      </c>
      <c r="BJ3" s="272" t="s">
        <v>150</v>
      </c>
      <c r="BK3" s="272" t="s">
        <v>150</v>
      </c>
      <c r="BL3" s="272" t="s">
        <v>150</v>
      </c>
      <c r="BM3" s="272" t="s">
        <v>150</v>
      </c>
      <c r="BN3" s="272" t="s">
        <v>150</v>
      </c>
      <c r="BO3" s="272" t="s">
        <v>150</v>
      </c>
      <c r="BP3" s="272" t="s">
        <v>150</v>
      </c>
      <c r="BQ3" s="272" t="s">
        <v>150</v>
      </c>
      <c r="BR3" s="272" t="s">
        <v>150</v>
      </c>
      <c r="BS3" s="272" t="s">
        <v>150</v>
      </c>
      <c r="BT3" s="272" t="s">
        <v>150</v>
      </c>
      <c r="BU3" s="272" t="s">
        <v>150</v>
      </c>
      <c r="BV3" s="272" t="s">
        <v>150</v>
      </c>
      <c r="BW3" s="272" t="s">
        <v>150</v>
      </c>
      <c r="BX3" s="272" t="s">
        <v>150</v>
      </c>
      <c r="BY3" s="272" t="s">
        <v>150</v>
      </c>
      <c r="BZ3" s="272" t="s">
        <v>151</v>
      </c>
      <c r="CA3" s="272" t="s">
        <v>151</v>
      </c>
      <c r="CB3" s="272" t="s">
        <v>151</v>
      </c>
      <c r="CC3" s="272" t="s">
        <v>151</v>
      </c>
      <c r="CD3" s="272" t="s">
        <v>151</v>
      </c>
      <c r="CE3" s="273" t="s">
        <v>151</v>
      </c>
    </row>
    <row r="4" spans="1:83" ht="26.25" customHeight="1" x14ac:dyDescent="0.35">
      <c r="A4" s="526"/>
      <c r="B4" s="82" t="s">
        <v>757</v>
      </c>
      <c r="C4" s="432"/>
      <c r="D4" s="527">
        <f t="shared" ref="D4:AI4" si="0">SUM(D5,D8,D9)</f>
        <v>0</v>
      </c>
      <c r="E4" s="527">
        <f t="shared" si="0"/>
        <v>0</v>
      </c>
      <c r="F4" s="527">
        <f t="shared" si="0"/>
        <v>0</v>
      </c>
      <c r="G4" s="527">
        <f t="shared" si="0"/>
        <v>0</v>
      </c>
      <c r="H4" s="527">
        <f t="shared" si="0"/>
        <v>0</v>
      </c>
      <c r="I4" s="527">
        <f t="shared" si="0"/>
        <v>0</v>
      </c>
      <c r="J4" s="527">
        <f t="shared" si="0"/>
        <v>0</v>
      </c>
      <c r="K4" s="527">
        <f t="shared" si="0"/>
        <v>0</v>
      </c>
      <c r="L4" s="527">
        <f t="shared" si="0"/>
        <v>0</v>
      </c>
      <c r="M4" s="527">
        <f t="shared" si="0"/>
        <v>0</v>
      </c>
      <c r="N4" s="527">
        <f t="shared" si="0"/>
        <v>0</v>
      </c>
      <c r="O4" s="527">
        <f t="shared" si="0"/>
        <v>0</v>
      </c>
      <c r="P4" s="527">
        <f t="shared" si="0"/>
        <v>0</v>
      </c>
      <c r="Q4" s="527">
        <f t="shared" si="0"/>
        <v>0</v>
      </c>
      <c r="R4" s="527">
        <f t="shared" si="0"/>
        <v>0</v>
      </c>
      <c r="S4" s="527">
        <f t="shared" si="0"/>
        <v>0</v>
      </c>
      <c r="T4" s="527">
        <f t="shared" si="0"/>
        <v>0</v>
      </c>
      <c r="U4" s="527">
        <f t="shared" si="0"/>
        <v>0</v>
      </c>
      <c r="V4" s="527">
        <f t="shared" si="0"/>
        <v>0</v>
      </c>
      <c r="W4" s="527">
        <f t="shared" si="0"/>
        <v>0</v>
      </c>
      <c r="X4" s="527">
        <f t="shared" si="0"/>
        <v>0</v>
      </c>
      <c r="Y4" s="527">
        <f t="shared" si="0"/>
        <v>0</v>
      </c>
      <c r="Z4" s="527">
        <f t="shared" si="0"/>
        <v>0</v>
      </c>
      <c r="AA4" s="527">
        <f t="shared" si="0"/>
        <v>0</v>
      </c>
      <c r="AB4" s="527">
        <f t="shared" si="0"/>
        <v>0</v>
      </c>
      <c r="AC4" s="527">
        <f t="shared" si="0"/>
        <v>0</v>
      </c>
      <c r="AD4" s="527">
        <f t="shared" si="0"/>
        <v>0</v>
      </c>
      <c r="AE4" s="527">
        <f t="shared" si="0"/>
        <v>0</v>
      </c>
      <c r="AF4" s="527">
        <f t="shared" si="0"/>
        <v>0</v>
      </c>
      <c r="AG4" s="527">
        <f t="shared" si="0"/>
        <v>0</v>
      </c>
      <c r="AH4" s="527">
        <f t="shared" si="0"/>
        <v>561</v>
      </c>
      <c r="AI4" s="527">
        <f t="shared" si="0"/>
        <v>624</v>
      </c>
      <c r="AJ4" s="527">
        <f t="shared" ref="AJ4:BO4" si="1">SUM(AJ5,AJ8,AJ9)</f>
        <v>729</v>
      </c>
      <c r="AK4" s="527">
        <f t="shared" si="1"/>
        <v>924.13</v>
      </c>
      <c r="AL4" s="527">
        <f t="shared" si="1"/>
        <v>941</v>
      </c>
      <c r="AM4" s="527">
        <f t="shared" si="1"/>
        <v>985</v>
      </c>
      <c r="AN4" s="527">
        <f t="shared" si="1"/>
        <v>1189</v>
      </c>
      <c r="AO4" s="527">
        <f t="shared" si="1"/>
        <v>1371</v>
      </c>
      <c r="AP4" s="527">
        <f t="shared" si="1"/>
        <v>1458</v>
      </c>
      <c r="AQ4" s="527">
        <f t="shared" si="1"/>
        <v>1574</v>
      </c>
      <c r="AR4" s="527">
        <f t="shared" si="1"/>
        <v>1853.9770000000001</v>
      </c>
      <c r="AS4" s="527">
        <f t="shared" si="1"/>
        <v>2050.058</v>
      </c>
      <c r="AT4" s="527">
        <f t="shared" si="1"/>
        <v>2305.1849999999999</v>
      </c>
      <c r="AU4" s="527">
        <f t="shared" si="1"/>
        <v>2758</v>
      </c>
      <c r="AV4" s="527">
        <f t="shared" si="1"/>
        <v>3728</v>
      </c>
      <c r="AW4" s="527">
        <f t="shared" si="1"/>
        <v>3939</v>
      </c>
      <c r="AX4" s="527">
        <f t="shared" si="1"/>
        <v>3969</v>
      </c>
      <c r="AY4" s="527">
        <f t="shared" si="1"/>
        <v>3888</v>
      </c>
      <c r="AZ4" s="527">
        <f t="shared" si="1"/>
        <v>3815</v>
      </c>
      <c r="BA4" s="527">
        <f t="shared" si="1"/>
        <v>3773</v>
      </c>
      <c r="BB4" s="527">
        <f t="shared" si="1"/>
        <v>3619</v>
      </c>
      <c r="BC4" s="527">
        <f t="shared" si="1"/>
        <v>3781</v>
      </c>
      <c r="BD4" s="527">
        <f t="shared" si="1"/>
        <v>4095</v>
      </c>
      <c r="BE4" s="527">
        <f t="shared" si="1"/>
        <v>4486</v>
      </c>
      <c r="BF4" s="527">
        <f t="shared" si="1"/>
        <v>4484</v>
      </c>
      <c r="BG4" s="527">
        <f t="shared" si="1"/>
        <v>4851.1851234350615</v>
      </c>
      <c r="BH4" s="527">
        <f t="shared" si="1"/>
        <v>6099.3140000000003</v>
      </c>
      <c r="BI4" s="527">
        <f t="shared" si="1"/>
        <v>6508.5602195999991</v>
      </c>
      <c r="BJ4" s="527">
        <f t="shared" si="1"/>
        <v>6954.7246595999977</v>
      </c>
      <c r="BK4" s="527">
        <f t="shared" si="1"/>
        <v>7455.2028207140329</v>
      </c>
      <c r="BL4" s="527">
        <f t="shared" si="1"/>
        <v>7793.5174822999979</v>
      </c>
      <c r="BM4" s="527">
        <f t="shared" si="1"/>
        <v>8225.126148360001</v>
      </c>
      <c r="BN4" s="527">
        <f t="shared" si="1"/>
        <v>8242.1568431600008</v>
      </c>
      <c r="BO4" s="527">
        <f t="shared" si="1"/>
        <v>8052.1531093099993</v>
      </c>
      <c r="BP4" s="527">
        <f t="shared" ref="BP4:CE4" si="2">SUM(BP5,BP8,BP9)</f>
        <v>7510.8751163199995</v>
      </c>
      <c r="BQ4" s="527">
        <f t="shared" si="2"/>
        <v>7041.5234761999718</v>
      </c>
      <c r="BR4" s="527">
        <f t="shared" si="2"/>
        <v>6576.0799377400017</v>
      </c>
      <c r="BS4" s="527">
        <f t="shared" si="2"/>
        <v>6078.7060508699969</v>
      </c>
      <c r="BT4" s="527">
        <f t="shared" si="2"/>
        <v>5665.5855551100012</v>
      </c>
      <c r="BU4" s="527">
        <f t="shared" si="2"/>
        <v>5367.648018240001</v>
      </c>
      <c r="BV4" s="527">
        <f t="shared" si="2"/>
        <v>5139.8772267200002</v>
      </c>
      <c r="BW4" s="527">
        <f t="shared" si="2"/>
        <v>5060.8868007399979</v>
      </c>
      <c r="BX4" s="527">
        <f t="shared" si="2"/>
        <v>5071.059797515044</v>
      </c>
      <c r="BY4" s="527">
        <f t="shared" si="2"/>
        <v>4834.2942617299996</v>
      </c>
      <c r="BZ4" s="527">
        <f t="shared" si="2"/>
        <v>4896.6043284818898</v>
      </c>
      <c r="CA4" s="527">
        <f t="shared" si="2"/>
        <v>5437.2020516073735</v>
      </c>
      <c r="CB4" s="527">
        <f t="shared" si="2"/>
        <v>5722.2884985836045</v>
      </c>
      <c r="CC4" s="527">
        <f t="shared" si="2"/>
        <v>5601.4910343383362</v>
      </c>
      <c r="CD4" s="527">
        <f t="shared" si="2"/>
        <v>5368.8985948201489</v>
      </c>
      <c r="CE4" s="528">
        <f t="shared" si="2"/>
        <v>5104.5883502385204</v>
      </c>
    </row>
    <row r="5" spans="1:83" s="369" customFormat="1" ht="24" customHeight="1" x14ac:dyDescent="0.35">
      <c r="B5" s="73" t="s">
        <v>758</v>
      </c>
      <c r="C5" s="108"/>
      <c r="D5" s="529">
        <f t="shared" ref="D5:AI5" si="3">SUM(D6:D7)</f>
        <v>0</v>
      </c>
      <c r="E5" s="529">
        <f t="shared" si="3"/>
        <v>0</v>
      </c>
      <c r="F5" s="529">
        <f t="shared" si="3"/>
        <v>0</v>
      </c>
      <c r="G5" s="529">
        <f t="shared" si="3"/>
        <v>0</v>
      </c>
      <c r="H5" s="529">
        <f t="shared" si="3"/>
        <v>0</v>
      </c>
      <c r="I5" s="529">
        <f t="shared" si="3"/>
        <v>0</v>
      </c>
      <c r="J5" s="529">
        <f t="shared" si="3"/>
        <v>0</v>
      </c>
      <c r="K5" s="529">
        <f t="shared" si="3"/>
        <v>0</v>
      </c>
      <c r="L5" s="529">
        <f t="shared" si="3"/>
        <v>0</v>
      </c>
      <c r="M5" s="529">
        <f t="shared" si="3"/>
        <v>0</v>
      </c>
      <c r="N5" s="529">
        <f t="shared" si="3"/>
        <v>0</v>
      </c>
      <c r="O5" s="529">
        <f t="shared" si="3"/>
        <v>0</v>
      </c>
      <c r="P5" s="529">
        <f t="shared" si="3"/>
        <v>0</v>
      </c>
      <c r="Q5" s="529">
        <f t="shared" si="3"/>
        <v>0</v>
      </c>
      <c r="R5" s="529">
        <f t="shared" si="3"/>
        <v>0</v>
      </c>
      <c r="S5" s="529">
        <f t="shared" si="3"/>
        <v>0</v>
      </c>
      <c r="T5" s="529">
        <f t="shared" si="3"/>
        <v>0</v>
      </c>
      <c r="U5" s="529">
        <f t="shared" si="3"/>
        <v>0</v>
      </c>
      <c r="V5" s="529">
        <f t="shared" si="3"/>
        <v>0</v>
      </c>
      <c r="W5" s="529">
        <f t="shared" si="3"/>
        <v>0</v>
      </c>
      <c r="X5" s="529">
        <f t="shared" si="3"/>
        <v>0</v>
      </c>
      <c r="Y5" s="529">
        <f t="shared" si="3"/>
        <v>0</v>
      </c>
      <c r="Z5" s="529">
        <f t="shared" si="3"/>
        <v>0</v>
      </c>
      <c r="AA5" s="529">
        <f t="shared" si="3"/>
        <v>0</v>
      </c>
      <c r="AB5" s="529">
        <f t="shared" si="3"/>
        <v>0</v>
      </c>
      <c r="AC5" s="529">
        <f t="shared" si="3"/>
        <v>0</v>
      </c>
      <c r="AD5" s="529">
        <f t="shared" si="3"/>
        <v>0</v>
      </c>
      <c r="AE5" s="529">
        <f t="shared" si="3"/>
        <v>0</v>
      </c>
      <c r="AF5" s="529">
        <f t="shared" si="3"/>
        <v>0</v>
      </c>
      <c r="AG5" s="529">
        <f t="shared" si="3"/>
        <v>0</v>
      </c>
      <c r="AH5" s="529">
        <f t="shared" si="3"/>
        <v>0</v>
      </c>
      <c r="AI5" s="529">
        <f t="shared" si="3"/>
        <v>0</v>
      </c>
      <c r="AJ5" s="529">
        <f t="shared" ref="AJ5:BO5" si="4">SUM(AJ6:AJ7)</f>
        <v>0</v>
      </c>
      <c r="AK5" s="529">
        <f t="shared" si="4"/>
        <v>0</v>
      </c>
      <c r="AL5" s="529">
        <f t="shared" si="4"/>
        <v>0</v>
      </c>
      <c r="AM5" s="529">
        <f t="shared" si="4"/>
        <v>0</v>
      </c>
      <c r="AN5" s="529">
        <f t="shared" si="4"/>
        <v>0</v>
      </c>
      <c r="AO5" s="529">
        <f t="shared" si="4"/>
        <v>0</v>
      </c>
      <c r="AP5" s="529">
        <f t="shared" si="4"/>
        <v>0</v>
      </c>
      <c r="AQ5" s="529">
        <f t="shared" si="4"/>
        <v>0</v>
      </c>
      <c r="AR5" s="529">
        <f t="shared" si="4"/>
        <v>0</v>
      </c>
      <c r="AS5" s="529">
        <f t="shared" si="4"/>
        <v>0</v>
      </c>
      <c r="AT5" s="529">
        <f t="shared" si="4"/>
        <v>0</v>
      </c>
      <c r="AU5" s="529">
        <f t="shared" si="4"/>
        <v>0</v>
      </c>
      <c r="AV5" s="529">
        <f t="shared" si="4"/>
        <v>0</v>
      </c>
      <c r="AW5" s="529">
        <f t="shared" si="4"/>
        <v>0</v>
      </c>
      <c r="AX5" s="529">
        <f t="shared" si="4"/>
        <v>0</v>
      </c>
      <c r="AY5" s="529">
        <f t="shared" si="4"/>
        <v>0</v>
      </c>
      <c r="AZ5" s="529">
        <f t="shared" si="4"/>
        <v>0</v>
      </c>
      <c r="BA5" s="529">
        <f t="shared" si="4"/>
        <v>0</v>
      </c>
      <c r="BB5" s="529">
        <f t="shared" si="4"/>
        <v>0</v>
      </c>
      <c r="BC5" s="529">
        <f t="shared" si="4"/>
        <v>0</v>
      </c>
      <c r="BD5" s="529">
        <f t="shared" si="4"/>
        <v>0</v>
      </c>
      <c r="BE5" s="529">
        <f t="shared" si="4"/>
        <v>0</v>
      </c>
      <c r="BF5" s="529">
        <f t="shared" si="4"/>
        <v>0</v>
      </c>
      <c r="BG5" s="529">
        <f t="shared" si="4"/>
        <v>2336.1031234350612</v>
      </c>
      <c r="BH5" s="529">
        <f t="shared" si="4"/>
        <v>5970.616</v>
      </c>
      <c r="BI5" s="529">
        <f t="shared" si="4"/>
        <v>6426.2752195999992</v>
      </c>
      <c r="BJ5" s="529">
        <f t="shared" si="4"/>
        <v>6868.5436595999981</v>
      </c>
      <c r="BK5" s="529">
        <f t="shared" si="4"/>
        <v>7367.1248207140325</v>
      </c>
      <c r="BL5" s="529">
        <f t="shared" si="4"/>
        <v>7703.3184822999983</v>
      </c>
      <c r="BM5" s="529">
        <f t="shared" si="4"/>
        <v>8128.8851483600001</v>
      </c>
      <c r="BN5" s="529">
        <f t="shared" si="4"/>
        <v>8242.1568431600008</v>
      </c>
      <c r="BO5" s="529">
        <f t="shared" si="4"/>
        <v>8052.1531093099993</v>
      </c>
      <c r="BP5" s="529">
        <f t="shared" ref="BP5:CE5" si="5">SUM(BP6:BP7)</f>
        <v>7510.8751163199995</v>
      </c>
      <c r="BQ5" s="529">
        <f t="shared" si="5"/>
        <v>7041.5234761999718</v>
      </c>
      <c r="BR5" s="529">
        <f t="shared" si="5"/>
        <v>6576.0799377400017</v>
      </c>
      <c r="BS5" s="529">
        <f t="shared" si="5"/>
        <v>6078.7060508699969</v>
      </c>
      <c r="BT5" s="529">
        <f t="shared" si="5"/>
        <v>5665.5855551100012</v>
      </c>
      <c r="BU5" s="529">
        <f t="shared" si="5"/>
        <v>5367.648018240001</v>
      </c>
      <c r="BV5" s="529">
        <f t="shared" si="5"/>
        <v>5139.8772267200002</v>
      </c>
      <c r="BW5" s="529">
        <f t="shared" si="5"/>
        <v>5060.8868007399979</v>
      </c>
      <c r="BX5" s="529">
        <f t="shared" si="5"/>
        <v>5071.059797515044</v>
      </c>
      <c r="BY5" s="529">
        <f t="shared" si="5"/>
        <v>4834.2942617299996</v>
      </c>
      <c r="BZ5" s="529">
        <f t="shared" si="5"/>
        <v>4896.6043284818898</v>
      </c>
      <c r="CA5" s="529">
        <f t="shared" si="5"/>
        <v>5437.2020516073735</v>
      </c>
      <c r="CB5" s="529">
        <f t="shared" si="5"/>
        <v>5722.2884985836045</v>
      </c>
      <c r="CC5" s="529">
        <f t="shared" si="5"/>
        <v>5601.4910343383362</v>
      </c>
      <c r="CD5" s="529">
        <f t="shared" si="5"/>
        <v>5368.8985948201489</v>
      </c>
      <c r="CE5" s="530">
        <f t="shared" si="5"/>
        <v>5104.5883502385204</v>
      </c>
    </row>
    <row r="6" spans="1:83" x14ac:dyDescent="0.35">
      <c r="B6" s="201" t="s">
        <v>759</v>
      </c>
      <c r="C6" s="73"/>
      <c r="D6" s="531">
        <v>0</v>
      </c>
      <c r="E6" s="531">
        <v>0</v>
      </c>
      <c r="F6" s="531">
        <v>0</v>
      </c>
      <c r="G6" s="531">
        <v>0</v>
      </c>
      <c r="H6" s="531">
        <v>0</v>
      </c>
      <c r="I6" s="531">
        <v>0</v>
      </c>
      <c r="J6" s="531">
        <v>0</v>
      </c>
      <c r="K6" s="531">
        <v>0</v>
      </c>
      <c r="L6" s="531">
        <v>0</v>
      </c>
      <c r="M6" s="531">
        <v>0</v>
      </c>
      <c r="N6" s="531">
        <v>0</v>
      </c>
      <c r="O6" s="531">
        <v>0</v>
      </c>
      <c r="P6" s="531">
        <v>0</v>
      </c>
      <c r="Q6" s="531">
        <v>0</v>
      </c>
      <c r="R6" s="531">
        <v>0</v>
      </c>
      <c r="S6" s="531">
        <v>0</v>
      </c>
      <c r="T6" s="531">
        <v>0</v>
      </c>
      <c r="U6" s="531">
        <v>0</v>
      </c>
      <c r="V6" s="531">
        <v>0</v>
      </c>
      <c r="W6" s="531">
        <v>0</v>
      </c>
      <c r="X6" s="531">
        <v>0</v>
      </c>
      <c r="Y6" s="531">
        <v>0</v>
      </c>
      <c r="Z6" s="531">
        <v>0</v>
      </c>
      <c r="AA6" s="531">
        <v>0</v>
      </c>
      <c r="AB6" s="531">
        <v>0</v>
      </c>
      <c r="AC6" s="531">
        <v>0</v>
      </c>
      <c r="AD6" s="531">
        <v>0</v>
      </c>
      <c r="AE6" s="531">
        <v>0</v>
      </c>
      <c r="AF6" s="531">
        <v>0</v>
      </c>
      <c r="AG6" s="531">
        <v>0</v>
      </c>
      <c r="AH6" s="531">
        <v>0</v>
      </c>
      <c r="AI6" s="531">
        <v>0</v>
      </c>
      <c r="AJ6" s="531">
        <v>0</v>
      </c>
      <c r="AK6" s="531">
        <v>0</v>
      </c>
      <c r="AL6" s="531">
        <v>0</v>
      </c>
      <c r="AM6" s="531">
        <v>0</v>
      </c>
      <c r="AN6" s="531">
        <v>0</v>
      </c>
      <c r="AO6" s="531">
        <v>0</v>
      </c>
      <c r="AP6" s="531">
        <v>0</v>
      </c>
      <c r="AQ6" s="531">
        <v>0</v>
      </c>
      <c r="AR6" s="531">
        <v>0</v>
      </c>
      <c r="AS6" s="531">
        <v>0</v>
      </c>
      <c r="AT6" s="531">
        <v>0</v>
      </c>
      <c r="AU6" s="531">
        <v>0</v>
      </c>
      <c r="AV6" s="531">
        <v>0</v>
      </c>
      <c r="AW6" s="531">
        <v>0</v>
      </c>
      <c r="AX6" s="531">
        <v>0</v>
      </c>
      <c r="AY6" s="531">
        <v>0</v>
      </c>
      <c r="AZ6" s="531">
        <v>0</v>
      </c>
      <c r="BA6" s="531">
        <v>0</v>
      </c>
      <c r="BB6" s="531">
        <v>0</v>
      </c>
      <c r="BC6" s="531">
        <v>0</v>
      </c>
      <c r="BD6" s="531">
        <v>0</v>
      </c>
      <c r="BE6" s="531">
        <v>0</v>
      </c>
      <c r="BF6" s="531">
        <v>0</v>
      </c>
      <c r="BG6" s="531">
        <v>2014.2471386050611</v>
      </c>
      <c r="BH6" s="531">
        <v>5015.7</v>
      </c>
      <c r="BI6" s="531">
        <v>5423.7671116726178</v>
      </c>
      <c r="BJ6" s="531">
        <v>5757.8360123012462</v>
      </c>
      <c r="BK6" s="531">
        <v>6177.3624194595423</v>
      </c>
      <c r="BL6" s="531">
        <v>6490.1720590102777</v>
      </c>
      <c r="BM6" s="531">
        <v>6915.0678474402721</v>
      </c>
      <c r="BN6" s="531">
        <v>6948.1568948414524</v>
      </c>
      <c r="BO6" s="531">
        <v>6809.6169528651753</v>
      </c>
      <c r="BP6" s="531">
        <v>6513.1149729962708</v>
      </c>
      <c r="BQ6" s="531">
        <v>6130.2807911553373</v>
      </c>
      <c r="BR6" s="531">
        <v>5797.0775256391153</v>
      </c>
      <c r="BS6" s="531">
        <v>5456.4054314190616</v>
      </c>
      <c r="BT6" s="531">
        <v>5243.7866305220668</v>
      </c>
      <c r="BU6" s="531">
        <v>4972.5094967900277</v>
      </c>
      <c r="BV6" s="531">
        <v>4731.5968871425393</v>
      </c>
      <c r="BW6" s="531">
        <v>4668.3984997758607</v>
      </c>
      <c r="BX6" s="531">
        <v>4700.5807268599101</v>
      </c>
      <c r="BY6" s="531">
        <v>4492.2822338054057</v>
      </c>
      <c r="BZ6" s="531">
        <v>4558.3956306713862</v>
      </c>
      <c r="CA6" s="531">
        <v>5080.344982944227</v>
      </c>
      <c r="CB6" s="531">
        <v>5362.7049598227486</v>
      </c>
      <c r="CC6" s="531">
        <v>5254.3904459449604</v>
      </c>
      <c r="CD6" s="531">
        <v>5048.3303924157826</v>
      </c>
      <c r="CE6" s="532">
        <v>4808.9893261840716</v>
      </c>
    </row>
    <row r="7" spans="1:83" x14ac:dyDescent="0.35">
      <c r="B7" s="201" t="s">
        <v>760</v>
      </c>
      <c r="C7" s="73"/>
      <c r="D7" s="531">
        <v>0</v>
      </c>
      <c r="E7" s="531">
        <v>0</v>
      </c>
      <c r="F7" s="531">
        <v>0</v>
      </c>
      <c r="G7" s="531">
        <v>0</v>
      </c>
      <c r="H7" s="531">
        <v>0</v>
      </c>
      <c r="I7" s="531">
        <v>0</v>
      </c>
      <c r="J7" s="531">
        <v>0</v>
      </c>
      <c r="K7" s="531">
        <v>0</v>
      </c>
      <c r="L7" s="531">
        <v>0</v>
      </c>
      <c r="M7" s="531">
        <v>0</v>
      </c>
      <c r="N7" s="531">
        <v>0</v>
      </c>
      <c r="O7" s="531">
        <v>0</v>
      </c>
      <c r="P7" s="531">
        <v>0</v>
      </c>
      <c r="Q7" s="531">
        <v>0</v>
      </c>
      <c r="R7" s="531">
        <v>0</v>
      </c>
      <c r="S7" s="531">
        <v>0</v>
      </c>
      <c r="T7" s="531">
        <v>0</v>
      </c>
      <c r="U7" s="531">
        <v>0</v>
      </c>
      <c r="V7" s="531">
        <v>0</v>
      </c>
      <c r="W7" s="531">
        <v>0</v>
      </c>
      <c r="X7" s="531">
        <v>0</v>
      </c>
      <c r="Y7" s="531">
        <v>0</v>
      </c>
      <c r="Z7" s="531">
        <v>0</v>
      </c>
      <c r="AA7" s="531">
        <v>0</v>
      </c>
      <c r="AB7" s="531">
        <v>0</v>
      </c>
      <c r="AC7" s="531">
        <v>0</v>
      </c>
      <c r="AD7" s="531">
        <v>0</v>
      </c>
      <c r="AE7" s="531">
        <v>0</v>
      </c>
      <c r="AF7" s="531">
        <v>0</v>
      </c>
      <c r="AG7" s="531">
        <v>0</v>
      </c>
      <c r="AH7" s="531">
        <v>0</v>
      </c>
      <c r="AI7" s="531">
        <v>0</v>
      </c>
      <c r="AJ7" s="531">
        <v>0</v>
      </c>
      <c r="AK7" s="531">
        <v>0</v>
      </c>
      <c r="AL7" s="531">
        <v>0</v>
      </c>
      <c r="AM7" s="531">
        <v>0</v>
      </c>
      <c r="AN7" s="531">
        <v>0</v>
      </c>
      <c r="AO7" s="531">
        <v>0</v>
      </c>
      <c r="AP7" s="531">
        <v>0</v>
      </c>
      <c r="AQ7" s="531">
        <v>0</v>
      </c>
      <c r="AR7" s="531">
        <v>0</v>
      </c>
      <c r="AS7" s="531">
        <v>0</v>
      </c>
      <c r="AT7" s="531">
        <v>0</v>
      </c>
      <c r="AU7" s="531">
        <v>0</v>
      </c>
      <c r="AV7" s="531">
        <v>0</v>
      </c>
      <c r="AW7" s="531">
        <v>0</v>
      </c>
      <c r="AX7" s="531">
        <v>0</v>
      </c>
      <c r="AY7" s="531">
        <v>0</v>
      </c>
      <c r="AZ7" s="531">
        <v>0</v>
      </c>
      <c r="BA7" s="531">
        <v>0</v>
      </c>
      <c r="BB7" s="531">
        <v>0</v>
      </c>
      <c r="BC7" s="531">
        <v>0</v>
      </c>
      <c r="BD7" s="531">
        <v>0</v>
      </c>
      <c r="BE7" s="531">
        <v>0</v>
      </c>
      <c r="BF7" s="531">
        <v>0</v>
      </c>
      <c r="BG7" s="531">
        <v>321.85598482999995</v>
      </c>
      <c r="BH7" s="531">
        <v>954.91600000000017</v>
      </c>
      <c r="BI7" s="531">
        <v>1002.5081079273812</v>
      </c>
      <c r="BJ7" s="531">
        <v>1110.7076472987521</v>
      </c>
      <c r="BK7" s="531">
        <v>1189.7624012544898</v>
      </c>
      <c r="BL7" s="531">
        <v>1213.1464232897204</v>
      </c>
      <c r="BM7" s="531">
        <v>1213.8173009197278</v>
      </c>
      <c r="BN7" s="531">
        <v>1293.9999483185484</v>
      </c>
      <c r="BO7" s="531">
        <v>1242.536156444824</v>
      </c>
      <c r="BP7" s="531">
        <v>997.76014332372893</v>
      </c>
      <c r="BQ7" s="531">
        <v>911.24268504463487</v>
      </c>
      <c r="BR7" s="531">
        <v>779.00241210088666</v>
      </c>
      <c r="BS7" s="531">
        <v>622.30061945093507</v>
      </c>
      <c r="BT7" s="531">
        <v>421.79892458793393</v>
      </c>
      <c r="BU7" s="531">
        <v>395.13852144997321</v>
      </c>
      <c r="BV7" s="531">
        <v>408.28033957746038</v>
      </c>
      <c r="BW7" s="531">
        <v>392.48830096413712</v>
      </c>
      <c r="BX7" s="531">
        <v>370.47907065513419</v>
      </c>
      <c r="BY7" s="531">
        <v>342.01202792459361</v>
      </c>
      <c r="BZ7" s="531">
        <v>338.20869781050311</v>
      </c>
      <c r="CA7" s="531">
        <v>356.85706866314649</v>
      </c>
      <c r="CB7" s="531">
        <v>359.58353876085579</v>
      </c>
      <c r="CC7" s="531">
        <v>347.10058839337592</v>
      </c>
      <c r="CD7" s="531">
        <v>320.56820240436639</v>
      </c>
      <c r="CE7" s="532">
        <v>295.59902405444871</v>
      </c>
    </row>
    <row r="8" spans="1:83" ht="31" x14ac:dyDescent="0.35">
      <c r="B8" s="500" t="s">
        <v>761</v>
      </c>
      <c r="C8" s="73"/>
      <c r="D8" s="529">
        <v>0</v>
      </c>
      <c r="E8" s="529">
        <v>0</v>
      </c>
      <c r="F8" s="529">
        <v>0</v>
      </c>
      <c r="G8" s="529">
        <v>0</v>
      </c>
      <c r="H8" s="529">
        <v>0</v>
      </c>
      <c r="I8" s="529">
        <v>0</v>
      </c>
      <c r="J8" s="529">
        <v>0</v>
      </c>
      <c r="K8" s="529">
        <v>0</v>
      </c>
      <c r="L8" s="529">
        <v>0</v>
      </c>
      <c r="M8" s="529">
        <v>0</v>
      </c>
      <c r="N8" s="529">
        <v>0</v>
      </c>
      <c r="O8" s="529">
        <v>0</v>
      </c>
      <c r="P8" s="529">
        <v>0</v>
      </c>
      <c r="Q8" s="529">
        <v>0</v>
      </c>
      <c r="R8" s="529">
        <v>0</v>
      </c>
      <c r="S8" s="529">
        <v>0</v>
      </c>
      <c r="T8" s="529">
        <v>0</v>
      </c>
      <c r="U8" s="529">
        <v>0</v>
      </c>
      <c r="V8" s="529">
        <v>0</v>
      </c>
      <c r="W8" s="529">
        <v>0</v>
      </c>
      <c r="X8" s="529">
        <v>0</v>
      </c>
      <c r="Y8" s="529">
        <v>0</v>
      </c>
      <c r="Z8" s="529">
        <v>0</v>
      </c>
      <c r="AA8" s="529">
        <v>0</v>
      </c>
      <c r="AB8" s="529">
        <v>0</v>
      </c>
      <c r="AC8" s="529">
        <v>0</v>
      </c>
      <c r="AD8" s="529">
        <v>0</v>
      </c>
      <c r="AE8" s="529">
        <v>0</v>
      </c>
      <c r="AF8" s="529">
        <v>0</v>
      </c>
      <c r="AG8" s="529">
        <v>0</v>
      </c>
      <c r="AH8" s="529">
        <v>0</v>
      </c>
      <c r="AI8" s="529">
        <v>0</v>
      </c>
      <c r="AJ8" s="529">
        <v>0</v>
      </c>
      <c r="AK8" s="529">
        <v>0</v>
      </c>
      <c r="AL8" s="529">
        <v>0</v>
      </c>
      <c r="AM8" s="529">
        <v>0</v>
      </c>
      <c r="AN8" s="529">
        <v>0</v>
      </c>
      <c r="AO8" s="529">
        <v>0</v>
      </c>
      <c r="AP8" s="529">
        <v>0</v>
      </c>
      <c r="AQ8" s="529">
        <v>0</v>
      </c>
      <c r="AR8" s="529">
        <v>1853.9770000000001</v>
      </c>
      <c r="AS8" s="529">
        <v>2050.058</v>
      </c>
      <c r="AT8" s="529">
        <v>2305.1849999999999</v>
      </c>
      <c r="AU8" s="529">
        <v>2758</v>
      </c>
      <c r="AV8" s="529">
        <v>3728</v>
      </c>
      <c r="AW8" s="529">
        <v>3939</v>
      </c>
      <c r="AX8" s="529">
        <v>3969</v>
      </c>
      <c r="AY8" s="529">
        <v>3888</v>
      </c>
      <c r="AZ8" s="529">
        <v>3815</v>
      </c>
      <c r="BA8" s="529">
        <v>3773</v>
      </c>
      <c r="BB8" s="529">
        <v>3619</v>
      </c>
      <c r="BC8" s="529">
        <v>3781</v>
      </c>
      <c r="BD8" s="529">
        <v>4095</v>
      </c>
      <c r="BE8" s="529">
        <v>4486</v>
      </c>
      <c r="BF8" s="529">
        <v>4484</v>
      </c>
      <c r="BG8" s="529">
        <v>2515.0819999999999</v>
      </c>
      <c r="BH8" s="529">
        <v>128.69800000000001</v>
      </c>
      <c r="BI8" s="529">
        <v>82.284999999999997</v>
      </c>
      <c r="BJ8" s="529">
        <v>86.180999999999997</v>
      </c>
      <c r="BK8" s="529">
        <v>88.078000000000003</v>
      </c>
      <c r="BL8" s="529">
        <v>90.198999999999998</v>
      </c>
      <c r="BM8" s="529">
        <v>96.241</v>
      </c>
      <c r="BN8" s="529">
        <v>0</v>
      </c>
      <c r="BO8" s="529">
        <v>0</v>
      </c>
      <c r="BP8" s="529">
        <v>0</v>
      </c>
      <c r="BQ8" s="529">
        <v>0</v>
      </c>
      <c r="BR8" s="529">
        <v>0</v>
      </c>
      <c r="BS8" s="529">
        <v>0</v>
      </c>
      <c r="BT8" s="529">
        <v>0</v>
      </c>
      <c r="BU8" s="529">
        <v>0</v>
      </c>
      <c r="BV8" s="529">
        <v>0</v>
      </c>
      <c r="BW8" s="529">
        <v>0</v>
      </c>
      <c r="BX8" s="529">
        <v>0</v>
      </c>
      <c r="BY8" s="529">
        <v>0</v>
      </c>
      <c r="BZ8" s="529">
        <v>0</v>
      </c>
      <c r="CA8" s="529">
        <v>0</v>
      </c>
      <c r="CB8" s="529">
        <v>0</v>
      </c>
      <c r="CC8" s="529">
        <v>0</v>
      </c>
      <c r="CD8" s="529">
        <v>0</v>
      </c>
      <c r="CE8" s="530">
        <v>0</v>
      </c>
    </row>
    <row r="9" spans="1:83" s="361" customFormat="1" ht="35.25" customHeight="1" thickBot="1" x14ac:dyDescent="0.3">
      <c r="B9" s="422" t="s">
        <v>762</v>
      </c>
      <c r="C9" s="533"/>
      <c r="D9" s="534">
        <v>0</v>
      </c>
      <c r="E9" s="534">
        <v>0</v>
      </c>
      <c r="F9" s="534">
        <v>0</v>
      </c>
      <c r="G9" s="534">
        <v>0</v>
      </c>
      <c r="H9" s="534">
        <v>0</v>
      </c>
      <c r="I9" s="534">
        <v>0</v>
      </c>
      <c r="J9" s="534">
        <v>0</v>
      </c>
      <c r="K9" s="534">
        <v>0</v>
      </c>
      <c r="L9" s="534">
        <v>0</v>
      </c>
      <c r="M9" s="534">
        <v>0</v>
      </c>
      <c r="N9" s="534">
        <v>0</v>
      </c>
      <c r="O9" s="534">
        <v>0</v>
      </c>
      <c r="P9" s="534">
        <v>0</v>
      </c>
      <c r="Q9" s="534">
        <v>0</v>
      </c>
      <c r="R9" s="534">
        <v>0</v>
      </c>
      <c r="S9" s="534">
        <v>0</v>
      </c>
      <c r="T9" s="534">
        <v>0</v>
      </c>
      <c r="U9" s="534">
        <v>0</v>
      </c>
      <c r="V9" s="534">
        <v>0</v>
      </c>
      <c r="W9" s="534">
        <v>0</v>
      </c>
      <c r="X9" s="534">
        <v>0</v>
      </c>
      <c r="Y9" s="534">
        <v>0</v>
      </c>
      <c r="Z9" s="534">
        <v>0</v>
      </c>
      <c r="AA9" s="534">
        <v>0</v>
      </c>
      <c r="AB9" s="534">
        <v>0</v>
      </c>
      <c r="AC9" s="534">
        <v>0</v>
      </c>
      <c r="AD9" s="534">
        <v>0</v>
      </c>
      <c r="AE9" s="534">
        <v>0</v>
      </c>
      <c r="AF9" s="534">
        <v>0</v>
      </c>
      <c r="AG9" s="534">
        <v>0</v>
      </c>
      <c r="AH9" s="534">
        <v>561</v>
      </c>
      <c r="AI9" s="534">
        <v>624</v>
      </c>
      <c r="AJ9" s="534">
        <v>729</v>
      </c>
      <c r="AK9" s="534">
        <v>924.13</v>
      </c>
      <c r="AL9" s="534">
        <v>941</v>
      </c>
      <c r="AM9" s="534">
        <v>985</v>
      </c>
      <c r="AN9" s="534">
        <v>1189</v>
      </c>
      <c r="AO9" s="534">
        <v>1371</v>
      </c>
      <c r="AP9" s="534">
        <v>1458</v>
      </c>
      <c r="AQ9" s="534">
        <v>1574</v>
      </c>
      <c r="AR9" s="534">
        <v>0</v>
      </c>
      <c r="AS9" s="534">
        <v>0</v>
      </c>
      <c r="AT9" s="534">
        <v>0</v>
      </c>
      <c r="AU9" s="534">
        <v>0</v>
      </c>
      <c r="AV9" s="534">
        <v>0</v>
      </c>
      <c r="AW9" s="534">
        <v>0</v>
      </c>
      <c r="AX9" s="534">
        <v>0</v>
      </c>
      <c r="AY9" s="534">
        <v>0</v>
      </c>
      <c r="AZ9" s="534">
        <v>0</v>
      </c>
      <c r="BA9" s="534">
        <v>0</v>
      </c>
      <c r="BB9" s="534">
        <v>0</v>
      </c>
      <c r="BC9" s="534">
        <v>0</v>
      </c>
      <c r="BD9" s="534">
        <v>0</v>
      </c>
      <c r="BE9" s="534">
        <v>0</v>
      </c>
      <c r="BF9" s="534">
        <v>0</v>
      </c>
      <c r="BG9" s="534">
        <v>0</v>
      </c>
      <c r="BH9" s="534">
        <v>0</v>
      </c>
      <c r="BI9" s="534">
        <v>0</v>
      </c>
      <c r="BJ9" s="534">
        <v>0</v>
      </c>
      <c r="BK9" s="534">
        <v>0</v>
      </c>
      <c r="BL9" s="534">
        <v>0</v>
      </c>
      <c r="BM9" s="534">
        <v>0</v>
      </c>
      <c r="BN9" s="534">
        <v>0</v>
      </c>
      <c r="BO9" s="534">
        <v>0</v>
      </c>
      <c r="BP9" s="534">
        <v>0</v>
      </c>
      <c r="BQ9" s="534">
        <v>0</v>
      </c>
      <c r="BR9" s="534">
        <v>0</v>
      </c>
      <c r="BS9" s="534">
        <v>0</v>
      </c>
      <c r="BT9" s="534">
        <v>0</v>
      </c>
      <c r="BU9" s="534">
        <v>0</v>
      </c>
      <c r="BV9" s="534">
        <v>0</v>
      </c>
      <c r="BW9" s="534">
        <v>0</v>
      </c>
      <c r="BX9" s="534">
        <v>0</v>
      </c>
      <c r="BY9" s="534">
        <v>0</v>
      </c>
      <c r="BZ9" s="534">
        <v>0</v>
      </c>
      <c r="CA9" s="534">
        <v>0</v>
      </c>
      <c r="CB9" s="534">
        <v>0</v>
      </c>
      <c r="CC9" s="534">
        <v>0</v>
      </c>
      <c r="CD9" s="534">
        <v>0</v>
      </c>
      <c r="CE9" s="535">
        <v>0</v>
      </c>
    </row>
    <row r="10" spans="1:83" ht="26.25" customHeight="1" x14ac:dyDescent="0.35">
      <c r="A10" s="407"/>
      <c r="B10" s="82" t="s">
        <v>763</v>
      </c>
      <c r="D10" s="51" t="s">
        <v>171</v>
      </c>
      <c r="E10" s="51" t="s">
        <v>172</v>
      </c>
      <c r="F10" s="51" t="s">
        <v>173</v>
      </c>
      <c r="G10" s="51" t="s">
        <v>174</v>
      </c>
      <c r="H10" s="51" t="s">
        <v>175</v>
      </c>
      <c r="I10" s="51" t="s">
        <v>176</v>
      </c>
      <c r="J10" s="51" t="s">
        <v>177</v>
      </c>
      <c r="K10" s="51" t="s">
        <v>178</v>
      </c>
      <c r="L10" s="51" t="s">
        <v>179</v>
      </c>
      <c r="M10" s="51" t="s">
        <v>180</v>
      </c>
      <c r="N10" s="51" t="s">
        <v>181</v>
      </c>
      <c r="O10" s="51" t="s">
        <v>182</v>
      </c>
      <c r="P10" s="51" t="s">
        <v>183</v>
      </c>
      <c r="Q10" s="51" t="s">
        <v>184</v>
      </c>
      <c r="R10" s="51" t="s">
        <v>185</v>
      </c>
      <c r="S10" s="51" t="s">
        <v>186</v>
      </c>
      <c r="T10" s="51" t="s">
        <v>187</v>
      </c>
      <c r="U10" s="51" t="s">
        <v>188</v>
      </c>
      <c r="V10" s="51" t="s">
        <v>189</v>
      </c>
      <c r="W10" s="51" t="s">
        <v>190</v>
      </c>
      <c r="X10" s="51" t="s">
        <v>191</v>
      </c>
      <c r="Y10" s="51" t="s">
        <v>192</v>
      </c>
      <c r="Z10" s="51" t="s">
        <v>193</v>
      </c>
      <c r="AA10" s="51" t="s">
        <v>194</v>
      </c>
      <c r="AB10" s="51" t="s">
        <v>195</v>
      </c>
      <c r="AC10" s="51" t="s">
        <v>196</v>
      </c>
      <c r="AD10" s="51" t="s">
        <v>197</v>
      </c>
      <c r="AE10" s="51" t="s">
        <v>198</v>
      </c>
      <c r="AF10" s="51" t="s">
        <v>199</v>
      </c>
      <c r="AG10" s="51" t="s">
        <v>200</v>
      </c>
      <c r="AH10" s="51" t="s">
        <v>201</v>
      </c>
      <c r="AI10" s="51" t="s">
        <v>202</v>
      </c>
      <c r="AJ10" s="51" t="s">
        <v>203</v>
      </c>
      <c r="AK10" s="51" t="s">
        <v>204</v>
      </c>
      <c r="AL10" s="51" t="s">
        <v>205</v>
      </c>
      <c r="AM10" s="51" t="s">
        <v>206</v>
      </c>
      <c r="AN10" s="51" t="s">
        <v>207</v>
      </c>
      <c r="AO10" s="51" t="s">
        <v>208</v>
      </c>
      <c r="AP10" s="51" t="s">
        <v>209</v>
      </c>
      <c r="AQ10" s="51" t="s">
        <v>210</v>
      </c>
      <c r="AR10" s="51" t="s">
        <v>211</v>
      </c>
      <c r="AS10" s="51" t="s">
        <v>212</v>
      </c>
      <c r="AT10" s="51" t="s">
        <v>213</v>
      </c>
      <c r="AU10" s="51" t="s">
        <v>214</v>
      </c>
      <c r="AV10" s="51" t="s">
        <v>215</v>
      </c>
      <c r="AW10" s="51" t="s">
        <v>216</v>
      </c>
      <c r="AX10" s="51" t="s">
        <v>217</v>
      </c>
      <c r="AY10" s="51" t="s">
        <v>116</v>
      </c>
      <c r="AZ10" s="51" t="s">
        <v>117</v>
      </c>
      <c r="BA10" s="51" t="s">
        <v>118</v>
      </c>
      <c r="BB10" s="51" t="s">
        <v>119</v>
      </c>
      <c r="BC10" s="51" t="s">
        <v>120</v>
      </c>
      <c r="BD10" s="51" t="s">
        <v>121</v>
      </c>
      <c r="BE10" s="51" t="s">
        <v>122</v>
      </c>
      <c r="BF10" s="51" t="s">
        <v>123</v>
      </c>
      <c r="BG10" s="51" t="s">
        <v>124</v>
      </c>
      <c r="BH10" s="51" t="s">
        <v>125</v>
      </c>
      <c r="BI10" s="51" t="s">
        <v>126</v>
      </c>
      <c r="BJ10" s="51" t="s">
        <v>127</v>
      </c>
      <c r="BK10" s="51" t="s">
        <v>128</v>
      </c>
      <c r="BL10" s="51" t="s">
        <v>129</v>
      </c>
      <c r="BM10" s="51" t="s">
        <v>130</v>
      </c>
      <c r="BN10" s="51" t="s">
        <v>131</v>
      </c>
      <c r="BO10" s="51" t="s">
        <v>132</v>
      </c>
      <c r="BP10" s="51" t="s">
        <v>133</v>
      </c>
      <c r="BQ10" s="51" t="s">
        <v>134</v>
      </c>
      <c r="BR10" s="51" t="s">
        <v>135</v>
      </c>
      <c r="BS10" s="51" t="s">
        <v>136</v>
      </c>
      <c r="BT10" s="51" t="s">
        <v>137</v>
      </c>
      <c r="BU10" s="51" t="s">
        <v>138</v>
      </c>
      <c r="BV10" s="51" t="s">
        <v>139</v>
      </c>
      <c r="BW10" s="51" t="s">
        <v>140</v>
      </c>
      <c r="BX10" s="51" t="s">
        <v>141</v>
      </c>
      <c r="BY10" s="51" t="s">
        <v>142</v>
      </c>
      <c r="BZ10" s="51" t="s">
        <v>143</v>
      </c>
      <c r="CA10" s="51" t="s">
        <v>144</v>
      </c>
      <c r="CB10" s="51" t="s">
        <v>145</v>
      </c>
      <c r="CC10" s="51" t="s">
        <v>146</v>
      </c>
      <c r="CD10" s="51" t="s">
        <v>147</v>
      </c>
      <c r="CE10" s="52" t="s">
        <v>148</v>
      </c>
    </row>
    <row r="11" spans="1:83" x14ac:dyDescent="0.35">
      <c r="A11" s="407"/>
      <c r="B11" s="536" t="s">
        <v>331</v>
      </c>
      <c r="C11" s="408"/>
      <c r="D11" s="272" t="s">
        <v>150</v>
      </c>
      <c r="E11" s="272" t="s">
        <v>150</v>
      </c>
      <c r="F11" s="272" t="s">
        <v>150</v>
      </c>
      <c r="G11" s="272" t="s">
        <v>150</v>
      </c>
      <c r="H11" s="272" t="s">
        <v>150</v>
      </c>
      <c r="I11" s="272" t="s">
        <v>150</v>
      </c>
      <c r="J11" s="272" t="s">
        <v>150</v>
      </c>
      <c r="K11" s="272" t="s">
        <v>150</v>
      </c>
      <c r="L11" s="272" t="s">
        <v>150</v>
      </c>
      <c r="M11" s="272" t="s">
        <v>150</v>
      </c>
      <c r="N11" s="272" t="s">
        <v>150</v>
      </c>
      <c r="O11" s="272" t="s">
        <v>150</v>
      </c>
      <c r="P11" s="272" t="s">
        <v>150</v>
      </c>
      <c r="Q11" s="272" t="s">
        <v>150</v>
      </c>
      <c r="R11" s="272" t="s">
        <v>150</v>
      </c>
      <c r="S11" s="272" t="s">
        <v>150</v>
      </c>
      <c r="T11" s="272" t="s">
        <v>150</v>
      </c>
      <c r="U11" s="272" t="s">
        <v>150</v>
      </c>
      <c r="V11" s="272" t="s">
        <v>150</v>
      </c>
      <c r="W11" s="272" t="s">
        <v>150</v>
      </c>
      <c r="X11" s="272" t="s">
        <v>150</v>
      </c>
      <c r="Y11" s="272" t="s">
        <v>150</v>
      </c>
      <c r="Z11" s="272" t="s">
        <v>150</v>
      </c>
      <c r="AA11" s="272" t="s">
        <v>150</v>
      </c>
      <c r="AB11" s="272" t="s">
        <v>150</v>
      </c>
      <c r="AC11" s="272" t="s">
        <v>150</v>
      </c>
      <c r="AD11" s="272" t="s">
        <v>150</v>
      </c>
      <c r="AE11" s="272" t="s">
        <v>150</v>
      </c>
      <c r="AF11" s="272" t="s">
        <v>150</v>
      </c>
      <c r="AG11" s="272" t="s">
        <v>150</v>
      </c>
      <c r="AH11" s="272" t="s">
        <v>150</v>
      </c>
      <c r="AI11" s="272" t="s">
        <v>150</v>
      </c>
      <c r="AJ11" s="272" t="s">
        <v>150</v>
      </c>
      <c r="AK11" s="272" t="s">
        <v>150</v>
      </c>
      <c r="AL11" s="272" t="s">
        <v>150</v>
      </c>
      <c r="AM11" s="272" t="s">
        <v>150</v>
      </c>
      <c r="AN11" s="272" t="s">
        <v>150</v>
      </c>
      <c r="AO11" s="272" t="s">
        <v>150</v>
      </c>
      <c r="AP11" s="272" t="s">
        <v>150</v>
      </c>
      <c r="AQ11" s="272" t="s">
        <v>150</v>
      </c>
      <c r="AR11" s="272" t="s">
        <v>150</v>
      </c>
      <c r="AS11" s="272" t="s">
        <v>150</v>
      </c>
      <c r="AT11" s="272" t="s">
        <v>150</v>
      </c>
      <c r="AU11" s="272" t="s">
        <v>150</v>
      </c>
      <c r="AV11" s="272" t="s">
        <v>150</v>
      </c>
      <c r="AW11" s="272" t="s">
        <v>150</v>
      </c>
      <c r="AX11" s="272" t="s">
        <v>150</v>
      </c>
      <c r="AY11" s="272" t="s">
        <v>150</v>
      </c>
      <c r="AZ11" s="272" t="s">
        <v>150</v>
      </c>
      <c r="BA11" s="272" t="s">
        <v>150</v>
      </c>
      <c r="BB11" s="272" t="s">
        <v>150</v>
      </c>
      <c r="BC11" s="272" t="s">
        <v>150</v>
      </c>
      <c r="BD11" s="272" t="s">
        <v>150</v>
      </c>
      <c r="BE11" s="272" t="s">
        <v>150</v>
      </c>
      <c r="BF11" s="272" t="s">
        <v>150</v>
      </c>
      <c r="BG11" s="272" t="s">
        <v>150</v>
      </c>
      <c r="BH11" s="272" t="s">
        <v>150</v>
      </c>
      <c r="BI11" s="272" t="s">
        <v>150</v>
      </c>
      <c r="BJ11" s="272" t="s">
        <v>150</v>
      </c>
      <c r="BK11" s="272" t="s">
        <v>150</v>
      </c>
      <c r="BL11" s="272" t="s">
        <v>150</v>
      </c>
      <c r="BM11" s="272" t="s">
        <v>150</v>
      </c>
      <c r="BN11" s="272" t="s">
        <v>150</v>
      </c>
      <c r="BO11" s="272" t="s">
        <v>150</v>
      </c>
      <c r="BP11" s="272" t="s">
        <v>150</v>
      </c>
      <c r="BQ11" s="272" t="s">
        <v>150</v>
      </c>
      <c r="BR11" s="272" t="s">
        <v>150</v>
      </c>
      <c r="BS11" s="272" t="s">
        <v>150</v>
      </c>
      <c r="BT11" s="272" t="s">
        <v>150</v>
      </c>
      <c r="BU11" s="272" t="s">
        <v>150</v>
      </c>
      <c r="BV11" s="272" t="s">
        <v>150</v>
      </c>
      <c r="BW11" s="272" t="s">
        <v>150</v>
      </c>
      <c r="BX11" s="272" t="s">
        <v>150</v>
      </c>
      <c r="BY11" s="272" t="s">
        <v>150</v>
      </c>
      <c r="BZ11" s="272" t="s">
        <v>151</v>
      </c>
      <c r="CA11" s="272" t="s">
        <v>151</v>
      </c>
      <c r="CB11" s="272" t="s">
        <v>151</v>
      </c>
      <c r="CC11" s="272" t="s">
        <v>151</v>
      </c>
      <c r="CD11" s="272" t="s">
        <v>151</v>
      </c>
      <c r="CE11" s="273" t="s">
        <v>151</v>
      </c>
    </row>
    <row r="12" spans="1:83" ht="26.25" customHeight="1" x14ac:dyDescent="0.35">
      <c r="A12" s="409"/>
      <c r="B12" s="108" t="s">
        <v>757</v>
      </c>
      <c r="C12" s="432"/>
      <c r="D12" s="527">
        <v>0</v>
      </c>
      <c r="E12" s="527">
        <v>0</v>
      </c>
      <c r="F12" s="527">
        <v>0</v>
      </c>
      <c r="G12" s="527">
        <v>0</v>
      </c>
      <c r="H12" s="527">
        <v>0</v>
      </c>
      <c r="I12" s="527">
        <v>0</v>
      </c>
      <c r="J12" s="527">
        <v>0</v>
      </c>
      <c r="K12" s="527">
        <v>0</v>
      </c>
      <c r="L12" s="527">
        <v>0</v>
      </c>
      <c r="M12" s="527">
        <v>0</v>
      </c>
      <c r="N12" s="527">
        <v>0</v>
      </c>
      <c r="O12" s="527">
        <v>0</v>
      </c>
      <c r="P12" s="527">
        <v>0</v>
      </c>
      <c r="Q12" s="527">
        <v>0</v>
      </c>
      <c r="R12" s="527">
        <v>0</v>
      </c>
      <c r="S12" s="527">
        <v>0</v>
      </c>
      <c r="T12" s="527">
        <v>0</v>
      </c>
      <c r="U12" s="527">
        <v>0</v>
      </c>
      <c r="V12" s="527">
        <v>0</v>
      </c>
      <c r="W12" s="527">
        <v>0</v>
      </c>
      <c r="X12" s="527">
        <v>0</v>
      </c>
      <c r="Y12" s="527">
        <v>0</v>
      </c>
      <c r="Z12" s="527">
        <v>0</v>
      </c>
      <c r="AA12" s="527">
        <v>0</v>
      </c>
      <c r="AB12" s="527">
        <v>0</v>
      </c>
      <c r="AC12" s="527">
        <v>0</v>
      </c>
      <c r="AD12" s="527">
        <v>0</v>
      </c>
      <c r="AE12" s="527">
        <v>0</v>
      </c>
      <c r="AF12" s="527">
        <v>0</v>
      </c>
      <c r="AG12" s="527">
        <v>0</v>
      </c>
      <c r="AH12" s="527">
        <f t="shared" ref="AH12:BM12" si="6">SUM(AH13,AH16,AH17)</f>
        <v>3372.8740673706002</v>
      </c>
      <c r="AI12" s="527">
        <f t="shared" si="6"/>
        <v>3204.9400014009325</v>
      </c>
      <c r="AJ12" s="527">
        <f t="shared" si="6"/>
        <v>3137.6451847873923</v>
      </c>
      <c r="AK12" s="527">
        <f t="shared" si="6"/>
        <v>3588.4483996908489</v>
      </c>
      <c r="AL12" s="527">
        <f t="shared" si="6"/>
        <v>3395.8334148714557</v>
      </c>
      <c r="AM12" s="527">
        <f t="shared" si="6"/>
        <v>3380.7648414568234</v>
      </c>
      <c r="AN12" s="527">
        <f t="shared" si="6"/>
        <v>3849.3971076091943</v>
      </c>
      <c r="AO12" s="527">
        <f t="shared" si="6"/>
        <v>4189.5485123582848</v>
      </c>
      <c r="AP12" s="527">
        <f t="shared" si="6"/>
        <v>4253.5910424405074</v>
      </c>
      <c r="AQ12" s="527">
        <f t="shared" si="6"/>
        <v>4340.1202294925542</v>
      </c>
      <c r="AR12" s="527">
        <f t="shared" si="6"/>
        <v>4771.9949321311979</v>
      </c>
      <c r="AS12" s="527">
        <f t="shared" si="6"/>
        <v>4874.7578616411356</v>
      </c>
      <c r="AT12" s="527">
        <f t="shared" si="6"/>
        <v>5052.5858954208525</v>
      </c>
      <c r="AU12" s="527">
        <f t="shared" si="6"/>
        <v>5689.2545204545258</v>
      </c>
      <c r="AV12" s="527">
        <f t="shared" si="6"/>
        <v>7463.4961329605803</v>
      </c>
      <c r="AW12" s="527">
        <f t="shared" si="6"/>
        <v>7664.5299799866052</v>
      </c>
      <c r="AX12" s="527">
        <f t="shared" si="6"/>
        <v>7595.00835958065</v>
      </c>
      <c r="AY12" s="527">
        <f t="shared" si="6"/>
        <v>7186.7071720088034</v>
      </c>
      <c r="AZ12" s="527">
        <f t="shared" si="6"/>
        <v>6771.2555350920175</v>
      </c>
      <c r="BA12" s="527">
        <f t="shared" si="6"/>
        <v>6691.5905985420932</v>
      </c>
      <c r="BB12" s="527">
        <f t="shared" si="6"/>
        <v>6307.0921385563797</v>
      </c>
      <c r="BC12" s="527">
        <f t="shared" si="6"/>
        <v>6507.5069297288455</v>
      </c>
      <c r="BD12" s="527">
        <f t="shared" si="6"/>
        <v>6960.5335334629417</v>
      </c>
      <c r="BE12" s="527">
        <f t="shared" si="6"/>
        <v>7471.6069739121021</v>
      </c>
      <c r="BF12" s="527">
        <f t="shared" si="6"/>
        <v>7301.2522457138803</v>
      </c>
      <c r="BG12" s="527">
        <f t="shared" si="6"/>
        <v>7711.1751068817839</v>
      </c>
      <c r="BH12" s="527">
        <f t="shared" si="6"/>
        <v>9410.317292601665</v>
      </c>
      <c r="BI12" s="527">
        <f t="shared" si="6"/>
        <v>9772.2449420087814</v>
      </c>
      <c r="BJ12" s="527">
        <f t="shared" si="6"/>
        <v>10138.630253258889</v>
      </c>
      <c r="BK12" s="527">
        <f t="shared" si="6"/>
        <v>10617.342501783352</v>
      </c>
      <c r="BL12" s="527">
        <f t="shared" si="6"/>
        <v>10712.155471574173</v>
      </c>
      <c r="BM12" s="527">
        <f t="shared" si="6"/>
        <v>11156.151147314418</v>
      </c>
      <c r="BN12" s="527">
        <f t="shared" ref="BN12:CE12" si="7">SUM(BN13,BN16,BN17)</f>
        <v>10995.83697814852</v>
      </c>
      <c r="BO12" s="527">
        <f t="shared" si="7"/>
        <v>10555.271110761638</v>
      </c>
      <c r="BP12" s="527">
        <f t="shared" si="7"/>
        <v>9678.0374968618507</v>
      </c>
      <c r="BQ12" s="527">
        <f t="shared" si="7"/>
        <v>8888.4703020453471</v>
      </c>
      <c r="BR12" s="527">
        <f t="shared" si="7"/>
        <v>8210.5520634410532</v>
      </c>
      <c r="BS12" s="527">
        <f t="shared" si="7"/>
        <v>7529.5939914735263</v>
      </c>
      <c r="BT12" s="527">
        <f t="shared" si="7"/>
        <v>6876.6918406177074</v>
      </c>
      <c r="BU12" s="527">
        <f t="shared" si="7"/>
        <v>6408.1988362754664</v>
      </c>
      <c r="BV12" s="527">
        <f t="shared" si="7"/>
        <v>6028.5719609296657</v>
      </c>
      <c r="BW12" s="527">
        <f t="shared" si="7"/>
        <v>5785.4677441000631</v>
      </c>
      <c r="BX12" s="527">
        <f t="shared" si="7"/>
        <v>5455.2704933306586</v>
      </c>
      <c r="BY12" s="527">
        <f t="shared" si="7"/>
        <v>5238.0364107492796</v>
      </c>
      <c r="BZ12" s="527">
        <f t="shared" si="7"/>
        <v>5020.2262196631027</v>
      </c>
      <c r="CA12" s="527">
        <f t="shared" si="7"/>
        <v>5437.2020516073735</v>
      </c>
      <c r="CB12" s="527">
        <f t="shared" si="7"/>
        <v>5633.8645417787138</v>
      </c>
      <c r="CC12" s="527">
        <f t="shared" si="7"/>
        <v>5462.2954350441778</v>
      </c>
      <c r="CD12" s="527">
        <f t="shared" si="7"/>
        <v>5173.5410592310582</v>
      </c>
      <c r="CE12" s="528">
        <f t="shared" si="7"/>
        <v>4838.8975720923818</v>
      </c>
    </row>
    <row r="13" spans="1:83" ht="24" customHeight="1" x14ac:dyDescent="0.35">
      <c r="B13" s="73" t="s">
        <v>758</v>
      </c>
      <c r="C13" s="53"/>
      <c r="D13" s="529">
        <v>0</v>
      </c>
      <c r="E13" s="529">
        <v>0</v>
      </c>
      <c r="F13" s="529">
        <v>0</v>
      </c>
      <c r="G13" s="529">
        <v>0</v>
      </c>
      <c r="H13" s="529">
        <v>0</v>
      </c>
      <c r="I13" s="529">
        <v>0</v>
      </c>
      <c r="J13" s="529">
        <v>0</v>
      </c>
      <c r="K13" s="529">
        <v>0</v>
      </c>
      <c r="L13" s="529">
        <v>0</v>
      </c>
      <c r="M13" s="529">
        <v>0</v>
      </c>
      <c r="N13" s="529">
        <v>0</v>
      </c>
      <c r="O13" s="529">
        <v>0</v>
      </c>
      <c r="P13" s="529">
        <v>0</v>
      </c>
      <c r="Q13" s="529">
        <v>0</v>
      </c>
      <c r="R13" s="529">
        <v>0</v>
      </c>
      <c r="S13" s="529">
        <v>0</v>
      </c>
      <c r="T13" s="529">
        <v>0</v>
      </c>
      <c r="U13" s="529">
        <v>0</v>
      </c>
      <c r="V13" s="529">
        <v>0</v>
      </c>
      <c r="W13" s="529">
        <v>0</v>
      </c>
      <c r="X13" s="529">
        <v>0</v>
      </c>
      <c r="Y13" s="529">
        <v>0</v>
      </c>
      <c r="Z13" s="529">
        <v>0</v>
      </c>
      <c r="AA13" s="529">
        <v>0</v>
      </c>
      <c r="AB13" s="529">
        <v>0</v>
      </c>
      <c r="AC13" s="529">
        <v>0</v>
      </c>
      <c r="AD13" s="529">
        <v>0</v>
      </c>
      <c r="AE13" s="529">
        <v>0</v>
      </c>
      <c r="AF13" s="529">
        <v>0</v>
      </c>
      <c r="AG13" s="529">
        <v>0</v>
      </c>
      <c r="AH13" s="529">
        <v>0</v>
      </c>
      <c r="AI13" s="529">
        <v>0</v>
      </c>
      <c r="AJ13" s="529">
        <v>0</v>
      </c>
      <c r="AK13" s="529">
        <v>0</v>
      </c>
      <c r="AL13" s="529">
        <v>0</v>
      </c>
      <c r="AM13" s="529">
        <v>0</v>
      </c>
      <c r="AN13" s="529">
        <v>0</v>
      </c>
      <c r="AO13" s="529">
        <v>0</v>
      </c>
      <c r="AP13" s="529">
        <v>0</v>
      </c>
      <c r="AQ13" s="529">
        <v>0</v>
      </c>
      <c r="AR13" s="529">
        <v>0</v>
      </c>
      <c r="AS13" s="529">
        <v>0</v>
      </c>
      <c r="AT13" s="529">
        <v>0</v>
      </c>
      <c r="AU13" s="529">
        <v>0</v>
      </c>
      <c r="AV13" s="529">
        <v>0</v>
      </c>
      <c r="AW13" s="529">
        <v>0</v>
      </c>
      <c r="AX13" s="529">
        <v>0</v>
      </c>
      <c r="AY13" s="529">
        <v>0</v>
      </c>
      <c r="AZ13" s="529">
        <v>0</v>
      </c>
      <c r="BA13" s="529">
        <v>0</v>
      </c>
      <c r="BB13" s="529">
        <v>0</v>
      </c>
      <c r="BC13" s="529">
        <v>0</v>
      </c>
      <c r="BD13" s="529">
        <v>0</v>
      </c>
      <c r="BE13" s="529">
        <v>0</v>
      </c>
      <c r="BF13" s="529">
        <v>0</v>
      </c>
      <c r="BG13" s="529">
        <f t="shared" ref="BG13:CE13" si="8">SUM(BG14:BG15)</f>
        <v>3713.3401002404289</v>
      </c>
      <c r="BH13" s="529">
        <f t="shared" si="8"/>
        <v>9211.7557797949376</v>
      </c>
      <c r="BI13" s="529">
        <f t="shared" si="8"/>
        <v>9648.6985434317685</v>
      </c>
      <c r="BJ13" s="529">
        <f t="shared" si="8"/>
        <v>10012.995186937462</v>
      </c>
      <c r="BK13" s="529">
        <f t="shared" si="8"/>
        <v>10491.906036088043</v>
      </c>
      <c r="BL13" s="529">
        <f t="shared" si="8"/>
        <v>10588.177343139236</v>
      </c>
      <c r="BM13" s="529">
        <f t="shared" si="8"/>
        <v>11025.614651800272</v>
      </c>
      <c r="BN13" s="529">
        <f t="shared" si="8"/>
        <v>10995.83697814852</v>
      </c>
      <c r="BO13" s="529">
        <f t="shared" si="8"/>
        <v>10555.271110761638</v>
      </c>
      <c r="BP13" s="529">
        <f t="shared" si="8"/>
        <v>9678.0374968618507</v>
      </c>
      <c r="BQ13" s="529">
        <f t="shared" si="8"/>
        <v>8888.4703020453471</v>
      </c>
      <c r="BR13" s="529">
        <f t="shared" si="8"/>
        <v>8210.5520634410532</v>
      </c>
      <c r="BS13" s="529">
        <f t="shared" si="8"/>
        <v>7529.5939914735263</v>
      </c>
      <c r="BT13" s="529">
        <f t="shared" si="8"/>
        <v>6876.6918406177074</v>
      </c>
      <c r="BU13" s="529">
        <f t="shared" si="8"/>
        <v>6408.1988362754664</v>
      </c>
      <c r="BV13" s="529">
        <f t="shared" si="8"/>
        <v>6028.5719609296657</v>
      </c>
      <c r="BW13" s="529">
        <f t="shared" si="8"/>
        <v>5785.4677441000631</v>
      </c>
      <c r="BX13" s="529">
        <f t="shared" si="8"/>
        <v>5455.2704933306586</v>
      </c>
      <c r="BY13" s="529">
        <f t="shared" si="8"/>
        <v>5238.0364107492796</v>
      </c>
      <c r="BZ13" s="529">
        <f t="shared" si="8"/>
        <v>5020.2262196631027</v>
      </c>
      <c r="CA13" s="529">
        <f t="shared" si="8"/>
        <v>5437.2020516073735</v>
      </c>
      <c r="CB13" s="529">
        <f t="shared" si="8"/>
        <v>5633.8645417787138</v>
      </c>
      <c r="CC13" s="529">
        <f t="shared" si="8"/>
        <v>5462.2954350441778</v>
      </c>
      <c r="CD13" s="529">
        <f t="shared" si="8"/>
        <v>5173.5410592310582</v>
      </c>
      <c r="CE13" s="530">
        <f t="shared" si="8"/>
        <v>4838.8975720923818</v>
      </c>
    </row>
    <row r="14" spans="1:83" x14ac:dyDescent="0.35">
      <c r="B14" s="201" t="s">
        <v>759</v>
      </c>
      <c r="C14" s="73"/>
      <c r="D14" s="529">
        <v>0</v>
      </c>
      <c r="E14" s="529">
        <v>0</v>
      </c>
      <c r="F14" s="529">
        <v>0</v>
      </c>
      <c r="G14" s="529">
        <v>0</v>
      </c>
      <c r="H14" s="529">
        <v>0</v>
      </c>
      <c r="I14" s="529">
        <v>0</v>
      </c>
      <c r="J14" s="529">
        <v>0</v>
      </c>
      <c r="K14" s="529">
        <v>0</v>
      </c>
      <c r="L14" s="529">
        <v>0</v>
      </c>
      <c r="M14" s="529">
        <v>0</v>
      </c>
      <c r="N14" s="529">
        <v>0</v>
      </c>
      <c r="O14" s="529">
        <v>0</v>
      </c>
      <c r="P14" s="529">
        <v>0</v>
      </c>
      <c r="Q14" s="529">
        <v>0</v>
      </c>
      <c r="R14" s="529">
        <v>0</v>
      </c>
      <c r="S14" s="529">
        <v>0</v>
      </c>
      <c r="T14" s="529">
        <v>0</v>
      </c>
      <c r="U14" s="529">
        <v>0</v>
      </c>
      <c r="V14" s="529">
        <v>0</v>
      </c>
      <c r="W14" s="529">
        <v>0</v>
      </c>
      <c r="X14" s="529">
        <v>0</v>
      </c>
      <c r="Y14" s="529">
        <v>0</v>
      </c>
      <c r="Z14" s="529">
        <v>0</v>
      </c>
      <c r="AA14" s="529">
        <v>0</v>
      </c>
      <c r="AB14" s="529">
        <v>0</v>
      </c>
      <c r="AC14" s="529">
        <v>0</v>
      </c>
      <c r="AD14" s="529">
        <v>0</v>
      </c>
      <c r="AE14" s="529">
        <v>0</v>
      </c>
      <c r="AF14" s="529">
        <v>0</v>
      </c>
      <c r="AG14" s="529">
        <v>0</v>
      </c>
      <c r="AH14" s="529">
        <v>0</v>
      </c>
      <c r="AI14" s="529">
        <v>0</v>
      </c>
      <c r="AJ14" s="529">
        <v>0</v>
      </c>
      <c r="AK14" s="529">
        <v>0</v>
      </c>
      <c r="AL14" s="529">
        <v>0</v>
      </c>
      <c r="AM14" s="529">
        <v>0</v>
      </c>
      <c r="AN14" s="529">
        <v>0</v>
      </c>
      <c r="AO14" s="529">
        <v>0</v>
      </c>
      <c r="AP14" s="529">
        <v>0</v>
      </c>
      <c r="AQ14" s="529">
        <v>0</v>
      </c>
      <c r="AR14" s="529">
        <v>0</v>
      </c>
      <c r="AS14" s="529">
        <v>0</v>
      </c>
      <c r="AT14" s="529">
        <v>0</v>
      </c>
      <c r="AU14" s="529">
        <v>0</v>
      </c>
      <c r="AV14" s="529">
        <v>0</v>
      </c>
      <c r="AW14" s="529">
        <v>0</v>
      </c>
      <c r="AX14" s="529">
        <v>0</v>
      </c>
      <c r="AY14" s="529">
        <v>0</v>
      </c>
      <c r="AZ14" s="529">
        <v>0</v>
      </c>
      <c r="BA14" s="529">
        <v>0</v>
      </c>
      <c r="BB14" s="529">
        <v>0</v>
      </c>
      <c r="BC14" s="529">
        <v>0</v>
      </c>
      <c r="BD14" s="529">
        <v>0</v>
      </c>
      <c r="BE14" s="529">
        <v>0</v>
      </c>
      <c r="BF14" s="529">
        <v>0</v>
      </c>
      <c r="BG14" s="529">
        <v>3201.7356582181001</v>
      </c>
      <c r="BH14" s="529">
        <v>7738.4650871396625</v>
      </c>
      <c r="BI14" s="529">
        <v>8143.4877968961491</v>
      </c>
      <c r="BJ14" s="529">
        <v>8393.800365200721</v>
      </c>
      <c r="BK14" s="529">
        <v>8797.5034539389417</v>
      </c>
      <c r="BL14" s="529">
        <v>8920.7129247199864</v>
      </c>
      <c r="BM14" s="529">
        <v>9379.2533644435116</v>
      </c>
      <c r="BN14" s="529">
        <v>9269.5154882521692</v>
      </c>
      <c r="BO14" s="529">
        <v>8926.4762011076255</v>
      </c>
      <c r="BP14" s="529">
        <v>8392.3870326463712</v>
      </c>
      <c r="BQ14" s="529">
        <v>7738.2144559416711</v>
      </c>
      <c r="BR14" s="529">
        <v>7237.9300876354164</v>
      </c>
      <c r="BS14" s="529">
        <v>6758.7603690058977</v>
      </c>
      <c r="BT14" s="529">
        <v>6364.7268910320417</v>
      </c>
      <c r="BU14" s="529">
        <v>5936.4603383861086</v>
      </c>
      <c r="BV14" s="529">
        <v>5549.6991593421026</v>
      </c>
      <c r="BW14" s="529">
        <v>5336.7858243952733</v>
      </c>
      <c r="BX14" s="529">
        <v>5056.721940712152</v>
      </c>
      <c r="BY14" s="529">
        <v>4867.4608193201129</v>
      </c>
      <c r="BZ14" s="529">
        <v>4673.4789518492862</v>
      </c>
      <c r="CA14" s="529">
        <v>5080.344982944227</v>
      </c>
      <c r="CB14" s="529">
        <v>5279.837486111468</v>
      </c>
      <c r="CC14" s="529">
        <v>5123.8202062417731</v>
      </c>
      <c r="CD14" s="529">
        <v>4864.6373375211797</v>
      </c>
      <c r="CE14" s="530">
        <v>4558.6843008805881</v>
      </c>
    </row>
    <row r="15" spans="1:83" x14ac:dyDescent="0.35">
      <c r="B15" s="201" t="s">
        <v>760</v>
      </c>
      <c r="C15" s="73"/>
      <c r="D15" s="529">
        <v>0</v>
      </c>
      <c r="E15" s="529">
        <v>0</v>
      </c>
      <c r="F15" s="529">
        <v>0</v>
      </c>
      <c r="G15" s="529">
        <v>0</v>
      </c>
      <c r="H15" s="529">
        <v>0</v>
      </c>
      <c r="I15" s="529">
        <v>0</v>
      </c>
      <c r="J15" s="529">
        <v>0</v>
      </c>
      <c r="K15" s="529">
        <v>0</v>
      </c>
      <c r="L15" s="529">
        <v>0</v>
      </c>
      <c r="M15" s="529">
        <v>0</v>
      </c>
      <c r="N15" s="529">
        <v>0</v>
      </c>
      <c r="O15" s="529">
        <v>0</v>
      </c>
      <c r="P15" s="529">
        <v>0</v>
      </c>
      <c r="Q15" s="529">
        <v>0</v>
      </c>
      <c r="R15" s="529">
        <v>0</v>
      </c>
      <c r="S15" s="529">
        <v>0</v>
      </c>
      <c r="T15" s="529">
        <v>0</v>
      </c>
      <c r="U15" s="529">
        <v>0</v>
      </c>
      <c r="V15" s="529">
        <v>0</v>
      </c>
      <c r="W15" s="529">
        <v>0</v>
      </c>
      <c r="X15" s="529">
        <v>0</v>
      </c>
      <c r="Y15" s="529">
        <v>0</v>
      </c>
      <c r="Z15" s="529">
        <v>0</v>
      </c>
      <c r="AA15" s="529">
        <v>0</v>
      </c>
      <c r="AB15" s="529">
        <v>0</v>
      </c>
      <c r="AC15" s="529">
        <v>0</v>
      </c>
      <c r="AD15" s="529">
        <v>0</v>
      </c>
      <c r="AE15" s="529">
        <v>0</v>
      </c>
      <c r="AF15" s="529">
        <v>0</v>
      </c>
      <c r="AG15" s="529">
        <v>0</v>
      </c>
      <c r="AH15" s="529">
        <v>0</v>
      </c>
      <c r="AI15" s="529">
        <v>0</v>
      </c>
      <c r="AJ15" s="529">
        <v>0</v>
      </c>
      <c r="AK15" s="529">
        <v>0</v>
      </c>
      <c r="AL15" s="529">
        <v>0</v>
      </c>
      <c r="AM15" s="529">
        <v>0</v>
      </c>
      <c r="AN15" s="529">
        <v>0</v>
      </c>
      <c r="AO15" s="529">
        <v>0</v>
      </c>
      <c r="AP15" s="529">
        <v>0</v>
      </c>
      <c r="AQ15" s="529">
        <v>0</v>
      </c>
      <c r="AR15" s="529">
        <v>0</v>
      </c>
      <c r="AS15" s="529">
        <v>0</v>
      </c>
      <c r="AT15" s="529">
        <v>0</v>
      </c>
      <c r="AU15" s="529">
        <v>0</v>
      </c>
      <c r="AV15" s="529">
        <v>0</v>
      </c>
      <c r="AW15" s="529">
        <v>0</v>
      </c>
      <c r="AX15" s="529">
        <v>0</v>
      </c>
      <c r="AY15" s="529">
        <v>0</v>
      </c>
      <c r="AZ15" s="529">
        <v>0</v>
      </c>
      <c r="BA15" s="529">
        <v>0</v>
      </c>
      <c r="BB15" s="529">
        <v>0</v>
      </c>
      <c r="BC15" s="529">
        <v>0</v>
      </c>
      <c r="BD15" s="529">
        <v>0</v>
      </c>
      <c r="BE15" s="529">
        <v>0</v>
      </c>
      <c r="BF15" s="529">
        <v>0</v>
      </c>
      <c r="BG15" s="529">
        <v>511.60444202232884</v>
      </c>
      <c r="BH15" s="529">
        <v>1473.2906926552744</v>
      </c>
      <c r="BI15" s="529">
        <v>1505.2107465356185</v>
      </c>
      <c r="BJ15" s="529">
        <v>1619.1948217367403</v>
      </c>
      <c r="BK15" s="529">
        <v>1694.4025821491005</v>
      </c>
      <c r="BL15" s="529">
        <v>1667.4644184192489</v>
      </c>
      <c r="BM15" s="529">
        <v>1646.361287356759</v>
      </c>
      <c r="BN15" s="529">
        <v>1726.3214898963499</v>
      </c>
      <c r="BO15" s="529">
        <v>1628.7949096540121</v>
      </c>
      <c r="BP15" s="529">
        <v>1285.6504642154798</v>
      </c>
      <c r="BQ15" s="529">
        <v>1150.2558461036763</v>
      </c>
      <c r="BR15" s="529">
        <v>972.62197580563725</v>
      </c>
      <c r="BS15" s="529">
        <v>770.83362246762897</v>
      </c>
      <c r="BT15" s="529">
        <v>511.96494958566598</v>
      </c>
      <c r="BU15" s="529">
        <v>471.73849788935786</v>
      </c>
      <c r="BV15" s="529">
        <v>478.872801587563</v>
      </c>
      <c r="BW15" s="529">
        <v>448.68191970478955</v>
      </c>
      <c r="BX15" s="529">
        <v>398.54855261850656</v>
      </c>
      <c r="BY15" s="529">
        <v>370.57559142916659</v>
      </c>
      <c r="BZ15" s="529">
        <v>346.74726781381651</v>
      </c>
      <c r="CA15" s="529">
        <v>356.85706866314649</v>
      </c>
      <c r="CB15" s="529">
        <v>354.02705566724563</v>
      </c>
      <c r="CC15" s="529">
        <v>338.47522880240439</v>
      </c>
      <c r="CD15" s="529">
        <v>308.90372170987865</v>
      </c>
      <c r="CE15" s="530">
        <v>280.21327121179377</v>
      </c>
    </row>
    <row r="16" spans="1:83" ht="31" x14ac:dyDescent="0.35">
      <c r="B16" s="500" t="s">
        <v>761</v>
      </c>
      <c r="C16" s="73"/>
      <c r="D16" s="529">
        <v>0</v>
      </c>
      <c r="E16" s="529">
        <v>0</v>
      </c>
      <c r="F16" s="529">
        <v>0</v>
      </c>
      <c r="G16" s="529">
        <v>0</v>
      </c>
      <c r="H16" s="529">
        <v>0</v>
      </c>
      <c r="I16" s="529">
        <v>0</v>
      </c>
      <c r="J16" s="529">
        <v>0</v>
      </c>
      <c r="K16" s="529">
        <v>0</v>
      </c>
      <c r="L16" s="529">
        <v>0</v>
      </c>
      <c r="M16" s="529">
        <v>0</v>
      </c>
      <c r="N16" s="529">
        <v>0</v>
      </c>
      <c r="O16" s="529">
        <v>0</v>
      </c>
      <c r="P16" s="529">
        <v>0</v>
      </c>
      <c r="Q16" s="529">
        <v>0</v>
      </c>
      <c r="R16" s="529">
        <v>0</v>
      </c>
      <c r="S16" s="529">
        <v>0</v>
      </c>
      <c r="T16" s="529">
        <v>0</v>
      </c>
      <c r="U16" s="529">
        <v>0</v>
      </c>
      <c r="V16" s="529">
        <v>0</v>
      </c>
      <c r="W16" s="529">
        <v>0</v>
      </c>
      <c r="X16" s="529">
        <v>0</v>
      </c>
      <c r="Y16" s="529">
        <v>0</v>
      </c>
      <c r="Z16" s="529">
        <v>0</v>
      </c>
      <c r="AA16" s="529">
        <v>0</v>
      </c>
      <c r="AB16" s="529">
        <v>0</v>
      </c>
      <c r="AC16" s="529">
        <v>0</v>
      </c>
      <c r="AD16" s="529">
        <v>0</v>
      </c>
      <c r="AE16" s="529">
        <v>0</v>
      </c>
      <c r="AF16" s="529">
        <v>0</v>
      </c>
      <c r="AG16" s="529">
        <v>0</v>
      </c>
      <c r="AH16" s="529">
        <v>0</v>
      </c>
      <c r="AI16" s="529">
        <v>0</v>
      </c>
      <c r="AJ16" s="529">
        <v>0</v>
      </c>
      <c r="AK16" s="529">
        <v>0</v>
      </c>
      <c r="AL16" s="529">
        <v>0</v>
      </c>
      <c r="AM16" s="529">
        <v>0</v>
      </c>
      <c r="AN16" s="529">
        <v>0</v>
      </c>
      <c r="AO16" s="529">
        <v>0</v>
      </c>
      <c r="AP16" s="529">
        <v>0</v>
      </c>
      <c r="AQ16" s="529">
        <v>0</v>
      </c>
      <c r="AR16" s="529">
        <v>4771.9949321311979</v>
      </c>
      <c r="AS16" s="529">
        <v>4874.7578616411356</v>
      </c>
      <c r="AT16" s="529">
        <v>5052.5858954208525</v>
      </c>
      <c r="AU16" s="529">
        <v>5689.2545204545258</v>
      </c>
      <c r="AV16" s="529">
        <v>7463.4961329605803</v>
      </c>
      <c r="AW16" s="529">
        <v>7664.5299799866052</v>
      </c>
      <c r="AX16" s="529">
        <v>7595.00835958065</v>
      </c>
      <c r="AY16" s="529">
        <v>7186.7071720088034</v>
      </c>
      <c r="AZ16" s="529">
        <v>6771.2555350920175</v>
      </c>
      <c r="BA16" s="529">
        <v>6691.5905985420932</v>
      </c>
      <c r="BB16" s="529">
        <v>6307.0921385563797</v>
      </c>
      <c r="BC16" s="529">
        <v>6507.5069297288455</v>
      </c>
      <c r="BD16" s="529">
        <v>6960.5335334629417</v>
      </c>
      <c r="BE16" s="529">
        <v>7471.6069739121021</v>
      </c>
      <c r="BF16" s="529">
        <v>7301.2522457138803</v>
      </c>
      <c r="BG16" s="529">
        <v>3997.835006641355</v>
      </c>
      <c r="BH16" s="529">
        <v>198.56151280672694</v>
      </c>
      <c r="BI16" s="529">
        <v>123.54639857701297</v>
      </c>
      <c r="BJ16" s="529">
        <v>125.63506632142622</v>
      </c>
      <c r="BK16" s="529">
        <v>125.43646569531002</v>
      </c>
      <c r="BL16" s="529">
        <v>123.97812843493735</v>
      </c>
      <c r="BM16" s="529">
        <v>130.53649551414682</v>
      </c>
      <c r="BN16" s="529">
        <v>0</v>
      </c>
      <c r="BO16" s="529">
        <v>0</v>
      </c>
      <c r="BP16" s="529">
        <v>0</v>
      </c>
      <c r="BQ16" s="529">
        <v>0</v>
      </c>
      <c r="BR16" s="529">
        <v>0</v>
      </c>
      <c r="BS16" s="529">
        <v>0</v>
      </c>
      <c r="BT16" s="529">
        <v>0</v>
      </c>
      <c r="BU16" s="529">
        <v>0</v>
      </c>
      <c r="BV16" s="529">
        <v>0</v>
      </c>
      <c r="BW16" s="529">
        <v>0</v>
      </c>
      <c r="BX16" s="529">
        <v>0</v>
      </c>
      <c r="BY16" s="529">
        <v>0</v>
      </c>
      <c r="BZ16" s="529">
        <v>0</v>
      </c>
      <c r="CA16" s="529">
        <v>0</v>
      </c>
      <c r="CB16" s="529">
        <v>0</v>
      </c>
      <c r="CC16" s="529">
        <v>0</v>
      </c>
      <c r="CD16" s="529">
        <v>0</v>
      </c>
      <c r="CE16" s="530">
        <v>0</v>
      </c>
    </row>
    <row r="17" spans="1:83" s="361" customFormat="1" ht="35.25" customHeight="1" thickBot="1" x14ac:dyDescent="0.3">
      <c r="B17" s="537" t="s">
        <v>762</v>
      </c>
      <c r="C17" s="533"/>
      <c r="D17" s="534">
        <v>0</v>
      </c>
      <c r="E17" s="534">
        <v>0</v>
      </c>
      <c r="F17" s="534">
        <v>0</v>
      </c>
      <c r="G17" s="534">
        <v>0</v>
      </c>
      <c r="H17" s="534">
        <v>0</v>
      </c>
      <c r="I17" s="534">
        <v>0</v>
      </c>
      <c r="J17" s="534">
        <v>0</v>
      </c>
      <c r="K17" s="534">
        <v>0</v>
      </c>
      <c r="L17" s="534">
        <v>0</v>
      </c>
      <c r="M17" s="534">
        <v>0</v>
      </c>
      <c r="N17" s="534">
        <v>0</v>
      </c>
      <c r="O17" s="534">
        <v>0</v>
      </c>
      <c r="P17" s="534">
        <v>0</v>
      </c>
      <c r="Q17" s="534">
        <v>0</v>
      </c>
      <c r="R17" s="534">
        <v>0</v>
      </c>
      <c r="S17" s="534">
        <v>0</v>
      </c>
      <c r="T17" s="534">
        <v>0</v>
      </c>
      <c r="U17" s="534">
        <v>0</v>
      </c>
      <c r="V17" s="534">
        <v>0</v>
      </c>
      <c r="W17" s="534">
        <v>0</v>
      </c>
      <c r="X17" s="534">
        <v>0</v>
      </c>
      <c r="Y17" s="534">
        <v>0</v>
      </c>
      <c r="Z17" s="534">
        <v>0</v>
      </c>
      <c r="AA17" s="534">
        <v>0</v>
      </c>
      <c r="AB17" s="534">
        <v>0</v>
      </c>
      <c r="AC17" s="534">
        <v>0</v>
      </c>
      <c r="AD17" s="534">
        <v>0</v>
      </c>
      <c r="AE17" s="534">
        <v>0</v>
      </c>
      <c r="AF17" s="534">
        <v>0</v>
      </c>
      <c r="AG17" s="534">
        <v>0</v>
      </c>
      <c r="AH17" s="534">
        <v>3372.8740673706002</v>
      </c>
      <c r="AI17" s="534">
        <v>3204.9400014009325</v>
      </c>
      <c r="AJ17" s="534">
        <v>3137.6451847873923</v>
      </c>
      <c r="AK17" s="534">
        <v>3588.4483996908489</v>
      </c>
      <c r="AL17" s="534">
        <v>3395.8334148714557</v>
      </c>
      <c r="AM17" s="534">
        <v>3380.7648414568234</v>
      </c>
      <c r="AN17" s="534">
        <v>3849.3971076091943</v>
      </c>
      <c r="AO17" s="534">
        <v>4189.5485123582848</v>
      </c>
      <c r="AP17" s="534">
        <v>4253.5910424405074</v>
      </c>
      <c r="AQ17" s="534">
        <v>4340.1202294925542</v>
      </c>
      <c r="AR17" s="534">
        <v>0</v>
      </c>
      <c r="AS17" s="534">
        <v>0</v>
      </c>
      <c r="AT17" s="534">
        <v>0</v>
      </c>
      <c r="AU17" s="534">
        <v>0</v>
      </c>
      <c r="AV17" s="534">
        <v>0</v>
      </c>
      <c r="AW17" s="534">
        <v>0</v>
      </c>
      <c r="AX17" s="534">
        <v>0</v>
      </c>
      <c r="AY17" s="534">
        <v>0</v>
      </c>
      <c r="AZ17" s="534">
        <v>0</v>
      </c>
      <c r="BA17" s="534">
        <v>0</v>
      </c>
      <c r="BB17" s="534">
        <v>0</v>
      </c>
      <c r="BC17" s="534">
        <v>0</v>
      </c>
      <c r="BD17" s="534">
        <v>0</v>
      </c>
      <c r="BE17" s="534">
        <v>0</v>
      </c>
      <c r="BF17" s="534">
        <v>0</v>
      </c>
      <c r="BG17" s="534">
        <v>0</v>
      </c>
      <c r="BH17" s="534">
        <v>0</v>
      </c>
      <c r="BI17" s="534">
        <v>0</v>
      </c>
      <c r="BJ17" s="534">
        <v>0</v>
      </c>
      <c r="BK17" s="534">
        <v>0</v>
      </c>
      <c r="BL17" s="534">
        <v>0</v>
      </c>
      <c r="BM17" s="534">
        <v>0</v>
      </c>
      <c r="BN17" s="534">
        <v>0</v>
      </c>
      <c r="BO17" s="534">
        <v>0</v>
      </c>
      <c r="BP17" s="534">
        <v>0</v>
      </c>
      <c r="BQ17" s="534">
        <v>0</v>
      </c>
      <c r="BR17" s="534">
        <v>0</v>
      </c>
      <c r="BS17" s="534">
        <v>0</v>
      </c>
      <c r="BT17" s="534">
        <v>0</v>
      </c>
      <c r="BU17" s="534">
        <v>0</v>
      </c>
      <c r="BV17" s="534">
        <v>0</v>
      </c>
      <c r="BW17" s="534">
        <v>0</v>
      </c>
      <c r="BX17" s="534">
        <v>0</v>
      </c>
      <c r="BY17" s="534">
        <v>0</v>
      </c>
      <c r="BZ17" s="534">
        <v>0</v>
      </c>
      <c r="CA17" s="534">
        <v>0</v>
      </c>
      <c r="CB17" s="534">
        <v>0</v>
      </c>
      <c r="CC17" s="534">
        <v>0</v>
      </c>
      <c r="CD17" s="534">
        <v>0</v>
      </c>
      <c r="CE17" s="535">
        <v>0</v>
      </c>
    </row>
    <row r="18" spans="1:83" ht="39.75" customHeight="1" x14ac:dyDescent="0.35">
      <c r="A18" s="409"/>
      <c r="B18" s="410" t="s">
        <v>764</v>
      </c>
      <c r="C18" s="538"/>
      <c r="D18" s="412" t="s">
        <v>524</v>
      </c>
      <c r="E18" s="412" t="s">
        <v>525</v>
      </c>
      <c r="F18" s="412" t="s">
        <v>526</v>
      </c>
      <c r="G18" s="412" t="s">
        <v>527</v>
      </c>
      <c r="H18" s="412" t="s">
        <v>528</v>
      </c>
      <c r="I18" s="412" t="s">
        <v>529</v>
      </c>
      <c r="J18" s="412" t="s">
        <v>530</v>
      </c>
      <c r="K18" s="412" t="s">
        <v>531</v>
      </c>
      <c r="L18" s="412" t="s">
        <v>532</v>
      </c>
      <c r="M18" s="412" t="s">
        <v>533</v>
      </c>
      <c r="N18" s="412" t="s">
        <v>534</v>
      </c>
      <c r="O18" s="412" t="s">
        <v>535</v>
      </c>
      <c r="P18" s="412" t="s">
        <v>536</v>
      </c>
      <c r="Q18" s="412" t="s">
        <v>537</v>
      </c>
      <c r="R18" s="412" t="s">
        <v>538</v>
      </c>
      <c r="S18" s="412" t="s">
        <v>539</v>
      </c>
      <c r="T18" s="412" t="s">
        <v>540</v>
      </c>
      <c r="U18" s="412" t="s">
        <v>541</v>
      </c>
      <c r="V18" s="412" t="s">
        <v>542</v>
      </c>
      <c r="W18" s="412" t="s">
        <v>543</v>
      </c>
      <c r="X18" s="412" t="s">
        <v>544</v>
      </c>
      <c r="Y18" s="412" t="s">
        <v>545</v>
      </c>
      <c r="Z18" s="412" t="s">
        <v>546</v>
      </c>
      <c r="AA18" s="412" t="s">
        <v>547</v>
      </c>
      <c r="AB18" s="412" t="s">
        <v>548</v>
      </c>
      <c r="AC18" s="412" t="s">
        <v>549</v>
      </c>
      <c r="AD18" s="412" t="s">
        <v>550</v>
      </c>
      <c r="AE18" s="412" t="s">
        <v>551</v>
      </c>
      <c r="AF18" s="412" t="s">
        <v>552</v>
      </c>
      <c r="AG18" s="412" t="s">
        <v>553</v>
      </c>
      <c r="AH18" s="412" t="s">
        <v>554</v>
      </c>
      <c r="AI18" s="412" t="s">
        <v>555</v>
      </c>
      <c r="AJ18" s="412" t="s">
        <v>556</v>
      </c>
      <c r="AK18" s="412" t="s">
        <v>557</v>
      </c>
      <c r="AL18" s="412" t="s">
        <v>558</v>
      </c>
      <c r="AM18" s="412" t="s">
        <v>559</v>
      </c>
      <c r="AN18" s="412" t="s">
        <v>560</v>
      </c>
      <c r="AO18" s="412" t="s">
        <v>561</v>
      </c>
      <c r="AP18" s="412" t="s">
        <v>562</v>
      </c>
      <c r="AQ18" s="412" t="s">
        <v>563</v>
      </c>
      <c r="AR18" s="412" t="s">
        <v>564</v>
      </c>
      <c r="AS18" s="412" t="s">
        <v>565</v>
      </c>
      <c r="AT18" s="412" t="s">
        <v>566</v>
      </c>
      <c r="AU18" s="412" t="s">
        <v>567</v>
      </c>
      <c r="AV18" s="412" t="s">
        <v>568</v>
      </c>
      <c r="AW18" s="412" t="s">
        <v>569</v>
      </c>
      <c r="AX18" s="412" t="s">
        <v>570</v>
      </c>
      <c r="AY18" s="412" t="s">
        <v>571</v>
      </c>
      <c r="AZ18" s="412" t="s">
        <v>572</v>
      </c>
      <c r="BA18" s="412" t="s">
        <v>573</v>
      </c>
      <c r="BB18" s="412" t="s">
        <v>574</v>
      </c>
      <c r="BC18" s="412" t="s">
        <v>575</v>
      </c>
      <c r="BD18" s="412" t="s">
        <v>576</v>
      </c>
      <c r="BE18" s="412" t="s">
        <v>577</v>
      </c>
      <c r="BF18" s="412" t="s">
        <v>578</v>
      </c>
      <c r="BG18" s="412" t="s">
        <v>579</v>
      </c>
      <c r="BH18" s="412" t="s">
        <v>580</v>
      </c>
      <c r="BI18" s="412" t="s">
        <v>581</v>
      </c>
      <c r="BJ18" s="412" t="s">
        <v>582</v>
      </c>
      <c r="BK18" s="412" t="s">
        <v>583</v>
      </c>
      <c r="BL18" s="412" t="s">
        <v>584</v>
      </c>
      <c r="BM18" s="412" t="s">
        <v>585</v>
      </c>
      <c r="BN18" s="412" t="s">
        <v>586</v>
      </c>
      <c r="BO18" s="412" t="s">
        <v>587</v>
      </c>
      <c r="BP18" s="412" t="s">
        <v>588</v>
      </c>
      <c r="BQ18" s="412" t="s">
        <v>589</v>
      </c>
      <c r="BR18" s="412" t="s">
        <v>590</v>
      </c>
      <c r="BS18" s="412" t="s">
        <v>591</v>
      </c>
      <c r="BT18" s="412" t="s">
        <v>592</v>
      </c>
      <c r="BU18" s="412" t="s">
        <v>593</v>
      </c>
      <c r="BV18" s="412" t="s">
        <v>594</v>
      </c>
      <c r="BW18" s="412" t="s">
        <v>595</v>
      </c>
      <c r="BX18" s="412" t="s">
        <v>596</v>
      </c>
      <c r="BY18" s="412" t="s">
        <v>597</v>
      </c>
      <c r="BZ18" s="412" t="s">
        <v>598</v>
      </c>
      <c r="CA18" s="412" t="s">
        <v>599</v>
      </c>
      <c r="CB18" s="412" t="s">
        <v>600</v>
      </c>
      <c r="CC18" s="412" t="s">
        <v>601</v>
      </c>
      <c r="CD18" s="412" t="s">
        <v>602</v>
      </c>
      <c r="CE18" s="413" t="s">
        <v>603</v>
      </c>
    </row>
    <row r="19" spans="1:83" ht="26.25" customHeight="1" x14ac:dyDescent="0.35">
      <c r="A19" s="409"/>
      <c r="B19" s="108" t="s">
        <v>757</v>
      </c>
      <c r="D19" s="527">
        <v>0</v>
      </c>
      <c r="E19" s="527">
        <v>0</v>
      </c>
      <c r="F19" s="527">
        <v>0</v>
      </c>
      <c r="G19" s="527">
        <v>0</v>
      </c>
      <c r="H19" s="527">
        <v>0</v>
      </c>
      <c r="I19" s="527">
        <v>0</v>
      </c>
      <c r="J19" s="527">
        <v>0</v>
      </c>
      <c r="K19" s="527">
        <v>0</v>
      </c>
      <c r="L19" s="527">
        <v>0</v>
      </c>
      <c r="M19" s="527">
        <v>0</v>
      </c>
      <c r="N19" s="527">
        <v>0</v>
      </c>
      <c r="O19" s="527">
        <v>0</v>
      </c>
      <c r="P19" s="527">
        <v>0</v>
      </c>
      <c r="Q19" s="527">
        <v>0</v>
      </c>
      <c r="R19" s="527">
        <v>0</v>
      </c>
      <c r="S19" s="527">
        <v>0</v>
      </c>
      <c r="T19" s="527">
        <v>0</v>
      </c>
      <c r="U19" s="527">
        <v>0</v>
      </c>
      <c r="V19" s="527">
        <v>0</v>
      </c>
      <c r="W19" s="527">
        <v>0</v>
      </c>
      <c r="X19" s="527">
        <v>0</v>
      </c>
      <c r="Y19" s="527">
        <v>0</v>
      </c>
      <c r="Z19" s="527">
        <v>0</v>
      </c>
      <c r="AA19" s="527">
        <v>0</v>
      </c>
      <c r="AB19" s="527">
        <v>0</v>
      </c>
      <c r="AC19" s="527">
        <v>0</v>
      </c>
      <c r="AD19" s="527">
        <v>0</v>
      </c>
      <c r="AE19" s="527">
        <v>0</v>
      </c>
      <c r="AF19" s="527">
        <v>0</v>
      </c>
      <c r="AG19" s="527">
        <v>0</v>
      </c>
      <c r="AH19" s="527">
        <v>0</v>
      </c>
      <c r="AI19" s="527">
        <v>1723</v>
      </c>
      <c r="AJ19" s="527">
        <v>1694</v>
      </c>
      <c r="AK19" s="527">
        <v>1738</v>
      </c>
      <c r="AL19" s="527">
        <v>1781</v>
      </c>
      <c r="AM19" s="527">
        <v>1651</v>
      </c>
      <c r="AN19" s="527">
        <v>1683</v>
      </c>
      <c r="AO19" s="527">
        <v>1717</v>
      </c>
      <c r="AP19" s="527">
        <v>1722</v>
      </c>
      <c r="AQ19" s="527">
        <v>1727</v>
      </c>
      <c r="AR19" s="527">
        <v>1719</v>
      </c>
      <c r="AS19" s="527">
        <v>1607</v>
      </c>
      <c r="AT19" s="527">
        <v>1675</v>
      </c>
      <c r="AU19" s="527">
        <v>1575</v>
      </c>
      <c r="AV19" s="527">
        <v>1643</v>
      </c>
      <c r="AW19" s="527">
        <v>1736</v>
      </c>
      <c r="AX19" s="527">
        <v>1765</v>
      </c>
      <c r="AY19" s="527">
        <v>1781</v>
      </c>
      <c r="AZ19" s="527">
        <v>1764</v>
      </c>
      <c r="BA19" s="527">
        <v>1705</v>
      </c>
      <c r="BB19" s="527">
        <v>1643</v>
      </c>
      <c r="BC19" s="527">
        <v>1620</v>
      </c>
      <c r="BD19" s="527">
        <v>1671</v>
      </c>
      <c r="BE19" s="527">
        <v>1750</v>
      </c>
      <c r="BF19" s="527">
        <v>1776</v>
      </c>
      <c r="BG19" s="527">
        <v>1979</v>
      </c>
      <c r="BH19" s="527">
        <v>2606</v>
      </c>
      <c r="BI19" s="527">
        <v>2711</v>
      </c>
      <c r="BJ19" s="527">
        <v>2741</v>
      </c>
      <c r="BK19" s="527">
        <v>2744</v>
      </c>
      <c r="BL19" s="527">
        <v>2735</v>
      </c>
      <c r="BM19" s="527">
        <v>2746</v>
      </c>
      <c r="BN19" s="527">
        <v>2718</v>
      </c>
      <c r="BO19" s="527">
        <v>2649</v>
      </c>
      <c r="BP19" s="527">
        <v>2505</v>
      </c>
      <c r="BQ19" s="527">
        <v>2380</v>
      </c>
      <c r="BR19" s="527">
        <v>2228</v>
      </c>
      <c r="BS19" s="527">
        <v>2098</v>
      </c>
      <c r="BT19" s="527">
        <v>1903</v>
      </c>
      <c r="BU19" s="527">
        <v>1792</v>
      </c>
      <c r="BV19" s="527">
        <v>1654</v>
      </c>
      <c r="BW19" s="527">
        <v>1563</v>
      </c>
      <c r="BX19" s="527">
        <v>1480</v>
      </c>
      <c r="BY19" s="527">
        <v>1410</v>
      </c>
      <c r="BZ19" s="527">
        <v>1368</v>
      </c>
      <c r="CA19" s="527">
        <v>1380</v>
      </c>
      <c r="CB19" s="527">
        <v>1374</v>
      </c>
      <c r="CC19" s="527">
        <v>1324</v>
      </c>
      <c r="CD19" s="527">
        <v>1251</v>
      </c>
      <c r="CE19" s="528">
        <v>1153</v>
      </c>
    </row>
    <row r="20" spans="1:83" ht="26.25" customHeight="1" x14ac:dyDescent="0.35">
      <c r="A20" s="243"/>
      <c r="B20" s="73" t="s">
        <v>33</v>
      </c>
      <c r="D20" s="529"/>
      <c r="E20" s="529"/>
      <c r="F20" s="529"/>
      <c r="G20" s="529"/>
      <c r="H20" s="529"/>
      <c r="I20" s="529"/>
      <c r="J20" s="529"/>
      <c r="K20" s="529"/>
      <c r="L20" s="529"/>
      <c r="M20" s="529"/>
      <c r="N20" s="529"/>
      <c r="O20" s="529"/>
      <c r="P20" s="529"/>
      <c r="Q20" s="529"/>
      <c r="R20" s="529"/>
      <c r="S20" s="529"/>
      <c r="T20" s="529"/>
      <c r="U20" s="529"/>
      <c r="V20" s="529"/>
      <c r="W20" s="529"/>
      <c r="X20" s="529"/>
      <c r="Y20" s="529"/>
      <c r="Z20" s="529"/>
      <c r="AA20" s="529"/>
      <c r="AB20" s="529"/>
      <c r="AC20" s="529"/>
      <c r="AD20" s="529"/>
      <c r="AE20" s="529"/>
      <c r="AF20" s="529"/>
      <c r="AG20" s="529"/>
      <c r="AH20" s="529"/>
      <c r="AI20" s="529"/>
      <c r="AJ20" s="529"/>
      <c r="AK20" s="529"/>
      <c r="AL20" s="529"/>
      <c r="AM20" s="529"/>
      <c r="AN20" s="529"/>
      <c r="AO20" s="529"/>
      <c r="AP20" s="529"/>
      <c r="AQ20" s="529"/>
      <c r="AR20" s="529"/>
      <c r="AS20" s="529"/>
      <c r="AT20" s="529"/>
      <c r="AU20" s="529"/>
      <c r="AV20" s="529"/>
      <c r="AW20" s="529"/>
      <c r="AX20" s="529"/>
      <c r="AY20" s="529"/>
      <c r="AZ20" s="529"/>
      <c r="BA20" s="529"/>
      <c r="BB20" s="529"/>
      <c r="BC20" s="529"/>
      <c r="BD20" s="529"/>
      <c r="BE20" s="529"/>
      <c r="BF20" s="529"/>
      <c r="BG20" s="529">
        <v>1979</v>
      </c>
      <c r="BH20" s="529">
        <v>2594</v>
      </c>
      <c r="BI20" s="529">
        <v>2700</v>
      </c>
      <c r="BJ20" s="529">
        <v>2729</v>
      </c>
      <c r="BK20" s="529">
        <v>2732</v>
      </c>
      <c r="BL20" s="529">
        <v>2724</v>
      </c>
      <c r="BM20" s="529">
        <v>2736</v>
      </c>
      <c r="BN20" s="529">
        <v>2718</v>
      </c>
      <c r="BO20" s="529">
        <v>2649</v>
      </c>
      <c r="BP20" s="529">
        <v>2505</v>
      </c>
      <c r="BQ20" s="529">
        <v>2380</v>
      </c>
      <c r="BR20" s="529">
        <v>2228</v>
      </c>
      <c r="BS20" s="529">
        <v>2098</v>
      </c>
      <c r="BT20" s="529">
        <v>1903</v>
      </c>
      <c r="BU20" s="529">
        <v>1792</v>
      </c>
      <c r="BV20" s="529">
        <v>1654</v>
      </c>
      <c r="BW20" s="529">
        <v>1563</v>
      </c>
      <c r="BX20" s="529">
        <v>1480</v>
      </c>
      <c r="BY20" s="529">
        <v>1410</v>
      </c>
      <c r="BZ20" s="529">
        <v>1368</v>
      </c>
      <c r="CA20" s="529">
        <v>1380</v>
      </c>
      <c r="CB20" s="529">
        <v>1374</v>
      </c>
      <c r="CC20" s="529">
        <v>1324</v>
      </c>
      <c r="CD20" s="529">
        <v>1251</v>
      </c>
      <c r="CE20" s="530">
        <v>1153</v>
      </c>
    </row>
    <row r="21" spans="1:83" x14ac:dyDescent="0.35">
      <c r="B21" s="201" t="s">
        <v>765</v>
      </c>
      <c r="D21" s="529"/>
      <c r="E21" s="529"/>
      <c r="F21" s="529"/>
      <c r="G21" s="529"/>
      <c r="H21" s="529"/>
      <c r="I21" s="529"/>
      <c r="J21" s="529"/>
      <c r="K21" s="529"/>
      <c r="L21" s="529"/>
      <c r="M21" s="529"/>
      <c r="N21" s="529"/>
      <c r="O21" s="529"/>
      <c r="P21" s="529"/>
      <c r="Q21" s="529"/>
      <c r="R21" s="529"/>
      <c r="S21" s="529"/>
      <c r="T21" s="529"/>
      <c r="U21" s="529"/>
      <c r="V21" s="529"/>
      <c r="W21" s="529"/>
      <c r="X21" s="529"/>
      <c r="Y21" s="529"/>
      <c r="Z21" s="529"/>
      <c r="AA21" s="529"/>
      <c r="AB21" s="529"/>
      <c r="AC21" s="529"/>
      <c r="AD21" s="529"/>
      <c r="AE21" s="529"/>
      <c r="AF21" s="529"/>
      <c r="AG21" s="529"/>
      <c r="AH21" s="529"/>
      <c r="AI21" s="529"/>
      <c r="AJ21" s="529"/>
      <c r="AK21" s="529"/>
      <c r="AL21" s="529"/>
      <c r="AM21" s="529"/>
      <c r="AN21" s="529"/>
      <c r="AO21" s="529"/>
      <c r="AP21" s="529"/>
      <c r="AQ21" s="529"/>
      <c r="AR21" s="529"/>
      <c r="AS21" s="529"/>
      <c r="AT21" s="529"/>
      <c r="AU21" s="529"/>
      <c r="AV21" s="529"/>
      <c r="AW21" s="529"/>
      <c r="AX21" s="529"/>
      <c r="AY21" s="529"/>
      <c r="AZ21" s="529"/>
      <c r="BA21" s="529"/>
      <c r="BB21" s="529"/>
      <c r="BC21" s="529"/>
      <c r="BD21" s="529"/>
      <c r="BE21" s="529"/>
      <c r="BF21" s="529"/>
      <c r="BG21" s="529">
        <v>1259</v>
      </c>
      <c r="BH21" s="529">
        <v>752</v>
      </c>
      <c r="BI21" s="529">
        <v>773</v>
      </c>
      <c r="BJ21" s="529">
        <v>790</v>
      </c>
      <c r="BK21" s="529">
        <v>827</v>
      </c>
      <c r="BL21" s="529">
        <v>897</v>
      </c>
      <c r="BM21" s="529">
        <v>942</v>
      </c>
      <c r="BN21" s="529">
        <v>951</v>
      </c>
      <c r="BO21" s="529">
        <v>958</v>
      </c>
      <c r="BP21" s="529">
        <v>1002</v>
      </c>
      <c r="BQ21" s="529">
        <v>967</v>
      </c>
      <c r="BR21" s="529">
        <v>947</v>
      </c>
      <c r="BS21" s="529">
        <v>946</v>
      </c>
      <c r="BT21" s="529">
        <v>918</v>
      </c>
      <c r="BU21" s="529">
        <v>884</v>
      </c>
      <c r="BV21" s="529">
        <v>803</v>
      </c>
      <c r="BW21" s="529">
        <v>776</v>
      </c>
      <c r="BX21" s="529">
        <v>752</v>
      </c>
      <c r="BY21" s="529">
        <v>727</v>
      </c>
      <c r="BZ21" s="529">
        <v>747</v>
      </c>
      <c r="CA21" s="529">
        <v>796</v>
      </c>
      <c r="CB21" s="529">
        <v>829</v>
      </c>
      <c r="CC21" s="529">
        <v>812</v>
      </c>
      <c r="CD21" s="529">
        <v>775</v>
      </c>
      <c r="CE21" s="530">
        <v>727</v>
      </c>
    </row>
    <row r="22" spans="1:83" x14ac:dyDescent="0.35">
      <c r="B22" s="201" t="s">
        <v>766</v>
      </c>
      <c r="D22" s="529"/>
      <c r="E22" s="529"/>
      <c r="F22" s="529"/>
      <c r="G22" s="529"/>
      <c r="H22" s="529"/>
      <c r="I22" s="529"/>
      <c r="J22" s="529"/>
      <c r="K22" s="529"/>
      <c r="L22" s="529"/>
      <c r="M22" s="529"/>
      <c r="N22" s="529"/>
      <c r="O22" s="529"/>
      <c r="P22" s="529"/>
      <c r="Q22" s="529"/>
      <c r="R22" s="529"/>
      <c r="S22" s="529"/>
      <c r="T22" s="529"/>
      <c r="U22" s="529"/>
      <c r="V22" s="529"/>
      <c r="W22" s="529"/>
      <c r="X22" s="529"/>
      <c r="Y22" s="529"/>
      <c r="Z22" s="529"/>
      <c r="AA22" s="529"/>
      <c r="AB22" s="529"/>
      <c r="AC22" s="529"/>
      <c r="AD22" s="529"/>
      <c r="AE22" s="529"/>
      <c r="AF22" s="529"/>
      <c r="AG22" s="529"/>
      <c r="AH22" s="529"/>
      <c r="AI22" s="529"/>
      <c r="AJ22" s="529"/>
      <c r="AK22" s="529"/>
      <c r="AL22" s="529"/>
      <c r="AM22" s="529"/>
      <c r="AN22" s="529"/>
      <c r="AO22" s="529"/>
      <c r="AP22" s="529"/>
      <c r="AQ22" s="529"/>
      <c r="AR22" s="529"/>
      <c r="AS22" s="529"/>
      <c r="AT22" s="529"/>
      <c r="AU22" s="529"/>
      <c r="AV22" s="529"/>
      <c r="AW22" s="529"/>
      <c r="AX22" s="529"/>
      <c r="AY22" s="529"/>
      <c r="AZ22" s="529"/>
      <c r="BA22" s="529"/>
      <c r="BB22" s="529"/>
      <c r="BC22" s="529"/>
      <c r="BD22" s="529"/>
      <c r="BE22" s="529"/>
      <c r="BF22" s="529"/>
      <c r="BG22" s="529">
        <v>577</v>
      </c>
      <c r="BH22" s="529">
        <v>1295</v>
      </c>
      <c r="BI22" s="529">
        <v>1321</v>
      </c>
      <c r="BJ22" s="529">
        <v>1333</v>
      </c>
      <c r="BK22" s="529">
        <v>1307</v>
      </c>
      <c r="BL22" s="529">
        <v>1234</v>
      </c>
      <c r="BM22" s="529">
        <v>1205</v>
      </c>
      <c r="BN22" s="529">
        <v>1186</v>
      </c>
      <c r="BO22" s="529">
        <v>1108</v>
      </c>
      <c r="BP22" s="529">
        <v>948</v>
      </c>
      <c r="BQ22" s="529">
        <v>885</v>
      </c>
      <c r="BR22" s="529">
        <v>802</v>
      </c>
      <c r="BS22" s="529">
        <v>723</v>
      </c>
      <c r="BT22" s="529">
        <v>646</v>
      </c>
      <c r="BU22" s="529">
        <v>599</v>
      </c>
      <c r="BV22" s="529">
        <v>568</v>
      </c>
      <c r="BW22" s="529">
        <v>533</v>
      </c>
      <c r="BX22" s="529">
        <v>500</v>
      </c>
      <c r="BY22" s="529">
        <v>470</v>
      </c>
      <c r="BZ22" s="529">
        <v>424</v>
      </c>
      <c r="CA22" s="529">
        <v>402</v>
      </c>
      <c r="CB22" s="529">
        <v>378</v>
      </c>
      <c r="CC22" s="529">
        <v>354</v>
      </c>
      <c r="CD22" s="529">
        <v>327</v>
      </c>
      <c r="CE22" s="530">
        <v>303</v>
      </c>
    </row>
    <row r="23" spans="1:83" x14ac:dyDescent="0.35">
      <c r="B23" s="201" t="s">
        <v>767</v>
      </c>
      <c r="D23" s="529"/>
      <c r="E23" s="529"/>
      <c r="F23" s="529"/>
      <c r="G23" s="529"/>
      <c r="H23" s="529"/>
      <c r="I23" s="529"/>
      <c r="J23" s="529"/>
      <c r="K23" s="529"/>
      <c r="L23" s="529"/>
      <c r="M23" s="529"/>
      <c r="N23" s="529"/>
      <c r="O23" s="529"/>
      <c r="P23" s="529"/>
      <c r="Q23" s="529"/>
      <c r="R23" s="529"/>
      <c r="S23" s="529"/>
      <c r="T23" s="529"/>
      <c r="U23" s="529"/>
      <c r="V23" s="529"/>
      <c r="W23" s="529"/>
      <c r="X23" s="529"/>
      <c r="Y23" s="529"/>
      <c r="Z23" s="529"/>
      <c r="AA23" s="529"/>
      <c r="AB23" s="529"/>
      <c r="AC23" s="529"/>
      <c r="AD23" s="529"/>
      <c r="AE23" s="529"/>
      <c r="AF23" s="529"/>
      <c r="AG23" s="529"/>
      <c r="AH23" s="529"/>
      <c r="AI23" s="529"/>
      <c r="AJ23" s="529"/>
      <c r="AK23" s="529"/>
      <c r="AL23" s="529"/>
      <c r="AM23" s="529"/>
      <c r="AN23" s="529"/>
      <c r="AO23" s="529"/>
      <c r="AP23" s="529"/>
      <c r="AQ23" s="529"/>
      <c r="AR23" s="529"/>
      <c r="AS23" s="529"/>
      <c r="AT23" s="529"/>
      <c r="AU23" s="529"/>
      <c r="AV23" s="529"/>
      <c r="AW23" s="529"/>
      <c r="AX23" s="529"/>
      <c r="AY23" s="529"/>
      <c r="AZ23" s="529"/>
      <c r="BA23" s="529"/>
      <c r="BB23" s="529"/>
      <c r="BC23" s="529"/>
      <c r="BD23" s="529"/>
      <c r="BE23" s="529"/>
      <c r="BF23" s="529"/>
      <c r="BG23" s="529">
        <v>143</v>
      </c>
      <c r="BH23" s="529">
        <v>547</v>
      </c>
      <c r="BI23" s="529">
        <v>606</v>
      </c>
      <c r="BJ23" s="529">
        <v>606</v>
      </c>
      <c r="BK23" s="529">
        <v>598</v>
      </c>
      <c r="BL23" s="529">
        <v>594</v>
      </c>
      <c r="BM23" s="529">
        <v>589</v>
      </c>
      <c r="BN23" s="529">
        <v>581</v>
      </c>
      <c r="BO23" s="529">
        <v>583</v>
      </c>
      <c r="BP23" s="529">
        <v>555</v>
      </c>
      <c r="BQ23" s="529">
        <v>528</v>
      </c>
      <c r="BR23" s="529">
        <v>478</v>
      </c>
      <c r="BS23" s="529">
        <v>429</v>
      </c>
      <c r="BT23" s="529">
        <v>339</v>
      </c>
      <c r="BU23" s="529">
        <v>309</v>
      </c>
      <c r="BV23" s="529">
        <v>282</v>
      </c>
      <c r="BW23" s="529">
        <v>254</v>
      </c>
      <c r="BX23" s="529">
        <v>228</v>
      </c>
      <c r="BY23" s="529">
        <v>213</v>
      </c>
      <c r="BZ23" s="529">
        <v>196</v>
      </c>
      <c r="CA23" s="529">
        <v>182</v>
      </c>
      <c r="CB23" s="529">
        <v>166</v>
      </c>
      <c r="CC23" s="529">
        <v>159</v>
      </c>
      <c r="CD23" s="529">
        <v>149</v>
      </c>
      <c r="CE23" s="530">
        <v>124</v>
      </c>
    </row>
    <row r="24" spans="1:83" ht="30" customHeight="1" x14ac:dyDescent="0.35">
      <c r="B24" s="500" t="s">
        <v>761</v>
      </c>
      <c r="D24" s="529">
        <v>0</v>
      </c>
      <c r="E24" s="529">
        <v>0</v>
      </c>
      <c r="F24" s="529">
        <v>0</v>
      </c>
      <c r="G24" s="529">
        <v>0</v>
      </c>
      <c r="H24" s="529">
        <v>0</v>
      </c>
      <c r="I24" s="529">
        <v>0</v>
      </c>
      <c r="J24" s="529">
        <v>0</v>
      </c>
      <c r="K24" s="529">
        <v>0</v>
      </c>
      <c r="L24" s="529">
        <v>0</v>
      </c>
      <c r="M24" s="529">
        <v>0</v>
      </c>
      <c r="N24" s="529">
        <v>0</v>
      </c>
      <c r="O24" s="529">
        <v>0</v>
      </c>
      <c r="P24" s="529">
        <v>0</v>
      </c>
      <c r="Q24" s="529">
        <v>0</v>
      </c>
      <c r="R24" s="529">
        <v>0</v>
      </c>
      <c r="S24" s="529">
        <v>0</v>
      </c>
      <c r="T24" s="529">
        <v>0</v>
      </c>
      <c r="U24" s="529">
        <v>0</v>
      </c>
      <c r="V24" s="529">
        <v>0</v>
      </c>
      <c r="W24" s="529">
        <v>0</v>
      </c>
      <c r="X24" s="529">
        <v>0</v>
      </c>
      <c r="Y24" s="529">
        <v>0</v>
      </c>
      <c r="Z24" s="529">
        <v>0</v>
      </c>
      <c r="AA24" s="529">
        <v>0</v>
      </c>
      <c r="AB24" s="529">
        <v>0</v>
      </c>
      <c r="AC24" s="529">
        <v>0</v>
      </c>
      <c r="AD24" s="529">
        <v>0</v>
      </c>
      <c r="AE24" s="529">
        <v>0</v>
      </c>
      <c r="AF24" s="529">
        <v>0</v>
      </c>
      <c r="AG24" s="529">
        <v>0</v>
      </c>
      <c r="AH24" s="529">
        <v>0</v>
      </c>
      <c r="AI24" s="529">
        <v>0</v>
      </c>
      <c r="AJ24" s="529">
        <v>0</v>
      </c>
      <c r="AK24" s="529">
        <v>0</v>
      </c>
      <c r="AL24" s="529">
        <v>0</v>
      </c>
      <c r="AM24" s="529">
        <v>0</v>
      </c>
      <c r="AN24" s="529">
        <v>0</v>
      </c>
      <c r="AO24" s="529">
        <v>0</v>
      </c>
      <c r="AP24" s="529">
        <v>0</v>
      </c>
      <c r="AQ24" s="529">
        <v>0</v>
      </c>
      <c r="AR24" s="529">
        <v>1719</v>
      </c>
      <c r="AS24" s="529">
        <v>1607</v>
      </c>
      <c r="AT24" s="529">
        <v>1675</v>
      </c>
      <c r="AU24" s="529">
        <v>1575</v>
      </c>
      <c r="AV24" s="529">
        <v>1643</v>
      </c>
      <c r="AW24" s="529">
        <v>1736</v>
      </c>
      <c r="AX24" s="529">
        <v>1765</v>
      </c>
      <c r="AY24" s="529">
        <v>1781</v>
      </c>
      <c r="AZ24" s="529">
        <v>1764</v>
      </c>
      <c r="BA24" s="529">
        <v>1705</v>
      </c>
      <c r="BB24" s="529">
        <v>1643</v>
      </c>
      <c r="BC24" s="529">
        <v>1620</v>
      </c>
      <c r="BD24" s="529">
        <v>1671</v>
      </c>
      <c r="BE24" s="529">
        <v>1750</v>
      </c>
      <c r="BF24" s="529">
        <v>1776</v>
      </c>
      <c r="BG24" s="529">
        <v>911</v>
      </c>
      <c r="BH24" s="529">
        <v>12</v>
      </c>
      <c r="BI24" s="529">
        <v>11</v>
      </c>
      <c r="BJ24" s="529">
        <v>12</v>
      </c>
      <c r="BK24" s="529">
        <v>12</v>
      </c>
      <c r="BL24" s="529">
        <v>11</v>
      </c>
      <c r="BM24" s="529">
        <v>10</v>
      </c>
      <c r="BN24" s="529">
        <v>0</v>
      </c>
      <c r="BO24" s="529">
        <v>0</v>
      </c>
      <c r="BP24" s="529">
        <v>0</v>
      </c>
      <c r="BQ24" s="529">
        <v>0</v>
      </c>
      <c r="BR24" s="529">
        <v>0</v>
      </c>
      <c r="BS24" s="529">
        <v>0</v>
      </c>
      <c r="BT24" s="529">
        <v>0</v>
      </c>
      <c r="BU24" s="529">
        <v>0</v>
      </c>
      <c r="BV24" s="529">
        <v>0</v>
      </c>
      <c r="BW24" s="529">
        <v>0</v>
      </c>
      <c r="BX24" s="529">
        <v>0</v>
      </c>
      <c r="BY24" s="529">
        <v>0</v>
      </c>
      <c r="BZ24" s="529">
        <v>0</v>
      </c>
      <c r="CA24" s="529">
        <v>0</v>
      </c>
      <c r="CB24" s="529">
        <v>0</v>
      </c>
      <c r="CC24" s="529">
        <v>0</v>
      </c>
      <c r="CD24" s="529">
        <v>0</v>
      </c>
      <c r="CE24" s="530">
        <v>0</v>
      </c>
    </row>
    <row r="25" spans="1:83" ht="30" customHeight="1" x14ac:dyDescent="0.35">
      <c r="B25" s="500" t="s">
        <v>762</v>
      </c>
      <c r="D25" s="529">
        <v>0</v>
      </c>
      <c r="E25" s="529">
        <v>0</v>
      </c>
      <c r="F25" s="529">
        <v>0</v>
      </c>
      <c r="G25" s="529">
        <v>0</v>
      </c>
      <c r="H25" s="529">
        <v>0</v>
      </c>
      <c r="I25" s="529">
        <v>0</v>
      </c>
      <c r="J25" s="529">
        <v>0</v>
      </c>
      <c r="K25" s="529">
        <v>0</v>
      </c>
      <c r="L25" s="529">
        <v>0</v>
      </c>
      <c r="M25" s="529">
        <v>0</v>
      </c>
      <c r="N25" s="529">
        <v>0</v>
      </c>
      <c r="O25" s="529">
        <v>0</v>
      </c>
      <c r="P25" s="529">
        <v>0</v>
      </c>
      <c r="Q25" s="529">
        <v>0</v>
      </c>
      <c r="R25" s="529">
        <v>0</v>
      </c>
      <c r="S25" s="529">
        <v>0</v>
      </c>
      <c r="T25" s="529">
        <v>0</v>
      </c>
      <c r="U25" s="529">
        <v>0</v>
      </c>
      <c r="V25" s="529">
        <v>0</v>
      </c>
      <c r="W25" s="529">
        <v>0</v>
      </c>
      <c r="X25" s="529">
        <v>0</v>
      </c>
      <c r="Y25" s="529">
        <v>0</v>
      </c>
      <c r="Z25" s="529">
        <v>0</v>
      </c>
      <c r="AA25" s="529">
        <v>0</v>
      </c>
      <c r="AB25" s="529">
        <v>0</v>
      </c>
      <c r="AC25" s="529">
        <v>0</v>
      </c>
      <c r="AD25" s="529">
        <v>0</v>
      </c>
      <c r="AE25" s="529">
        <v>0</v>
      </c>
      <c r="AF25" s="529">
        <v>0</v>
      </c>
      <c r="AG25" s="529">
        <v>0</v>
      </c>
      <c r="AH25" s="529">
        <v>0</v>
      </c>
      <c r="AI25" s="529">
        <v>1723</v>
      </c>
      <c r="AJ25" s="529">
        <v>1694</v>
      </c>
      <c r="AK25" s="529">
        <v>1738</v>
      </c>
      <c r="AL25" s="529">
        <v>1781</v>
      </c>
      <c r="AM25" s="529">
        <v>1651</v>
      </c>
      <c r="AN25" s="529">
        <v>1683</v>
      </c>
      <c r="AO25" s="529">
        <v>1717</v>
      </c>
      <c r="AP25" s="529">
        <v>1722</v>
      </c>
      <c r="AQ25" s="529">
        <v>1727</v>
      </c>
      <c r="AR25" s="529">
        <v>0</v>
      </c>
      <c r="AS25" s="529">
        <v>0</v>
      </c>
      <c r="AT25" s="529">
        <v>0</v>
      </c>
      <c r="AU25" s="529">
        <v>0</v>
      </c>
      <c r="AV25" s="529">
        <v>0</v>
      </c>
      <c r="AW25" s="529">
        <v>0</v>
      </c>
      <c r="AX25" s="529">
        <v>0</v>
      </c>
      <c r="AY25" s="529">
        <v>0</v>
      </c>
      <c r="AZ25" s="529">
        <v>0</v>
      </c>
      <c r="BA25" s="529">
        <v>0</v>
      </c>
      <c r="BB25" s="529">
        <v>0</v>
      </c>
      <c r="BC25" s="529">
        <v>0</v>
      </c>
      <c r="BD25" s="529">
        <v>0</v>
      </c>
      <c r="BE25" s="529">
        <v>0</v>
      </c>
      <c r="BF25" s="529">
        <v>0</v>
      </c>
      <c r="BG25" s="529">
        <v>0</v>
      </c>
      <c r="BH25" s="529">
        <v>0</v>
      </c>
      <c r="BI25" s="529">
        <v>0</v>
      </c>
      <c r="BJ25" s="529">
        <v>0</v>
      </c>
      <c r="BK25" s="529">
        <v>0</v>
      </c>
      <c r="BL25" s="529">
        <v>0</v>
      </c>
      <c r="BM25" s="529">
        <v>0</v>
      </c>
      <c r="BN25" s="529">
        <v>0</v>
      </c>
      <c r="BO25" s="529">
        <v>0</v>
      </c>
      <c r="BP25" s="529">
        <v>0</v>
      </c>
      <c r="BQ25" s="529">
        <v>0</v>
      </c>
      <c r="BR25" s="529">
        <v>0</v>
      </c>
      <c r="BS25" s="529">
        <v>0</v>
      </c>
      <c r="BT25" s="529">
        <v>0</v>
      </c>
      <c r="BU25" s="529">
        <v>0</v>
      </c>
      <c r="BV25" s="529">
        <v>0</v>
      </c>
      <c r="BW25" s="529">
        <v>0</v>
      </c>
      <c r="BX25" s="529">
        <v>0</v>
      </c>
      <c r="BY25" s="529">
        <v>0</v>
      </c>
      <c r="BZ25" s="529">
        <v>0</v>
      </c>
      <c r="CA25" s="529">
        <v>0</v>
      </c>
      <c r="CB25" s="529">
        <v>0</v>
      </c>
      <c r="CC25" s="529">
        <v>0</v>
      </c>
      <c r="CD25" s="529">
        <v>0</v>
      </c>
      <c r="CE25" s="530">
        <v>0</v>
      </c>
    </row>
    <row r="26" spans="1:83" ht="15.75" customHeight="1" thickBot="1" x14ac:dyDescent="0.4">
      <c r="A26" s="418"/>
      <c r="B26" s="440"/>
      <c r="C26" s="418"/>
      <c r="D26" s="539"/>
      <c r="E26" s="539"/>
      <c r="F26" s="539"/>
      <c r="G26" s="539"/>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40"/>
    </row>
  </sheetData>
  <hyperlinks>
    <hyperlink ref="A1" location="Contents!A1" display="Contents page" xr:uid="{00000000-0004-0000-1C00-000000000000}"/>
    <hyperlink ref="B1" location="Notes!A1" display="Information relating to this table can be found in the 'Notes' tab" xr:uid="{00000000-0004-0000-1C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9C9C9"/>
  </sheetPr>
  <dimension ref="A1:AJ48"/>
  <sheetViews>
    <sheetView zoomScale="70" zoomScaleNormal="70" workbookViewId="0">
      <pane xSplit="3" ySplit="4" topLeftCell="AD5" activePane="bottomRight" state="frozen"/>
      <selection pane="topRight" activeCell="D1" sqref="D1"/>
      <selection pane="bottomLeft" activeCell="A5" sqref="A5"/>
      <selection pane="bottomRight"/>
    </sheetView>
  </sheetViews>
  <sheetFormatPr defaultColWidth="9" defaultRowHeight="15.5" x14ac:dyDescent="0.35"/>
  <cols>
    <col min="1" max="1" width="23" style="53" bestFit="1" customWidth="1"/>
    <col min="2" max="2" width="84" style="53" bestFit="1" customWidth="1"/>
    <col min="3" max="3" width="25.81640625" style="53" customWidth="1"/>
    <col min="4" max="36" width="12.81640625" style="53" customWidth="1"/>
    <col min="37" max="37" width="9" style="53" customWidth="1"/>
    <col min="38" max="16384" width="9" style="53"/>
  </cols>
  <sheetData>
    <row r="1" spans="1:36" s="15" customFormat="1" ht="25.5" customHeight="1" thickBot="1" x14ac:dyDescent="0.3">
      <c r="A1" s="45" t="s">
        <v>46</v>
      </c>
      <c r="B1" s="46" t="s">
        <v>114</v>
      </c>
      <c r="C1" s="45"/>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33" customHeight="1" x14ac:dyDescent="0.35">
      <c r="A2" s="48" t="s">
        <v>47</v>
      </c>
      <c r="B2" s="17" t="s">
        <v>115</v>
      </c>
      <c r="C2" s="49"/>
      <c r="D2" s="50" t="s">
        <v>116</v>
      </c>
      <c r="E2" s="51" t="s">
        <v>117</v>
      </c>
      <c r="F2" s="51" t="s">
        <v>118</v>
      </c>
      <c r="G2" s="51" t="s">
        <v>119</v>
      </c>
      <c r="H2" s="51" t="s">
        <v>120</v>
      </c>
      <c r="I2" s="51" t="s">
        <v>121</v>
      </c>
      <c r="J2" s="51" t="s">
        <v>122</v>
      </c>
      <c r="K2" s="51" t="s">
        <v>123</v>
      </c>
      <c r="L2" s="51" t="s">
        <v>124</v>
      </c>
      <c r="M2" s="51" t="s">
        <v>125</v>
      </c>
      <c r="N2" s="51" t="s">
        <v>126</v>
      </c>
      <c r="O2" s="51" t="s">
        <v>127</v>
      </c>
      <c r="P2" s="51" t="s">
        <v>128</v>
      </c>
      <c r="Q2" s="51" t="s">
        <v>129</v>
      </c>
      <c r="R2" s="51" t="s">
        <v>130</v>
      </c>
      <c r="S2" s="51" t="s">
        <v>131</v>
      </c>
      <c r="T2" s="51" t="s">
        <v>132</v>
      </c>
      <c r="U2" s="51" t="s">
        <v>133</v>
      </c>
      <c r="V2" s="51" t="s">
        <v>134</v>
      </c>
      <c r="W2" s="51" t="s">
        <v>135</v>
      </c>
      <c r="X2" s="51" t="s">
        <v>136</v>
      </c>
      <c r="Y2" s="51" t="s">
        <v>137</v>
      </c>
      <c r="Z2" s="51" t="s">
        <v>138</v>
      </c>
      <c r="AA2" s="51" t="s">
        <v>139</v>
      </c>
      <c r="AB2" s="51" t="s">
        <v>140</v>
      </c>
      <c r="AC2" s="51" t="s">
        <v>141</v>
      </c>
      <c r="AD2" s="51" t="s">
        <v>142</v>
      </c>
      <c r="AE2" s="51" t="s">
        <v>143</v>
      </c>
      <c r="AF2" s="51" t="s">
        <v>144</v>
      </c>
      <c r="AG2" s="51" t="s">
        <v>145</v>
      </c>
      <c r="AH2" s="51" t="s">
        <v>146</v>
      </c>
      <c r="AI2" s="51" t="s">
        <v>147</v>
      </c>
      <c r="AJ2" s="52" t="s">
        <v>148</v>
      </c>
    </row>
    <row r="3" spans="1:36" s="54" customFormat="1" ht="31" x14ac:dyDescent="0.35">
      <c r="A3" s="19">
        <v>2023</v>
      </c>
      <c r="B3" s="20" t="s">
        <v>149</v>
      </c>
      <c r="D3" s="55" t="s">
        <v>150</v>
      </c>
      <c r="E3" s="56" t="s">
        <v>150</v>
      </c>
      <c r="F3" s="56" t="s">
        <v>150</v>
      </c>
      <c r="G3" s="56" t="s">
        <v>150</v>
      </c>
      <c r="H3" s="56" t="s">
        <v>150</v>
      </c>
      <c r="I3" s="56" t="s">
        <v>150</v>
      </c>
      <c r="J3" s="56" t="s">
        <v>150</v>
      </c>
      <c r="K3" s="56" t="s">
        <v>150</v>
      </c>
      <c r="L3" s="56" t="s">
        <v>150</v>
      </c>
      <c r="M3" s="56" t="s">
        <v>150</v>
      </c>
      <c r="N3" s="56" t="s">
        <v>150</v>
      </c>
      <c r="O3" s="56" t="s">
        <v>150</v>
      </c>
      <c r="P3" s="56" t="s">
        <v>150</v>
      </c>
      <c r="Q3" s="56" t="s">
        <v>150</v>
      </c>
      <c r="R3" s="56" t="s">
        <v>150</v>
      </c>
      <c r="S3" s="56" t="s">
        <v>150</v>
      </c>
      <c r="T3" s="56" t="s">
        <v>150</v>
      </c>
      <c r="U3" s="56" t="s">
        <v>150</v>
      </c>
      <c r="V3" s="56" t="s">
        <v>150</v>
      </c>
      <c r="W3" s="56" t="s">
        <v>150</v>
      </c>
      <c r="X3" s="56" t="s">
        <v>150</v>
      </c>
      <c r="Y3" s="56" t="s">
        <v>150</v>
      </c>
      <c r="Z3" s="56" t="s">
        <v>150</v>
      </c>
      <c r="AA3" s="56" t="s">
        <v>150</v>
      </c>
      <c r="AB3" s="56" t="s">
        <v>150</v>
      </c>
      <c r="AC3" s="56" t="s">
        <v>150</v>
      </c>
      <c r="AD3" s="56" t="s">
        <v>150</v>
      </c>
      <c r="AE3" s="56" t="s">
        <v>151</v>
      </c>
      <c r="AF3" s="56" t="s">
        <v>151</v>
      </c>
      <c r="AG3" s="56" t="s">
        <v>151</v>
      </c>
      <c r="AH3" s="56" t="s">
        <v>151</v>
      </c>
      <c r="AI3" s="56" t="s">
        <v>151</v>
      </c>
      <c r="AJ3" s="57" t="s">
        <v>151</v>
      </c>
    </row>
    <row r="4" spans="1:36" x14ac:dyDescent="0.35">
      <c r="A4" s="58"/>
      <c r="B4" s="20"/>
      <c r="D4" s="59"/>
      <c r="E4" s="60"/>
      <c r="F4" s="60"/>
      <c r="G4" s="60"/>
      <c r="H4" s="60"/>
      <c r="I4" s="60"/>
      <c r="J4" s="60"/>
      <c r="K4" s="60"/>
      <c r="L4" s="60"/>
      <c r="M4" s="60"/>
      <c r="N4" s="60"/>
      <c r="O4" s="60"/>
      <c r="P4" s="60"/>
      <c r="Q4" s="60"/>
      <c r="R4" s="60"/>
      <c r="S4" s="60"/>
      <c r="T4" s="60"/>
      <c r="U4" s="60"/>
      <c r="V4" s="60"/>
      <c r="W4" s="60"/>
      <c r="X4" s="60"/>
      <c r="Y4" s="61"/>
      <c r="Z4" s="61"/>
      <c r="AA4" s="61"/>
      <c r="AB4" s="61"/>
      <c r="AC4" s="61"/>
      <c r="AD4" s="61"/>
      <c r="AE4" s="61"/>
      <c r="AF4" s="61"/>
      <c r="AG4" s="61"/>
      <c r="AH4" s="61"/>
      <c r="AI4" s="61"/>
      <c r="AJ4" s="62"/>
    </row>
    <row r="5" spans="1:36" ht="39" customHeight="1" x14ac:dyDescent="0.35">
      <c r="A5" s="63"/>
      <c r="B5" s="17" t="s">
        <v>152</v>
      </c>
      <c r="C5" s="49"/>
      <c r="D5" s="64"/>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6"/>
    </row>
    <row r="6" spans="1:36" ht="25.5" customHeight="1" x14ac:dyDescent="0.35">
      <c r="A6" s="67"/>
      <c r="B6" s="68" t="s">
        <v>153</v>
      </c>
      <c r="C6" s="69"/>
      <c r="D6" s="70"/>
      <c r="E6" s="71">
        <f>(Table_1a!AZ82+Table_1a!AZ86)/1000</f>
        <v>86.67607494808054</v>
      </c>
      <c r="F6" s="71">
        <f>(Table_1a!BA82+Table_1a!BA86)/1000</f>
        <v>87.926874053839455</v>
      </c>
      <c r="G6" s="71">
        <f>(Table_1a!BB82+Table_1a!BB86)/1000</f>
        <v>90.248553723961322</v>
      </c>
      <c r="H6" s="71">
        <f>(Table_1a!BC82+Table_1a!BC86)/1000</f>
        <v>93.746448396197479</v>
      </c>
      <c r="I6" s="71">
        <f>(Table_1a!BD82+Table_1a!BD86)/1000</f>
        <v>96.115685924979147</v>
      </c>
      <c r="J6" s="71">
        <f>(Table_1a!BE82+Table_1a!BE86)/1000</f>
        <v>101.43716308374759</v>
      </c>
      <c r="K6" s="71">
        <f>(Table_1a!BF82+Table_1a!BF86)/1000</f>
        <v>105.02910902924356</v>
      </c>
      <c r="L6" s="71">
        <f>(Table_1a!BG82+Table_1a!BG86)/1000</f>
        <v>100.72733073880595</v>
      </c>
      <c r="M6" s="71">
        <f>(Table_1a!BH82+Table_1a!BH86)/1000</f>
        <v>110.63034440351008</v>
      </c>
      <c r="N6" s="71">
        <f>(Table_1a!BI82+Table_1a!BI86)/1000</f>
        <v>115.29853022777368</v>
      </c>
      <c r="O6" s="71">
        <f>(Table_1a!BJ82+Table_1a!BJ86)/1000</f>
        <v>118.74011661544036</v>
      </c>
      <c r="P6" s="71">
        <f>(Table_1a!BK82+Table_1a!BK86)/1000</f>
        <v>141.21333152685739</v>
      </c>
      <c r="Q6" s="71">
        <f>(Table_1a!BL82+Table_1a!BL86)/1000</f>
        <v>135.30048475745363</v>
      </c>
      <c r="R6" s="71">
        <f>(Table_1a!BM82+Table_1a!BM86)/1000</f>
        <v>147.49982276252214</v>
      </c>
      <c r="S6" s="71">
        <f>(Table_1a!BN82+Table_1a!BN86)/1000</f>
        <v>152.8334944538035</v>
      </c>
      <c r="T6" s="71">
        <f>(Table_1a!BO82+Table_1a!BO86)/1000</f>
        <v>158.43185788556636</v>
      </c>
      <c r="U6" s="71">
        <f>(Table_1a!BP82+Table_1a!BP86)/1000</f>
        <v>166.00871980556195</v>
      </c>
      <c r="V6" s="71">
        <f>(Table_1a!BQ82+Table_1a!BQ86)/1000</f>
        <v>163.64450199476673</v>
      </c>
      <c r="W6" s="71">
        <f>(Table_1a!BR82+Table_1a!BR86)/1000</f>
        <v>167.68148432687508</v>
      </c>
      <c r="X6" s="71">
        <f>(Table_1a!BS82+Table_1a!BS86)/1000</f>
        <v>171.16624014292111</v>
      </c>
      <c r="Y6" s="71">
        <f>(Table_1a!BT82+Table_1a!BT86)/1000</f>
        <v>173.24027258279011</v>
      </c>
      <c r="Z6" s="71">
        <f>(Table_1a!BU82+Table_1a!BU86)/1000</f>
        <v>177.41197277483769</v>
      </c>
      <c r="AA6" s="71">
        <f>(Table_1a!BV82+Table_1a!BV86)/1000</f>
        <v>183.18966173096607</v>
      </c>
      <c r="AB6" s="71">
        <f>(Table_1a!BW82+Table_1a!BW86)/1000</f>
        <v>191.91739111119196</v>
      </c>
      <c r="AC6" s="71">
        <f>(Table_1a!BX82+Table_1a!BX86)/1000</f>
        <v>212.72238196060295</v>
      </c>
      <c r="AD6" s="71">
        <f>(Table_1a!BY82+Table_1a!BY86)/1000</f>
        <v>215.64435383881863</v>
      </c>
      <c r="AE6" s="71">
        <f>(Table_1a!BZ82+Table_1a!BZ86)/1000</f>
        <v>225.20146224958052</v>
      </c>
      <c r="AF6" s="71">
        <f>(Table_1a!CA82+Table_1a!CA86)/1000</f>
        <v>255.32181231521054</v>
      </c>
      <c r="AG6" s="71">
        <f>(Table_1a!CB82+Table_1a!CB86)/1000</f>
        <v>280.16830721750631</v>
      </c>
      <c r="AH6" s="71">
        <f>(Table_1a!CC82+Table_1a!CC86)/1000</f>
        <v>293.40596394174014</v>
      </c>
      <c r="AI6" s="71">
        <f>(Table_1a!CD82+Table_1a!CD86)/1000</f>
        <v>300.44284555060506</v>
      </c>
      <c r="AJ6" s="72">
        <f>(Table_1a!CE82+Table_1a!CE86)/1000</f>
        <v>307.71947663733397</v>
      </c>
    </row>
    <row r="7" spans="1:36" ht="18.75" customHeight="1" x14ac:dyDescent="0.35">
      <c r="A7" s="67"/>
      <c r="B7" s="73" t="s">
        <v>154</v>
      </c>
      <c r="D7" s="74"/>
      <c r="E7" s="71"/>
      <c r="F7" s="71"/>
      <c r="G7" s="71"/>
      <c r="H7" s="71"/>
      <c r="I7" s="71"/>
      <c r="J7" s="71"/>
      <c r="K7" s="71"/>
      <c r="L7" s="71"/>
      <c r="M7" s="71"/>
      <c r="N7" s="71"/>
      <c r="O7" s="71"/>
      <c r="P7" s="71"/>
      <c r="Q7" s="71"/>
      <c r="R7" s="71"/>
      <c r="S7" s="71"/>
      <c r="T7" s="71"/>
      <c r="U7" s="71"/>
      <c r="V7" s="71">
        <f>Table_1a!BQ83/1000</f>
        <v>71.897160751489821</v>
      </c>
      <c r="W7" s="71">
        <f>Table_1a!BR83/1000</f>
        <v>74.444697315330188</v>
      </c>
      <c r="X7" s="71">
        <f>Table_1a!BS83/1000</f>
        <v>76.186646985249169</v>
      </c>
      <c r="Y7" s="71">
        <f>Table_1a!BT83/1000</f>
        <v>76.3517371850903</v>
      </c>
      <c r="Z7" s="71">
        <f>Table_1a!BU83/1000</f>
        <v>78.227886091005544</v>
      </c>
      <c r="AA7" s="71">
        <f>Table_1a!BV83/1000</f>
        <v>81.320816577712307</v>
      </c>
      <c r="AB7" s="71">
        <f>Table_1a!BW83/1000</f>
        <v>84.598851342629686</v>
      </c>
      <c r="AC7" s="71">
        <f>Table_1a!BX83/1000</f>
        <v>92.351400964491859</v>
      </c>
      <c r="AD7" s="71">
        <f>Table_1a!BY83/1000</f>
        <v>97.270953821729591</v>
      </c>
      <c r="AE7" s="71">
        <f>Table_1a!BZ83/1000</f>
        <v>104.51804848221684</v>
      </c>
      <c r="AF7" s="71">
        <f>Table_1a!CA83/1000</f>
        <v>115.66339318545538</v>
      </c>
      <c r="AG7" s="71">
        <f>Table_1a!CB83/1000</f>
        <v>127.49126221803739</v>
      </c>
      <c r="AH7" s="71">
        <f>Table_1a!CC83/1000</f>
        <v>132.94635960985033</v>
      </c>
      <c r="AI7" s="71">
        <f>Table_1a!CD83/1000</f>
        <v>136.03769728888921</v>
      </c>
      <c r="AJ7" s="72">
        <f>Table_1a!CE83/1000</f>
        <v>140.64031031660917</v>
      </c>
    </row>
    <row r="8" spans="1:36" x14ac:dyDescent="0.35">
      <c r="A8" s="67"/>
      <c r="B8" s="73" t="s">
        <v>155</v>
      </c>
      <c r="C8" s="69"/>
      <c r="D8" s="74"/>
      <c r="E8" s="71"/>
      <c r="F8" s="71"/>
      <c r="G8" s="71"/>
      <c r="H8" s="71"/>
      <c r="I8" s="71"/>
      <c r="J8" s="71"/>
      <c r="K8" s="71"/>
      <c r="L8" s="71"/>
      <c r="M8" s="71"/>
      <c r="N8" s="71"/>
      <c r="O8" s="71"/>
      <c r="P8" s="71"/>
      <c r="Q8" s="71"/>
      <c r="R8" s="71"/>
      <c r="S8" s="71"/>
      <c r="T8" s="71"/>
      <c r="U8" s="71"/>
      <c r="V8" s="71">
        <f>(Table_1a!BQ84+Table_1a!BQ86)/1000</f>
        <v>91.747341243276892</v>
      </c>
      <c r="W8" s="71">
        <f>(Table_1a!BR84+Table_1a!BR86)/1000</f>
        <v>93.236787011544891</v>
      </c>
      <c r="X8" s="71">
        <f>(Table_1a!BS84+Table_1a!BS86)/1000</f>
        <v>94.979593157671957</v>
      </c>
      <c r="Y8" s="71">
        <f>(Table_1a!BT84+Table_1a!BT86)/1000</f>
        <v>96.888535397699798</v>
      </c>
      <c r="Z8" s="71">
        <f>(Table_1a!BU84+Table_1a!BU86)/1000</f>
        <v>99.184086683832163</v>
      </c>
      <c r="AA8" s="71">
        <f>(Table_1a!BV84+Table_1a!BV86)/1000</f>
        <v>101.86884515325374</v>
      </c>
      <c r="AB8" s="71">
        <f>(Table_1a!BW84+Table_1a!BW86)/1000</f>
        <v>107.31853976856227</v>
      </c>
      <c r="AC8" s="71">
        <f>(Table_1a!BX84+Table_1a!BX86)/1000</f>
        <v>120.37098099611109</v>
      </c>
      <c r="AD8" s="71">
        <f>(Table_1a!BY84+Table_1a!BY86)/1000</f>
        <v>118.37340001708901</v>
      </c>
      <c r="AE8" s="71">
        <f>(Table_1a!BZ84+Table_1a!BZ86)/1000</f>
        <v>120.68341376736362</v>
      </c>
      <c r="AF8" s="71">
        <f>(Table_1a!CA84+Table_1a!CA86)/1000</f>
        <v>139.65841912975515</v>
      </c>
      <c r="AG8" s="71">
        <f>(Table_1a!CB84+Table_1a!CB86)/1000</f>
        <v>152.67704499946885</v>
      </c>
      <c r="AH8" s="71">
        <f>(Table_1a!CC84+Table_1a!CC86)/1000</f>
        <v>160.45960433188978</v>
      </c>
      <c r="AI8" s="71">
        <f>(Table_1a!CD84+Table_1a!CD86)/1000</f>
        <v>164.40514826171579</v>
      </c>
      <c r="AJ8" s="72">
        <f>(Table_1a!CE84+Table_1a!CE86)/1000</f>
        <v>167.07916632072485</v>
      </c>
    </row>
    <row r="9" spans="1:36" x14ac:dyDescent="0.35">
      <c r="A9" s="67"/>
      <c r="B9" s="53" t="s">
        <v>156</v>
      </c>
      <c r="D9" s="74"/>
      <c r="E9" s="71">
        <f>Table_1a!AZ87/1000</f>
        <v>5.5418748089194496</v>
      </c>
      <c r="F9" s="71">
        <f>Table_1a!BA87/1000</f>
        <v>5.4205197031605667</v>
      </c>
      <c r="G9" s="71">
        <f>Table_1a!BB87/1000</f>
        <v>5.3167638360770972</v>
      </c>
      <c r="H9" s="71">
        <f>Table_1a!BC87/1000</f>
        <v>5.3021368462702565</v>
      </c>
      <c r="I9" s="71">
        <f>Table_1a!BD87/1000</f>
        <v>5.2581548601357344</v>
      </c>
      <c r="J9" s="71">
        <f>Table_1a!BE87/1000</f>
        <v>5.2696888111279332</v>
      </c>
      <c r="K9" s="71">
        <f>Table_1a!BF87/1000</f>
        <v>5.2731899507939559</v>
      </c>
      <c r="L9" s="71">
        <f>Table_1a!BG87/1000</f>
        <v>5.0632923462110933</v>
      </c>
      <c r="M9" s="71">
        <f>Table_1a!BH87/1000</f>
        <v>0.4622087339703384</v>
      </c>
      <c r="N9" s="71">
        <f>Table_1a!BI87/1000</f>
        <v>0.50446931899999892</v>
      </c>
      <c r="O9" s="71">
        <f>Table_1a!BJ87/1000</f>
        <v>0.47377993800000401</v>
      </c>
      <c r="P9" s="71">
        <f>Table_1a!BK87/1000</f>
        <v>0.43902078399999561</v>
      </c>
      <c r="Q9" s="71">
        <f>Table_1a!BL87/1000</f>
        <v>0.45668066700000476</v>
      </c>
      <c r="R9" s="71">
        <f>Table_1a!BM87/1000</f>
        <v>0.50418692800000042</v>
      </c>
      <c r="S9" s="71">
        <f>Table_1a!BN87/1000</f>
        <v>0.52806071600000248</v>
      </c>
      <c r="T9" s="71">
        <f>Table_1a!BO87/1000</f>
        <v>0.5285889930000145</v>
      </c>
      <c r="U9" s="71">
        <f>Table_1a!BP87/1000</f>
        <v>0.54395912700000115</v>
      </c>
      <c r="V9" s="71">
        <f>Table_1a!BQ87/1000</f>
        <v>0.48768399400000123</v>
      </c>
      <c r="W9" s="71">
        <f>Table_1a!BR87/1000</f>
        <v>0.6057397109999979</v>
      </c>
      <c r="X9" s="71">
        <f>Table_1a!BS87/1000</f>
        <v>0.63326598799999922</v>
      </c>
      <c r="Y9" s="71">
        <f>Table_1a!BT87/1000</f>
        <v>0.58710436500000285</v>
      </c>
      <c r="Z9" s="71">
        <f>Table_1a!BU87/1000</f>
        <v>0.63077080199999913</v>
      </c>
      <c r="AA9" s="71">
        <f>Table_1a!BV87/1000</f>
        <v>0.53901791499999563</v>
      </c>
      <c r="AB9" s="71">
        <f>Table_1a!BW87/1000</f>
        <v>0.50327833098999997</v>
      </c>
      <c r="AC9" s="71">
        <f>Table_1a!BX87/1000</f>
        <v>0.46369869291000115</v>
      </c>
      <c r="AD9" s="71">
        <f>Table_1a!BY87/1000</f>
        <v>0.5024850110411444</v>
      </c>
      <c r="AE9" s="71">
        <f>Table_1a!BZ87/1000</f>
        <v>0.47967035426141408</v>
      </c>
      <c r="AF9" s="71">
        <f>Table_1a!CA87/1000</f>
        <v>0.47970956481236326</v>
      </c>
      <c r="AG9" s="71">
        <f>Table_1a!CB87/1000</f>
        <v>0.4855257647799559</v>
      </c>
      <c r="AH9" s="71">
        <f>Table_1a!CC87/1000</f>
        <v>0.43909999555550006</v>
      </c>
      <c r="AI9" s="71">
        <f>Table_1a!CD87/1000</f>
        <v>0.4431503410795618</v>
      </c>
      <c r="AJ9" s="72">
        <f>Table_1a!CE87/1000</f>
        <v>0.44255988750329378</v>
      </c>
    </row>
    <row r="10" spans="1:36" ht="20.25" customHeight="1" x14ac:dyDescent="0.35">
      <c r="A10" s="67"/>
      <c r="B10" s="75" t="s">
        <v>157</v>
      </c>
      <c r="D10" s="74"/>
      <c r="E10" s="76">
        <v>0</v>
      </c>
      <c r="F10" s="76">
        <v>0</v>
      </c>
      <c r="G10" s="76">
        <v>0</v>
      </c>
      <c r="H10" s="76">
        <v>0</v>
      </c>
      <c r="I10" s="76">
        <v>0</v>
      </c>
      <c r="J10" s="76">
        <v>0</v>
      </c>
      <c r="K10" s="76">
        <v>0</v>
      </c>
      <c r="L10" s="76">
        <v>9.4267900000000004</v>
      </c>
      <c r="M10" s="76">
        <v>9.5946309999999997</v>
      </c>
      <c r="N10" s="76">
        <v>9.7716150000000006</v>
      </c>
      <c r="O10" s="76">
        <v>10.157861</v>
      </c>
      <c r="P10" s="76">
        <v>10.604897000000001</v>
      </c>
      <c r="Q10" s="76">
        <v>11.263881999999999</v>
      </c>
      <c r="R10" s="76">
        <v>11.825938000000001</v>
      </c>
      <c r="S10" s="76">
        <v>12.161869575658981</v>
      </c>
      <c r="T10" s="76">
        <v>12.17926075177</v>
      </c>
      <c r="U10" s="76">
        <v>12.169274962900001</v>
      </c>
      <c r="V10" s="76">
        <v>11.439592560140001</v>
      </c>
      <c r="W10" s="76">
        <v>11.584072656309999</v>
      </c>
      <c r="X10" s="76">
        <v>11.683085999999999</v>
      </c>
      <c r="Y10" s="76">
        <v>11.642592233859999</v>
      </c>
      <c r="Z10" s="76">
        <v>11.601620605159999</v>
      </c>
      <c r="AA10" s="76">
        <v>11.554019419909999</v>
      </c>
      <c r="AB10" s="76">
        <v>11.462449000000001</v>
      </c>
      <c r="AC10" s="76">
        <v>11.498417222200002</v>
      </c>
      <c r="AD10" s="76">
        <v>11.423793999999999</v>
      </c>
      <c r="AE10" s="76">
        <v>11.585677419128178</v>
      </c>
      <c r="AF10" s="76">
        <v>12.584962882161742</v>
      </c>
      <c r="AG10" s="76">
        <v>13.039125052431888</v>
      </c>
      <c r="AH10" s="76">
        <v>12.881568557762726</v>
      </c>
      <c r="AI10" s="76">
        <v>12.629614343052273</v>
      </c>
      <c r="AJ10" s="77">
        <v>12.490563258438577</v>
      </c>
    </row>
    <row r="11" spans="1:36" x14ac:dyDescent="0.35">
      <c r="A11" s="67"/>
      <c r="B11" s="75" t="s">
        <v>158</v>
      </c>
      <c r="D11" s="74"/>
      <c r="E11" s="76">
        <v>0</v>
      </c>
      <c r="F11" s="76">
        <v>0</v>
      </c>
      <c r="G11" s="76">
        <v>0</v>
      </c>
      <c r="H11" s="76">
        <v>0</v>
      </c>
      <c r="I11" s="76">
        <v>0</v>
      </c>
      <c r="J11" s="76">
        <v>0</v>
      </c>
      <c r="K11" s="76">
        <v>0</v>
      </c>
      <c r="L11" s="76">
        <v>0</v>
      </c>
      <c r="M11" s="76">
        <v>0</v>
      </c>
      <c r="N11" s="76">
        <v>0.44391799999999998</v>
      </c>
      <c r="O11" s="76">
        <v>0.256407</v>
      </c>
      <c r="P11" s="76">
        <v>0.21188499999999996</v>
      </c>
      <c r="Q11" s="76">
        <v>0.29639800000000005</v>
      </c>
      <c r="R11" s="76">
        <v>0.55483300000000002</v>
      </c>
      <c r="S11" s="76">
        <v>0.45553300000000002</v>
      </c>
      <c r="T11" s="76">
        <v>8.6254999999999998E-2</v>
      </c>
      <c r="U11" s="76">
        <v>5.4700000000000007E-4</v>
      </c>
      <c r="V11" s="76">
        <v>2.22E-4</v>
      </c>
      <c r="W11" s="78">
        <v>1.1E-5</v>
      </c>
      <c r="X11" s="76">
        <v>5.0000000000000004E-6</v>
      </c>
      <c r="Y11" s="78">
        <v>3.9999999999999998E-6</v>
      </c>
      <c r="Z11" s="76">
        <v>1.9999999999999999E-6</v>
      </c>
      <c r="AA11" s="76">
        <v>0</v>
      </c>
      <c r="AB11" s="76">
        <v>1.0000000000000001E-5</v>
      </c>
      <c r="AC11" s="76">
        <v>5.0000000000000004E-6</v>
      </c>
      <c r="AD11" s="76">
        <v>7.9999999999999996E-6</v>
      </c>
      <c r="AE11" s="76">
        <v>7.9999999999999996E-6</v>
      </c>
      <c r="AF11" s="76">
        <v>7.9999999999999996E-6</v>
      </c>
      <c r="AG11" s="76">
        <v>7.9999999999999996E-6</v>
      </c>
      <c r="AH11" s="76">
        <v>7.9999999999999996E-6</v>
      </c>
      <c r="AI11" s="76">
        <v>7.9999999999999996E-6</v>
      </c>
      <c r="AJ11" s="77">
        <v>7.9999999999999996E-6</v>
      </c>
    </row>
    <row r="12" spans="1:36" ht="15.75" customHeight="1" x14ac:dyDescent="0.35">
      <c r="A12" s="585"/>
      <c r="B12" s="75" t="s">
        <v>159</v>
      </c>
      <c r="D12" s="74"/>
      <c r="E12" s="76">
        <v>0</v>
      </c>
      <c r="F12" s="76">
        <v>0</v>
      </c>
      <c r="G12" s="76">
        <v>0</v>
      </c>
      <c r="H12" s="76">
        <v>0</v>
      </c>
      <c r="I12" s="76">
        <v>0</v>
      </c>
      <c r="J12" s="76">
        <v>0</v>
      </c>
      <c r="K12" s="76">
        <v>0</v>
      </c>
      <c r="L12" s="76">
        <v>0.02</v>
      </c>
      <c r="M12" s="76">
        <v>3.78E-2</v>
      </c>
      <c r="N12" s="76">
        <v>0.05</v>
      </c>
      <c r="O12" s="76">
        <v>6.6919999999999992E-3</v>
      </c>
      <c r="P12" s="76">
        <v>4.2799999999999998E-2</v>
      </c>
      <c r="Q12" s="76">
        <v>4.4477000000000003E-2</v>
      </c>
      <c r="R12" s="76">
        <v>4.7121999999999997E-2</v>
      </c>
      <c r="S12" s="76">
        <v>5.5225000000000003E-2</v>
      </c>
      <c r="T12" s="76">
        <v>8.2780000000000006E-2</v>
      </c>
      <c r="U12" s="76">
        <v>3.866E-2</v>
      </c>
      <c r="V12" s="76">
        <v>6.2E-2</v>
      </c>
      <c r="W12" s="76">
        <v>7.3999999999999996E-2</v>
      </c>
      <c r="X12" s="76">
        <v>0.10199999999999999</v>
      </c>
      <c r="Y12" s="76">
        <v>0.13300000000000001</v>
      </c>
      <c r="Z12" s="76">
        <v>0.09</v>
      </c>
      <c r="AA12" s="76">
        <v>7.9000000000000001E-2</v>
      </c>
      <c r="AB12" s="76">
        <v>7.1999999999999995E-2</v>
      </c>
      <c r="AC12" s="76">
        <v>0.09</v>
      </c>
      <c r="AD12" s="76">
        <v>8.7999999999999995E-2</v>
      </c>
      <c r="AE12" s="76">
        <v>8.7999999999999995E-2</v>
      </c>
      <c r="AF12" s="76">
        <v>9.0999999999999998E-2</v>
      </c>
      <c r="AG12" s="76">
        <v>9.2999999999999999E-2</v>
      </c>
      <c r="AH12" s="76">
        <v>9.4E-2</v>
      </c>
      <c r="AI12" s="76">
        <v>9.6000000000000002E-2</v>
      </c>
      <c r="AJ12" s="77">
        <v>9.6000000000000002E-2</v>
      </c>
    </row>
    <row r="13" spans="1:36" ht="15.75" customHeight="1" x14ac:dyDescent="0.35">
      <c r="A13" s="585"/>
      <c r="B13" s="75" t="s">
        <v>160</v>
      </c>
      <c r="D13" s="74"/>
      <c r="E13" s="76">
        <v>0</v>
      </c>
      <c r="F13" s="76">
        <v>0</v>
      </c>
      <c r="G13" s="76">
        <v>0</v>
      </c>
      <c r="H13" s="76">
        <v>1.097</v>
      </c>
      <c r="I13" s="76">
        <v>4.4690000000000003</v>
      </c>
      <c r="J13" s="76">
        <v>5.673</v>
      </c>
      <c r="K13" s="76">
        <v>6.6479999999999997</v>
      </c>
      <c r="L13" s="76">
        <v>13.361000000000001</v>
      </c>
      <c r="M13" s="76">
        <v>15.896000000000001</v>
      </c>
      <c r="N13" s="76">
        <v>17.332000000000001</v>
      </c>
      <c r="O13" s="76">
        <v>18.684000000000001</v>
      </c>
      <c r="P13" s="76">
        <v>20.03</v>
      </c>
      <c r="Q13" s="76">
        <v>24.099162181390334</v>
      </c>
      <c r="R13" s="76">
        <v>27.600999999999999</v>
      </c>
      <c r="S13" s="76">
        <v>28.879493928319999</v>
      </c>
      <c r="T13" s="76">
        <v>29.830088114479999</v>
      </c>
      <c r="U13" s="76">
        <v>29.887844814499999</v>
      </c>
      <c r="V13" s="76">
        <v>29.709964027239998</v>
      </c>
      <c r="W13" s="76">
        <v>29.731818387810002</v>
      </c>
      <c r="X13" s="76">
        <v>28.53890914814</v>
      </c>
      <c r="Y13" s="76">
        <v>27.428956647610001</v>
      </c>
      <c r="Z13" s="76">
        <v>25.940328676639997</v>
      </c>
      <c r="AA13" s="76">
        <v>22.876964278510002</v>
      </c>
      <c r="AB13" s="76">
        <v>18.002830000000003</v>
      </c>
      <c r="AC13" s="76">
        <v>15.25382953522</v>
      </c>
      <c r="AD13" s="76">
        <v>10.928815</v>
      </c>
      <c r="AE13" s="76">
        <v>8.8716052061916084</v>
      </c>
      <c r="AF13" s="76">
        <v>7.3067346557381958</v>
      </c>
      <c r="AG13" s="76">
        <v>3.9615465982129292</v>
      </c>
      <c r="AH13" s="76">
        <v>0.25708905070915999</v>
      </c>
      <c r="AI13" s="76">
        <v>0</v>
      </c>
      <c r="AJ13" s="77">
        <v>0</v>
      </c>
    </row>
    <row r="14" spans="1:36" ht="15" customHeight="1" x14ac:dyDescent="0.35">
      <c r="A14" s="585"/>
      <c r="B14" s="75" t="s">
        <v>161</v>
      </c>
      <c r="D14" s="74"/>
      <c r="E14" s="76">
        <v>0</v>
      </c>
      <c r="F14" s="76">
        <v>0</v>
      </c>
      <c r="G14" s="76">
        <v>0</v>
      </c>
      <c r="H14" s="76">
        <v>0</v>
      </c>
      <c r="I14" s="76">
        <v>0</v>
      </c>
      <c r="J14" s="76">
        <v>0</v>
      </c>
      <c r="K14" s="76">
        <v>0</v>
      </c>
      <c r="L14" s="76">
        <v>0</v>
      </c>
      <c r="M14" s="76">
        <v>0</v>
      </c>
      <c r="N14" s="76">
        <v>0</v>
      </c>
      <c r="O14" s="76">
        <v>0</v>
      </c>
      <c r="P14" s="76">
        <v>0</v>
      </c>
      <c r="Q14" s="76">
        <v>0</v>
      </c>
      <c r="R14" s="76">
        <v>0</v>
      </c>
      <c r="S14" s="76">
        <v>0</v>
      </c>
      <c r="T14" s="76">
        <v>0</v>
      </c>
      <c r="U14" s="76">
        <v>0</v>
      </c>
      <c r="V14" s="76">
        <v>0</v>
      </c>
      <c r="W14" s="76">
        <v>5.594E-3</v>
      </c>
      <c r="X14" s="76">
        <v>2.7789000000000001E-2</v>
      </c>
      <c r="Y14" s="76">
        <v>4.2276000000000001E-2</v>
      </c>
      <c r="Z14" s="76">
        <v>7.9103999999999994E-2</v>
      </c>
      <c r="AA14" s="76">
        <v>0.16505400000000001</v>
      </c>
      <c r="AB14" s="76">
        <v>0.23543877219703618</v>
      </c>
      <c r="AC14" s="76">
        <v>0.24031537712574844</v>
      </c>
      <c r="AD14" s="76">
        <v>0.41128477910999983</v>
      </c>
      <c r="AE14" s="76">
        <v>0.52925002898168216</v>
      </c>
      <c r="AF14" s="76">
        <v>0.6032701087400717</v>
      </c>
      <c r="AG14" s="76">
        <v>0.6642769022285705</v>
      </c>
      <c r="AH14" s="76">
        <v>0.76082039010060465</v>
      </c>
      <c r="AI14" s="76">
        <v>0.79973112560083603</v>
      </c>
      <c r="AJ14" s="77">
        <v>0.81363439074495214</v>
      </c>
    </row>
    <row r="15" spans="1:36" ht="25.5" customHeight="1" x14ac:dyDescent="0.35">
      <c r="A15" s="585"/>
      <c r="B15" s="75" t="s">
        <v>162</v>
      </c>
      <c r="D15" s="79"/>
      <c r="E15" s="71">
        <v>2.9239129999999993</v>
      </c>
      <c r="F15" s="71">
        <v>3.0212880000000011</v>
      </c>
      <c r="G15" s="71">
        <v>3.2118989999999998</v>
      </c>
      <c r="H15" s="71">
        <v>3.3441000000000001</v>
      </c>
      <c r="I15" s="71">
        <v>3.3784989999999993</v>
      </c>
      <c r="J15" s="71">
        <v>3.6118519999999998</v>
      </c>
      <c r="K15" s="71">
        <v>3.7324419999999989</v>
      </c>
      <c r="L15" s="71">
        <v>3.5906999999999987</v>
      </c>
      <c r="M15" s="71">
        <v>3.7627170000000012</v>
      </c>
      <c r="N15" s="71">
        <v>3.8509519999999995</v>
      </c>
      <c r="O15" s="71">
        <v>3.9786849999999996</v>
      </c>
      <c r="P15" s="71">
        <v>4.1472550000000012</v>
      </c>
      <c r="Q15" s="71">
        <v>4.4229289999999999</v>
      </c>
      <c r="R15" s="71">
        <v>4.7804530000000014</v>
      </c>
      <c r="S15" s="71">
        <v>4.9458060000000001</v>
      </c>
      <c r="T15" s="71">
        <v>5.1139489999999999</v>
      </c>
      <c r="U15" s="71">
        <v>5.3718470000000016</v>
      </c>
      <c r="V15" s="71">
        <v>5.396720000000002</v>
      </c>
      <c r="W15" s="71">
        <v>5.5571469999999996</v>
      </c>
      <c r="X15" s="71">
        <v>5.699360000000004</v>
      </c>
      <c r="Y15" s="71">
        <v>5.7547700000000006</v>
      </c>
      <c r="Z15" s="71">
        <v>5.1386670000000008</v>
      </c>
      <c r="AA15" s="71">
        <v>6.0365739999999999</v>
      </c>
      <c r="AB15" s="71">
        <v>6.3577829999999995</v>
      </c>
      <c r="AC15" s="71">
        <v>7.1422969999999992</v>
      </c>
      <c r="AD15" s="71">
        <v>7.4177479999999996</v>
      </c>
      <c r="AE15" s="71">
        <v>7.7042959999999994</v>
      </c>
      <c r="AF15" s="71">
        <v>8.5590292689999998</v>
      </c>
      <c r="AG15" s="71">
        <v>9.3448783915</v>
      </c>
      <c r="AH15" s="71">
        <v>9.5149710325000001</v>
      </c>
      <c r="AI15" s="71">
        <v>9.5308561064999999</v>
      </c>
      <c r="AJ15" s="72">
        <v>9.5658706984999995</v>
      </c>
    </row>
    <row r="16" spans="1:36" ht="15" customHeight="1" x14ac:dyDescent="0.35">
      <c r="A16" s="80"/>
      <c r="B16" s="73" t="s">
        <v>154</v>
      </c>
      <c r="D16" s="81"/>
      <c r="E16" s="71"/>
      <c r="F16" s="71"/>
      <c r="G16" s="71"/>
      <c r="H16" s="71"/>
      <c r="I16" s="71"/>
      <c r="J16" s="71"/>
      <c r="K16" s="71"/>
      <c r="L16" s="71"/>
      <c r="M16" s="71"/>
      <c r="N16" s="71"/>
      <c r="O16" s="71"/>
      <c r="P16" s="71"/>
      <c r="Q16" s="71"/>
      <c r="R16" s="71"/>
      <c r="S16" s="71"/>
      <c r="T16" s="71"/>
      <c r="U16" s="71"/>
      <c r="V16" s="71">
        <v>3.1585510180495651</v>
      </c>
      <c r="W16" s="71">
        <v>3.2808139995907384</v>
      </c>
      <c r="X16" s="71">
        <v>3.383444008815391</v>
      </c>
      <c r="Y16" s="71">
        <v>3.399880894839685</v>
      </c>
      <c r="Z16" s="71">
        <v>2.7466772117924836</v>
      </c>
      <c r="AA16" s="71">
        <v>3.5415659543765727</v>
      </c>
      <c r="AB16" s="71">
        <v>4.0495939999999999</v>
      </c>
      <c r="AC16" s="71">
        <v>4.1352549999999999</v>
      </c>
      <c r="AD16" s="71">
        <v>4.2291139999999992</v>
      </c>
      <c r="AE16" s="71">
        <v>4.5089139999999999</v>
      </c>
      <c r="AF16" s="71">
        <v>4.908753269</v>
      </c>
      <c r="AG16" s="71">
        <v>5.3299743915000004</v>
      </c>
      <c r="AH16" s="71">
        <v>5.3292750325</v>
      </c>
      <c r="AI16" s="71">
        <v>5.2275201065000001</v>
      </c>
      <c r="AJ16" s="72">
        <v>5.1796386984999998</v>
      </c>
    </row>
    <row r="17" spans="1:36" ht="15" customHeight="1" x14ac:dyDescent="0.35">
      <c r="A17" s="80"/>
      <c r="B17" s="73" t="s">
        <v>155</v>
      </c>
      <c r="D17" s="74"/>
      <c r="E17" s="71"/>
      <c r="F17" s="71"/>
      <c r="G17" s="71"/>
      <c r="H17" s="71"/>
      <c r="I17" s="71"/>
      <c r="J17" s="71"/>
      <c r="K17" s="71"/>
      <c r="L17" s="71"/>
      <c r="M17" s="71"/>
      <c r="N17" s="71"/>
      <c r="O17" s="71"/>
      <c r="P17" s="71"/>
      <c r="Q17" s="71"/>
      <c r="R17" s="71"/>
      <c r="S17" s="71"/>
      <c r="T17" s="71"/>
      <c r="U17" s="71"/>
      <c r="V17" s="71">
        <v>2.2381689819504373</v>
      </c>
      <c r="W17" s="71">
        <v>2.2763330004092612</v>
      </c>
      <c r="X17" s="71">
        <v>2.3159159911846126</v>
      </c>
      <c r="Y17" s="71">
        <v>2.3548891051603156</v>
      </c>
      <c r="Z17" s="71">
        <v>2.3919897882075172</v>
      </c>
      <c r="AA17" s="71">
        <v>2.4950080456234276</v>
      </c>
      <c r="AB17" s="71">
        <v>2.308189</v>
      </c>
      <c r="AC17" s="71">
        <v>3.0070419999999998</v>
      </c>
      <c r="AD17" s="71">
        <v>3.188634</v>
      </c>
      <c r="AE17" s="71">
        <v>3.1953819999999999</v>
      </c>
      <c r="AF17" s="71">
        <v>3.6502759999999999</v>
      </c>
      <c r="AG17" s="71">
        <v>4.0149039999999996</v>
      </c>
      <c r="AH17" s="71">
        <v>4.1856960000000001</v>
      </c>
      <c r="AI17" s="71">
        <v>4.3033359999999998</v>
      </c>
      <c r="AJ17" s="72">
        <v>4.3862319999999997</v>
      </c>
    </row>
    <row r="18" spans="1:36" ht="25.5" customHeight="1" x14ac:dyDescent="0.35">
      <c r="A18" s="80"/>
      <c r="B18" s="82" t="s">
        <v>163</v>
      </c>
      <c r="D18" s="74"/>
      <c r="E18" s="76"/>
      <c r="F18" s="76"/>
      <c r="G18" s="76"/>
      <c r="H18" s="76"/>
      <c r="I18" s="76"/>
      <c r="J18" s="76"/>
      <c r="K18" s="76"/>
      <c r="L18" s="76"/>
      <c r="M18" s="76"/>
      <c r="N18" s="76"/>
      <c r="O18" s="76"/>
      <c r="P18" s="76"/>
      <c r="Q18" s="76"/>
      <c r="R18" s="76"/>
      <c r="S18" s="76"/>
      <c r="T18" s="76"/>
      <c r="U18" s="76"/>
      <c r="V18" s="83">
        <f t="shared" ref="V18:AJ18" si="0">SUM(V6,V9:V14,V15,)</f>
        <v>210.74068457614675</v>
      </c>
      <c r="W18" s="83">
        <f t="shared" si="0"/>
        <v>215.23986708199504</v>
      </c>
      <c r="X18" s="83">
        <f t="shared" si="0"/>
        <v>217.85065527906113</v>
      </c>
      <c r="Y18" s="83">
        <f t="shared" si="0"/>
        <v>218.82897582926012</v>
      </c>
      <c r="Z18" s="83">
        <f t="shared" si="0"/>
        <v>220.89246585863771</v>
      </c>
      <c r="AA18" s="83">
        <f t="shared" si="0"/>
        <v>224.44029134438605</v>
      </c>
      <c r="AB18" s="83">
        <f t="shared" si="0"/>
        <v>228.551180214379</v>
      </c>
      <c r="AC18" s="83">
        <f t="shared" si="0"/>
        <v>247.41094478805871</v>
      </c>
      <c r="AD18" s="83">
        <f t="shared" si="0"/>
        <v>246.41648862896972</v>
      </c>
      <c r="AE18" s="83">
        <f t="shared" si="0"/>
        <v>254.45996925814342</v>
      </c>
      <c r="AF18" s="83">
        <f t="shared" si="0"/>
        <v>284.94652679566286</v>
      </c>
      <c r="AG18" s="83">
        <f t="shared" si="0"/>
        <v>307.75666792665959</v>
      </c>
      <c r="AH18" s="83">
        <f t="shared" si="0"/>
        <v>317.35352096836812</v>
      </c>
      <c r="AI18" s="83">
        <f t="shared" si="0"/>
        <v>323.94220546683766</v>
      </c>
      <c r="AJ18" s="84">
        <f t="shared" si="0"/>
        <v>331.12811287252077</v>
      </c>
    </row>
    <row r="19" spans="1:36" x14ac:dyDescent="0.35">
      <c r="A19" s="85"/>
      <c r="B19" s="73" t="s">
        <v>154</v>
      </c>
      <c r="D19" s="74"/>
      <c r="E19" s="83"/>
      <c r="F19" s="83"/>
      <c r="G19" s="83"/>
      <c r="H19" s="83"/>
      <c r="I19" s="83"/>
      <c r="J19" s="83"/>
      <c r="K19" s="83"/>
      <c r="L19" s="83"/>
      <c r="M19" s="83"/>
      <c r="N19" s="83"/>
      <c r="O19" s="83"/>
      <c r="P19" s="83"/>
      <c r="Q19" s="83"/>
      <c r="R19" s="83"/>
      <c r="S19" s="83"/>
      <c r="T19" s="83"/>
      <c r="U19" s="83"/>
      <c r="V19" s="76">
        <f t="shared" ref="V19:AJ19" si="1">SUM(V7,V16,V10:V14,)</f>
        <v>116.26749035691938</v>
      </c>
      <c r="W19" s="76">
        <f t="shared" si="1"/>
        <v>119.12100735904093</v>
      </c>
      <c r="X19" s="76">
        <f t="shared" si="1"/>
        <v>119.92188014220456</v>
      </c>
      <c r="Y19" s="76">
        <f t="shared" si="1"/>
        <v>118.99844696139998</v>
      </c>
      <c r="Z19" s="76">
        <f t="shared" si="1"/>
        <v>118.68561858459802</v>
      </c>
      <c r="AA19" s="76">
        <f t="shared" si="1"/>
        <v>119.53742023050886</v>
      </c>
      <c r="AB19" s="76">
        <f t="shared" si="1"/>
        <v>118.42117311482674</v>
      </c>
      <c r="AC19" s="76">
        <f t="shared" si="1"/>
        <v>123.56922309903761</v>
      </c>
      <c r="AD19" s="76">
        <f t="shared" si="1"/>
        <v>124.35196960083958</v>
      </c>
      <c r="AE19" s="76">
        <f t="shared" si="1"/>
        <v>130.10150313651832</v>
      </c>
      <c r="AF19" s="76">
        <f t="shared" si="1"/>
        <v>141.15812210109539</v>
      </c>
      <c r="AG19" s="76">
        <f t="shared" si="1"/>
        <v>150.57919316241077</v>
      </c>
      <c r="AH19" s="76">
        <f t="shared" si="1"/>
        <v>152.26912064092284</v>
      </c>
      <c r="AI19" s="76">
        <f t="shared" si="1"/>
        <v>154.79057086404234</v>
      </c>
      <c r="AJ19" s="77">
        <f t="shared" si="1"/>
        <v>159.22015466429272</v>
      </c>
    </row>
    <row r="20" spans="1:36" s="28" customFormat="1" ht="27.75" customHeight="1" thickBot="1" x14ac:dyDescent="0.3">
      <c r="A20" s="86"/>
      <c r="B20" s="87" t="s">
        <v>155</v>
      </c>
      <c r="C20" s="88"/>
      <c r="D20" s="89"/>
      <c r="E20" s="90"/>
      <c r="F20" s="90"/>
      <c r="G20" s="90"/>
      <c r="H20" s="90"/>
      <c r="I20" s="90"/>
      <c r="J20" s="90"/>
      <c r="K20" s="90"/>
      <c r="L20" s="90"/>
      <c r="M20" s="90"/>
      <c r="N20" s="90"/>
      <c r="O20" s="90"/>
      <c r="P20" s="90"/>
      <c r="Q20" s="90"/>
      <c r="R20" s="90"/>
      <c r="S20" s="90"/>
      <c r="T20" s="90"/>
      <c r="U20" s="90"/>
      <c r="V20" s="90">
        <f t="shared" ref="V20:AJ20" si="2">SUM(V8,V9,V17)</f>
        <v>94.473194219227338</v>
      </c>
      <c r="W20" s="90">
        <f t="shared" si="2"/>
        <v>96.118859722954156</v>
      </c>
      <c r="X20" s="90">
        <f t="shared" si="2"/>
        <v>97.928775136856572</v>
      </c>
      <c r="Y20" s="90">
        <f t="shared" si="2"/>
        <v>99.83052886786011</v>
      </c>
      <c r="Z20" s="90">
        <f t="shared" si="2"/>
        <v>102.20684727403967</v>
      </c>
      <c r="AA20" s="90">
        <f t="shared" si="2"/>
        <v>104.90287111387717</v>
      </c>
      <c r="AB20" s="90">
        <f t="shared" si="2"/>
        <v>110.13000709955227</v>
      </c>
      <c r="AC20" s="90">
        <f t="shared" si="2"/>
        <v>123.84172168902109</v>
      </c>
      <c r="AD20" s="90">
        <f t="shared" si="2"/>
        <v>122.06451902813015</v>
      </c>
      <c r="AE20" s="90">
        <f t="shared" si="2"/>
        <v>124.35846612162503</v>
      </c>
      <c r="AF20" s="90">
        <f t="shared" si="2"/>
        <v>143.7884046945675</v>
      </c>
      <c r="AG20" s="90">
        <f t="shared" si="2"/>
        <v>157.17747476424881</v>
      </c>
      <c r="AH20" s="90">
        <f t="shared" si="2"/>
        <v>165.08440032744528</v>
      </c>
      <c r="AI20" s="90">
        <f t="shared" si="2"/>
        <v>169.15163460279535</v>
      </c>
      <c r="AJ20" s="91">
        <f t="shared" si="2"/>
        <v>171.90795820822817</v>
      </c>
    </row>
    <row r="21" spans="1:36" ht="39" customHeight="1" x14ac:dyDescent="0.35">
      <c r="A21" s="67"/>
      <c r="B21" s="17" t="s">
        <v>164</v>
      </c>
      <c r="C21" s="49"/>
      <c r="D21" s="92"/>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4"/>
    </row>
    <row r="22" spans="1:36" ht="25.5" customHeight="1" x14ac:dyDescent="0.35">
      <c r="A22" s="67"/>
      <c r="B22" s="68" t="s">
        <v>153</v>
      </c>
      <c r="D22" s="70"/>
      <c r="E22" s="71">
        <v>153.84163886035148</v>
      </c>
      <c r="F22" s="71">
        <v>155.94239167184384</v>
      </c>
      <c r="G22" s="71">
        <v>157.28265921759589</v>
      </c>
      <c r="H22" s="71">
        <v>161.34770234745378</v>
      </c>
      <c r="I22" s="71">
        <v>163.37398167829289</v>
      </c>
      <c r="J22" s="71">
        <v>168.94752900365307</v>
      </c>
      <c r="K22" s="71">
        <v>171.01784526429361</v>
      </c>
      <c r="L22" s="71">
        <v>160.11058444740183</v>
      </c>
      <c r="M22" s="71">
        <v>170.68585795498126</v>
      </c>
      <c r="N22" s="71">
        <v>173.11439716672911</v>
      </c>
      <c r="O22" s="71">
        <v>173.09989935130403</v>
      </c>
      <c r="P22" s="71">
        <v>201.10925788266181</v>
      </c>
      <c r="Q22" s="71">
        <v>185.96992069278895</v>
      </c>
      <c r="R22" s="71">
        <v>200.06140784465481</v>
      </c>
      <c r="S22" s="71">
        <v>203.89471127444375</v>
      </c>
      <c r="T22" s="71">
        <v>207.68249061611709</v>
      </c>
      <c r="U22" s="71">
        <v>213.90831164177894</v>
      </c>
      <c r="V22" s="71">
        <v>206.56741413840271</v>
      </c>
      <c r="W22" s="71">
        <v>209.35839743061766</v>
      </c>
      <c r="X22" s="71">
        <v>212.02082853451947</v>
      </c>
      <c r="Y22" s="71">
        <v>210.27305251122098</v>
      </c>
      <c r="Z22" s="71">
        <v>211.80434961713922</v>
      </c>
      <c r="AA22" s="71">
        <v>214.86350928818675</v>
      </c>
      <c r="AB22" s="71">
        <v>219.39472656121961</v>
      </c>
      <c r="AC22" s="71">
        <v>228.83937084499516</v>
      </c>
      <c r="AD22" s="71">
        <v>233.65416253664534</v>
      </c>
      <c r="AE22" s="71">
        <v>230.88700038835412</v>
      </c>
      <c r="AF22" s="71">
        <v>255.32181231521054</v>
      </c>
      <c r="AG22" s="71">
        <v>275.83899206647328</v>
      </c>
      <c r="AH22" s="71">
        <v>286.11490184113376</v>
      </c>
      <c r="AI22" s="71">
        <v>289.51066405088983</v>
      </c>
      <c r="AJ22" s="72">
        <v>291.70286146900696</v>
      </c>
    </row>
    <row r="23" spans="1:36" ht="18.75" customHeight="1" x14ac:dyDescent="0.35">
      <c r="A23" s="67"/>
      <c r="B23" s="73" t="s">
        <v>154</v>
      </c>
      <c r="D23" s="74"/>
      <c r="E23" s="71">
        <v>0</v>
      </c>
      <c r="F23" s="71">
        <v>0</v>
      </c>
      <c r="G23" s="71">
        <v>0</v>
      </c>
      <c r="H23" s="71">
        <v>0</v>
      </c>
      <c r="I23" s="71">
        <v>0</v>
      </c>
      <c r="J23" s="71">
        <v>0</v>
      </c>
      <c r="K23" s="71">
        <v>0</v>
      </c>
      <c r="L23" s="71">
        <v>0</v>
      </c>
      <c r="M23" s="71">
        <v>0</v>
      </c>
      <c r="N23" s="71">
        <v>0</v>
      </c>
      <c r="O23" s="71">
        <v>0</v>
      </c>
      <c r="P23" s="71">
        <v>0</v>
      </c>
      <c r="Q23" s="71">
        <v>0</v>
      </c>
      <c r="R23" s="71">
        <v>0</v>
      </c>
      <c r="S23" s="71">
        <v>0</v>
      </c>
      <c r="T23" s="71">
        <v>0</v>
      </c>
      <c r="U23" s="71">
        <v>0</v>
      </c>
      <c r="V23" s="71">
        <v>90.755328772385255</v>
      </c>
      <c r="W23" s="71">
        <v>92.947784841662184</v>
      </c>
      <c r="X23" s="71">
        <v>94.371156389202966</v>
      </c>
      <c r="Y23" s="71">
        <v>92.673098483904894</v>
      </c>
      <c r="Z23" s="71">
        <v>93.392831815571014</v>
      </c>
      <c r="AA23" s="71">
        <v>95.381343373672678</v>
      </c>
      <c r="AB23" s="71">
        <v>96.711099240381031</v>
      </c>
      <c r="AC23" s="71">
        <v>99.348438554445266</v>
      </c>
      <c r="AD23" s="71">
        <v>105.39465953903243</v>
      </c>
      <c r="AE23" s="71">
        <v>107.15675848391862</v>
      </c>
      <c r="AF23" s="71">
        <v>115.66339318545538</v>
      </c>
      <c r="AG23" s="71">
        <v>125.52119694325107</v>
      </c>
      <c r="AH23" s="71">
        <v>129.64267705703949</v>
      </c>
      <c r="AI23" s="71">
        <v>131.08770823243501</v>
      </c>
      <c r="AJ23" s="72">
        <v>133.32006607301835</v>
      </c>
    </row>
    <row r="24" spans="1:36" x14ac:dyDescent="0.35">
      <c r="A24" s="67"/>
      <c r="B24" s="73" t="s">
        <v>155</v>
      </c>
      <c r="D24" s="74"/>
      <c r="E24" s="71">
        <v>0</v>
      </c>
      <c r="F24" s="71">
        <v>0</v>
      </c>
      <c r="G24" s="71">
        <v>0</v>
      </c>
      <c r="H24" s="71">
        <v>0</v>
      </c>
      <c r="I24" s="71">
        <v>0</v>
      </c>
      <c r="J24" s="71">
        <v>0</v>
      </c>
      <c r="K24" s="71">
        <v>0</v>
      </c>
      <c r="L24" s="71">
        <v>0</v>
      </c>
      <c r="M24" s="71">
        <v>0</v>
      </c>
      <c r="N24" s="71">
        <v>0</v>
      </c>
      <c r="O24" s="71">
        <v>0</v>
      </c>
      <c r="P24" s="71">
        <v>0</v>
      </c>
      <c r="Q24" s="71">
        <v>0</v>
      </c>
      <c r="R24" s="71">
        <v>0</v>
      </c>
      <c r="S24" s="71">
        <v>0</v>
      </c>
      <c r="T24" s="71">
        <v>0</v>
      </c>
      <c r="U24" s="71">
        <v>0</v>
      </c>
      <c r="V24" s="71">
        <v>115.81208536601741</v>
      </c>
      <c r="W24" s="71">
        <v>116.41061258895549</v>
      </c>
      <c r="X24" s="71">
        <v>117.64967214531653</v>
      </c>
      <c r="Y24" s="71">
        <v>117.59995402731607</v>
      </c>
      <c r="Z24" s="71">
        <v>118.41151780156822</v>
      </c>
      <c r="AA24" s="71">
        <v>119.48216591451406</v>
      </c>
      <c r="AB24" s="71">
        <v>122.68362732083857</v>
      </c>
      <c r="AC24" s="71">
        <v>129.49093229054989</v>
      </c>
      <c r="AD24" s="71">
        <v>128.25950299761288</v>
      </c>
      <c r="AE24" s="71">
        <v>123.73024190443546</v>
      </c>
      <c r="AF24" s="71">
        <v>139.65841912975515</v>
      </c>
      <c r="AG24" s="71">
        <v>150.31779512322214</v>
      </c>
      <c r="AH24" s="71">
        <v>156.47222478409421</v>
      </c>
      <c r="AI24" s="71">
        <v>158.42295581845477</v>
      </c>
      <c r="AJ24" s="72">
        <v>158.38279539598864</v>
      </c>
    </row>
    <row r="25" spans="1:36" x14ac:dyDescent="0.35">
      <c r="A25" s="67"/>
      <c r="B25" s="53" t="s">
        <v>156</v>
      </c>
      <c r="D25" s="74"/>
      <c r="E25" s="71"/>
      <c r="F25" s="71"/>
      <c r="G25" s="71"/>
      <c r="H25" s="71"/>
      <c r="I25" s="71"/>
      <c r="J25" s="71"/>
      <c r="K25" s="71"/>
      <c r="L25" s="71"/>
      <c r="M25" s="71"/>
      <c r="N25" s="71"/>
      <c r="O25" s="71"/>
      <c r="P25" s="71"/>
      <c r="Q25" s="71"/>
      <c r="R25" s="71"/>
      <c r="S25" s="71"/>
      <c r="T25" s="71"/>
      <c r="U25" s="71"/>
      <c r="V25" s="71">
        <v>0.61560040410334194</v>
      </c>
      <c r="W25" s="71">
        <v>0.75629516081710613</v>
      </c>
      <c r="X25" s="71">
        <v>0.78441624555392031</v>
      </c>
      <c r="Y25" s="71">
        <v>0.71260697718087374</v>
      </c>
      <c r="Z25" s="71">
        <v>0.75304951174095491</v>
      </c>
      <c r="AA25" s="71">
        <v>0.63221515718604226</v>
      </c>
      <c r="AB25" s="71">
        <v>0.5753340599954565</v>
      </c>
      <c r="AC25" s="71">
        <v>0.49883099356617655</v>
      </c>
      <c r="AD25" s="71">
        <v>0.5444506770151325</v>
      </c>
      <c r="AE25" s="71">
        <v>0.49178032932973714</v>
      </c>
      <c r="AF25" s="71">
        <v>0.47970956481236326</v>
      </c>
      <c r="AG25" s="71">
        <v>0.47802315297295056</v>
      </c>
      <c r="AH25" s="71">
        <v>0.42818847455926412</v>
      </c>
      <c r="AI25" s="71">
        <v>0.42702547729236112</v>
      </c>
      <c r="AJ25" s="72">
        <v>0.41952490939746412</v>
      </c>
    </row>
    <row r="26" spans="1:36" ht="20.25" customHeight="1" x14ac:dyDescent="0.35">
      <c r="A26" s="67"/>
      <c r="B26" s="75" t="s">
        <v>157</v>
      </c>
      <c r="D26" s="74"/>
      <c r="E26" s="76">
        <v>0</v>
      </c>
      <c r="F26" s="76">
        <v>0</v>
      </c>
      <c r="G26" s="76">
        <v>0</v>
      </c>
      <c r="H26" s="76">
        <v>0</v>
      </c>
      <c r="I26" s="76">
        <v>0</v>
      </c>
      <c r="J26" s="76">
        <v>0</v>
      </c>
      <c r="K26" s="76">
        <v>0</v>
      </c>
      <c r="L26" s="76">
        <v>14.984303121034092</v>
      </c>
      <c r="M26" s="76">
        <v>14.803061789478619</v>
      </c>
      <c r="N26" s="76">
        <v>14.671542097965833</v>
      </c>
      <c r="O26" s="76">
        <v>14.808177445363002</v>
      </c>
      <c r="P26" s="76">
        <v>15.102985975417202</v>
      </c>
      <c r="Q26" s="76">
        <v>15.482156224259457</v>
      </c>
      <c r="R26" s="76">
        <v>16.040112869645771</v>
      </c>
      <c r="S26" s="76">
        <v>16.225114099160859</v>
      </c>
      <c r="T26" s="76">
        <v>15.965344600185707</v>
      </c>
      <c r="U26" s="76">
        <v>15.680556203718744</v>
      </c>
      <c r="V26" s="76">
        <v>14.440124936312246</v>
      </c>
      <c r="W26" s="76">
        <v>14.463271820263808</v>
      </c>
      <c r="X26" s="76">
        <v>14.471647980885372</v>
      </c>
      <c r="Y26" s="76">
        <v>14.131375872704419</v>
      </c>
      <c r="Z26" s="76">
        <v>13.850664463888027</v>
      </c>
      <c r="AA26" s="76">
        <v>13.55173177071312</v>
      </c>
      <c r="AB26" s="76">
        <v>13.103559034000806</v>
      </c>
      <c r="AC26" s="76">
        <v>12.369598998420539</v>
      </c>
      <c r="AD26" s="76">
        <v>12.377866485000739</v>
      </c>
      <c r="AE26" s="76">
        <v>11.878174679900756</v>
      </c>
      <c r="AF26" s="76">
        <v>12.584962882161742</v>
      </c>
      <c r="AG26" s="76">
        <v>12.837637303134525</v>
      </c>
      <c r="AH26" s="76">
        <v>12.561464920310707</v>
      </c>
      <c r="AI26" s="76">
        <v>12.170061924632648</v>
      </c>
      <c r="AJ26" s="77">
        <v>11.840436892918223</v>
      </c>
    </row>
    <row r="27" spans="1:36" x14ac:dyDescent="0.35">
      <c r="A27" s="67"/>
      <c r="B27" s="75" t="s">
        <v>158</v>
      </c>
      <c r="D27" s="74"/>
      <c r="E27" s="76">
        <v>0</v>
      </c>
      <c r="F27" s="76">
        <v>0</v>
      </c>
      <c r="G27" s="76">
        <v>0</v>
      </c>
      <c r="H27" s="76">
        <v>0</v>
      </c>
      <c r="I27" s="76">
        <v>0</v>
      </c>
      <c r="J27" s="76">
        <v>0</v>
      </c>
      <c r="K27" s="76">
        <v>0</v>
      </c>
      <c r="L27" s="76">
        <v>0</v>
      </c>
      <c r="M27" s="76">
        <v>0</v>
      </c>
      <c r="N27" s="76">
        <v>0.66651844398748783</v>
      </c>
      <c r="O27" s="76">
        <v>0.37379132813819677</v>
      </c>
      <c r="P27" s="76">
        <v>0.30175646056734662</v>
      </c>
      <c r="Q27" s="76">
        <v>0.40739774622621722</v>
      </c>
      <c r="R27" s="76">
        <v>0.75254782697187916</v>
      </c>
      <c r="S27" s="76">
        <v>0.6077252230796566</v>
      </c>
      <c r="T27" s="76">
        <v>0.11306850444834157</v>
      </c>
      <c r="U27" s="76">
        <v>7.0482952103418891E-4</v>
      </c>
      <c r="V27" s="76">
        <v>2.8022918814707209E-4</v>
      </c>
      <c r="W27" s="78">
        <v>1.3734029019253447E-5</v>
      </c>
      <c r="X27" s="76">
        <v>6.1934184088370885E-6</v>
      </c>
      <c r="Y27" s="78">
        <v>4.8550616869003872E-6</v>
      </c>
      <c r="Z27" s="76">
        <v>2.3877120163242938E-6</v>
      </c>
      <c r="AA27" s="76">
        <v>0</v>
      </c>
      <c r="AB27" s="76">
        <v>1.1431727228623486E-5</v>
      </c>
      <c r="AC27" s="76">
        <v>5.3788268243295898E-6</v>
      </c>
      <c r="AD27" s="76">
        <v>8.6681300345582137E-6</v>
      </c>
      <c r="AE27" s="76">
        <v>8.2019716242329747E-6</v>
      </c>
      <c r="AF27" s="76">
        <v>7.9999999999999996E-6</v>
      </c>
      <c r="AG27" s="76">
        <v>7.8763795892824652E-6</v>
      </c>
      <c r="AH27" s="76">
        <v>7.8012020750320076E-6</v>
      </c>
      <c r="AI27" s="76">
        <v>7.7089048606318335E-6</v>
      </c>
      <c r="AJ27" s="77">
        <v>7.5836047729353553E-6</v>
      </c>
    </row>
    <row r="28" spans="1:36" ht="15.75" customHeight="1" x14ac:dyDescent="0.35">
      <c r="A28" s="585"/>
      <c r="B28" s="75" t="s">
        <v>159</v>
      </c>
      <c r="D28" s="74"/>
      <c r="E28" s="76">
        <v>0</v>
      </c>
      <c r="F28" s="76">
        <v>0</v>
      </c>
      <c r="G28" s="76">
        <v>0</v>
      </c>
      <c r="H28" s="76">
        <v>0</v>
      </c>
      <c r="I28" s="76">
        <v>0</v>
      </c>
      <c r="J28" s="76">
        <v>0</v>
      </c>
      <c r="K28" s="76">
        <v>0</v>
      </c>
      <c r="L28" s="76">
        <v>3.1790891960113865E-2</v>
      </c>
      <c r="M28" s="76">
        <v>5.8319672287792182E-2</v>
      </c>
      <c r="N28" s="76">
        <v>7.5072248026379643E-2</v>
      </c>
      <c r="O28" s="76">
        <v>9.7556290113016107E-3</v>
      </c>
      <c r="P28" s="76">
        <v>6.095370843751298E-2</v>
      </c>
      <c r="Q28" s="76">
        <v>6.1133440707776238E-2</v>
      </c>
      <c r="R28" s="76">
        <v>6.3913932124745443E-2</v>
      </c>
      <c r="S28" s="76">
        <v>7.3675508568147724E-2</v>
      </c>
      <c r="T28" s="76">
        <v>0.10851325486329738</v>
      </c>
      <c r="U28" s="76">
        <v>4.9814825014957473E-2</v>
      </c>
      <c r="V28" s="76">
        <v>7.8262205698731838E-2</v>
      </c>
      <c r="W28" s="76">
        <v>9.2392558856795912E-2</v>
      </c>
      <c r="X28" s="76">
        <v>0.12634573554027659</v>
      </c>
      <c r="Y28" s="76">
        <v>0.16143080108943791</v>
      </c>
      <c r="Z28" s="76">
        <v>0.10744704073459321</v>
      </c>
      <c r="AA28" s="76">
        <v>9.2659253111647952E-2</v>
      </c>
      <c r="AB28" s="76">
        <v>8.230843604608909E-2</v>
      </c>
      <c r="AC28" s="76">
        <v>9.6818882837932607E-2</v>
      </c>
      <c r="AD28" s="76">
        <v>9.5349430380140363E-2</v>
      </c>
      <c r="AE28" s="76">
        <v>9.0221687866562733E-2</v>
      </c>
      <c r="AF28" s="76">
        <v>9.0999999999999998E-2</v>
      </c>
      <c r="AG28" s="76">
        <v>9.1562912725408674E-2</v>
      </c>
      <c r="AH28" s="76">
        <v>9.1664124381626105E-2</v>
      </c>
      <c r="AI28" s="76">
        <v>9.2506858327582001E-2</v>
      </c>
      <c r="AJ28" s="77">
        <v>9.1003257275224264E-2</v>
      </c>
    </row>
    <row r="29" spans="1:36" ht="15.75" customHeight="1" x14ac:dyDescent="0.35">
      <c r="A29" s="585"/>
      <c r="B29" s="75" t="s">
        <v>160</v>
      </c>
      <c r="D29" s="74"/>
      <c r="E29" s="76">
        <v>0</v>
      </c>
      <c r="F29" s="76">
        <v>0</v>
      </c>
      <c r="G29" s="76">
        <v>0</v>
      </c>
      <c r="H29" s="76">
        <v>1.8880547743751768</v>
      </c>
      <c r="I29" s="76">
        <v>7.5962452652126711</v>
      </c>
      <c r="J29" s="76">
        <v>9.4486015075798839</v>
      </c>
      <c r="K29" s="76">
        <v>10.824871750558849</v>
      </c>
      <c r="L29" s="76">
        <v>21.237905373954071</v>
      </c>
      <c r="M29" s="76">
        <v>24.525119330337159</v>
      </c>
      <c r="N29" s="76">
        <v>26.023044055864236</v>
      </c>
      <c r="O29" s="76">
        <v>27.237622900053697</v>
      </c>
      <c r="P29" s="76">
        <v>28.525765887929559</v>
      </c>
      <c r="Q29" s="76">
        <v>33.124192331387221</v>
      </c>
      <c r="R29" s="76">
        <v>37.436620698932536</v>
      </c>
      <c r="S29" s="76">
        <v>38.528047122855774</v>
      </c>
      <c r="T29" s="76">
        <v>39.103164461961661</v>
      </c>
      <c r="U29" s="76">
        <v>38.511581984183174</v>
      </c>
      <c r="V29" s="76">
        <v>37.502698645190002</v>
      </c>
      <c r="W29" s="76">
        <v>37.121605139395982</v>
      </c>
      <c r="X29" s="76">
        <v>35.350681057243889</v>
      </c>
      <c r="Y29" s="76">
        <v>33.292319132865757</v>
      </c>
      <c r="Z29" s="76">
        <v>30.969017244307494</v>
      </c>
      <c r="AA29" s="76">
        <v>26.832435740615026</v>
      </c>
      <c r="AB29" s="76">
        <v>20.580344190327978</v>
      </c>
      <c r="AC29" s="76">
        <v>16.409541495558457</v>
      </c>
      <c r="AD29" s="76">
        <v>11.841548692953792</v>
      </c>
      <c r="AE29" s="76">
        <v>9.0955817703226387</v>
      </c>
      <c r="AF29" s="76">
        <v>7.3067346557381958</v>
      </c>
      <c r="AG29" s="76">
        <v>3.900330596019463</v>
      </c>
      <c r="AH29" s="76">
        <v>0.25070045448253853</v>
      </c>
      <c r="AI29" s="76">
        <v>0</v>
      </c>
      <c r="AJ29" s="77">
        <v>0</v>
      </c>
    </row>
    <row r="30" spans="1:36" ht="15" customHeight="1" x14ac:dyDescent="0.35">
      <c r="A30" s="585"/>
      <c r="B30" s="75" t="s">
        <v>161</v>
      </c>
      <c r="D30" s="74"/>
      <c r="E30" s="76">
        <v>0</v>
      </c>
      <c r="F30" s="76">
        <v>0</v>
      </c>
      <c r="G30" s="76">
        <v>0</v>
      </c>
      <c r="H30" s="76">
        <v>0</v>
      </c>
      <c r="I30" s="76">
        <v>0</v>
      </c>
      <c r="J30" s="76">
        <v>0</v>
      </c>
      <c r="K30" s="76">
        <v>0</v>
      </c>
      <c r="L30" s="76">
        <v>0</v>
      </c>
      <c r="M30" s="76">
        <v>0</v>
      </c>
      <c r="N30" s="76">
        <v>0</v>
      </c>
      <c r="O30" s="76">
        <v>0</v>
      </c>
      <c r="P30" s="76">
        <v>0</v>
      </c>
      <c r="Q30" s="76">
        <v>0</v>
      </c>
      <c r="R30" s="76">
        <v>0</v>
      </c>
      <c r="S30" s="76">
        <v>0</v>
      </c>
      <c r="T30" s="76">
        <v>0</v>
      </c>
      <c r="U30" s="76">
        <v>0</v>
      </c>
      <c r="V30" s="76">
        <v>0</v>
      </c>
      <c r="W30" s="76">
        <v>6.9843780303367074E-3</v>
      </c>
      <c r="X30" s="76">
        <v>3.4421780832634773E-2</v>
      </c>
      <c r="Y30" s="76">
        <v>5.1313146968850198E-2</v>
      </c>
      <c r="Z30" s="76">
        <v>9.4438785669658465E-2</v>
      </c>
      <c r="AA30" s="76">
        <v>0.1935921564948094</v>
      </c>
      <c r="AB30" s="76">
        <v>0.26914718227985407</v>
      </c>
      <c r="AC30" s="76">
        <v>0.25852295935657144</v>
      </c>
      <c r="AD30" s="76">
        <v>0.44563374332000383</v>
      </c>
      <c r="AE30" s="76">
        <v>0.5426117149790296</v>
      </c>
      <c r="AF30" s="76">
        <v>0.6032701087400717</v>
      </c>
      <c r="AG30" s="76">
        <v>0.65401212929311214</v>
      </c>
      <c r="AH30" s="76">
        <v>0.74191420074743741</v>
      </c>
      <c r="AI30" s="76">
        <v>0.7706313951678565</v>
      </c>
      <c r="AJ30" s="77">
        <v>0.77128520613472118</v>
      </c>
    </row>
    <row r="31" spans="1:36" ht="25.5" customHeight="1" x14ac:dyDescent="0.35">
      <c r="A31" s="585"/>
      <c r="B31" s="75" t="s">
        <v>162</v>
      </c>
      <c r="D31" s="79"/>
      <c r="E31" s="71">
        <v>5.1896624077005242</v>
      </c>
      <c r="F31" s="71">
        <v>5.3583944808608663</v>
      </c>
      <c r="G31" s="71">
        <v>5.5976078841495154</v>
      </c>
      <c r="H31" s="71">
        <v>5.7555551239635632</v>
      </c>
      <c r="I31" s="71">
        <v>5.7426509358415165</v>
      </c>
      <c r="J31" s="71">
        <v>6.0156795791213495</v>
      </c>
      <c r="K31" s="71">
        <v>6.0774978890492415</v>
      </c>
      <c r="L31" s="71">
        <v>5.7075777880590408</v>
      </c>
      <c r="M31" s="71">
        <v>5.8053021786165244</v>
      </c>
      <c r="N31" s="71">
        <v>5.781992473633653</v>
      </c>
      <c r="O31" s="71">
        <v>5.8001456683847215</v>
      </c>
      <c r="P31" s="71">
        <v>5.9063217777107004</v>
      </c>
      <c r="Q31" s="71">
        <v>6.0792964403220546</v>
      </c>
      <c r="R31" s="71">
        <v>6.4839681797787838</v>
      </c>
      <c r="S31" s="71">
        <v>6.5981851032937335</v>
      </c>
      <c r="T31" s="71">
        <v>6.7036874993344373</v>
      </c>
      <c r="U31" s="71">
        <v>6.9218214772924043</v>
      </c>
      <c r="V31" s="71">
        <v>6.812245334491295</v>
      </c>
      <c r="W31" s="71">
        <v>6.9383652874779296</v>
      </c>
      <c r="X31" s="71">
        <v>7.0597042285179539</v>
      </c>
      <c r="Y31" s="71">
        <v>6.9849408359809368</v>
      </c>
      <c r="Z31" s="71">
        <v>6.134828471894556</v>
      </c>
      <c r="AA31" s="71">
        <v>7.0803093442176346</v>
      </c>
      <c r="AB31" s="71">
        <v>7.2680441034779504</v>
      </c>
      <c r="AC31" s="71">
        <v>7.6834357381857492</v>
      </c>
      <c r="AD31" s="71">
        <v>8.0372505284480162</v>
      </c>
      <c r="AE31" s="71">
        <v>7.8988021470864513</v>
      </c>
      <c r="AF31" s="71">
        <v>8.5590292689999998</v>
      </c>
      <c r="AG31" s="71">
        <v>9.2004761783921705</v>
      </c>
      <c r="AH31" s="71">
        <v>9.2785264703260566</v>
      </c>
      <c r="AI31" s="71">
        <v>9.1840578706725555</v>
      </c>
      <c r="AJ31" s="72">
        <v>9.0679728358033831</v>
      </c>
    </row>
    <row r="32" spans="1:36" ht="15" customHeight="1" x14ac:dyDescent="0.35">
      <c r="A32" s="80"/>
      <c r="B32" s="73" t="s">
        <v>154</v>
      </c>
      <c r="D32" s="81"/>
      <c r="E32" s="71">
        <v>0</v>
      </c>
      <c r="F32" s="71">
        <v>0</v>
      </c>
      <c r="G32" s="71">
        <v>0</v>
      </c>
      <c r="H32" s="71">
        <v>0</v>
      </c>
      <c r="I32" s="71">
        <v>0</v>
      </c>
      <c r="J32" s="71">
        <v>0</v>
      </c>
      <c r="K32" s="71">
        <v>0</v>
      </c>
      <c r="L32" s="71">
        <v>0</v>
      </c>
      <c r="M32" s="71">
        <v>0</v>
      </c>
      <c r="N32" s="71">
        <v>0</v>
      </c>
      <c r="O32" s="71">
        <v>0</v>
      </c>
      <c r="P32" s="71">
        <v>0</v>
      </c>
      <c r="Q32" s="71">
        <v>0</v>
      </c>
      <c r="R32" s="71">
        <v>0</v>
      </c>
      <c r="S32" s="71">
        <v>0</v>
      </c>
      <c r="T32" s="71">
        <v>0</v>
      </c>
      <c r="U32" s="71">
        <v>0</v>
      </c>
      <c r="V32" s="71">
        <v>3.9870188626537733</v>
      </c>
      <c r="W32" s="71">
        <v>4.0962540615592875</v>
      </c>
      <c r="X32" s="71">
        <v>4.1910168818933595</v>
      </c>
      <c r="Y32" s="71">
        <v>4.1266578681401906</v>
      </c>
      <c r="Z32" s="71">
        <v>3.2791370917805103</v>
      </c>
      <c r="AA32" s="71">
        <v>4.1539095718756194</v>
      </c>
      <c r="AB32" s="71">
        <v>4.6293853994670293</v>
      </c>
      <c r="AC32" s="71">
        <v>4.4485641038886108</v>
      </c>
      <c r="AD32" s="71">
        <v>4.5823137603713278</v>
      </c>
      <c r="AE32" s="71">
        <v>4.6227480855133507</v>
      </c>
      <c r="AF32" s="71">
        <v>4.908753269</v>
      </c>
      <c r="AG32" s="71">
        <v>5.2476126885761047</v>
      </c>
      <c r="AH32" s="71">
        <v>5.1968439302444098</v>
      </c>
      <c r="AI32" s="71">
        <v>5.0373068947560613</v>
      </c>
      <c r="AJ32" s="72">
        <v>4.9100415945031592</v>
      </c>
    </row>
    <row r="33" spans="1:36" ht="15" customHeight="1" x14ac:dyDescent="0.35">
      <c r="A33" s="80"/>
      <c r="B33" s="73" t="s">
        <v>155</v>
      </c>
      <c r="D33" s="74"/>
      <c r="E33" s="71">
        <v>0</v>
      </c>
      <c r="F33" s="71">
        <v>0</v>
      </c>
      <c r="G33" s="71">
        <v>0</v>
      </c>
      <c r="H33" s="71">
        <v>0</v>
      </c>
      <c r="I33" s="71">
        <v>0</v>
      </c>
      <c r="J33" s="71">
        <v>0</v>
      </c>
      <c r="K33" s="71">
        <v>0</v>
      </c>
      <c r="L33" s="71">
        <v>0</v>
      </c>
      <c r="M33" s="71">
        <v>0</v>
      </c>
      <c r="N33" s="71">
        <v>0</v>
      </c>
      <c r="O33" s="71">
        <v>0</v>
      </c>
      <c r="P33" s="71">
        <v>0</v>
      </c>
      <c r="Q33" s="71">
        <v>0</v>
      </c>
      <c r="R33" s="71">
        <v>0</v>
      </c>
      <c r="S33" s="71">
        <v>0</v>
      </c>
      <c r="T33" s="71">
        <v>0</v>
      </c>
      <c r="U33" s="71">
        <v>0</v>
      </c>
      <c r="V33" s="71">
        <v>2.8252264718375222</v>
      </c>
      <c r="W33" s="71">
        <v>2.8421112259186421</v>
      </c>
      <c r="X33" s="71">
        <v>2.8686873466245943</v>
      </c>
      <c r="Y33" s="71">
        <v>2.8582829678407466</v>
      </c>
      <c r="Z33" s="71">
        <v>2.8556913801140458</v>
      </c>
      <c r="AA33" s="71">
        <v>2.9263997723420161</v>
      </c>
      <c r="AB33" s="71">
        <v>2.6386587040109215</v>
      </c>
      <c r="AC33" s="71">
        <v>3.2348716342971389</v>
      </c>
      <c r="AD33" s="71">
        <v>3.4549367680766871</v>
      </c>
      <c r="AE33" s="71">
        <v>3.276054061573102</v>
      </c>
      <c r="AF33" s="71">
        <v>3.6502759999999999</v>
      </c>
      <c r="AG33" s="71">
        <v>3.9528634898160662</v>
      </c>
      <c r="AH33" s="71">
        <v>4.0816825400816477</v>
      </c>
      <c r="AI33" s="71">
        <v>4.1467509759164933</v>
      </c>
      <c r="AJ33" s="72">
        <v>4.1579312413002238</v>
      </c>
    </row>
    <row r="34" spans="1:36" ht="25.5" customHeight="1" x14ac:dyDescent="0.35">
      <c r="A34" s="80"/>
      <c r="B34" s="82" t="s">
        <v>163</v>
      </c>
      <c r="D34" s="74"/>
      <c r="E34" s="76">
        <v>0</v>
      </c>
      <c r="F34" s="76">
        <v>0</v>
      </c>
      <c r="G34" s="76">
        <v>0</v>
      </c>
      <c r="H34" s="76">
        <v>0</v>
      </c>
      <c r="I34" s="76">
        <v>0</v>
      </c>
      <c r="J34" s="76">
        <v>0</v>
      </c>
      <c r="K34" s="76">
        <v>0</v>
      </c>
      <c r="L34" s="76">
        <v>0</v>
      </c>
      <c r="M34" s="76">
        <v>0</v>
      </c>
      <c r="N34" s="76">
        <v>0</v>
      </c>
      <c r="O34" s="76">
        <v>0</v>
      </c>
      <c r="P34" s="76">
        <v>0</v>
      </c>
      <c r="Q34" s="76">
        <v>0</v>
      </c>
      <c r="R34" s="76">
        <v>0</v>
      </c>
      <c r="S34" s="76">
        <v>0</v>
      </c>
      <c r="T34" s="76">
        <v>0</v>
      </c>
      <c r="U34" s="76">
        <v>0</v>
      </c>
      <c r="V34" s="83">
        <v>266.0166258933865</v>
      </c>
      <c r="W34" s="83">
        <v>268.73732550948858</v>
      </c>
      <c r="X34" s="83">
        <v>269.84805175651195</v>
      </c>
      <c r="Y34" s="83">
        <v>265.60704413307298</v>
      </c>
      <c r="Z34" s="83">
        <v>263.71379752308655</v>
      </c>
      <c r="AA34" s="83">
        <v>263.24645271052503</v>
      </c>
      <c r="AB34" s="83">
        <v>261.27347499907495</v>
      </c>
      <c r="AC34" s="83">
        <v>266.15612529174746</v>
      </c>
      <c r="AD34" s="83">
        <v>266.99627076189313</v>
      </c>
      <c r="AE34" s="83">
        <v>260.88418091981094</v>
      </c>
      <c r="AF34" s="83">
        <v>284.94652679566286</v>
      </c>
      <c r="AG34" s="83">
        <v>303.00104221539044</v>
      </c>
      <c r="AH34" s="83">
        <v>309.46736828714342</v>
      </c>
      <c r="AI34" s="83">
        <v>312.15495528588764</v>
      </c>
      <c r="AJ34" s="84">
        <v>313.89309215414073</v>
      </c>
    </row>
    <row r="35" spans="1:36" x14ac:dyDescent="0.35">
      <c r="A35" s="85"/>
      <c r="B35" s="73" t="s">
        <v>154</v>
      </c>
      <c r="D35" s="74"/>
      <c r="E35" s="83">
        <v>0</v>
      </c>
      <c r="F35" s="83">
        <v>0</v>
      </c>
      <c r="G35" s="83">
        <v>0</v>
      </c>
      <c r="H35" s="83">
        <v>0</v>
      </c>
      <c r="I35" s="83">
        <v>0</v>
      </c>
      <c r="J35" s="83">
        <v>0</v>
      </c>
      <c r="K35" s="83">
        <v>0</v>
      </c>
      <c r="L35" s="83">
        <v>0</v>
      </c>
      <c r="M35" s="83">
        <v>0</v>
      </c>
      <c r="N35" s="83">
        <v>0</v>
      </c>
      <c r="O35" s="83">
        <v>0</v>
      </c>
      <c r="P35" s="83">
        <v>0</v>
      </c>
      <c r="Q35" s="83">
        <v>0</v>
      </c>
      <c r="R35" s="83">
        <v>0</v>
      </c>
      <c r="S35" s="83">
        <v>0</v>
      </c>
      <c r="T35" s="83">
        <v>0</v>
      </c>
      <c r="U35" s="83">
        <v>0</v>
      </c>
      <c r="V35" s="76">
        <v>146.76371365142816</v>
      </c>
      <c r="W35" s="76">
        <v>148.72830653379742</v>
      </c>
      <c r="X35" s="76">
        <v>148.54527601901691</v>
      </c>
      <c r="Y35" s="76">
        <v>144.43620016073521</v>
      </c>
      <c r="Z35" s="76">
        <v>141.69353882966331</v>
      </c>
      <c r="AA35" s="76">
        <v>140.20567186648287</v>
      </c>
      <c r="AB35" s="76">
        <v>135.37585491423002</v>
      </c>
      <c r="AC35" s="76">
        <v>132.93149037333421</v>
      </c>
      <c r="AD35" s="76">
        <v>134.73738031918845</v>
      </c>
      <c r="AE35" s="76">
        <v>133.38610462447258</v>
      </c>
      <c r="AF35" s="76">
        <v>141.15812210109539</v>
      </c>
      <c r="AG35" s="76">
        <v>148.25236044937927</v>
      </c>
      <c r="AH35" s="76">
        <v>148.4852724884083</v>
      </c>
      <c r="AI35" s="76">
        <v>149.15822301422403</v>
      </c>
      <c r="AJ35" s="77">
        <v>150.93284060745447</v>
      </c>
    </row>
    <row r="36" spans="1:36" s="28" customFormat="1" ht="27.75" customHeight="1" thickBot="1" x14ac:dyDescent="0.3">
      <c r="A36" s="86"/>
      <c r="B36" s="87" t="s">
        <v>155</v>
      </c>
      <c r="C36" s="88"/>
      <c r="D36" s="89"/>
      <c r="E36" s="90">
        <v>0</v>
      </c>
      <c r="F36" s="90">
        <v>0</v>
      </c>
      <c r="G36" s="90">
        <v>0</v>
      </c>
      <c r="H36" s="90">
        <v>0</v>
      </c>
      <c r="I36" s="90">
        <v>0</v>
      </c>
      <c r="J36" s="90">
        <v>0</v>
      </c>
      <c r="K36" s="90">
        <v>0</v>
      </c>
      <c r="L36" s="90">
        <v>0</v>
      </c>
      <c r="M36" s="90">
        <v>0</v>
      </c>
      <c r="N36" s="90">
        <v>0</v>
      </c>
      <c r="O36" s="90">
        <v>0</v>
      </c>
      <c r="P36" s="90">
        <v>0</v>
      </c>
      <c r="Q36" s="90">
        <v>0</v>
      </c>
      <c r="R36" s="90">
        <v>0</v>
      </c>
      <c r="S36" s="90">
        <v>0</v>
      </c>
      <c r="T36" s="90">
        <v>0</v>
      </c>
      <c r="U36" s="90">
        <v>0</v>
      </c>
      <c r="V36" s="90">
        <v>119.2529122419583</v>
      </c>
      <c r="W36" s="90">
        <v>120.00901897569125</v>
      </c>
      <c r="X36" s="90">
        <v>121.30277573749504</v>
      </c>
      <c r="Y36" s="90">
        <v>121.17084397233769</v>
      </c>
      <c r="Z36" s="90">
        <v>122.02025869342322</v>
      </c>
      <c r="AA36" s="90">
        <v>123.04078084404212</v>
      </c>
      <c r="AB36" s="90">
        <v>125.89762008484495</v>
      </c>
      <c r="AC36" s="90">
        <v>133.22463491841322</v>
      </c>
      <c r="AD36" s="90">
        <v>132.25889044270471</v>
      </c>
      <c r="AE36" s="90">
        <v>127.49807629533829</v>
      </c>
      <c r="AF36" s="90">
        <v>143.7884046945675</v>
      </c>
      <c r="AG36" s="90">
        <v>154.74868176601115</v>
      </c>
      <c r="AH36" s="90">
        <v>160.98209579873512</v>
      </c>
      <c r="AI36" s="90">
        <v>162.9967322716636</v>
      </c>
      <c r="AJ36" s="91">
        <v>162.96025154668635</v>
      </c>
    </row>
    <row r="37" spans="1:36" ht="39" customHeight="1" x14ac:dyDescent="0.35">
      <c r="A37" s="67"/>
      <c r="B37" s="17" t="s">
        <v>165</v>
      </c>
      <c r="C37" s="49"/>
      <c r="D37" s="92"/>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5"/>
    </row>
    <row r="38" spans="1:36" ht="24" customHeight="1" x14ac:dyDescent="0.35">
      <c r="A38" s="67"/>
      <c r="B38" s="73" t="s">
        <v>166</v>
      </c>
      <c r="D38" s="70"/>
      <c r="E38" s="61"/>
      <c r="F38" s="61"/>
      <c r="G38" s="61"/>
      <c r="H38" s="61"/>
      <c r="I38" s="61"/>
      <c r="J38" s="61"/>
      <c r="K38" s="61"/>
      <c r="L38" s="61"/>
      <c r="M38" s="61"/>
      <c r="N38" s="61"/>
      <c r="O38" s="61"/>
      <c r="P38" s="61"/>
      <c r="Q38" s="61"/>
      <c r="R38" s="61"/>
      <c r="S38" s="61"/>
      <c r="T38" s="61"/>
      <c r="U38" s="61"/>
      <c r="V38" s="61">
        <v>5481.4377671331476</v>
      </c>
      <c r="W38" s="61">
        <v>5512.1019100552076</v>
      </c>
      <c r="X38" s="61">
        <v>5463.3111713476601</v>
      </c>
      <c r="Y38" s="61">
        <v>5271.9577271867938</v>
      </c>
      <c r="Z38" s="61">
        <v>5135.9400267988431</v>
      </c>
      <c r="AA38" s="61">
        <v>5048.2955748396244</v>
      </c>
      <c r="AB38" s="61">
        <v>4837.5338554381424</v>
      </c>
      <c r="AC38" s="61">
        <v>4718.8724266036561</v>
      </c>
      <c r="AD38" s="61">
        <v>4753.6865891141088</v>
      </c>
      <c r="AE38" s="61">
        <v>4671.8641826924422</v>
      </c>
      <c r="AF38" s="61">
        <v>4909.9817891060811</v>
      </c>
      <c r="AG38" s="61">
        <v>5122.1971083827993</v>
      </c>
      <c r="AH38" s="61">
        <v>5098.112782895927</v>
      </c>
      <c r="AI38" s="61">
        <v>5089.5742301449227</v>
      </c>
      <c r="AJ38" s="62">
        <v>5117.8766446232567</v>
      </c>
    </row>
    <row r="39" spans="1:36" x14ac:dyDescent="0.35">
      <c r="A39" s="67"/>
      <c r="B39" s="73" t="s">
        <v>167</v>
      </c>
      <c r="D39" s="70"/>
      <c r="E39" s="61"/>
      <c r="F39" s="61"/>
      <c r="G39" s="61"/>
      <c r="H39" s="61"/>
      <c r="I39" s="61"/>
      <c r="J39" s="61"/>
      <c r="K39" s="61"/>
      <c r="L39" s="61"/>
      <c r="M39" s="61"/>
      <c r="N39" s="61"/>
      <c r="O39" s="61"/>
      <c r="P39" s="61"/>
      <c r="Q39" s="61"/>
      <c r="R39" s="61"/>
      <c r="S39" s="61"/>
      <c r="T39" s="61"/>
      <c r="U39" s="61"/>
      <c r="V39" s="61">
        <v>4453.9443758980151</v>
      </c>
      <c r="W39" s="61">
        <v>4447.7205324020679</v>
      </c>
      <c r="X39" s="61">
        <v>4461.3657705095593</v>
      </c>
      <c r="Y39" s="61">
        <v>4422.7663596717211</v>
      </c>
      <c r="Z39" s="61">
        <v>4422.8462065392741</v>
      </c>
      <c r="AA39" s="61">
        <v>4430.250368553593</v>
      </c>
      <c r="AB39" s="61">
        <v>4498.8376979439336</v>
      </c>
      <c r="AC39" s="61">
        <v>4729.2786268719119</v>
      </c>
      <c r="AD39" s="61">
        <v>4666.2426737048527</v>
      </c>
      <c r="AE39" s="61">
        <v>4465.6352899977683</v>
      </c>
      <c r="AF39" s="61">
        <v>5001.4723774046524</v>
      </c>
      <c r="AG39" s="61">
        <v>5346.6484301851215</v>
      </c>
      <c r="AH39" s="61">
        <v>5527.1803503137162</v>
      </c>
      <c r="AI39" s="61">
        <v>5561.7715966526339</v>
      </c>
      <c r="AJ39" s="62">
        <v>5525.7057512208894</v>
      </c>
    </row>
    <row r="40" spans="1:36" ht="24.75" customHeight="1" thickBot="1" x14ac:dyDescent="0.4">
      <c r="A40" s="67"/>
      <c r="B40" s="96" t="s">
        <v>163</v>
      </c>
      <c r="C40" s="97"/>
      <c r="D40" s="98"/>
      <c r="E40" s="99"/>
      <c r="F40" s="99"/>
      <c r="G40" s="99"/>
      <c r="H40" s="99"/>
      <c r="I40" s="99"/>
      <c r="J40" s="99"/>
      <c r="K40" s="99"/>
      <c r="L40" s="99"/>
      <c r="M40" s="99"/>
      <c r="N40" s="99"/>
      <c r="O40" s="99"/>
      <c r="P40" s="99"/>
      <c r="Q40" s="99"/>
      <c r="R40" s="99"/>
      <c r="S40" s="99"/>
      <c r="T40" s="99"/>
      <c r="U40" s="99"/>
      <c r="V40" s="99">
        <f t="shared" ref="V40:AJ40" si="3">SUM(V38:V39)</f>
        <v>9935.3821430311618</v>
      </c>
      <c r="W40" s="99">
        <f t="shared" si="3"/>
        <v>9959.8224424572763</v>
      </c>
      <c r="X40" s="99">
        <f t="shared" si="3"/>
        <v>9924.6769418572185</v>
      </c>
      <c r="Y40" s="99">
        <f t="shared" si="3"/>
        <v>9694.7240868585141</v>
      </c>
      <c r="Z40" s="99">
        <f t="shared" si="3"/>
        <v>9558.7862333381163</v>
      </c>
      <c r="AA40" s="99">
        <f t="shared" si="3"/>
        <v>9478.5459433932174</v>
      </c>
      <c r="AB40" s="99">
        <f t="shared" si="3"/>
        <v>9336.3715533820759</v>
      </c>
      <c r="AC40" s="99">
        <f t="shared" si="3"/>
        <v>9448.1510534755689</v>
      </c>
      <c r="AD40" s="99">
        <f t="shared" si="3"/>
        <v>9419.9292628189614</v>
      </c>
      <c r="AE40" s="99">
        <f t="shared" si="3"/>
        <v>9137.4994726902114</v>
      </c>
      <c r="AF40" s="99">
        <f t="shared" si="3"/>
        <v>9911.4541665107336</v>
      </c>
      <c r="AG40" s="99">
        <f t="shared" si="3"/>
        <v>10468.845538567921</v>
      </c>
      <c r="AH40" s="99">
        <f t="shared" si="3"/>
        <v>10625.293133209643</v>
      </c>
      <c r="AI40" s="99">
        <f t="shared" si="3"/>
        <v>10651.345826797557</v>
      </c>
      <c r="AJ40" s="100">
        <f t="shared" si="3"/>
        <v>10643.582395844147</v>
      </c>
    </row>
    <row r="41" spans="1:36" ht="39" customHeight="1" x14ac:dyDescent="0.35">
      <c r="A41" s="67"/>
      <c r="B41" s="17" t="s">
        <v>168</v>
      </c>
      <c r="C41" s="49"/>
      <c r="D41" s="63"/>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101"/>
    </row>
    <row r="42" spans="1:36" ht="26.25" customHeight="1" x14ac:dyDescent="0.35">
      <c r="A42" s="67"/>
      <c r="B42" s="73" t="s">
        <v>166</v>
      </c>
      <c r="D42" s="102"/>
      <c r="E42" s="103"/>
      <c r="F42" s="103"/>
      <c r="G42" s="103"/>
      <c r="H42" s="103"/>
      <c r="I42" s="103"/>
      <c r="J42" s="103"/>
      <c r="K42" s="103"/>
      <c r="L42" s="103"/>
      <c r="M42" s="103"/>
      <c r="N42" s="103"/>
      <c r="O42" s="103"/>
      <c r="P42" s="103"/>
      <c r="Q42" s="103"/>
      <c r="R42" s="103"/>
      <c r="S42" s="103"/>
      <c r="T42" s="103"/>
      <c r="U42" s="103"/>
      <c r="V42" s="103">
        <v>6.4375033418444749E-2</v>
      </c>
      <c r="W42" s="103">
        <v>6.3500825130079611E-2</v>
      </c>
      <c r="X42" s="103">
        <v>6.1892927812778158E-2</v>
      </c>
      <c r="Y42" s="103">
        <v>5.8824768102026206E-2</v>
      </c>
      <c r="Z42" s="103">
        <v>5.6438350670897926E-2</v>
      </c>
      <c r="AA42" s="103">
        <v>5.4903643372384105E-2</v>
      </c>
      <c r="AB42" s="103">
        <v>5.2645133047375586E-2</v>
      </c>
      <c r="AC42" s="103">
        <v>5.9260016333671728E-2</v>
      </c>
      <c r="AD42" s="103">
        <v>5.3192855203017073E-2</v>
      </c>
      <c r="AE42" s="103">
        <v>5.1948963283375456E-2</v>
      </c>
      <c r="AF42" s="103">
        <v>5.4856373990945777E-2</v>
      </c>
      <c r="AG42" s="103">
        <v>5.64238568608528E-2</v>
      </c>
      <c r="AH42" s="103">
        <v>5.5184707163080444E-2</v>
      </c>
      <c r="AI42" s="103">
        <v>5.4318865854071391E-2</v>
      </c>
      <c r="AJ42" s="104">
        <v>5.3976703005122632E-2</v>
      </c>
    </row>
    <row r="43" spans="1:36" x14ac:dyDescent="0.35">
      <c r="A43" s="67"/>
      <c r="B43" s="73" t="s">
        <v>167</v>
      </c>
      <c r="D43" s="102"/>
      <c r="E43" s="103"/>
      <c r="F43" s="103"/>
      <c r="G43" s="103"/>
      <c r="H43" s="103"/>
      <c r="I43" s="103"/>
      <c r="J43" s="103"/>
      <c r="K43" s="103"/>
      <c r="L43" s="103"/>
      <c r="M43" s="103"/>
      <c r="N43" s="103"/>
      <c r="O43" s="103"/>
      <c r="P43" s="103"/>
      <c r="Q43" s="103"/>
      <c r="R43" s="103"/>
      <c r="S43" s="103"/>
      <c r="T43" s="103"/>
      <c r="U43" s="103"/>
      <c r="V43" s="103">
        <v>5.2307958280859566E-2</v>
      </c>
      <c r="W43" s="103">
        <v>5.1238879172446121E-2</v>
      </c>
      <c r="X43" s="103">
        <v>5.0542057905962924E-2</v>
      </c>
      <c r="Y43" s="103">
        <v>4.9349448334055933E-2</v>
      </c>
      <c r="Z43" s="103">
        <v>4.860223130831564E-2</v>
      </c>
      <c r="AA43" s="103">
        <v>4.818198195401166E-2</v>
      </c>
      <c r="AB43" s="103">
        <v>4.8959225143315542E-2</v>
      </c>
      <c r="AC43" s="103">
        <v>5.9390698314899203E-2</v>
      </c>
      <c r="AD43" s="103">
        <v>5.2214374303287361E-2</v>
      </c>
      <c r="AE43" s="103">
        <v>4.9655793628689E-2</v>
      </c>
      <c r="AF43" s="103">
        <v>5.5878545180968013E-2</v>
      </c>
      <c r="AG43" s="103">
        <v>5.8896313305935186E-2</v>
      </c>
      <c r="AH43" s="103">
        <v>5.982916464557575E-2</v>
      </c>
      <c r="AI43" s="103">
        <v>5.9358427956547652E-2</v>
      </c>
      <c r="AJ43" s="104">
        <v>5.8277953717523381E-2</v>
      </c>
    </row>
    <row r="44" spans="1:36" s="108" customFormat="1" ht="32.25" customHeight="1" thickBot="1" x14ac:dyDescent="0.4">
      <c r="A44" s="67"/>
      <c r="B44" s="96" t="s">
        <v>163</v>
      </c>
      <c r="C44" s="97"/>
      <c r="D44" s="105"/>
      <c r="E44" s="106"/>
      <c r="F44" s="106"/>
      <c r="G44" s="106"/>
      <c r="H44" s="106"/>
      <c r="I44" s="106"/>
      <c r="J44" s="106"/>
      <c r="K44" s="106"/>
      <c r="L44" s="106"/>
      <c r="M44" s="106"/>
      <c r="N44" s="106"/>
      <c r="O44" s="106"/>
      <c r="P44" s="106"/>
      <c r="Q44" s="106"/>
      <c r="R44" s="106"/>
      <c r="S44" s="106"/>
      <c r="T44" s="106"/>
      <c r="U44" s="106"/>
      <c r="V44" s="106">
        <f t="shared" ref="V44:AJ44" si="4">SUM(V42:V43)</f>
        <v>0.11668299169930432</v>
      </c>
      <c r="W44" s="106">
        <f t="shared" si="4"/>
        <v>0.11473970430252572</v>
      </c>
      <c r="X44" s="106">
        <f t="shared" si="4"/>
        <v>0.11243498571874108</v>
      </c>
      <c r="Y44" s="106">
        <f t="shared" si="4"/>
        <v>0.10817421643608213</v>
      </c>
      <c r="Z44" s="106">
        <f t="shared" si="4"/>
        <v>0.10504058197921357</v>
      </c>
      <c r="AA44" s="106">
        <f t="shared" si="4"/>
        <v>0.10308562532639576</v>
      </c>
      <c r="AB44" s="106">
        <f t="shared" si="4"/>
        <v>0.10160435819069114</v>
      </c>
      <c r="AC44" s="106">
        <f t="shared" si="4"/>
        <v>0.11865071464857094</v>
      </c>
      <c r="AD44" s="106">
        <f t="shared" si="4"/>
        <v>0.10540722950630443</v>
      </c>
      <c r="AE44" s="106">
        <f t="shared" si="4"/>
        <v>0.10160475691206446</v>
      </c>
      <c r="AF44" s="106">
        <f t="shared" si="4"/>
        <v>0.11073491917191379</v>
      </c>
      <c r="AG44" s="106">
        <f t="shared" si="4"/>
        <v>0.11532017016678799</v>
      </c>
      <c r="AH44" s="106">
        <f t="shared" si="4"/>
        <v>0.11501387180865619</v>
      </c>
      <c r="AI44" s="106">
        <f t="shared" si="4"/>
        <v>0.11367729381061904</v>
      </c>
      <c r="AJ44" s="107">
        <f t="shared" si="4"/>
        <v>0.11225465672264601</v>
      </c>
    </row>
    <row r="45" spans="1:36" ht="41.5" customHeight="1" x14ac:dyDescent="0.35">
      <c r="A45" s="67"/>
      <c r="B45" s="17" t="s">
        <v>169</v>
      </c>
      <c r="C45" s="49"/>
      <c r="D45" s="63"/>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101"/>
    </row>
    <row r="46" spans="1:36" ht="23.25" customHeight="1" x14ac:dyDescent="0.35">
      <c r="A46" s="67"/>
      <c r="B46" s="73" t="s">
        <v>166</v>
      </c>
      <c r="D46" s="102"/>
      <c r="E46" s="103"/>
      <c r="F46" s="103"/>
      <c r="G46" s="103"/>
      <c r="H46" s="103"/>
      <c r="I46" s="103"/>
      <c r="J46" s="103"/>
      <c r="K46" s="103"/>
      <c r="L46" s="103"/>
      <c r="M46" s="103"/>
      <c r="N46" s="103"/>
      <c r="O46" s="103"/>
      <c r="P46" s="103"/>
      <c r="Q46" s="103"/>
      <c r="R46" s="103"/>
      <c r="S46" s="103"/>
      <c r="T46" s="103"/>
      <c r="U46" s="103"/>
      <c r="V46" s="103">
        <v>0.1517252188193435</v>
      </c>
      <c r="W46" s="103">
        <v>0.15126573166691973</v>
      </c>
      <c r="X46" s="103">
        <v>0.15073250947368202</v>
      </c>
      <c r="Y46" s="103">
        <v>0.14648198243350366</v>
      </c>
      <c r="Z46" s="103">
        <v>0.14136847277892153</v>
      </c>
      <c r="AA46" s="103">
        <v>0.13933837929731197</v>
      </c>
      <c r="AB46" s="103">
        <v>0.13290771536664495</v>
      </c>
      <c r="AC46" s="103">
        <v>0.11166233349180588</v>
      </c>
      <c r="AD46" s="103">
        <v>0.11873848880413528</v>
      </c>
      <c r="AE46" s="103">
        <v>0.11007897270164438</v>
      </c>
      <c r="AF46" s="103">
        <v>0.11775205797665926</v>
      </c>
      <c r="AG46" s="103">
        <v>0.12757256799167199</v>
      </c>
      <c r="AH46" s="103">
        <v>0.12697546541318244</v>
      </c>
      <c r="AI46" s="103">
        <v>0.12486020091407148</v>
      </c>
      <c r="AJ46" s="104">
        <v>0.12525684958928188</v>
      </c>
    </row>
    <row r="47" spans="1:36" x14ac:dyDescent="0.35">
      <c r="A47" s="67"/>
      <c r="B47" s="73" t="s">
        <v>167</v>
      </c>
      <c r="D47" s="102"/>
      <c r="E47" s="103"/>
      <c r="F47" s="103"/>
      <c r="G47" s="103"/>
      <c r="H47" s="103"/>
      <c r="I47" s="103"/>
      <c r="J47" s="103"/>
      <c r="K47" s="103"/>
      <c r="L47" s="103"/>
      <c r="M47" s="103"/>
      <c r="N47" s="103"/>
      <c r="O47" s="103"/>
      <c r="P47" s="103"/>
      <c r="Q47" s="103"/>
      <c r="R47" s="103"/>
      <c r="S47" s="103"/>
      <c r="T47" s="103"/>
      <c r="U47" s="103"/>
      <c r="V47" s="103">
        <v>0.12328438518344226</v>
      </c>
      <c r="W47" s="103">
        <v>0.12205646984800431</v>
      </c>
      <c r="X47" s="103">
        <v>0.12308888093280816</v>
      </c>
      <c r="Y47" s="103">
        <v>0.12288709768365892</v>
      </c>
      <c r="Z47" s="103">
        <v>0.12174032607312467</v>
      </c>
      <c r="AA47" s="103">
        <v>0.12227966787685314</v>
      </c>
      <c r="AB47" s="103">
        <v>0.12360228540145461</v>
      </c>
      <c r="AC47" s="103">
        <v>0.11190857464852492</v>
      </c>
      <c r="AD47" s="103">
        <v>0.11655429803426234</v>
      </c>
      <c r="AE47" s="103">
        <v>0.10521978507086349</v>
      </c>
      <c r="AF47" s="103">
        <v>0.11994620156422915</v>
      </c>
      <c r="AG47" s="103">
        <v>0.13316271434987956</v>
      </c>
      <c r="AH47" s="103">
        <v>0.13766197949921025</v>
      </c>
      <c r="AI47" s="103">
        <v>0.13644440332221075</v>
      </c>
      <c r="AJ47" s="104">
        <v>0.13523821346543119</v>
      </c>
    </row>
    <row r="48" spans="1:36" s="15" customFormat="1" ht="29.25" customHeight="1" thickBot="1" x14ac:dyDescent="0.3">
      <c r="A48" s="109"/>
      <c r="B48" s="96" t="s">
        <v>163</v>
      </c>
      <c r="C48" s="96"/>
      <c r="D48" s="105"/>
      <c r="E48" s="106"/>
      <c r="F48" s="106"/>
      <c r="G48" s="106"/>
      <c r="H48" s="106"/>
      <c r="I48" s="106"/>
      <c r="J48" s="106"/>
      <c r="K48" s="106"/>
      <c r="L48" s="106"/>
      <c r="M48" s="106"/>
      <c r="N48" s="106"/>
      <c r="O48" s="106"/>
      <c r="P48" s="106"/>
      <c r="Q48" s="106"/>
      <c r="R48" s="106"/>
      <c r="S48" s="106"/>
      <c r="T48" s="106"/>
      <c r="U48" s="106"/>
      <c r="V48" s="106">
        <f t="shared" ref="V48:AJ48" si="5">SUM(V46:V47)</f>
        <v>0.27500960400278573</v>
      </c>
      <c r="W48" s="106">
        <f t="shared" si="5"/>
        <v>0.27332220151492403</v>
      </c>
      <c r="X48" s="106">
        <f t="shared" si="5"/>
        <v>0.27382139040649017</v>
      </c>
      <c r="Y48" s="106">
        <f t="shared" si="5"/>
        <v>0.2693690801171626</v>
      </c>
      <c r="Z48" s="106">
        <f t="shared" si="5"/>
        <v>0.26310879885204619</v>
      </c>
      <c r="AA48" s="106">
        <f t="shared" si="5"/>
        <v>0.26161804717416509</v>
      </c>
      <c r="AB48" s="106">
        <f t="shared" si="5"/>
        <v>0.25651000076809954</v>
      </c>
      <c r="AC48" s="106">
        <f t="shared" si="5"/>
        <v>0.22357090814033082</v>
      </c>
      <c r="AD48" s="106">
        <f t="shared" si="5"/>
        <v>0.23529278683839761</v>
      </c>
      <c r="AE48" s="106">
        <f t="shared" si="5"/>
        <v>0.21529875777250787</v>
      </c>
      <c r="AF48" s="106">
        <f t="shared" si="5"/>
        <v>0.23769825954088841</v>
      </c>
      <c r="AG48" s="106">
        <f t="shared" si="5"/>
        <v>0.26073528234155152</v>
      </c>
      <c r="AH48" s="106">
        <f t="shared" si="5"/>
        <v>0.26463744491239272</v>
      </c>
      <c r="AI48" s="106">
        <f t="shared" si="5"/>
        <v>0.26130460423628221</v>
      </c>
      <c r="AJ48" s="107">
        <f t="shared" si="5"/>
        <v>0.26049506305471304</v>
      </c>
    </row>
  </sheetData>
  <mergeCells count="2">
    <mergeCell ref="A12:A15"/>
    <mergeCell ref="A28:A31"/>
  </mergeCells>
  <conditionalFormatting sqref="AH5:AJ9">
    <cfRule type="cellIs" dxfId="7" priority="1" stopIfTrue="1" operator="equal">
      <formula>FALSE</formula>
    </cfRule>
  </conditionalFormatting>
  <conditionalFormatting sqref="D22">
    <cfRule type="cellIs" dxfId="6" priority="2" stopIfTrue="1" operator="equal">
      <formula>FALSE</formula>
    </cfRule>
  </conditionalFormatting>
  <conditionalFormatting sqref="D5:AG5 D6">
    <cfRule type="cellIs" dxfId="5" priority="3" stopIfTrue="1" operator="equal">
      <formula>FALSE</formula>
    </cfRule>
  </conditionalFormatting>
  <conditionalFormatting sqref="E22:AJ25">
    <cfRule type="cellIs" dxfId="4" priority="4" stopIfTrue="1" operator="equal">
      <formula>FALSE</formula>
    </cfRule>
  </conditionalFormatting>
  <conditionalFormatting sqref="E6:AG9">
    <cfRule type="cellIs" dxfId="3" priority="5" stopIfTrue="1" operator="equal">
      <formula>FALSE</formula>
    </cfRule>
  </conditionalFormatting>
  <hyperlinks>
    <hyperlink ref="A1" location="Contents!A1" display="Contents page" xr:uid="{00000000-0004-0000-0200-000000000000}"/>
    <hyperlink ref="B1" location="Notes!A1" display="Information relating to this table can be found in the 'Notes' tab" xr:uid="{00000000-0004-0000-02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9C9C9"/>
  </sheetPr>
  <dimension ref="A1:CE53"/>
  <sheetViews>
    <sheetView zoomScale="70" zoomScaleNormal="70" workbookViewId="0">
      <pane xSplit="3" ySplit="3" topLeftCell="BY4" activePane="bottomRight" state="frozen"/>
      <selection pane="topRight" activeCell="D1" sqref="D1"/>
      <selection pane="bottomLeft" activeCell="A4" sqref="A4"/>
      <selection pane="bottomRight"/>
    </sheetView>
  </sheetViews>
  <sheetFormatPr defaultColWidth="9" defaultRowHeight="15.5" x14ac:dyDescent="0.35"/>
  <cols>
    <col min="1" max="1" width="23" style="363" bestFit="1" customWidth="1"/>
    <col min="2" max="2" width="75.81640625" style="363" customWidth="1"/>
    <col min="3" max="3" width="25.81640625" style="363" customWidth="1"/>
    <col min="4" max="75" width="12.81640625" style="198" customWidth="1"/>
    <col min="76" max="83" width="12.81640625" style="363" customWidth="1"/>
    <col min="84" max="84" width="9" style="363" customWidth="1"/>
    <col min="85" max="16384" width="9" style="363"/>
  </cols>
  <sheetData>
    <row r="1" spans="1:83" s="361" customFormat="1" ht="25.5" customHeight="1" thickBot="1" x14ac:dyDescent="0.3">
      <c r="A1" s="45" t="s">
        <v>46</v>
      </c>
      <c r="B1" s="46" t="s">
        <v>114</v>
      </c>
      <c r="C1" s="110"/>
      <c r="D1" s="359"/>
      <c r="E1" s="359"/>
      <c r="F1" s="359"/>
      <c r="G1" s="359"/>
      <c r="H1" s="359"/>
      <c r="I1" s="359"/>
      <c r="J1" s="359"/>
      <c r="K1" s="359"/>
      <c r="L1" s="359"/>
      <c r="M1" s="359"/>
      <c r="N1" s="359"/>
      <c r="O1" s="359"/>
      <c r="P1" s="359"/>
      <c r="Q1" s="359"/>
      <c r="R1" s="359"/>
      <c r="S1" s="359"/>
      <c r="T1" s="359"/>
      <c r="U1" s="359"/>
      <c r="V1" s="359"/>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421"/>
      <c r="BW1" s="421"/>
      <c r="BX1" s="421"/>
    </row>
    <row r="2" spans="1:83" ht="15.75" customHeight="1" x14ac:dyDescent="0.35">
      <c r="A2" s="48" t="s">
        <v>47</v>
      </c>
      <c r="B2" s="17" t="s">
        <v>768</v>
      </c>
      <c r="C2" s="443"/>
      <c r="D2" s="51"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83" x14ac:dyDescent="0.35">
      <c r="A3" s="112">
        <v>2023</v>
      </c>
      <c r="B3" s="364" t="s">
        <v>245</v>
      </c>
      <c r="C3" s="408"/>
      <c r="D3" s="272" t="s">
        <v>150</v>
      </c>
      <c r="E3" s="272" t="s">
        <v>150</v>
      </c>
      <c r="F3" s="272" t="s">
        <v>150</v>
      </c>
      <c r="G3" s="272" t="s">
        <v>150</v>
      </c>
      <c r="H3" s="272" t="s">
        <v>150</v>
      </c>
      <c r="I3" s="272" t="s">
        <v>150</v>
      </c>
      <c r="J3" s="272" t="s">
        <v>150</v>
      </c>
      <c r="K3" s="272" t="s">
        <v>150</v>
      </c>
      <c r="L3" s="272" t="s">
        <v>150</v>
      </c>
      <c r="M3" s="272" t="s">
        <v>150</v>
      </c>
      <c r="N3" s="272" t="s">
        <v>150</v>
      </c>
      <c r="O3" s="272" t="s">
        <v>150</v>
      </c>
      <c r="P3" s="272" t="s">
        <v>150</v>
      </c>
      <c r="Q3" s="272" t="s">
        <v>150</v>
      </c>
      <c r="R3" s="272" t="s">
        <v>150</v>
      </c>
      <c r="S3" s="272" t="s">
        <v>150</v>
      </c>
      <c r="T3" s="272" t="s">
        <v>150</v>
      </c>
      <c r="U3" s="272" t="s">
        <v>150</v>
      </c>
      <c r="V3" s="272" t="s">
        <v>150</v>
      </c>
      <c r="W3" s="272" t="s">
        <v>150</v>
      </c>
      <c r="X3" s="272" t="s">
        <v>150</v>
      </c>
      <c r="Y3" s="272" t="s">
        <v>150</v>
      </c>
      <c r="Z3" s="272" t="s">
        <v>150</v>
      </c>
      <c r="AA3" s="272" t="s">
        <v>150</v>
      </c>
      <c r="AB3" s="272" t="s">
        <v>150</v>
      </c>
      <c r="AC3" s="272" t="s">
        <v>150</v>
      </c>
      <c r="AD3" s="272" t="s">
        <v>150</v>
      </c>
      <c r="AE3" s="272" t="s">
        <v>150</v>
      </c>
      <c r="AF3" s="272" t="s">
        <v>150</v>
      </c>
      <c r="AG3" s="272" t="s">
        <v>150</v>
      </c>
      <c r="AH3" s="272" t="s">
        <v>150</v>
      </c>
      <c r="AI3" s="272" t="s">
        <v>150</v>
      </c>
      <c r="AJ3" s="272" t="s">
        <v>150</v>
      </c>
      <c r="AK3" s="272" t="s">
        <v>150</v>
      </c>
      <c r="AL3" s="272" t="s">
        <v>150</v>
      </c>
      <c r="AM3" s="272" t="s">
        <v>150</v>
      </c>
      <c r="AN3" s="272" t="s">
        <v>150</v>
      </c>
      <c r="AO3" s="272" t="s">
        <v>150</v>
      </c>
      <c r="AP3" s="272" t="s">
        <v>150</v>
      </c>
      <c r="AQ3" s="272" t="s">
        <v>150</v>
      </c>
      <c r="AR3" s="272" t="s">
        <v>150</v>
      </c>
      <c r="AS3" s="272" t="s">
        <v>150</v>
      </c>
      <c r="AT3" s="272" t="s">
        <v>150</v>
      </c>
      <c r="AU3" s="272" t="s">
        <v>150</v>
      </c>
      <c r="AV3" s="272" t="s">
        <v>150</v>
      </c>
      <c r="AW3" s="272" t="s">
        <v>150</v>
      </c>
      <c r="AX3" s="272" t="s">
        <v>150</v>
      </c>
      <c r="AY3" s="272" t="s">
        <v>150</v>
      </c>
      <c r="AZ3" s="272" t="s">
        <v>150</v>
      </c>
      <c r="BA3" s="272" t="s">
        <v>150</v>
      </c>
      <c r="BB3" s="272" t="s">
        <v>150</v>
      </c>
      <c r="BC3" s="272" t="s">
        <v>150</v>
      </c>
      <c r="BD3" s="272" t="s">
        <v>150</v>
      </c>
      <c r="BE3" s="272" t="s">
        <v>150</v>
      </c>
      <c r="BF3" s="272" t="s">
        <v>150</v>
      </c>
      <c r="BG3" s="272" t="s">
        <v>150</v>
      </c>
      <c r="BH3" s="272" t="s">
        <v>150</v>
      </c>
      <c r="BI3" s="272" t="s">
        <v>150</v>
      </c>
      <c r="BJ3" s="272" t="s">
        <v>150</v>
      </c>
      <c r="BK3" s="272" t="s">
        <v>150</v>
      </c>
      <c r="BL3" s="272" t="s">
        <v>150</v>
      </c>
      <c r="BM3" s="272" t="s">
        <v>150</v>
      </c>
      <c r="BN3" s="272" t="s">
        <v>150</v>
      </c>
      <c r="BO3" s="272" t="s">
        <v>150</v>
      </c>
      <c r="BP3" s="272" t="s">
        <v>150</v>
      </c>
      <c r="BQ3" s="272" t="s">
        <v>150</v>
      </c>
      <c r="BR3" s="272" t="s">
        <v>150</v>
      </c>
      <c r="BS3" s="272" t="s">
        <v>150</v>
      </c>
      <c r="BT3" s="272" t="s">
        <v>150</v>
      </c>
      <c r="BU3" s="272" t="s">
        <v>150</v>
      </c>
      <c r="BV3" s="272" t="s">
        <v>150</v>
      </c>
      <c r="BW3" s="272" t="s">
        <v>150</v>
      </c>
      <c r="BX3" s="272" t="s">
        <v>150</v>
      </c>
      <c r="BY3" s="272" t="s">
        <v>150</v>
      </c>
      <c r="BZ3" s="272" t="s">
        <v>151</v>
      </c>
      <c r="CA3" s="272" t="s">
        <v>151</v>
      </c>
      <c r="CB3" s="272" t="s">
        <v>151</v>
      </c>
      <c r="CC3" s="272" t="s">
        <v>151</v>
      </c>
      <c r="CD3" s="272" t="s">
        <v>151</v>
      </c>
      <c r="CE3" s="273" t="s">
        <v>151</v>
      </c>
    </row>
    <row r="4" spans="1:83" s="243" customFormat="1" ht="24" customHeight="1" x14ac:dyDescent="0.35">
      <c r="A4" s="36"/>
      <c r="B4" s="108" t="s">
        <v>163</v>
      </c>
      <c r="C4" s="108"/>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f t="shared" ref="AQ4:CE4" si="0">AQ5+AQ9</f>
        <v>28.981999999999999</v>
      </c>
      <c r="AR4" s="259">
        <f t="shared" si="0"/>
        <v>152.04351</v>
      </c>
      <c r="AS4" s="259">
        <f t="shared" si="0"/>
        <v>131.50648100000001</v>
      </c>
      <c r="AT4" s="259">
        <f t="shared" si="0"/>
        <v>155</v>
      </c>
      <c r="AU4" s="259">
        <f t="shared" si="0"/>
        <v>210.18</v>
      </c>
      <c r="AV4" s="259">
        <f t="shared" si="0"/>
        <v>211.578</v>
      </c>
      <c r="AW4" s="259">
        <f t="shared" si="0"/>
        <v>234.45600000000002</v>
      </c>
      <c r="AX4" s="259">
        <f t="shared" si="0"/>
        <v>217.38900000000001</v>
      </c>
      <c r="AY4" s="259">
        <f t="shared" si="0"/>
        <v>265.98800000000006</v>
      </c>
      <c r="AZ4" s="259">
        <f t="shared" si="0"/>
        <v>238.81600000000003</v>
      </c>
      <c r="BA4" s="259">
        <f t="shared" si="0"/>
        <v>185.90699999999998</v>
      </c>
      <c r="BB4" s="259">
        <f t="shared" si="0"/>
        <v>198.82299999999998</v>
      </c>
      <c r="BC4" s="259">
        <f t="shared" si="0"/>
        <v>185.245</v>
      </c>
      <c r="BD4" s="259">
        <f t="shared" si="0"/>
        <v>234.97299999999998</v>
      </c>
      <c r="BE4" s="259">
        <f t="shared" si="0"/>
        <v>251</v>
      </c>
      <c r="BF4" s="259">
        <f t="shared" si="0"/>
        <v>300.72500000000002</v>
      </c>
      <c r="BG4" s="259">
        <f t="shared" si="0"/>
        <v>328.07900000000001</v>
      </c>
      <c r="BH4" s="259">
        <f t="shared" si="0"/>
        <v>328.59699999999998</v>
      </c>
      <c r="BI4" s="259">
        <f t="shared" si="0"/>
        <v>364.44799999999998</v>
      </c>
      <c r="BJ4" s="259">
        <f t="shared" si="0"/>
        <v>442.661</v>
      </c>
      <c r="BK4" s="259">
        <f t="shared" si="0"/>
        <v>408.28</v>
      </c>
      <c r="BL4" s="259">
        <f t="shared" si="0"/>
        <v>611.97900000000004</v>
      </c>
      <c r="BM4" s="259">
        <f t="shared" si="0"/>
        <v>754.63800000000003</v>
      </c>
      <c r="BN4" s="259">
        <f t="shared" si="0"/>
        <v>884.19721186000004</v>
      </c>
      <c r="BO4" s="259">
        <f t="shared" si="0"/>
        <v>348.01045738980469</v>
      </c>
      <c r="BP4" s="259">
        <f t="shared" si="0"/>
        <v>321.60000000000002</v>
      </c>
      <c r="BQ4" s="259">
        <f t="shared" si="0"/>
        <v>98.405999999999992</v>
      </c>
      <c r="BR4" s="259">
        <f t="shared" si="0"/>
        <v>89.052999999999997</v>
      </c>
      <c r="BS4" s="259">
        <f t="shared" si="0"/>
        <v>73.740746990000005</v>
      </c>
      <c r="BT4" s="259">
        <f t="shared" si="0"/>
        <v>69.564879419999997</v>
      </c>
      <c r="BU4" s="259">
        <f t="shared" si="0"/>
        <v>176.87249709999998</v>
      </c>
      <c r="BV4" s="259">
        <f t="shared" si="0"/>
        <v>96.108252090000008</v>
      </c>
      <c r="BW4" s="259">
        <f t="shared" si="0"/>
        <v>60.134150729999995</v>
      </c>
      <c r="BX4" s="259">
        <f t="shared" si="0"/>
        <v>188.66181089999998</v>
      </c>
      <c r="BY4" s="259">
        <f t="shared" si="0"/>
        <v>74.393211499999964</v>
      </c>
      <c r="BZ4" s="259">
        <f t="shared" si="0"/>
        <v>194.12288138708527</v>
      </c>
      <c r="CA4" s="259">
        <f t="shared" si="0"/>
        <v>110.12702535402528</v>
      </c>
      <c r="CB4" s="259">
        <f t="shared" si="0"/>
        <v>111.79880102418585</v>
      </c>
      <c r="CC4" s="259">
        <f t="shared" si="0"/>
        <v>110.47316581616403</v>
      </c>
      <c r="CD4" s="259">
        <f t="shared" si="0"/>
        <v>113.54035085048733</v>
      </c>
      <c r="CE4" s="368">
        <f t="shared" si="0"/>
        <v>113.72640504223205</v>
      </c>
    </row>
    <row r="5" spans="1:83" s="243" customFormat="1" ht="24.75" customHeight="1" x14ac:dyDescent="0.35">
      <c r="B5" s="233" t="s">
        <v>769</v>
      </c>
      <c r="C5" s="108"/>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f t="shared" ref="AR5:CE5" si="1">SUM(AR6:AR8)</f>
        <v>118</v>
      </c>
      <c r="AS5" s="259">
        <f t="shared" si="1"/>
        <v>93</v>
      </c>
      <c r="AT5" s="259">
        <f t="shared" si="1"/>
        <v>98.4</v>
      </c>
      <c r="AU5" s="259">
        <f t="shared" si="1"/>
        <v>126.66799999999999</v>
      </c>
      <c r="AV5" s="259">
        <f t="shared" si="1"/>
        <v>127.428</v>
      </c>
      <c r="AW5" s="259">
        <f t="shared" si="1"/>
        <v>139.703</v>
      </c>
      <c r="AX5" s="259">
        <f t="shared" si="1"/>
        <v>134.45699999999999</v>
      </c>
      <c r="AY5" s="259">
        <f t="shared" si="1"/>
        <v>137.58500000000001</v>
      </c>
      <c r="AZ5" s="259">
        <f t="shared" si="1"/>
        <v>134.50500000000002</v>
      </c>
      <c r="BA5" s="259">
        <f t="shared" si="1"/>
        <v>128.536</v>
      </c>
      <c r="BB5" s="259">
        <f t="shared" si="1"/>
        <v>142.53099999999998</v>
      </c>
      <c r="BC5" s="259">
        <f t="shared" si="1"/>
        <v>129.44200000000001</v>
      </c>
      <c r="BD5" s="259">
        <f t="shared" si="1"/>
        <v>126.22099999999999</v>
      </c>
      <c r="BE5" s="259">
        <f t="shared" si="1"/>
        <v>136</v>
      </c>
      <c r="BF5" s="259">
        <f t="shared" si="1"/>
        <v>135.53100000000001</v>
      </c>
      <c r="BG5" s="259">
        <f t="shared" si="1"/>
        <v>154.86799999999999</v>
      </c>
      <c r="BH5" s="259">
        <f t="shared" si="1"/>
        <v>160.81200000000001</v>
      </c>
      <c r="BI5" s="259">
        <f t="shared" si="1"/>
        <v>190.72200000000001</v>
      </c>
      <c r="BJ5" s="259">
        <f t="shared" si="1"/>
        <v>272.476</v>
      </c>
      <c r="BK5" s="259">
        <f t="shared" si="1"/>
        <v>234.56</v>
      </c>
      <c r="BL5" s="259">
        <f t="shared" si="1"/>
        <v>217.55500000000001</v>
      </c>
      <c r="BM5" s="259">
        <f t="shared" si="1"/>
        <v>270.00200000000001</v>
      </c>
      <c r="BN5" s="259">
        <f t="shared" si="1"/>
        <v>273.28648482000006</v>
      </c>
      <c r="BO5" s="259">
        <f t="shared" si="1"/>
        <v>126.68199999999999</v>
      </c>
      <c r="BP5" s="259">
        <f t="shared" si="1"/>
        <v>96.879000000000005</v>
      </c>
      <c r="BQ5" s="259">
        <f t="shared" si="1"/>
        <v>8.7829999999999995</v>
      </c>
      <c r="BR5" s="259">
        <f t="shared" si="1"/>
        <v>0</v>
      </c>
      <c r="BS5" s="259">
        <f t="shared" si="1"/>
        <v>0</v>
      </c>
      <c r="BT5" s="259">
        <f t="shared" si="1"/>
        <v>0</v>
      </c>
      <c r="BU5" s="259">
        <f t="shared" si="1"/>
        <v>0</v>
      </c>
      <c r="BV5" s="259">
        <f t="shared" si="1"/>
        <v>0</v>
      </c>
      <c r="BW5" s="259">
        <f t="shared" si="1"/>
        <v>0</v>
      </c>
      <c r="BX5" s="259">
        <f t="shared" si="1"/>
        <v>0</v>
      </c>
      <c r="BY5" s="259">
        <f t="shared" si="1"/>
        <v>0</v>
      </c>
      <c r="BZ5" s="259">
        <f t="shared" si="1"/>
        <v>0</v>
      </c>
      <c r="CA5" s="259">
        <f t="shared" si="1"/>
        <v>0</v>
      </c>
      <c r="CB5" s="259">
        <f t="shared" si="1"/>
        <v>0</v>
      </c>
      <c r="CC5" s="259">
        <f t="shared" si="1"/>
        <v>0</v>
      </c>
      <c r="CD5" s="259">
        <f t="shared" si="1"/>
        <v>0</v>
      </c>
      <c r="CE5" s="368">
        <f t="shared" si="1"/>
        <v>0</v>
      </c>
    </row>
    <row r="6" spans="1:83" x14ac:dyDescent="0.35">
      <c r="B6" s="201" t="s">
        <v>770</v>
      </c>
      <c r="C6" s="53"/>
      <c r="D6" s="197"/>
      <c r="E6" s="197"/>
      <c r="F6" s="197"/>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v>68</v>
      </c>
      <c r="AS6" s="197">
        <v>25</v>
      </c>
      <c r="AT6" s="197">
        <v>22</v>
      </c>
      <c r="AU6" s="197">
        <v>36.134</v>
      </c>
      <c r="AV6" s="197">
        <v>27.254999999999999</v>
      </c>
      <c r="AW6" s="197">
        <v>31.824000000000002</v>
      </c>
      <c r="AX6" s="197">
        <v>27.925000000000001</v>
      </c>
      <c r="AY6" s="197">
        <v>31.975999999999999</v>
      </c>
      <c r="AZ6" s="197">
        <v>33.951000000000001</v>
      </c>
      <c r="BA6" s="197">
        <v>28.73</v>
      </c>
      <c r="BB6" s="197">
        <v>37.692999999999998</v>
      </c>
      <c r="BC6" s="197">
        <v>22.696999999999999</v>
      </c>
      <c r="BD6" s="197">
        <v>15.597</v>
      </c>
      <c r="BE6" s="197">
        <v>15</v>
      </c>
      <c r="BF6" s="197">
        <v>3.915</v>
      </c>
      <c r="BG6" s="197">
        <v>22.943999999999999</v>
      </c>
      <c r="BH6" s="197">
        <v>19.669</v>
      </c>
      <c r="BI6" s="197">
        <v>38.921999999999997</v>
      </c>
      <c r="BJ6" s="197">
        <v>106.18</v>
      </c>
      <c r="BK6" s="197">
        <v>47.756999999999998</v>
      </c>
      <c r="BL6" s="197">
        <v>-0.24199999999999999</v>
      </c>
      <c r="BM6" s="197">
        <v>17.018999999999998</v>
      </c>
      <c r="BN6" s="197">
        <v>28.041668320000053</v>
      </c>
      <c r="BO6" s="197">
        <v>0.2287232800000325</v>
      </c>
      <c r="BP6" s="197">
        <v>-4.673</v>
      </c>
      <c r="BQ6" s="197">
        <v>0</v>
      </c>
      <c r="BR6" s="197">
        <v>0</v>
      </c>
      <c r="BS6" s="197"/>
      <c r="BT6" s="197"/>
      <c r="BU6" s="197"/>
      <c r="BV6" s="197"/>
      <c r="BW6" s="197"/>
      <c r="BX6" s="197"/>
      <c r="BY6" s="197"/>
      <c r="BZ6" s="197"/>
      <c r="CA6" s="197"/>
      <c r="CB6" s="197"/>
      <c r="CC6" s="197"/>
      <c r="CD6" s="197"/>
      <c r="CE6" s="220"/>
    </row>
    <row r="7" spans="1:83" x14ac:dyDescent="0.35">
      <c r="B7" s="201" t="s">
        <v>771</v>
      </c>
      <c r="C7" s="53"/>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v>41</v>
      </c>
      <c r="AS7" s="197">
        <v>60</v>
      </c>
      <c r="AT7" s="197">
        <v>67.400000000000006</v>
      </c>
      <c r="AU7" s="197">
        <v>80.007999999999996</v>
      </c>
      <c r="AV7" s="197">
        <v>90.844999999999999</v>
      </c>
      <c r="AW7" s="197">
        <v>97.629000000000005</v>
      </c>
      <c r="AX7" s="197">
        <v>94.061999999999998</v>
      </c>
      <c r="AY7" s="197">
        <v>95.814999999999998</v>
      </c>
      <c r="AZ7" s="197">
        <v>96.2</v>
      </c>
      <c r="BA7" s="197">
        <v>96.498999999999995</v>
      </c>
      <c r="BB7" s="197">
        <v>97.774000000000001</v>
      </c>
      <c r="BC7" s="197">
        <v>98.138999999999996</v>
      </c>
      <c r="BD7" s="197">
        <v>99.977999999999994</v>
      </c>
      <c r="BE7" s="197">
        <v>103</v>
      </c>
      <c r="BF7" s="197">
        <v>108.88500000000001</v>
      </c>
      <c r="BG7" s="197">
        <v>116.81699999999999</v>
      </c>
      <c r="BH7" s="197">
        <v>128.03800000000001</v>
      </c>
      <c r="BI7" s="197">
        <v>138</v>
      </c>
      <c r="BJ7" s="197">
        <v>140.625</v>
      </c>
      <c r="BK7" s="197">
        <v>140.04400000000001</v>
      </c>
      <c r="BL7" s="197">
        <v>141.37299999999999</v>
      </c>
      <c r="BM7" s="197">
        <v>140.65799999999999</v>
      </c>
      <c r="BN7" s="197">
        <v>141.16998859000003</v>
      </c>
      <c r="BO7" s="197">
        <v>141.81741953000005</v>
      </c>
      <c r="BP7" s="197">
        <v>133.44800000000001</v>
      </c>
      <c r="BQ7" s="197">
        <v>8.7829999999999995</v>
      </c>
      <c r="BR7" s="197">
        <v>0</v>
      </c>
      <c r="BS7" s="197"/>
      <c r="BT7" s="197"/>
      <c r="BU7" s="197"/>
      <c r="BV7" s="197"/>
      <c r="BW7" s="197"/>
      <c r="BX7" s="197"/>
      <c r="BY7" s="197"/>
      <c r="BZ7" s="197"/>
      <c r="CA7" s="197"/>
      <c r="CB7" s="197"/>
      <c r="CC7" s="197"/>
      <c r="CD7" s="197"/>
      <c r="CE7" s="220"/>
    </row>
    <row r="8" spans="1:83" x14ac:dyDescent="0.35">
      <c r="B8" s="201" t="s">
        <v>772</v>
      </c>
      <c r="C8" s="53"/>
      <c r="D8" s="197"/>
      <c r="E8" s="197"/>
      <c r="F8" s="197"/>
      <c r="G8" s="197"/>
      <c r="H8" s="197"/>
      <c r="I8" s="197"/>
      <c r="J8" s="197"/>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197"/>
      <c r="AJ8" s="197"/>
      <c r="AK8" s="197"/>
      <c r="AL8" s="197"/>
      <c r="AM8" s="197"/>
      <c r="AN8" s="197"/>
      <c r="AO8" s="197"/>
      <c r="AP8" s="197"/>
      <c r="AQ8" s="197"/>
      <c r="AR8" s="197">
        <v>9</v>
      </c>
      <c r="AS8" s="197">
        <v>8</v>
      </c>
      <c r="AT8" s="197">
        <v>9</v>
      </c>
      <c r="AU8" s="197">
        <v>10.526</v>
      </c>
      <c r="AV8" s="197">
        <v>9.3279999999999994</v>
      </c>
      <c r="AW8" s="197">
        <v>10.25</v>
      </c>
      <c r="AX8" s="197">
        <v>12.47</v>
      </c>
      <c r="AY8" s="197">
        <v>9.7940000000000005</v>
      </c>
      <c r="AZ8" s="197">
        <v>4.3540000000000001</v>
      </c>
      <c r="BA8" s="197">
        <v>3.3069999999999999</v>
      </c>
      <c r="BB8" s="197">
        <v>7.0640000000000001</v>
      </c>
      <c r="BC8" s="197">
        <v>8.6059999999999999</v>
      </c>
      <c r="BD8" s="197">
        <v>10.646000000000001</v>
      </c>
      <c r="BE8" s="197">
        <v>18</v>
      </c>
      <c r="BF8" s="197">
        <v>22.731000000000002</v>
      </c>
      <c r="BG8" s="197">
        <v>15.106999999999999</v>
      </c>
      <c r="BH8" s="197">
        <v>13.105</v>
      </c>
      <c r="BI8" s="197">
        <v>13.8</v>
      </c>
      <c r="BJ8" s="197">
        <v>25.670999999999999</v>
      </c>
      <c r="BK8" s="197">
        <v>46.759</v>
      </c>
      <c r="BL8" s="197">
        <v>76.424000000000007</v>
      </c>
      <c r="BM8" s="197">
        <v>112.325</v>
      </c>
      <c r="BN8" s="197">
        <v>104.07482791000001</v>
      </c>
      <c r="BO8" s="197">
        <v>-15.364142810000091</v>
      </c>
      <c r="BP8" s="197">
        <v>-31.895999999999997</v>
      </c>
      <c r="BQ8" s="197">
        <v>0</v>
      </c>
      <c r="BR8" s="197">
        <v>0</v>
      </c>
      <c r="BS8" s="197"/>
      <c r="BT8" s="197"/>
      <c r="BU8" s="197"/>
      <c r="BV8" s="197"/>
      <c r="BW8" s="197"/>
      <c r="BX8" s="197"/>
      <c r="BY8" s="197"/>
      <c r="BZ8" s="197"/>
      <c r="CA8" s="197"/>
      <c r="CB8" s="197"/>
      <c r="CC8" s="197"/>
      <c r="CD8" s="197"/>
      <c r="CE8" s="220"/>
    </row>
    <row r="9" spans="1:83" s="243" customFormat="1" ht="24.75" customHeight="1" x14ac:dyDescent="0.35">
      <c r="B9" s="233" t="s">
        <v>773</v>
      </c>
      <c r="C9" s="108"/>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c r="AO9" s="259"/>
      <c r="AP9" s="259"/>
      <c r="AQ9" s="259">
        <f t="shared" ref="AQ9:CE9" si="2">SUM(AQ10:AQ12)</f>
        <v>28.981999999999999</v>
      </c>
      <c r="AR9" s="259">
        <f t="shared" si="2"/>
        <v>34.043509999999998</v>
      </c>
      <c r="AS9" s="259">
        <f t="shared" si="2"/>
        <v>38.506481000000001</v>
      </c>
      <c r="AT9" s="259">
        <f t="shared" si="2"/>
        <v>56.6</v>
      </c>
      <c r="AU9" s="259">
        <f t="shared" si="2"/>
        <v>83.512</v>
      </c>
      <c r="AV9" s="259">
        <f t="shared" si="2"/>
        <v>84.15</v>
      </c>
      <c r="AW9" s="259">
        <f t="shared" si="2"/>
        <v>94.753</v>
      </c>
      <c r="AX9" s="259">
        <f t="shared" si="2"/>
        <v>82.932000000000002</v>
      </c>
      <c r="AY9" s="259">
        <f t="shared" si="2"/>
        <v>128.40300000000002</v>
      </c>
      <c r="AZ9" s="259">
        <f t="shared" si="2"/>
        <v>104.31100000000001</v>
      </c>
      <c r="BA9" s="259">
        <f t="shared" si="2"/>
        <v>57.370999999999995</v>
      </c>
      <c r="BB9" s="259">
        <f t="shared" si="2"/>
        <v>56.292000000000002</v>
      </c>
      <c r="BC9" s="259">
        <f t="shared" si="2"/>
        <v>55.803000000000004</v>
      </c>
      <c r="BD9" s="259">
        <f t="shared" si="2"/>
        <v>108.752</v>
      </c>
      <c r="BE9" s="259">
        <f t="shared" si="2"/>
        <v>115</v>
      </c>
      <c r="BF9" s="259">
        <f t="shared" si="2"/>
        <v>165.19399999999999</v>
      </c>
      <c r="BG9" s="259">
        <f t="shared" si="2"/>
        <v>173.21100000000001</v>
      </c>
      <c r="BH9" s="259">
        <f t="shared" si="2"/>
        <v>167.785</v>
      </c>
      <c r="BI9" s="259">
        <f t="shared" si="2"/>
        <v>173.726</v>
      </c>
      <c r="BJ9" s="259">
        <f t="shared" si="2"/>
        <v>170.185</v>
      </c>
      <c r="BK9" s="259">
        <f t="shared" si="2"/>
        <v>173.72</v>
      </c>
      <c r="BL9" s="259">
        <f t="shared" si="2"/>
        <v>394.42399999999998</v>
      </c>
      <c r="BM9" s="259">
        <f t="shared" si="2"/>
        <v>484.63600000000002</v>
      </c>
      <c r="BN9" s="259">
        <f t="shared" si="2"/>
        <v>610.91072703999998</v>
      </c>
      <c r="BO9" s="259">
        <f t="shared" si="2"/>
        <v>221.3284573898047</v>
      </c>
      <c r="BP9" s="259">
        <f t="shared" si="2"/>
        <v>224.721</v>
      </c>
      <c r="BQ9" s="259">
        <f t="shared" si="2"/>
        <v>89.62299999999999</v>
      </c>
      <c r="BR9" s="259">
        <f t="shared" si="2"/>
        <v>89.052999999999997</v>
      </c>
      <c r="BS9" s="259">
        <f t="shared" si="2"/>
        <v>73.740746990000005</v>
      </c>
      <c r="BT9" s="259">
        <f t="shared" si="2"/>
        <v>69.564879419999997</v>
      </c>
      <c r="BU9" s="259">
        <f t="shared" si="2"/>
        <v>176.87249709999998</v>
      </c>
      <c r="BV9" s="259">
        <f t="shared" si="2"/>
        <v>96.108252090000008</v>
      </c>
      <c r="BW9" s="259">
        <f t="shared" si="2"/>
        <v>60.134150729999995</v>
      </c>
      <c r="BX9" s="259">
        <f t="shared" si="2"/>
        <v>188.66181089999998</v>
      </c>
      <c r="BY9" s="259">
        <f t="shared" si="2"/>
        <v>74.393211499999964</v>
      </c>
      <c r="BZ9" s="259">
        <f t="shared" si="2"/>
        <v>194.12288138708527</v>
      </c>
      <c r="CA9" s="259">
        <f t="shared" si="2"/>
        <v>110.12702535402528</v>
      </c>
      <c r="CB9" s="259">
        <f t="shared" si="2"/>
        <v>111.79880102418585</v>
      </c>
      <c r="CC9" s="259">
        <f t="shared" si="2"/>
        <v>110.47316581616403</v>
      </c>
      <c r="CD9" s="259">
        <f t="shared" si="2"/>
        <v>113.54035085048733</v>
      </c>
      <c r="CE9" s="368">
        <f t="shared" si="2"/>
        <v>113.72640504223205</v>
      </c>
    </row>
    <row r="10" spans="1:83" x14ac:dyDescent="0.35">
      <c r="B10" s="201" t="s">
        <v>267</v>
      </c>
      <c r="C10" s="53"/>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97"/>
      <c r="AE10" s="197"/>
      <c r="AF10" s="197"/>
      <c r="AG10" s="197"/>
      <c r="AH10" s="197"/>
      <c r="AI10" s="197"/>
      <c r="AJ10" s="197"/>
      <c r="AK10" s="197"/>
      <c r="AL10" s="197"/>
      <c r="AM10" s="197"/>
      <c r="AN10" s="197"/>
      <c r="AO10" s="197"/>
      <c r="AP10" s="197"/>
      <c r="AQ10" s="197">
        <v>14.981999999999999</v>
      </c>
      <c r="AR10" s="197">
        <v>19.041</v>
      </c>
      <c r="AS10" s="197">
        <v>23.1</v>
      </c>
      <c r="AT10" s="197">
        <v>29</v>
      </c>
      <c r="AU10" s="197">
        <v>37.561</v>
      </c>
      <c r="AV10" s="197">
        <v>46.265999999999998</v>
      </c>
      <c r="AW10" s="197">
        <v>59.125</v>
      </c>
      <c r="AX10" s="197">
        <v>60.497999999999998</v>
      </c>
      <c r="AY10" s="197">
        <v>46.542999999999999</v>
      </c>
      <c r="AZ10" s="197">
        <v>41.273000000000003</v>
      </c>
      <c r="BA10" s="197">
        <v>36.790999999999997</v>
      </c>
      <c r="BB10" s="197">
        <v>37.914999999999999</v>
      </c>
      <c r="BC10" s="197">
        <v>37.4</v>
      </c>
      <c r="BD10" s="197">
        <v>34.851999999999997</v>
      </c>
      <c r="BE10" s="197">
        <v>38</v>
      </c>
      <c r="BF10" s="197">
        <v>40.408999999999999</v>
      </c>
      <c r="BG10" s="197">
        <v>46.344000000000001</v>
      </c>
      <c r="BH10" s="197">
        <v>46.491</v>
      </c>
      <c r="BI10" s="197">
        <v>44.334000000000003</v>
      </c>
      <c r="BJ10" s="197">
        <v>46.637999999999998</v>
      </c>
      <c r="BK10" s="197">
        <v>46.658999999999999</v>
      </c>
      <c r="BL10" s="197">
        <v>50.039000000000001</v>
      </c>
      <c r="BM10" s="197">
        <v>47.561</v>
      </c>
      <c r="BN10" s="197">
        <v>44.601999999999997</v>
      </c>
      <c r="BO10" s="197">
        <v>46.558457389804701</v>
      </c>
      <c r="BP10" s="197">
        <v>43.945999999999998</v>
      </c>
      <c r="BQ10" s="197">
        <v>44.098999999999997</v>
      </c>
      <c r="BR10" s="197">
        <v>44.164999999999999</v>
      </c>
      <c r="BS10" s="197">
        <v>39.841999999999999</v>
      </c>
      <c r="BT10" s="197">
        <v>38.499000000000002</v>
      </c>
      <c r="BU10" s="197">
        <v>36.994</v>
      </c>
      <c r="BV10" s="197">
        <v>44.322000000000003</v>
      </c>
      <c r="BW10" s="197">
        <v>33.988</v>
      </c>
      <c r="BX10" s="197">
        <v>62.020754029999992</v>
      </c>
      <c r="BY10" s="197">
        <v>48.520351089999991</v>
      </c>
      <c r="BZ10" s="197">
        <v>45.470723020686293</v>
      </c>
      <c r="CA10" s="197">
        <v>48.581632862540623</v>
      </c>
      <c r="CB10" s="197">
        <v>49.898916853507451</v>
      </c>
      <c r="CC10" s="197">
        <v>49.236129027470206</v>
      </c>
      <c r="CD10" s="197">
        <v>53.39246004744998</v>
      </c>
      <c r="CE10" s="220">
        <v>54.726493922011208</v>
      </c>
    </row>
    <row r="11" spans="1:83" x14ac:dyDescent="0.35">
      <c r="B11" s="201" t="s">
        <v>301</v>
      </c>
      <c r="C11" s="53"/>
      <c r="D11" s="197"/>
      <c r="E11" s="197"/>
      <c r="F11" s="197"/>
      <c r="G11" s="197"/>
      <c r="H11" s="197"/>
      <c r="I11" s="197"/>
      <c r="J11" s="197"/>
      <c r="K11" s="197"/>
      <c r="L11" s="197"/>
      <c r="M11" s="197"/>
      <c r="N11" s="197"/>
      <c r="O11" s="197"/>
      <c r="P11" s="197"/>
      <c r="Q11" s="197"/>
      <c r="R11" s="197"/>
      <c r="S11" s="197"/>
      <c r="T11" s="197"/>
      <c r="U11" s="197"/>
      <c r="V11" s="197"/>
      <c r="W11" s="197"/>
      <c r="X11" s="197"/>
      <c r="Y11" s="197"/>
      <c r="Z11" s="197"/>
      <c r="AA11" s="197"/>
      <c r="AB11" s="197"/>
      <c r="AC11" s="197"/>
      <c r="AD11" s="197"/>
      <c r="AE11" s="197"/>
      <c r="AF11" s="197"/>
      <c r="AG11" s="197"/>
      <c r="AH11" s="197"/>
      <c r="AI11" s="197"/>
      <c r="AJ11" s="197"/>
      <c r="AK11" s="197"/>
      <c r="AL11" s="197"/>
      <c r="AM11" s="197"/>
      <c r="AN11" s="197"/>
      <c r="AO11" s="197"/>
      <c r="AP11" s="197"/>
      <c r="AQ11" s="197">
        <v>14</v>
      </c>
      <c r="AR11" s="197">
        <v>15</v>
      </c>
      <c r="AS11" s="197">
        <v>15</v>
      </c>
      <c r="AT11" s="197">
        <v>19</v>
      </c>
      <c r="AU11" s="197">
        <v>22.698</v>
      </c>
      <c r="AV11" s="197">
        <v>22.576000000000001</v>
      </c>
      <c r="AW11" s="197">
        <v>23.443000000000001</v>
      </c>
      <c r="AX11" s="197">
        <v>22.434000000000001</v>
      </c>
      <c r="AY11" s="197">
        <v>21.899000000000001</v>
      </c>
      <c r="AZ11" s="197">
        <v>22.006</v>
      </c>
      <c r="BA11" s="197">
        <v>19.994</v>
      </c>
      <c r="BB11" s="197">
        <v>18.376999999999999</v>
      </c>
      <c r="BC11" s="197">
        <v>17.431000000000001</v>
      </c>
      <c r="BD11" s="197">
        <v>44.381999999999998</v>
      </c>
      <c r="BE11" s="197">
        <v>61</v>
      </c>
      <c r="BF11" s="197">
        <v>110.63800000000001</v>
      </c>
      <c r="BG11" s="197">
        <v>120.54600000000001</v>
      </c>
      <c r="BH11" s="197">
        <v>119.50700000000001</v>
      </c>
      <c r="BI11" s="197">
        <v>120.578</v>
      </c>
      <c r="BJ11" s="197">
        <v>120.111</v>
      </c>
      <c r="BK11" s="197">
        <v>123.071</v>
      </c>
      <c r="BL11" s="197">
        <v>133.291</v>
      </c>
      <c r="BM11" s="197">
        <v>138.81399999999999</v>
      </c>
      <c r="BN11" s="197">
        <v>130.89869660000002</v>
      </c>
      <c r="BO11" s="197">
        <v>46.04</v>
      </c>
      <c r="BP11" s="197">
        <v>39.037999999999997</v>
      </c>
      <c r="BQ11" s="197">
        <v>37.116999999999997</v>
      </c>
      <c r="BR11" s="197">
        <v>33.851999999999997</v>
      </c>
      <c r="BS11" s="197">
        <v>30.114000000000001</v>
      </c>
      <c r="BT11" s="197">
        <v>27.888000000000002</v>
      </c>
      <c r="BU11" s="197">
        <v>25.613999999999965</v>
      </c>
      <c r="BV11" s="197">
        <v>24.831</v>
      </c>
      <c r="BW11" s="197">
        <v>25.919</v>
      </c>
      <c r="BX11" s="197">
        <v>27.905347539999973</v>
      </c>
      <c r="BY11" s="197">
        <v>25.654237789999986</v>
      </c>
      <c r="BZ11" s="197">
        <v>24.430243916015698</v>
      </c>
      <c r="CA11" s="197">
        <v>28.265146956605285</v>
      </c>
      <c r="CB11" s="197">
        <v>28.619638635799049</v>
      </c>
      <c r="CC11" s="197">
        <v>27.956791253814451</v>
      </c>
      <c r="CD11" s="197">
        <v>26.867645268157997</v>
      </c>
      <c r="CE11" s="220">
        <v>25.719665585341488</v>
      </c>
    </row>
    <row r="12" spans="1:83" x14ac:dyDescent="0.35">
      <c r="B12" s="201" t="s">
        <v>256</v>
      </c>
      <c r="C12" s="53"/>
      <c r="D12" s="197"/>
      <c r="E12" s="197"/>
      <c r="F12" s="197"/>
      <c r="G12" s="197"/>
      <c r="H12" s="197"/>
      <c r="I12" s="197"/>
      <c r="J12" s="197"/>
      <c r="K12" s="197"/>
      <c r="L12" s="197"/>
      <c r="M12" s="197"/>
      <c r="N12" s="197"/>
      <c r="O12" s="197"/>
      <c r="P12" s="197"/>
      <c r="Q12" s="197"/>
      <c r="R12" s="197"/>
      <c r="S12" s="197"/>
      <c r="T12" s="197"/>
      <c r="U12" s="197"/>
      <c r="V12" s="197"/>
      <c r="W12" s="197"/>
      <c r="X12" s="197"/>
      <c r="Y12" s="197"/>
      <c r="Z12" s="197"/>
      <c r="AA12" s="197"/>
      <c r="AB12" s="197"/>
      <c r="AC12" s="197"/>
      <c r="AD12" s="197"/>
      <c r="AE12" s="197"/>
      <c r="AF12" s="197"/>
      <c r="AG12" s="197"/>
      <c r="AH12" s="197"/>
      <c r="AI12" s="197"/>
      <c r="AJ12" s="197"/>
      <c r="AK12" s="197"/>
      <c r="AL12" s="197"/>
      <c r="AM12" s="197"/>
      <c r="AN12" s="197"/>
      <c r="AO12" s="197"/>
      <c r="AP12" s="197"/>
      <c r="AQ12" s="197">
        <v>0</v>
      </c>
      <c r="AR12" s="197">
        <v>2.5100000000000001E-3</v>
      </c>
      <c r="AS12" s="197">
        <v>0.40648099999999998</v>
      </c>
      <c r="AT12" s="197">
        <v>8.6</v>
      </c>
      <c r="AU12" s="197">
        <v>23.253</v>
      </c>
      <c r="AV12" s="197">
        <v>15.308</v>
      </c>
      <c r="AW12" s="197">
        <v>12.185</v>
      </c>
      <c r="AX12" s="197">
        <v>0</v>
      </c>
      <c r="AY12" s="197">
        <v>59.960999999999999</v>
      </c>
      <c r="AZ12" s="197">
        <v>41.031999999999996</v>
      </c>
      <c r="BA12" s="197">
        <v>0.58599999999999997</v>
      </c>
      <c r="BB12" s="197">
        <v>0</v>
      </c>
      <c r="BC12" s="197">
        <v>0.97199999999999998</v>
      </c>
      <c r="BD12" s="197">
        <v>29.518000000000001</v>
      </c>
      <c r="BE12" s="197">
        <v>16</v>
      </c>
      <c r="BF12" s="197">
        <v>14.147</v>
      </c>
      <c r="BG12" s="197">
        <v>6.3209999999999997</v>
      </c>
      <c r="BH12" s="197">
        <v>1.7869999999999999</v>
      </c>
      <c r="BI12" s="197">
        <v>8.8140000000000001</v>
      </c>
      <c r="BJ12" s="197">
        <v>3.4359999999999999</v>
      </c>
      <c r="BK12" s="197">
        <v>3.99</v>
      </c>
      <c r="BL12" s="197">
        <v>211.09399999999999</v>
      </c>
      <c r="BM12" s="197">
        <v>298.26100000000002</v>
      </c>
      <c r="BN12" s="197">
        <v>435.41003044000001</v>
      </c>
      <c r="BO12" s="197">
        <v>128.72999999999999</v>
      </c>
      <c r="BP12" s="197">
        <v>141.73699999999999</v>
      </c>
      <c r="BQ12" s="197">
        <v>8.4069999999999965</v>
      </c>
      <c r="BR12" s="197">
        <v>11.036000000000001</v>
      </c>
      <c r="BS12" s="197">
        <v>3.7847469900000021</v>
      </c>
      <c r="BT12" s="197">
        <v>3.1778794199999973</v>
      </c>
      <c r="BU12" s="197">
        <v>114.2644971</v>
      </c>
      <c r="BV12" s="197">
        <v>26.955252089999995</v>
      </c>
      <c r="BW12" s="197">
        <v>0.22715072999999819</v>
      </c>
      <c r="BX12" s="197">
        <v>98.735709330000006</v>
      </c>
      <c r="BY12" s="197">
        <v>0.21862261999998722</v>
      </c>
      <c r="BZ12" s="197">
        <v>124.2219144503833</v>
      </c>
      <c r="CA12" s="197">
        <v>33.28024553487937</v>
      </c>
      <c r="CB12" s="197">
        <v>33.280245534879363</v>
      </c>
      <c r="CC12" s="197">
        <v>33.280245534879363</v>
      </c>
      <c r="CD12" s="197">
        <v>33.280245534879363</v>
      </c>
      <c r="CE12" s="220">
        <v>33.280245534879363</v>
      </c>
    </row>
    <row r="13" spans="1:83" s="243" customFormat="1" ht="26.25" customHeight="1" x14ac:dyDescent="0.35">
      <c r="B13" s="288" t="s">
        <v>774</v>
      </c>
      <c r="C13" s="233"/>
      <c r="D13" s="259"/>
      <c r="E13" s="259"/>
      <c r="F13" s="259"/>
      <c r="G13" s="259"/>
      <c r="H13" s="259"/>
      <c r="I13" s="259"/>
      <c r="J13" s="259"/>
      <c r="K13" s="259"/>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59"/>
      <c r="AN13" s="259"/>
      <c r="AO13" s="259"/>
      <c r="AP13" s="259"/>
      <c r="AQ13" s="197">
        <v>23.742129412884193</v>
      </c>
      <c r="AR13" s="197">
        <v>124.55443691978304</v>
      </c>
      <c r="AS13" s="197">
        <v>107.73044960785994</v>
      </c>
      <c r="AT13" s="197">
        <v>126.97640117994101</v>
      </c>
      <c r="AU13" s="197">
        <v>172.18</v>
      </c>
      <c r="AV13" s="197">
        <v>172.37799999999999</v>
      </c>
      <c r="AW13" s="197">
        <v>194.25600000000003</v>
      </c>
      <c r="AX13" s="197">
        <v>187.28899999999999</v>
      </c>
      <c r="AY13" s="197">
        <v>214.38800000000001</v>
      </c>
      <c r="AZ13" s="197">
        <v>197.916</v>
      </c>
      <c r="BA13" s="197">
        <v>164.20699999999999</v>
      </c>
      <c r="BB13" s="197">
        <v>176.72299999999998</v>
      </c>
      <c r="BC13" s="197">
        <v>163.03138294517106</v>
      </c>
      <c r="BD13" s="197">
        <v>199.31266883868574</v>
      </c>
      <c r="BE13" s="197">
        <v>223.009962981786</v>
      </c>
      <c r="BF13" s="197">
        <v>271.56763858619945</v>
      </c>
      <c r="BG13" s="197">
        <v>297.69167471771999</v>
      </c>
      <c r="BH13" s="197">
        <v>296.03603723607625</v>
      </c>
      <c r="BI13" s="197">
        <v>323.58529987590123</v>
      </c>
      <c r="BJ13" s="197">
        <f t="shared" ref="BJ13:CE13" si="3">SUM(BJ14:BJ19)</f>
        <v>397.09139123869591</v>
      </c>
      <c r="BK13" s="197">
        <f t="shared" si="3"/>
        <v>365.57602716769622</v>
      </c>
      <c r="BL13" s="197">
        <f t="shared" si="3"/>
        <v>428.08124799166512</v>
      </c>
      <c r="BM13" s="197">
        <f t="shared" si="3"/>
        <v>523.25416753056652</v>
      </c>
      <c r="BN13" s="197">
        <f t="shared" si="3"/>
        <v>581.59344393140691</v>
      </c>
      <c r="BO13" s="197">
        <f t="shared" si="3"/>
        <v>238.92399636036316</v>
      </c>
      <c r="BP13" s="197">
        <f t="shared" si="3"/>
        <v>211.24968195335762</v>
      </c>
      <c r="BQ13" s="197">
        <f t="shared" si="3"/>
        <v>75.084993981267189</v>
      </c>
      <c r="BR13" s="197">
        <f t="shared" si="3"/>
        <v>66.170281157308693</v>
      </c>
      <c r="BS13" s="197">
        <f t="shared" si="3"/>
        <v>57.56398189623264</v>
      </c>
      <c r="BT13" s="197">
        <f t="shared" si="3"/>
        <v>54.918535565330302</v>
      </c>
      <c r="BU13" s="197">
        <f t="shared" si="3"/>
        <v>111.30444023002792</v>
      </c>
      <c r="BV13" s="197">
        <f t="shared" si="3"/>
        <v>63.537856715465999</v>
      </c>
      <c r="BW13" s="197">
        <f t="shared" si="3"/>
        <v>40.242941372730343</v>
      </c>
      <c r="BX13" s="197">
        <f t="shared" si="3"/>
        <v>131.20784444493648</v>
      </c>
      <c r="BY13" s="197">
        <f t="shared" si="3"/>
        <v>59.775833394484891</v>
      </c>
      <c r="BZ13" s="197">
        <f t="shared" si="3"/>
        <v>128.82849830577112</v>
      </c>
      <c r="CA13" s="197">
        <f t="shared" si="3"/>
        <v>80.046564018924144</v>
      </c>
      <c r="CB13" s="197">
        <f t="shared" si="3"/>
        <v>86.237503903735401</v>
      </c>
      <c r="CC13" s="197">
        <f t="shared" si="3"/>
        <v>85.972628650046346</v>
      </c>
      <c r="CD13" s="197">
        <f t="shared" si="3"/>
        <v>88.084586792644473</v>
      </c>
      <c r="CE13" s="220">
        <f t="shared" si="3"/>
        <v>87.964117622817241</v>
      </c>
    </row>
    <row r="14" spans="1:83" x14ac:dyDescent="0.35">
      <c r="B14" s="258" t="s">
        <v>770</v>
      </c>
      <c r="C14" s="73"/>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v>100.44628</v>
      </c>
      <c r="BK14" s="197">
        <v>44.748308999999999</v>
      </c>
      <c r="BL14" s="197">
        <v>-0.225302</v>
      </c>
      <c r="BM14" s="197">
        <v>15.793631999999999</v>
      </c>
      <c r="BN14" s="197">
        <v>25.79833485440005</v>
      </c>
      <c r="BO14" s="197">
        <v>0.21019669432002988</v>
      </c>
      <c r="BP14" s="197">
        <v>-4.303833</v>
      </c>
      <c r="BQ14" s="197">
        <v>0</v>
      </c>
      <c r="BR14" s="197">
        <v>0</v>
      </c>
      <c r="BS14" s="197"/>
      <c r="BT14" s="197"/>
      <c r="BU14" s="197"/>
      <c r="BV14" s="197"/>
      <c r="BW14" s="197"/>
      <c r="BX14" s="197"/>
      <c r="BY14" s="197"/>
      <c r="BZ14" s="197"/>
      <c r="CA14" s="197"/>
      <c r="CB14" s="197"/>
      <c r="CC14" s="197"/>
      <c r="CD14" s="197"/>
      <c r="CE14" s="220"/>
    </row>
    <row r="15" spans="1:83" x14ac:dyDescent="0.35">
      <c r="B15" s="258" t="s">
        <v>771</v>
      </c>
      <c r="C15" s="73"/>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v>126.84375</v>
      </c>
      <c r="BK15" s="197">
        <v>126.17964400000001</v>
      </c>
      <c r="BL15" s="197">
        <v>127.659819</v>
      </c>
      <c r="BM15" s="197">
        <v>127.99877999999998</v>
      </c>
      <c r="BN15" s="197">
        <v>129.31170954844004</v>
      </c>
      <c r="BO15" s="197">
        <v>131.89020016290004</v>
      </c>
      <c r="BP15" s="197">
        <v>124.90732800000001</v>
      </c>
      <c r="BQ15" s="197">
        <v>8.2208879999999986</v>
      </c>
      <c r="BR15" s="197">
        <v>0</v>
      </c>
      <c r="BS15" s="197"/>
      <c r="BT15" s="197"/>
      <c r="BU15" s="197"/>
      <c r="BV15" s="197"/>
      <c r="BW15" s="197"/>
      <c r="BX15" s="197"/>
      <c r="BY15" s="197"/>
      <c r="BZ15" s="197"/>
      <c r="CA15" s="197"/>
      <c r="CB15" s="197"/>
      <c r="CC15" s="197"/>
      <c r="CD15" s="197"/>
      <c r="CE15" s="220"/>
    </row>
    <row r="16" spans="1:83" x14ac:dyDescent="0.35">
      <c r="B16" s="258" t="s">
        <v>772</v>
      </c>
      <c r="C16" s="73"/>
      <c r="D16" s="197"/>
      <c r="E16" s="197"/>
      <c r="F16" s="197"/>
      <c r="G16" s="197"/>
      <c r="H16" s="197"/>
      <c r="I16" s="197"/>
      <c r="J16" s="197"/>
      <c r="K16" s="197"/>
      <c r="L16" s="197"/>
      <c r="M16" s="197"/>
      <c r="N16" s="197"/>
      <c r="O16" s="197"/>
      <c r="P16" s="197"/>
      <c r="Q16" s="197"/>
      <c r="R16" s="197"/>
      <c r="S16" s="197"/>
      <c r="T16" s="197"/>
      <c r="U16" s="197"/>
      <c r="V16" s="197"/>
      <c r="W16" s="197"/>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v>25.234593</v>
      </c>
      <c r="BK16" s="197">
        <v>46.104374</v>
      </c>
      <c r="BL16" s="197">
        <v>75.277640000000005</v>
      </c>
      <c r="BM16" s="197">
        <v>110.86477500000001</v>
      </c>
      <c r="BN16" s="197">
        <v>102.72185514717</v>
      </c>
      <c r="BO16" s="197">
        <v>-15.28732209595009</v>
      </c>
      <c r="BP16" s="197">
        <v>-31.768415999999998</v>
      </c>
      <c r="BQ16" s="197">
        <v>0</v>
      </c>
      <c r="BR16" s="197">
        <v>0</v>
      </c>
      <c r="BS16" s="197"/>
      <c r="BT16" s="197"/>
      <c r="BU16" s="197"/>
      <c r="BV16" s="197"/>
      <c r="BW16" s="197"/>
      <c r="BX16" s="197"/>
      <c r="BY16" s="197"/>
      <c r="BZ16" s="197"/>
      <c r="CA16" s="197"/>
      <c r="CB16" s="197"/>
      <c r="CC16" s="197"/>
      <c r="CD16" s="197"/>
      <c r="CE16" s="220"/>
    </row>
    <row r="17" spans="1:83" x14ac:dyDescent="0.35">
      <c r="B17" s="258" t="s">
        <v>267</v>
      </c>
      <c r="C17" s="73"/>
      <c r="D17" s="197"/>
      <c r="E17" s="197"/>
      <c r="F17" s="197"/>
      <c r="G17" s="197"/>
      <c r="H17" s="197"/>
      <c r="I17" s="197"/>
      <c r="J17" s="197"/>
      <c r="K17" s="197"/>
      <c r="L17" s="197"/>
      <c r="M17" s="197"/>
      <c r="N17" s="197"/>
      <c r="O17" s="197"/>
      <c r="P17" s="197"/>
      <c r="Q17" s="197"/>
      <c r="R17" s="197"/>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v>23.645465999999999</v>
      </c>
      <c r="BK17" s="197">
        <v>24.26268</v>
      </c>
      <c r="BL17" s="197">
        <v>26.420592000000003</v>
      </c>
      <c r="BM17" s="197">
        <v>25.445135000000001</v>
      </c>
      <c r="BN17" s="197">
        <v>24.263487999999999</v>
      </c>
      <c r="BO17" s="197">
        <v>25.234683905274146</v>
      </c>
      <c r="BP17" s="197">
        <v>25.400787999999999</v>
      </c>
      <c r="BQ17" s="197">
        <v>26.194805999999996</v>
      </c>
      <c r="BR17" s="197">
        <v>27.426465</v>
      </c>
      <c r="BS17" s="197">
        <v>25.544037070000002</v>
      </c>
      <c r="BT17" s="197">
        <v>25.418902700000004</v>
      </c>
      <c r="BU17" s="197">
        <v>25.523962900000001</v>
      </c>
      <c r="BV17" s="197">
        <v>31.846040880000004</v>
      </c>
      <c r="BW17" s="197">
        <v>24.345475053334251</v>
      </c>
      <c r="BX17" s="197">
        <v>47.23672318611807</v>
      </c>
      <c r="BY17" s="197">
        <v>36.954442576156985</v>
      </c>
      <c r="BZ17" s="197">
        <v>35.019384540774496</v>
      </c>
      <c r="CA17" s="197">
        <v>37.41525909007548</v>
      </c>
      <c r="CB17" s="197">
        <v>38.429768461481054</v>
      </c>
      <c r="CC17" s="197">
        <v>37.919320854602603</v>
      </c>
      <c r="CD17" s="197">
        <v>41.120328989028003</v>
      </c>
      <c r="CE17" s="220">
        <v>42.147738322775034</v>
      </c>
    </row>
    <row r="18" spans="1:83" x14ac:dyDescent="0.35">
      <c r="B18" s="258" t="s">
        <v>301</v>
      </c>
      <c r="C18" s="73"/>
      <c r="D18" s="197"/>
      <c r="E18" s="197"/>
      <c r="F18" s="197"/>
      <c r="G18" s="197"/>
      <c r="H18" s="197"/>
      <c r="I18" s="197"/>
      <c r="J18" s="197"/>
      <c r="K18" s="197"/>
      <c r="L18" s="197"/>
      <c r="M18" s="197"/>
      <c r="N18" s="197"/>
      <c r="O18" s="197"/>
      <c r="P18" s="197"/>
      <c r="Q18" s="197"/>
      <c r="R18" s="197"/>
      <c r="S18" s="197"/>
      <c r="T18" s="197"/>
      <c r="U18" s="197"/>
      <c r="V18" s="197"/>
      <c r="W18" s="197"/>
      <c r="X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v>119.870778</v>
      </c>
      <c r="BK18" s="197">
        <v>123.071</v>
      </c>
      <c r="BL18" s="197">
        <v>133.291</v>
      </c>
      <c r="BM18" s="197">
        <v>138.81399999999999</v>
      </c>
      <c r="BN18" s="197">
        <v>130.89869660000002</v>
      </c>
      <c r="BO18" s="197">
        <v>46.04</v>
      </c>
      <c r="BP18" s="197">
        <v>39.037999999999997</v>
      </c>
      <c r="BQ18" s="197">
        <v>37.116999999999997</v>
      </c>
      <c r="BR18" s="197">
        <v>33.851999999999997</v>
      </c>
      <c r="BS18" s="197">
        <v>30.109000000000002</v>
      </c>
      <c r="BT18" s="197">
        <v>27.880500000000001</v>
      </c>
      <c r="BU18" s="197">
        <v>25.610500000000002</v>
      </c>
      <c r="BV18" s="197">
        <v>24.826999999999998</v>
      </c>
      <c r="BW18" s="197">
        <v>25.914774879778303</v>
      </c>
      <c r="BX18" s="197">
        <v>27.903133137433663</v>
      </c>
      <c r="BY18" s="197">
        <v>25.65220202212727</v>
      </c>
      <c r="BZ18" s="197">
        <v>24.428090712779667</v>
      </c>
      <c r="CA18" s="197">
        <v>28.262655757331832</v>
      </c>
      <c r="CB18" s="197">
        <v>28.617116192767515</v>
      </c>
      <c r="CC18" s="197">
        <v>27.954327232022294</v>
      </c>
      <c r="CD18" s="197">
        <v>26.865277240194999</v>
      </c>
      <c r="CE18" s="220">
        <v>25.717398736620762</v>
      </c>
    </row>
    <row r="19" spans="1:83" x14ac:dyDescent="0.35">
      <c r="B19" s="258" t="s">
        <v>256</v>
      </c>
      <c r="C19" s="73"/>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v>1.0505242386959734</v>
      </c>
      <c r="BK19" s="197">
        <v>1.210020167696229</v>
      </c>
      <c r="BL19" s="197">
        <v>65.657498991665165</v>
      </c>
      <c r="BM19" s="197">
        <v>104.33784553056645</v>
      </c>
      <c r="BN19" s="197">
        <v>168.59935978139674</v>
      </c>
      <c r="BO19" s="197">
        <v>50.836237693819029</v>
      </c>
      <c r="BP19" s="197">
        <v>57.975814953357627</v>
      </c>
      <c r="BQ19" s="197">
        <v>3.5522999812671952</v>
      </c>
      <c r="BR19" s="197">
        <v>4.8918161573086953</v>
      </c>
      <c r="BS19" s="197">
        <v>1.9109448262326334</v>
      </c>
      <c r="BT19" s="197">
        <v>1.6191328653303012</v>
      </c>
      <c r="BU19" s="197">
        <v>60.169977330027926</v>
      </c>
      <c r="BV19" s="197">
        <v>6.8648158354659987</v>
      </c>
      <c r="BW19" s="197">
        <v>-10.017308560382212</v>
      </c>
      <c r="BX19" s="197">
        <v>56.067988121384772</v>
      </c>
      <c r="BY19" s="197">
        <v>-2.8308112037993642</v>
      </c>
      <c r="BZ19" s="197">
        <v>69.381023052216975</v>
      </c>
      <c r="CA19" s="197">
        <v>14.368649171516839</v>
      </c>
      <c r="CB19" s="197">
        <v>19.190619249486829</v>
      </c>
      <c r="CC19" s="197">
        <v>20.098980563421456</v>
      </c>
      <c r="CD19" s="197">
        <v>20.098980563421456</v>
      </c>
      <c r="CE19" s="220">
        <v>20.098980563421456</v>
      </c>
    </row>
    <row r="20" spans="1:83" s="243" customFormat="1" ht="26.25" customHeight="1" x14ac:dyDescent="0.35">
      <c r="B20" s="288" t="s">
        <v>775</v>
      </c>
      <c r="C20" s="233"/>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59"/>
      <c r="AN20" s="259"/>
      <c r="AO20" s="259"/>
      <c r="AP20" s="259"/>
      <c r="AQ20" s="197">
        <v>5.2398705871158064</v>
      </c>
      <c r="AR20" s="197">
        <v>27.489073080216954</v>
      </c>
      <c r="AS20" s="197">
        <v>23.776031392140069</v>
      </c>
      <c r="AT20" s="197">
        <v>28.023598820058993</v>
      </c>
      <c r="AU20" s="197">
        <v>38</v>
      </c>
      <c r="AV20" s="197">
        <v>39.200000000000003</v>
      </c>
      <c r="AW20" s="197">
        <v>40.200000000000003</v>
      </c>
      <c r="AX20" s="197">
        <v>30.1</v>
      </c>
      <c r="AY20" s="197">
        <v>51.6</v>
      </c>
      <c r="AZ20" s="197">
        <v>40.9</v>
      </c>
      <c r="BA20" s="197">
        <v>21.7</v>
      </c>
      <c r="BB20" s="197">
        <v>22.1</v>
      </c>
      <c r="BC20" s="197">
        <v>22.213617054828948</v>
      </c>
      <c r="BD20" s="197">
        <v>35.660331161314261</v>
      </c>
      <c r="BE20" s="197">
        <v>27.990037018213997</v>
      </c>
      <c r="BF20" s="197">
        <v>29.15736141380097</v>
      </c>
      <c r="BG20" s="197">
        <v>30.387325282280013</v>
      </c>
      <c r="BH20" s="197">
        <v>32.560962763923698</v>
      </c>
      <c r="BI20" s="197">
        <v>40.862700124098772</v>
      </c>
      <c r="BJ20" s="197">
        <f t="shared" ref="BJ20:CE20" si="4">SUM(BJ21:BJ26)</f>
        <v>45.569608761304032</v>
      </c>
      <c r="BK20" s="197">
        <f t="shared" si="4"/>
        <v>42.703972832303776</v>
      </c>
      <c r="BL20" s="197">
        <f t="shared" si="4"/>
        <v>183.89775200833483</v>
      </c>
      <c r="BM20" s="197">
        <f t="shared" si="4"/>
        <v>231.38383246943357</v>
      </c>
      <c r="BN20" s="197">
        <f t="shared" si="4"/>
        <v>302.6037679285933</v>
      </c>
      <c r="BO20" s="197">
        <f t="shared" si="4"/>
        <v>109.08646102944152</v>
      </c>
      <c r="BP20" s="197">
        <f t="shared" si="4"/>
        <v>110.35031804664237</v>
      </c>
      <c r="BQ20" s="197">
        <f t="shared" si="4"/>
        <v>23.321006018732803</v>
      </c>
      <c r="BR20" s="197">
        <f t="shared" si="4"/>
        <v>22.882718842691304</v>
      </c>
      <c r="BS20" s="197">
        <f t="shared" si="4"/>
        <v>16.176765093767365</v>
      </c>
      <c r="BT20" s="197">
        <f t="shared" si="4"/>
        <v>14.646343854669695</v>
      </c>
      <c r="BU20" s="197">
        <f t="shared" si="4"/>
        <v>65.568056869972068</v>
      </c>
      <c r="BV20" s="197">
        <f t="shared" si="4"/>
        <v>32.570395374534002</v>
      </c>
      <c r="BW20" s="197">
        <f t="shared" si="4"/>
        <v>19.891209357269656</v>
      </c>
      <c r="BX20" s="197">
        <f t="shared" si="4"/>
        <v>57.453966455063465</v>
      </c>
      <c r="BY20" s="197">
        <f t="shared" si="4"/>
        <v>14.617378105515073</v>
      </c>
      <c r="BZ20" s="197">
        <f t="shared" si="4"/>
        <v>65.294383081314152</v>
      </c>
      <c r="CA20" s="197">
        <f t="shared" si="4"/>
        <v>30.080461335101123</v>
      </c>
      <c r="CB20" s="197">
        <f t="shared" si="4"/>
        <v>25.561297120450469</v>
      </c>
      <c r="CC20" s="197">
        <f t="shared" si="4"/>
        <v>24.500537166117667</v>
      </c>
      <c r="CD20" s="197">
        <f t="shared" si="4"/>
        <v>25.455764057842881</v>
      </c>
      <c r="CE20" s="220">
        <f t="shared" si="4"/>
        <v>25.762287419414807</v>
      </c>
    </row>
    <row r="21" spans="1:83" x14ac:dyDescent="0.35">
      <c r="B21" s="258" t="s">
        <v>770</v>
      </c>
      <c r="C21" s="53"/>
      <c r="D21" s="197"/>
      <c r="E21" s="197"/>
      <c r="F21" s="197"/>
      <c r="G21" s="197"/>
      <c r="H21" s="197"/>
      <c r="I21" s="197"/>
      <c r="J21" s="197"/>
      <c r="K21" s="197"/>
      <c r="L21" s="197"/>
      <c r="M21" s="197"/>
      <c r="N21" s="197"/>
      <c r="O21" s="197"/>
      <c r="P21" s="197"/>
      <c r="Q21" s="197"/>
      <c r="R21" s="197"/>
      <c r="S21" s="197"/>
      <c r="T21" s="197"/>
      <c r="U21" s="197"/>
      <c r="V21" s="197"/>
      <c r="W21" s="197"/>
      <c r="X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v>5.7337199999999999</v>
      </c>
      <c r="BK21" s="197">
        <v>3.0086909999999998</v>
      </c>
      <c r="BL21" s="197">
        <v>-1.6698000000000001E-2</v>
      </c>
      <c r="BM21" s="197">
        <v>1.2253679999999998</v>
      </c>
      <c r="BN21" s="197">
        <v>2.2433334656000041</v>
      </c>
      <c r="BO21" s="197">
        <v>1.8526585680002632E-2</v>
      </c>
      <c r="BP21" s="197">
        <v>-0.36916700000000002</v>
      </c>
      <c r="BQ21" s="197">
        <v>0</v>
      </c>
      <c r="BR21" s="197">
        <v>0</v>
      </c>
      <c r="BS21" s="197"/>
      <c r="BT21" s="197"/>
      <c r="BU21" s="197"/>
      <c r="BV21" s="197"/>
      <c r="BW21" s="197"/>
      <c r="BX21" s="197"/>
      <c r="BY21" s="197"/>
      <c r="BZ21" s="197"/>
      <c r="CA21" s="197"/>
      <c r="CB21" s="197"/>
      <c r="CC21" s="197"/>
      <c r="CD21" s="197"/>
      <c r="CE21" s="220"/>
    </row>
    <row r="22" spans="1:83" x14ac:dyDescent="0.35">
      <c r="B22" s="258" t="s">
        <v>771</v>
      </c>
      <c r="C22" s="53"/>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v>13.78125</v>
      </c>
      <c r="BK22" s="197">
        <v>13.864356000000003</v>
      </c>
      <c r="BL22" s="197">
        <v>13.713180999999999</v>
      </c>
      <c r="BM22" s="197">
        <v>12.659219999999998</v>
      </c>
      <c r="BN22" s="197">
        <v>11.858279041560003</v>
      </c>
      <c r="BO22" s="197">
        <v>9.9272193671000046</v>
      </c>
      <c r="BP22" s="197">
        <v>8.5406720000000007</v>
      </c>
      <c r="BQ22" s="197">
        <v>0.56211199999999995</v>
      </c>
      <c r="BR22" s="197">
        <v>0</v>
      </c>
      <c r="BS22" s="197"/>
      <c r="BT22" s="197"/>
      <c r="BU22" s="197"/>
      <c r="BV22" s="197"/>
      <c r="BW22" s="197"/>
      <c r="BX22" s="197"/>
      <c r="BY22" s="197"/>
      <c r="BZ22" s="197"/>
      <c r="CA22" s="197"/>
      <c r="CB22" s="197"/>
      <c r="CC22" s="197"/>
      <c r="CD22" s="197"/>
      <c r="CE22" s="220"/>
    </row>
    <row r="23" spans="1:83" x14ac:dyDescent="0.35">
      <c r="B23" s="258" t="s">
        <v>772</v>
      </c>
      <c r="C23" s="53"/>
      <c r="D23" s="197"/>
      <c r="E23" s="197"/>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v>0.43640700000000004</v>
      </c>
      <c r="BK23" s="197">
        <v>0.65462600000000004</v>
      </c>
      <c r="BL23" s="197">
        <v>1.14636</v>
      </c>
      <c r="BM23" s="197">
        <v>1.4602249999999999</v>
      </c>
      <c r="BN23" s="197">
        <v>1.3529727628300001</v>
      </c>
      <c r="BO23" s="197">
        <v>-7.682071405000046E-2</v>
      </c>
      <c r="BP23" s="197">
        <v>-0.127584</v>
      </c>
      <c r="BQ23" s="197">
        <v>0</v>
      </c>
      <c r="BR23" s="197">
        <v>0</v>
      </c>
      <c r="BS23" s="197"/>
      <c r="BT23" s="197"/>
      <c r="BU23" s="197"/>
      <c r="BV23" s="197"/>
      <c r="BW23" s="197"/>
      <c r="BX23" s="197"/>
      <c r="BY23" s="197"/>
      <c r="BZ23" s="197"/>
      <c r="CA23" s="197"/>
      <c r="CB23" s="197"/>
      <c r="CC23" s="197"/>
      <c r="CD23" s="197"/>
      <c r="CE23" s="220"/>
    </row>
    <row r="24" spans="1:83" x14ac:dyDescent="0.35">
      <c r="B24" s="258" t="s">
        <v>267</v>
      </c>
      <c r="C24" s="53"/>
      <c r="D24" s="197"/>
      <c r="E24" s="197"/>
      <c r="F24" s="197"/>
      <c r="G24" s="197"/>
      <c r="H24" s="197"/>
      <c r="I24" s="197"/>
      <c r="J24" s="197"/>
      <c r="K24" s="197"/>
      <c r="L24" s="197"/>
      <c r="M24" s="197"/>
      <c r="N24" s="197"/>
      <c r="O24" s="197"/>
      <c r="P24" s="197"/>
      <c r="Q24" s="197"/>
      <c r="R24" s="197"/>
      <c r="S24" s="197"/>
      <c r="T24" s="197"/>
      <c r="U24" s="197"/>
      <c r="V24" s="197"/>
      <c r="W24" s="197"/>
      <c r="X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v>22.992533999999999</v>
      </c>
      <c r="BK24" s="197">
        <v>22.396319999999999</v>
      </c>
      <c r="BL24" s="197">
        <v>23.618407999999999</v>
      </c>
      <c r="BM24" s="197">
        <v>22.115864999999999</v>
      </c>
      <c r="BN24" s="197">
        <v>20.338511999999998</v>
      </c>
      <c r="BO24" s="197">
        <v>21.323773484530555</v>
      </c>
      <c r="BP24" s="197">
        <v>18.545211999999999</v>
      </c>
      <c r="BQ24" s="197">
        <v>17.904194</v>
      </c>
      <c r="BR24" s="197">
        <v>16.738534999999999</v>
      </c>
      <c r="BS24" s="197">
        <v>14.297962929999997</v>
      </c>
      <c r="BT24" s="197">
        <v>13.080097299999998</v>
      </c>
      <c r="BU24" s="197">
        <v>11.470037099999999</v>
      </c>
      <c r="BV24" s="197">
        <v>12.475959119999999</v>
      </c>
      <c r="BW24" s="197">
        <v>9.6425249466657483</v>
      </c>
      <c r="BX24" s="197">
        <v>14.784030843881922</v>
      </c>
      <c r="BY24" s="197">
        <v>11.565908513843006</v>
      </c>
      <c r="BZ24" s="197">
        <v>10.451338479911797</v>
      </c>
      <c r="CA24" s="197">
        <v>11.166373772465143</v>
      </c>
      <c r="CB24" s="197">
        <v>11.469148392026398</v>
      </c>
      <c r="CC24" s="197">
        <v>11.316808172867603</v>
      </c>
      <c r="CD24" s="197">
        <v>12.272131058421976</v>
      </c>
      <c r="CE24" s="220">
        <v>12.578755599236175</v>
      </c>
    </row>
    <row r="25" spans="1:83" x14ac:dyDescent="0.35">
      <c r="B25" s="258" t="s">
        <v>301</v>
      </c>
      <c r="C25" s="53"/>
      <c r="D25" s="197"/>
      <c r="E25" s="197"/>
      <c r="F25" s="197"/>
      <c r="G25" s="197"/>
      <c r="H25" s="197"/>
      <c r="I25" s="197"/>
      <c r="J25" s="197"/>
      <c r="K25" s="197"/>
      <c r="L25" s="197"/>
      <c r="M25" s="197"/>
      <c r="N25" s="197"/>
      <c r="O25" s="197"/>
      <c r="P25" s="197"/>
      <c r="Q25" s="197"/>
      <c r="R25" s="197"/>
      <c r="S25" s="197"/>
      <c r="T25" s="197"/>
      <c r="U25" s="197"/>
      <c r="V25" s="197"/>
      <c r="W25" s="197"/>
      <c r="X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v>0.24022200000000002</v>
      </c>
      <c r="BK25" s="197">
        <v>0</v>
      </c>
      <c r="BL25" s="197">
        <v>0</v>
      </c>
      <c r="BM25" s="197">
        <v>0</v>
      </c>
      <c r="BN25" s="197">
        <v>0</v>
      </c>
      <c r="BO25" s="197">
        <v>0</v>
      </c>
      <c r="BP25" s="197">
        <v>0</v>
      </c>
      <c r="BQ25" s="197">
        <v>0</v>
      </c>
      <c r="BR25" s="197">
        <v>0</v>
      </c>
      <c r="BS25" s="197">
        <v>4.9999999999990052E-3</v>
      </c>
      <c r="BT25" s="197">
        <v>7.5000000000002842E-3</v>
      </c>
      <c r="BU25" s="197">
        <v>3.4999999999989484E-3</v>
      </c>
      <c r="BV25" s="197">
        <v>4.0000000000013358E-3</v>
      </c>
      <c r="BW25" s="197">
        <v>4.2251202216974093E-3</v>
      </c>
      <c r="BX25" s="197">
        <v>2.214402566309559E-3</v>
      </c>
      <c r="BY25" s="197">
        <v>2.0357678727158657E-3</v>
      </c>
      <c r="BZ25" s="197">
        <v>2.1532032360305209E-3</v>
      </c>
      <c r="CA25" s="197">
        <v>2.4911992734537591E-3</v>
      </c>
      <c r="CB25" s="197">
        <v>2.5224430315340385E-3</v>
      </c>
      <c r="CC25" s="197">
        <v>2.4640217921572116E-3</v>
      </c>
      <c r="CD25" s="197">
        <v>2.3680279629978429E-3</v>
      </c>
      <c r="CE25" s="220">
        <v>2.2668487207262444E-3</v>
      </c>
    </row>
    <row r="26" spans="1:83" s="376" customFormat="1" ht="26.25" customHeight="1" thickBot="1" x14ac:dyDescent="0.3">
      <c r="B26" s="541" t="s">
        <v>256</v>
      </c>
      <c r="C26" s="88"/>
      <c r="D26" s="542"/>
      <c r="E26" s="542"/>
      <c r="F26" s="542"/>
      <c r="G26" s="542"/>
      <c r="H26" s="542"/>
      <c r="I26" s="542"/>
      <c r="J26" s="542"/>
      <c r="K26" s="542"/>
      <c r="L26" s="542"/>
      <c r="M26" s="542"/>
      <c r="N26" s="542"/>
      <c r="O26" s="542"/>
      <c r="P26" s="542"/>
      <c r="Q26" s="542"/>
      <c r="R26" s="542"/>
      <c r="S26" s="542"/>
      <c r="T26" s="542"/>
      <c r="U26" s="542"/>
      <c r="V26" s="542"/>
      <c r="W26" s="542"/>
      <c r="X26" s="542"/>
      <c r="Y26" s="542"/>
      <c r="Z26" s="542"/>
      <c r="AA26" s="542"/>
      <c r="AB26" s="542"/>
      <c r="AC26" s="542"/>
      <c r="AD26" s="542"/>
      <c r="AE26" s="542"/>
      <c r="AF26" s="542"/>
      <c r="AG26" s="542"/>
      <c r="AH26" s="542"/>
      <c r="AI26" s="542"/>
      <c r="AJ26" s="542"/>
      <c r="AK26" s="542"/>
      <c r="AL26" s="542"/>
      <c r="AM26" s="542"/>
      <c r="AN26" s="542"/>
      <c r="AO26" s="542"/>
      <c r="AP26" s="542"/>
      <c r="AQ26" s="542"/>
      <c r="AR26" s="542"/>
      <c r="AS26" s="542"/>
      <c r="AT26" s="542"/>
      <c r="AU26" s="542"/>
      <c r="AV26" s="542"/>
      <c r="AW26" s="542"/>
      <c r="AX26" s="542"/>
      <c r="AY26" s="542"/>
      <c r="AZ26" s="542"/>
      <c r="BA26" s="542"/>
      <c r="BB26" s="542"/>
      <c r="BC26" s="542"/>
      <c r="BD26" s="542"/>
      <c r="BE26" s="542"/>
      <c r="BF26" s="542"/>
      <c r="BG26" s="542"/>
      <c r="BH26" s="542"/>
      <c r="BI26" s="542"/>
      <c r="BJ26" s="542">
        <v>2.3854757613040265</v>
      </c>
      <c r="BK26" s="542">
        <v>2.7799798323037712</v>
      </c>
      <c r="BL26" s="542">
        <v>145.43650100833483</v>
      </c>
      <c r="BM26" s="542">
        <v>193.92315446943357</v>
      </c>
      <c r="BN26" s="542">
        <v>266.81067065860327</v>
      </c>
      <c r="BO26" s="542">
        <v>77.89376230618096</v>
      </c>
      <c r="BP26" s="542">
        <v>83.761185046642368</v>
      </c>
      <c r="BQ26" s="542">
        <v>4.8547000187328013</v>
      </c>
      <c r="BR26" s="542">
        <v>6.144183842691306</v>
      </c>
      <c r="BS26" s="542">
        <v>1.8738021637673685</v>
      </c>
      <c r="BT26" s="542">
        <v>1.5587465546696961</v>
      </c>
      <c r="BU26" s="542">
        <v>54.094519769972067</v>
      </c>
      <c r="BV26" s="542">
        <v>20.090436254533998</v>
      </c>
      <c r="BW26" s="542">
        <v>10.24445929038221</v>
      </c>
      <c r="BX26" s="542">
        <v>42.667721208615234</v>
      </c>
      <c r="BY26" s="542">
        <v>3.0494338237993515</v>
      </c>
      <c r="BZ26" s="542">
        <v>54.84089139816632</v>
      </c>
      <c r="CA26" s="542">
        <v>18.911596363362527</v>
      </c>
      <c r="CB26" s="542">
        <v>14.089626285392535</v>
      </c>
      <c r="CC26" s="542">
        <v>13.181264971457907</v>
      </c>
      <c r="CD26" s="542">
        <v>13.181264971457907</v>
      </c>
      <c r="CE26" s="543">
        <v>13.181264971457907</v>
      </c>
    </row>
    <row r="27" spans="1:83" ht="26.25" customHeight="1" x14ac:dyDescent="0.35">
      <c r="A27" s="407"/>
      <c r="B27" s="177" t="s">
        <v>768</v>
      </c>
      <c r="D27" s="51" t="s">
        <v>171</v>
      </c>
      <c r="E27" s="51" t="s">
        <v>172</v>
      </c>
      <c r="F27" s="51" t="s">
        <v>173</v>
      </c>
      <c r="G27" s="51" t="s">
        <v>174</v>
      </c>
      <c r="H27" s="51" t="s">
        <v>175</v>
      </c>
      <c r="I27" s="51" t="s">
        <v>176</v>
      </c>
      <c r="J27" s="51" t="s">
        <v>177</v>
      </c>
      <c r="K27" s="51" t="s">
        <v>178</v>
      </c>
      <c r="L27" s="51" t="s">
        <v>179</v>
      </c>
      <c r="M27" s="51" t="s">
        <v>180</v>
      </c>
      <c r="N27" s="51" t="s">
        <v>181</v>
      </c>
      <c r="O27" s="51" t="s">
        <v>182</v>
      </c>
      <c r="P27" s="51" t="s">
        <v>183</v>
      </c>
      <c r="Q27" s="51" t="s">
        <v>184</v>
      </c>
      <c r="R27" s="51" t="s">
        <v>185</v>
      </c>
      <c r="S27" s="51" t="s">
        <v>186</v>
      </c>
      <c r="T27" s="51" t="s">
        <v>187</v>
      </c>
      <c r="U27" s="51" t="s">
        <v>188</v>
      </c>
      <c r="V27" s="51" t="s">
        <v>189</v>
      </c>
      <c r="W27" s="51" t="s">
        <v>190</v>
      </c>
      <c r="X27" s="51" t="s">
        <v>191</v>
      </c>
      <c r="Y27" s="51" t="s">
        <v>192</v>
      </c>
      <c r="Z27" s="51" t="s">
        <v>193</v>
      </c>
      <c r="AA27" s="51" t="s">
        <v>194</v>
      </c>
      <c r="AB27" s="51" t="s">
        <v>195</v>
      </c>
      <c r="AC27" s="51" t="s">
        <v>196</v>
      </c>
      <c r="AD27" s="51" t="s">
        <v>197</v>
      </c>
      <c r="AE27" s="51" t="s">
        <v>198</v>
      </c>
      <c r="AF27" s="51" t="s">
        <v>199</v>
      </c>
      <c r="AG27" s="51" t="s">
        <v>200</v>
      </c>
      <c r="AH27" s="51" t="s">
        <v>201</v>
      </c>
      <c r="AI27" s="51" t="s">
        <v>202</v>
      </c>
      <c r="AJ27" s="51" t="s">
        <v>203</v>
      </c>
      <c r="AK27" s="51" t="s">
        <v>204</v>
      </c>
      <c r="AL27" s="51" t="s">
        <v>205</v>
      </c>
      <c r="AM27" s="51" t="s">
        <v>206</v>
      </c>
      <c r="AN27" s="51" t="s">
        <v>207</v>
      </c>
      <c r="AO27" s="51" t="s">
        <v>208</v>
      </c>
      <c r="AP27" s="51" t="s">
        <v>209</v>
      </c>
      <c r="AQ27" s="51" t="s">
        <v>210</v>
      </c>
      <c r="AR27" s="51" t="s">
        <v>211</v>
      </c>
      <c r="AS27" s="51" t="s">
        <v>212</v>
      </c>
      <c r="AT27" s="51" t="s">
        <v>213</v>
      </c>
      <c r="AU27" s="51" t="s">
        <v>214</v>
      </c>
      <c r="AV27" s="51" t="s">
        <v>215</v>
      </c>
      <c r="AW27" s="51" t="s">
        <v>216</v>
      </c>
      <c r="AX27" s="51" t="s">
        <v>217</v>
      </c>
      <c r="AY27" s="51" t="s">
        <v>116</v>
      </c>
      <c r="AZ27" s="51" t="s">
        <v>117</v>
      </c>
      <c r="BA27" s="51" t="s">
        <v>118</v>
      </c>
      <c r="BB27" s="51" t="s">
        <v>119</v>
      </c>
      <c r="BC27" s="51" t="s">
        <v>120</v>
      </c>
      <c r="BD27" s="51" t="s">
        <v>121</v>
      </c>
      <c r="BE27" s="51" t="s">
        <v>122</v>
      </c>
      <c r="BF27" s="51" t="s">
        <v>123</v>
      </c>
      <c r="BG27" s="51" t="s">
        <v>124</v>
      </c>
      <c r="BH27" s="51" t="s">
        <v>125</v>
      </c>
      <c r="BI27" s="51" t="s">
        <v>126</v>
      </c>
      <c r="BJ27" s="51" t="s">
        <v>127</v>
      </c>
      <c r="BK27" s="51" t="s">
        <v>128</v>
      </c>
      <c r="BL27" s="51" t="s">
        <v>129</v>
      </c>
      <c r="BM27" s="51" t="s">
        <v>130</v>
      </c>
      <c r="BN27" s="51" t="s">
        <v>131</v>
      </c>
      <c r="BO27" s="51" t="s">
        <v>132</v>
      </c>
      <c r="BP27" s="51" t="s">
        <v>133</v>
      </c>
      <c r="BQ27" s="51" t="s">
        <v>134</v>
      </c>
      <c r="BR27" s="51" t="s">
        <v>135</v>
      </c>
      <c r="BS27" s="51" t="s">
        <v>136</v>
      </c>
      <c r="BT27" s="51" t="s">
        <v>137</v>
      </c>
      <c r="BU27" s="51" t="s">
        <v>138</v>
      </c>
      <c r="BV27" s="51" t="s">
        <v>139</v>
      </c>
      <c r="BW27" s="51" t="s">
        <v>140</v>
      </c>
      <c r="BX27" s="51" t="s">
        <v>141</v>
      </c>
      <c r="BY27" s="51" t="s">
        <v>142</v>
      </c>
      <c r="BZ27" s="51" t="s">
        <v>143</v>
      </c>
      <c r="CA27" s="51" t="s">
        <v>144</v>
      </c>
      <c r="CB27" s="51" t="s">
        <v>145</v>
      </c>
      <c r="CC27" s="51" t="s">
        <v>146</v>
      </c>
      <c r="CD27" s="51" t="s">
        <v>147</v>
      </c>
      <c r="CE27" s="52" t="s">
        <v>148</v>
      </c>
    </row>
    <row r="28" spans="1:83" x14ac:dyDescent="0.35">
      <c r="A28" s="407"/>
      <c r="B28" s="387" t="s">
        <v>331</v>
      </c>
      <c r="C28" s="408"/>
      <c r="D28" s="272" t="s">
        <v>150</v>
      </c>
      <c r="E28" s="272" t="s">
        <v>150</v>
      </c>
      <c r="F28" s="272" t="s">
        <v>150</v>
      </c>
      <c r="G28" s="272" t="s">
        <v>150</v>
      </c>
      <c r="H28" s="272" t="s">
        <v>150</v>
      </c>
      <c r="I28" s="272" t="s">
        <v>150</v>
      </c>
      <c r="J28" s="272" t="s">
        <v>150</v>
      </c>
      <c r="K28" s="272" t="s">
        <v>150</v>
      </c>
      <c r="L28" s="272" t="s">
        <v>150</v>
      </c>
      <c r="M28" s="272" t="s">
        <v>150</v>
      </c>
      <c r="N28" s="272" t="s">
        <v>150</v>
      </c>
      <c r="O28" s="272" t="s">
        <v>150</v>
      </c>
      <c r="P28" s="272" t="s">
        <v>150</v>
      </c>
      <c r="Q28" s="272" t="s">
        <v>150</v>
      </c>
      <c r="R28" s="272" t="s">
        <v>150</v>
      </c>
      <c r="S28" s="272" t="s">
        <v>150</v>
      </c>
      <c r="T28" s="272" t="s">
        <v>150</v>
      </c>
      <c r="U28" s="272" t="s">
        <v>150</v>
      </c>
      <c r="V28" s="272" t="s">
        <v>150</v>
      </c>
      <c r="W28" s="272" t="s">
        <v>150</v>
      </c>
      <c r="X28" s="272" t="s">
        <v>150</v>
      </c>
      <c r="Y28" s="272" t="s">
        <v>150</v>
      </c>
      <c r="Z28" s="272" t="s">
        <v>150</v>
      </c>
      <c r="AA28" s="272" t="s">
        <v>150</v>
      </c>
      <c r="AB28" s="272" t="s">
        <v>150</v>
      </c>
      <c r="AC28" s="272" t="s">
        <v>150</v>
      </c>
      <c r="AD28" s="272" t="s">
        <v>150</v>
      </c>
      <c r="AE28" s="272" t="s">
        <v>150</v>
      </c>
      <c r="AF28" s="272" t="s">
        <v>150</v>
      </c>
      <c r="AG28" s="272" t="s">
        <v>150</v>
      </c>
      <c r="AH28" s="272" t="s">
        <v>150</v>
      </c>
      <c r="AI28" s="272" t="s">
        <v>150</v>
      </c>
      <c r="AJ28" s="272" t="s">
        <v>150</v>
      </c>
      <c r="AK28" s="272" t="s">
        <v>150</v>
      </c>
      <c r="AL28" s="272" t="s">
        <v>150</v>
      </c>
      <c r="AM28" s="272" t="s">
        <v>150</v>
      </c>
      <c r="AN28" s="272" t="s">
        <v>150</v>
      </c>
      <c r="AO28" s="272" t="s">
        <v>150</v>
      </c>
      <c r="AP28" s="272" t="s">
        <v>150</v>
      </c>
      <c r="AQ28" s="272" t="s">
        <v>150</v>
      </c>
      <c r="AR28" s="272" t="s">
        <v>150</v>
      </c>
      <c r="AS28" s="272" t="s">
        <v>150</v>
      </c>
      <c r="AT28" s="272" t="s">
        <v>150</v>
      </c>
      <c r="AU28" s="272" t="s">
        <v>150</v>
      </c>
      <c r="AV28" s="272" t="s">
        <v>150</v>
      </c>
      <c r="AW28" s="272" t="s">
        <v>150</v>
      </c>
      <c r="AX28" s="272" t="s">
        <v>150</v>
      </c>
      <c r="AY28" s="272" t="s">
        <v>150</v>
      </c>
      <c r="AZ28" s="272" t="s">
        <v>150</v>
      </c>
      <c r="BA28" s="272" t="s">
        <v>150</v>
      </c>
      <c r="BB28" s="272" t="s">
        <v>150</v>
      </c>
      <c r="BC28" s="272" t="s">
        <v>150</v>
      </c>
      <c r="BD28" s="272" t="s">
        <v>150</v>
      </c>
      <c r="BE28" s="272" t="s">
        <v>150</v>
      </c>
      <c r="BF28" s="272" t="s">
        <v>150</v>
      </c>
      <c r="BG28" s="272" t="s">
        <v>150</v>
      </c>
      <c r="BH28" s="272" t="s">
        <v>150</v>
      </c>
      <c r="BI28" s="272" t="s">
        <v>150</v>
      </c>
      <c r="BJ28" s="272" t="s">
        <v>150</v>
      </c>
      <c r="BK28" s="272" t="s">
        <v>150</v>
      </c>
      <c r="BL28" s="272" t="s">
        <v>150</v>
      </c>
      <c r="BM28" s="272" t="s">
        <v>150</v>
      </c>
      <c r="BN28" s="272" t="s">
        <v>150</v>
      </c>
      <c r="BO28" s="272" t="s">
        <v>150</v>
      </c>
      <c r="BP28" s="272" t="s">
        <v>150</v>
      </c>
      <c r="BQ28" s="272" t="s">
        <v>150</v>
      </c>
      <c r="BR28" s="272" t="s">
        <v>150</v>
      </c>
      <c r="BS28" s="272" t="s">
        <v>150</v>
      </c>
      <c r="BT28" s="272" t="s">
        <v>150</v>
      </c>
      <c r="BU28" s="272" t="s">
        <v>150</v>
      </c>
      <c r="BV28" s="272" t="s">
        <v>150</v>
      </c>
      <c r="BW28" s="272" t="s">
        <v>150</v>
      </c>
      <c r="BX28" s="272" t="s">
        <v>150</v>
      </c>
      <c r="BY28" s="272" t="s">
        <v>150</v>
      </c>
      <c r="BZ28" s="272" t="s">
        <v>151</v>
      </c>
      <c r="CA28" s="272" t="s">
        <v>151</v>
      </c>
      <c r="CB28" s="272" t="s">
        <v>151</v>
      </c>
      <c r="CC28" s="272" t="s">
        <v>151</v>
      </c>
      <c r="CD28" s="272" t="s">
        <v>151</v>
      </c>
      <c r="CE28" s="273" t="s">
        <v>151</v>
      </c>
    </row>
    <row r="29" spans="1:83" s="243" customFormat="1" ht="24" customHeight="1" x14ac:dyDescent="0.35">
      <c r="A29" s="401"/>
      <c r="B29" s="108" t="s">
        <v>163</v>
      </c>
      <c r="C29" s="108"/>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v>79.914462827924538</v>
      </c>
      <c r="AR29" s="259">
        <f t="shared" ref="AR29:CE29" si="5">AR30+AR34</f>
        <v>391.34836040762053</v>
      </c>
      <c r="AS29" s="259">
        <f t="shared" si="5"/>
        <v>312.70444646517836</v>
      </c>
      <c r="AT29" s="259">
        <f t="shared" si="5"/>
        <v>339.73447414859635</v>
      </c>
      <c r="AU29" s="259">
        <f t="shared" si="5"/>
        <v>433.56327596415235</v>
      </c>
      <c r="AV29" s="259">
        <f t="shared" si="5"/>
        <v>423.58143369622684</v>
      </c>
      <c r="AW29" s="259">
        <f t="shared" si="5"/>
        <v>456.20590022537181</v>
      </c>
      <c r="AX29" s="259">
        <f t="shared" si="5"/>
        <v>415.99175416499821</v>
      </c>
      <c r="AY29" s="259">
        <f t="shared" si="5"/>
        <v>491.66097409163513</v>
      </c>
      <c r="AZ29" s="259">
        <f t="shared" si="5"/>
        <v>423.87527178729624</v>
      </c>
      <c r="BA29" s="259">
        <f t="shared" si="5"/>
        <v>329.7146921291187</v>
      </c>
      <c r="BB29" s="259">
        <f t="shared" si="5"/>
        <v>346.50317222000416</v>
      </c>
      <c r="BC29" s="259">
        <f t="shared" si="5"/>
        <v>318.82653298006346</v>
      </c>
      <c r="BD29" s="259">
        <f t="shared" si="5"/>
        <v>399.39864370168203</v>
      </c>
      <c r="BE29" s="259">
        <f t="shared" si="5"/>
        <v>418.05023416226879</v>
      </c>
      <c r="BF29" s="259">
        <f t="shared" si="5"/>
        <v>489.66750258526019</v>
      </c>
      <c r="BG29" s="259">
        <f t="shared" si="5"/>
        <v>521.49620216910989</v>
      </c>
      <c r="BH29" s="259">
        <f t="shared" si="5"/>
        <v>506.97537975533459</v>
      </c>
      <c r="BI29" s="259">
        <f t="shared" si="5"/>
        <v>547.19861297436012</v>
      </c>
      <c r="BJ29" s="259">
        <f t="shared" si="5"/>
        <v>645.31328358813255</v>
      </c>
      <c r="BK29" s="259">
        <f t="shared" si="5"/>
        <v>581.45280562775235</v>
      </c>
      <c r="BL29" s="259">
        <f t="shared" si="5"/>
        <v>841.16244150694047</v>
      </c>
      <c r="BM29" s="259">
        <f t="shared" si="5"/>
        <v>1023.5533702040162</v>
      </c>
      <c r="BN29" s="259">
        <f t="shared" si="5"/>
        <v>1179.6048756600048</v>
      </c>
      <c r="BO29" s="259">
        <f t="shared" si="5"/>
        <v>456.19409830674761</v>
      </c>
      <c r="BP29" s="259">
        <f t="shared" si="5"/>
        <v>414.39337105044808</v>
      </c>
      <c r="BQ29" s="259">
        <f t="shared" si="5"/>
        <v>124.21726796757106</v>
      </c>
      <c r="BR29" s="259">
        <f t="shared" si="5"/>
        <v>111.18695329559793</v>
      </c>
      <c r="BS29" s="259">
        <f t="shared" si="5"/>
        <v>91.341459977852836</v>
      </c>
      <c r="BT29" s="259">
        <f t="shared" si="5"/>
        <v>84.435445206471812</v>
      </c>
      <c r="BU29" s="259">
        <f t="shared" si="5"/>
        <v>211.16029334147686</v>
      </c>
      <c r="BV29" s="259">
        <f t="shared" si="5"/>
        <v>112.72555514589087</v>
      </c>
      <c r="BW29" s="259">
        <f t="shared" si="5"/>
        <v>68.74372082702898</v>
      </c>
      <c r="BX29" s="259">
        <f t="shared" si="5"/>
        <v>202.95584183910324</v>
      </c>
      <c r="BY29" s="259">
        <f t="shared" si="5"/>
        <v>80.606253871298918</v>
      </c>
      <c r="BZ29" s="259">
        <f t="shared" si="5"/>
        <v>199.02379559390215</v>
      </c>
      <c r="CA29" s="259">
        <f t="shared" si="5"/>
        <v>110.12702535402528</v>
      </c>
      <c r="CB29" s="259">
        <f t="shared" si="5"/>
        <v>110.07122431164365</v>
      </c>
      <c r="CC29" s="259">
        <f t="shared" si="5"/>
        <v>107.72793630005174</v>
      </c>
      <c r="CD29" s="259">
        <f t="shared" si="5"/>
        <v>109.4089703186457</v>
      </c>
      <c r="CE29" s="368">
        <f t="shared" si="5"/>
        <v>107.80701351088132</v>
      </c>
    </row>
    <row r="30" spans="1:83" s="243" customFormat="1" ht="24.75" customHeight="1" x14ac:dyDescent="0.35">
      <c r="B30" s="233" t="s">
        <v>769</v>
      </c>
      <c r="C30" s="108"/>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f t="shared" ref="AR30:CE30" si="6">SUM(AR31:AR33)</f>
        <v>303.72297066871994</v>
      </c>
      <c r="AS30" s="259">
        <f t="shared" si="6"/>
        <v>221.14129509146844</v>
      </c>
      <c r="AT30" s="259">
        <f t="shared" si="6"/>
        <v>215.6765952014315</v>
      </c>
      <c r="AU30" s="259">
        <f t="shared" si="6"/>
        <v>261.29314416132485</v>
      </c>
      <c r="AV30" s="259">
        <f t="shared" si="6"/>
        <v>255.11222779798842</v>
      </c>
      <c r="AW30" s="259">
        <f t="shared" si="6"/>
        <v>271.83494079565088</v>
      </c>
      <c r="AX30" s="259">
        <f t="shared" si="6"/>
        <v>257.29454245506059</v>
      </c>
      <c r="AY30" s="259">
        <f t="shared" si="6"/>
        <v>254.31664255679814</v>
      </c>
      <c r="AZ30" s="259">
        <f t="shared" si="6"/>
        <v>238.73334881980387</v>
      </c>
      <c r="BA30" s="259">
        <f t="shared" si="6"/>
        <v>227.96456113814111</v>
      </c>
      <c r="BB30" s="259">
        <f t="shared" si="6"/>
        <v>248.39904658761517</v>
      </c>
      <c r="BC30" s="259">
        <f t="shared" si="6"/>
        <v>222.78357894682921</v>
      </c>
      <c r="BD30" s="259">
        <f t="shared" si="6"/>
        <v>214.54591040957899</v>
      </c>
      <c r="BE30" s="259">
        <f t="shared" si="6"/>
        <v>226.51327428712571</v>
      </c>
      <c r="BF30" s="259">
        <f t="shared" si="6"/>
        <v>220.68376853564851</v>
      </c>
      <c r="BG30" s="259">
        <f t="shared" si="6"/>
        <v>246.1695928039457</v>
      </c>
      <c r="BH30" s="259">
        <f t="shared" si="6"/>
        <v>248.10854867577876</v>
      </c>
      <c r="BI30" s="259">
        <f t="shared" si="6"/>
        <v>286.35858576174354</v>
      </c>
      <c r="BJ30" s="259">
        <f t="shared" si="6"/>
        <v>397.21679176381025</v>
      </c>
      <c r="BK30" s="259">
        <f t="shared" si="6"/>
        <v>334.04910867063194</v>
      </c>
      <c r="BL30" s="259">
        <f t="shared" si="6"/>
        <v>299.02838980102655</v>
      </c>
      <c r="BM30" s="259">
        <f t="shared" si="6"/>
        <v>366.21725524267902</v>
      </c>
      <c r="BN30" s="259">
        <f t="shared" si="6"/>
        <v>364.59068816505004</v>
      </c>
      <c r="BO30" s="259">
        <f t="shared" si="6"/>
        <v>166.06277062807726</v>
      </c>
      <c r="BP30" s="259">
        <f t="shared" si="6"/>
        <v>124.83213741914292</v>
      </c>
      <c r="BQ30" s="259">
        <f t="shared" si="6"/>
        <v>11.086725042773576</v>
      </c>
      <c r="BR30" s="259">
        <f t="shared" si="6"/>
        <v>0</v>
      </c>
      <c r="BS30" s="259">
        <f t="shared" si="6"/>
        <v>0</v>
      </c>
      <c r="BT30" s="259">
        <f t="shared" si="6"/>
        <v>0</v>
      </c>
      <c r="BU30" s="259">
        <f t="shared" si="6"/>
        <v>0</v>
      </c>
      <c r="BV30" s="259">
        <f t="shared" si="6"/>
        <v>0</v>
      </c>
      <c r="BW30" s="259">
        <f t="shared" si="6"/>
        <v>0</v>
      </c>
      <c r="BX30" s="259">
        <f t="shared" si="6"/>
        <v>0</v>
      </c>
      <c r="BY30" s="259">
        <f t="shared" si="6"/>
        <v>0</v>
      </c>
      <c r="BZ30" s="259">
        <f t="shared" si="6"/>
        <v>0</v>
      </c>
      <c r="CA30" s="259">
        <f t="shared" si="6"/>
        <v>0</v>
      </c>
      <c r="CB30" s="259">
        <f t="shared" si="6"/>
        <v>0</v>
      </c>
      <c r="CC30" s="259">
        <f t="shared" si="6"/>
        <v>0</v>
      </c>
      <c r="CD30" s="259">
        <f t="shared" si="6"/>
        <v>0</v>
      </c>
      <c r="CE30" s="368">
        <f t="shared" si="6"/>
        <v>0</v>
      </c>
    </row>
    <row r="31" spans="1:83" x14ac:dyDescent="0.35">
      <c r="B31" s="201" t="s">
        <v>770</v>
      </c>
      <c r="C31" s="53"/>
      <c r="D31" s="197"/>
      <c r="E31" s="197"/>
      <c r="F31" s="197"/>
      <c r="G31" s="197"/>
      <c r="H31" s="197"/>
      <c r="I31" s="197"/>
      <c r="J31" s="197"/>
      <c r="K31" s="197"/>
      <c r="L31" s="197"/>
      <c r="M31" s="197"/>
      <c r="N31" s="197"/>
      <c r="O31" s="197"/>
      <c r="P31" s="197"/>
      <c r="Q31" s="197"/>
      <c r="R31" s="197"/>
      <c r="S31" s="197"/>
      <c r="T31" s="197"/>
      <c r="U31" s="197"/>
      <c r="V31" s="197"/>
      <c r="W31" s="197"/>
      <c r="X31" s="197"/>
      <c r="Y31" s="197"/>
      <c r="Z31" s="197"/>
      <c r="AA31" s="197"/>
      <c r="AB31" s="197"/>
      <c r="AC31" s="197"/>
      <c r="AD31" s="197"/>
      <c r="AE31" s="197"/>
      <c r="AF31" s="197"/>
      <c r="AG31" s="197"/>
      <c r="AH31" s="197"/>
      <c r="AI31" s="197"/>
      <c r="AJ31" s="197"/>
      <c r="AK31" s="197"/>
      <c r="AL31" s="197"/>
      <c r="AM31" s="197"/>
      <c r="AN31" s="197"/>
      <c r="AO31" s="197"/>
      <c r="AP31" s="197"/>
      <c r="AQ31" s="197"/>
      <c r="AR31" s="197">
        <v>175.02679665655046</v>
      </c>
      <c r="AS31" s="197">
        <v>59.446584702007641</v>
      </c>
      <c r="AT31" s="197">
        <v>48.22037697592981</v>
      </c>
      <c r="AU31" s="197">
        <v>74.537898057325535</v>
      </c>
      <c r="AV31" s="197">
        <v>54.564803407682568</v>
      </c>
      <c r="AW31" s="197">
        <v>61.923331323456139</v>
      </c>
      <c r="AX31" s="197">
        <v>53.436787211209285</v>
      </c>
      <c r="AY31" s="197">
        <v>59.105490877611494</v>
      </c>
      <c r="AZ31" s="197">
        <v>60.25973700443226</v>
      </c>
      <c r="BA31" s="197">
        <v>50.953988310658453</v>
      </c>
      <c r="BB31" s="197">
        <v>65.690307813928044</v>
      </c>
      <c r="BC31" s="197">
        <v>39.063973759337635</v>
      </c>
      <c r="BD31" s="197">
        <v>26.511218930750061</v>
      </c>
      <c r="BE31" s="197">
        <v>24.983081722844748</v>
      </c>
      <c r="BF31" s="197">
        <v>6.3747552502162899</v>
      </c>
      <c r="BG31" s="197">
        <v>36.470511256642631</v>
      </c>
      <c r="BH31" s="197">
        <v>30.346286619803823</v>
      </c>
      <c r="BI31" s="197">
        <v>58.439240753654957</v>
      </c>
      <c r="BJ31" s="197">
        <v>154.78970239390395</v>
      </c>
      <c r="BK31" s="197">
        <v>68.013230230147371</v>
      </c>
      <c r="BL31" s="197">
        <v>-0.33262793469167995</v>
      </c>
      <c r="BM31" s="197">
        <v>23.083723331587002</v>
      </c>
      <c r="BN31" s="197">
        <v>37.410306465827439</v>
      </c>
      <c r="BO31" s="197">
        <v>0.29982492843455971</v>
      </c>
      <c r="BP31" s="197">
        <v>-6.021331538926443</v>
      </c>
      <c r="BQ31" s="159">
        <v>0</v>
      </c>
      <c r="BR31" s="197">
        <v>0</v>
      </c>
      <c r="BS31" s="197"/>
      <c r="BT31" s="197"/>
      <c r="BU31" s="197"/>
      <c r="BV31" s="197"/>
      <c r="BW31" s="197"/>
      <c r="BX31" s="197"/>
      <c r="BY31" s="197"/>
      <c r="BZ31" s="197"/>
      <c r="CA31" s="197"/>
      <c r="CB31" s="197"/>
      <c r="CC31" s="197"/>
      <c r="CD31" s="197"/>
      <c r="CE31" s="220"/>
    </row>
    <row r="32" spans="1:83" x14ac:dyDescent="0.35">
      <c r="B32" s="201" t="s">
        <v>771</v>
      </c>
      <c r="C32" s="53"/>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v>105.53086268997895</v>
      </c>
      <c r="AS32" s="197">
        <v>142.67180328481834</v>
      </c>
      <c r="AT32" s="197">
        <v>147.72970037171223</v>
      </c>
      <c r="AU32" s="197">
        <v>165.04201438452708</v>
      </c>
      <c r="AV32" s="197">
        <v>181.87266797178216</v>
      </c>
      <c r="AW32" s="197">
        <v>189.96709759231081</v>
      </c>
      <c r="AX32" s="197">
        <v>179.99538330029606</v>
      </c>
      <c r="AY32" s="197">
        <v>177.10759971348341</v>
      </c>
      <c r="AZ32" s="197">
        <v>170.74568347990879</v>
      </c>
      <c r="BA32" s="197">
        <v>171.1454548552116</v>
      </c>
      <c r="BB32" s="197">
        <v>170.39779683758263</v>
      </c>
      <c r="BC32" s="197">
        <v>168.90775524376068</v>
      </c>
      <c r="BD32" s="197">
        <v>169.93900405581391</v>
      </c>
      <c r="BE32" s="197">
        <v>171.55049449686726</v>
      </c>
      <c r="BF32" s="197">
        <v>177.29635387478945</v>
      </c>
      <c r="BG32" s="197">
        <v>185.68583130523106</v>
      </c>
      <c r="BH32" s="197">
        <v>197.54323281440043</v>
      </c>
      <c r="BI32" s="197">
        <v>207.19940455280778</v>
      </c>
      <c r="BJ32" s="197">
        <v>205.0037850738627</v>
      </c>
      <c r="BK32" s="197">
        <v>199.44395197250162</v>
      </c>
      <c r="BL32" s="197">
        <v>194.31656616184654</v>
      </c>
      <c r="BM32" s="197">
        <v>190.78150046268078</v>
      </c>
      <c r="BN32" s="197">
        <v>188.33446272390879</v>
      </c>
      <c r="BO32" s="197">
        <v>185.90323495426506</v>
      </c>
      <c r="BP32" s="197">
        <v>171.95263240031156</v>
      </c>
      <c r="BQ32" s="197">
        <v>11.086725042773576</v>
      </c>
      <c r="BR32" s="197">
        <v>0</v>
      </c>
      <c r="BS32" s="197"/>
      <c r="BT32" s="197"/>
      <c r="BU32" s="197"/>
      <c r="BV32" s="197"/>
      <c r="BW32" s="197"/>
      <c r="BX32" s="197"/>
      <c r="BY32" s="197"/>
      <c r="BZ32" s="197"/>
      <c r="CA32" s="197"/>
      <c r="CB32" s="197"/>
      <c r="CC32" s="197"/>
      <c r="CD32" s="197"/>
      <c r="CE32" s="220"/>
    </row>
    <row r="33" spans="2:83" x14ac:dyDescent="0.35">
      <c r="B33" s="201" t="s">
        <v>772</v>
      </c>
      <c r="C33" s="53"/>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v>23.165311322190501</v>
      </c>
      <c r="AS33" s="197">
        <v>19.022907104642446</v>
      </c>
      <c r="AT33" s="197">
        <v>19.726517853789467</v>
      </c>
      <c r="AU33" s="197">
        <v>21.713231719472201</v>
      </c>
      <c r="AV33" s="197">
        <v>18.674756418523682</v>
      </c>
      <c r="AW33" s="197">
        <v>19.944511879883905</v>
      </c>
      <c r="AX33" s="197">
        <v>23.862371943555232</v>
      </c>
      <c r="AY33" s="197">
        <v>18.103551965703247</v>
      </c>
      <c r="AZ33" s="197">
        <v>7.7279283354628161</v>
      </c>
      <c r="BA33" s="197">
        <v>5.865117972271058</v>
      </c>
      <c r="BB33" s="197">
        <v>12.310941936104523</v>
      </c>
      <c r="BC33" s="197">
        <v>14.811849943730877</v>
      </c>
      <c r="BD33" s="197">
        <v>18.095687423015015</v>
      </c>
      <c r="BE33" s="197">
        <v>29.979698067413697</v>
      </c>
      <c r="BF33" s="197">
        <v>37.012659410642783</v>
      </c>
      <c r="BG33" s="197">
        <v>24.013250242072008</v>
      </c>
      <c r="BH33" s="197">
        <v>20.219029241574514</v>
      </c>
      <c r="BI33" s="197">
        <v>20.719940455280781</v>
      </c>
      <c r="BJ33" s="197">
        <v>37.42330429604359</v>
      </c>
      <c r="BK33" s="197">
        <v>66.59192646798293</v>
      </c>
      <c r="BL33" s="197">
        <v>105.0444515738717</v>
      </c>
      <c r="BM33" s="197">
        <v>152.3520314484112</v>
      </c>
      <c r="BN33" s="197">
        <v>138.84591897531382</v>
      </c>
      <c r="BO33" s="197">
        <v>-20.140289254622346</v>
      </c>
      <c r="BP33" s="197">
        <v>-41.099163442242201</v>
      </c>
      <c r="BQ33" s="197">
        <v>0</v>
      </c>
      <c r="BR33" s="197">
        <v>0</v>
      </c>
      <c r="BS33" s="197"/>
      <c r="BT33" s="197"/>
      <c r="BU33" s="197"/>
      <c r="BV33" s="197"/>
      <c r="BW33" s="197"/>
      <c r="BX33" s="197"/>
      <c r="BY33" s="197"/>
      <c r="BZ33" s="197"/>
      <c r="CA33" s="197"/>
      <c r="CB33" s="197"/>
      <c r="CC33" s="197"/>
      <c r="CD33" s="197"/>
      <c r="CE33" s="220"/>
    </row>
    <row r="34" spans="2:83" s="243" customFormat="1" ht="24.75" customHeight="1" x14ac:dyDescent="0.35">
      <c r="B34" s="233" t="s">
        <v>773</v>
      </c>
      <c r="C34" s="108"/>
      <c r="D34" s="259"/>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v>79.914462827924538</v>
      </c>
      <c r="AR34" s="259">
        <f t="shared" ref="AR34:CE34" si="7">SUM(AR35:AR37)</f>
        <v>87.625389738900608</v>
      </c>
      <c r="AS34" s="259">
        <f t="shared" si="7"/>
        <v>91.563151373709914</v>
      </c>
      <c r="AT34" s="259">
        <f t="shared" si="7"/>
        <v>124.05787894716485</v>
      </c>
      <c r="AU34" s="259">
        <f t="shared" si="7"/>
        <v>172.27013180282754</v>
      </c>
      <c r="AV34" s="259">
        <f t="shared" si="7"/>
        <v>168.46920589823841</v>
      </c>
      <c r="AW34" s="259">
        <f t="shared" si="7"/>
        <v>184.37095942972093</v>
      </c>
      <c r="AX34" s="259">
        <f t="shared" si="7"/>
        <v>158.69721170993762</v>
      </c>
      <c r="AY34" s="259">
        <f t="shared" si="7"/>
        <v>237.34433153483701</v>
      </c>
      <c r="AZ34" s="259">
        <f t="shared" si="7"/>
        <v>185.14192296749235</v>
      </c>
      <c r="BA34" s="259">
        <f t="shared" si="7"/>
        <v>101.75013099097757</v>
      </c>
      <c r="BB34" s="259">
        <f t="shared" si="7"/>
        <v>98.104125632388985</v>
      </c>
      <c r="BC34" s="259">
        <f t="shared" si="7"/>
        <v>96.042954033234267</v>
      </c>
      <c r="BD34" s="259">
        <f t="shared" si="7"/>
        <v>184.85273329210304</v>
      </c>
      <c r="BE34" s="259">
        <f t="shared" si="7"/>
        <v>191.53695987514305</v>
      </c>
      <c r="BF34" s="259">
        <f t="shared" si="7"/>
        <v>268.98373404961171</v>
      </c>
      <c r="BG34" s="259">
        <f t="shared" si="7"/>
        <v>275.32660936516419</v>
      </c>
      <c r="BH34" s="259">
        <f t="shared" si="7"/>
        <v>258.86683107955582</v>
      </c>
      <c r="BI34" s="259">
        <f t="shared" si="7"/>
        <v>260.84002721261658</v>
      </c>
      <c r="BJ34" s="259">
        <f t="shared" si="7"/>
        <v>248.09649182432233</v>
      </c>
      <c r="BK34" s="259">
        <f t="shared" si="7"/>
        <v>247.40369695712045</v>
      </c>
      <c r="BL34" s="259">
        <f t="shared" si="7"/>
        <v>542.13405170591386</v>
      </c>
      <c r="BM34" s="259">
        <f t="shared" si="7"/>
        <v>657.33611496133722</v>
      </c>
      <c r="BN34" s="259">
        <f t="shared" si="7"/>
        <v>815.01418749495474</v>
      </c>
      <c r="BO34" s="259">
        <f t="shared" si="7"/>
        <v>290.13132767867035</v>
      </c>
      <c r="BP34" s="259">
        <f t="shared" si="7"/>
        <v>289.56123363130519</v>
      </c>
      <c r="BQ34" s="259">
        <f t="shared" si="7"/>
        <v>113.13054292479748</v>
      </c>
      <c r="BR34" s="259">
        <f t="shared" si="7"/>
        <v>111.18695329559793</v>
      </c>
      <c r="BS34" s="259">
        <f t="shared" si="7"/>
        <v>91.341459977852836</v>
      </c>
      <c r="BT34" s="259">
        <f t="shared" si="7"/>
        <v>84.435445206471812</v>
      </c>
      <c r="BU34" s="259">
        <f t="shared" si="7"/>
        <v>211.16029334147686</v>
      </c>
      <c r="BV34" s="259">
        <f t="shared" si="7"/>
        <v>112.72555514589087</v>
      </c>
      <c r="BW34" s="259">
        <f t="shared" si="7"/>
        <v>68.74372082702898</v>
      </c>
      <c r="BX34" s="259">
        <f t="shared" si="7"/>
        <v>202.95584183910324</v>
      </c>
      <c r="BY34" s="259">
        <f t="shared" si="7"/>
        <v>80.606253871298918</v>
      </c>
      <c r="BZ34" s="259">
        <f t="shared" si="7"/>
        <v>199.02379559390215</v>
      </c>
      <c r="CA34" s="259">
        <f t="shared" si="7"/>
        <v>110.12702535402528</v>
      </c>
      <c r="CB34" s="259">
        <f t="shared" si="7"/>
        <v>110.07122431164365</v>
      </c>
      <c r="CC34" s="259">
        <f t="shared" si="7"/>
        <v>107.72793630005174</v>
      </c>
      <c r="CD34" s="259">
        <f t="shared" si="7"/>
        <v>109.4089703186457</v>
      </c>
      <c r="CE34" s="368">
        <f t="shared" si="7"/>
        <v>107.80701351088132</v>
      </c>
    </row>
    <row r="35" spans="2:83" x14ac:dyDescent="0.35">
      <c r="B35" s="201" t="s">
        <v>267</v>
      </c>
      <c r="C35" s="53"/>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v>49.01007698731437</v>
      </c>
      <c r="AS35" s="197">
        <v>54.928644264655063</v>
      </c>
      <c r="AT35" s="197">
        <v>63.563224195543839</v>
      </c>
      <c r="AU35" s="197">
        <v>77.481540624652808</v>
      </c>
      <c r="AV35" s="197">
        <v>92.625030066404022</v>
      </c>
      <c r="AW35" s="197">
        <v>115.04578194128155</v>
      </c>
      <c r="AX35" s="197">
        <v>115.7679051997758</v>
      </c>
      <c r="AY35" s="197">
        <v>86.031613144754559</v>
      </c>
      <c r="AZ35" s="197">
        <v>73.255577902975844</v>
      </c>
      <c r="BA35" s="197">
        <v>65.250545908020698</v>
      </c>
      <c r="BB35" s="197">
        <v>66.077203214524772</v>
      </c>
      <c r="BC35" s="197">
        <v>64.369415279518336</v>
      </c>
      <c r="BD35" s="197">
        <v>59.240174531929284</v>
      </c>
      <c r="BE35" s="197">
        <v>63.29047369787336</v>
      </c>
      <c r="BF35" s="197">
        <v>65.797569580074082</v>
      </c>
      <c r="BG35" s="197">
        <v>73.665854849975858</v>
      </c>
      <c r="BH35" s="197">
        <v>71.728568368564723</v>
      </c>
      <c r="BI35" s="197">
        <v>66.565060880030302</v>
      </c>
      <c r="BJ35" s="197">
        <v>67.989095312176417</v>
      </c>
      <c r="BK35" s="197">
        <v>66.449511261353223</v>
      </c>
      <c r="BL35" s="197">
        <v>68.77838522329327</v>
      </c>
      <c r="BM35" s="197">
        <v>64.509369843916176</v>
      </c>
      <c r="BN35" s="197">
        <v>59.50339580183838</v>
      </c>
      <c r="BO35" s="197">
        <v>61.031767972721056</v>
      </c>
      <c r="BP35" s="197">
        <v>56.626029490618755</v>
      </c>
      <c r="BQ35" s="197">
        <v>55.665887243683471</v>
      </c>
      <c r="BR35" s="197">
        <v>55.142126512302589</v>
      </c>
      <c r="BS35" s="197">
        <v>49.351635248977452</v>
      </c>
      <c r="BT35" s="197">
        <v>46.728754970994508</v>
      </c>
      <c r="BU35" s="197">
        <v>44.165509165950461</v>
      </c>
      <c r="BV35" s="197">
        <v>51.985359701448871</v>
      </c>
      <c r="BW35" s="197">
        <v>38.8541545046455</v>
      </c>
      <c r="BX35" s="197">
        <v>66.719779088342278</v>
      </c>
      <c r="BY35" s="197">
        <v>52.572589071317289</v>
      </c>
      <c r="BZ35" s="197">
        <v>46.618697493628268</v>
      </c>
      <c r="CA35" s="197">
        <v>48.581632862540623</v>
      </c>
      <c r="CB35" s="197">
        <v>49.127851279033621</v>
      </c>
      <c r="CC35" s="197">
        <v>48.012623991955536</v>
      </c>
      <c r="CD35" s="197">
        <v>51.449674347609765</v>
      </c>
      <c r="CE35" s="220">
        <v>51.878012564122741</v>
      </c>
    </row>
    <row r="36" spans="2:83" x14ac:dyDescent="0.35">
      <c r="B36" s="201" t="s">
        <v>301</v>
      </c>
      <c r="C36" s="53"/>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v>38.608852203650834</v>
      </c>
      <c r="AS36" s="197">
        <v>35.667950821204585</v>
      </c>
      <c r="AT36" s="197">
        <v>41.644871024666649</v>
      </c>
      <c r="AU36" s="197">
        <v>46.821863344915457</v>
      </c>
      <c r="AV36" s="197">
        <v>45.197395036941543</v>
      </c>
      <c r="AW36" s="197">
        <v>45.615530926840819</v>
      </c>
      <c r="AX36" s="197">
        <v>42.92930651016183</v>
      </c>
      <c r="AY36" s="197">
        <v>40.478832397073248</v>
      </c>
      <c r="AZ36" s="197">
        <v>39.058518821817806</v>
      </c>
      <c r="BA36" s="197">
        <v>35.460286887689001</v>
      </c>
      <c r="BB36" s="197">
        <v>32.026922417864213</v>
      </c>
      <c r="BC36" s="197">
        <v>30.000622399392626</v>
      </c>
      <c r="BD36" s="197">
        <v>75.438925343626934</v>
      </c>
      <c r="BE36" s="197">
        <v>101.59786567290197</v>
      </c>
      <c r="BF36" s="197">
        <v>180.15074620010981</v>
      </c>
      <c r="BG36" s="197">
        <v>191.61324311119432</v>
      </c>
      <c r="BH36" s="197">
        <v>184.38119248934339</v>
      </c>
      <c r="BI36" s="197">
        <v>181.04123045049607</v>
      </c>
      <c r="BJ36" s="197">
        <v>175.09837958404782</v>
      </c>
      <c r="BK36" s="197">
        <v>175.27181895124207</v>
      </c>
      <c r="BL36" s="197">
        <v>183.20789273962276</v>
      </c>
      <c r="BM36" s="197">
        <v>188.28039077213222</v>
      </c>
      <c r="BN36" s="197">
        <v>174.63156256971789</v>
      </c>
      <c r="BO36" s="197">
        <v>60.352141264873296</v>
      </c>
      <c r="BP36" s="197">
        <v>50.301891850333931</v>
      </c>
      <c r="BQ36" s="197">
        <v>46.852553047094027</v>
      </c>
      <c r="BR36" s="197">
        <v>42.265850032706147</v>
      </c>
      <c r="BS36" s="197">
        <v>37.301720392744016</v>
      </c>
      <c r="BT36" s="197">
        <v>33.849490081069504</v>
      </c>
      <c r="BU36" s="197">
        <v>30.579427793065189</v>
      </c>
      <c r="BV36" s="197">
        <v>29.124328025510511</v>
      </c>
      <c r="BW36" s="197">
        <v>29.629893803869212</v>
      </c>
      <c r="BX36" s="197">
        <v>30.019606378078311</v>
      </c>
      <c r="BY36" s="197">
        <v>27.796783637649654</v>
      </c>
      <c r="BZ36" s="197">
        <v>25.047020921531381</v>
      </c>
      <c r="CA36" s="197">
        <v>28.265146956605285</v>
      </c>
      <c r="CB36" s="197">
        <v>28.177392200455941</v>
      </c>
      <c r="CC36" s="197">
        <v>27.26207224256175</v>
      </c>
      <c r="CD36" s="197">
        <v>25.890015150179384</v>
      </c>
      <c r="CE36" s="220">
        <v>24.380972336412114</v>
      </c>
    </row>
    <row r="37" spans="2:83" x14ac:dyDescent="0.35">
      <c r="B37" s="201" t="s">
        <v>256</v>
      </c>
      <c r="C37" s="53"/>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v>6.4605479354109064E-3</v>
      </c>
      <c r="AS37" s="197">
        <v>0.9665562878502707</v>
      </c>
      <c r="AT37" s="197">
        <v>18.849783726954378</v>
      </c>
      <c r="AU37" s="197">
        <v>47.966727833259277</v>
      </c>
      <c r="AV37" s="197">
        <v>30.646780794892855</v>
      </c>
      <c r="AW37" s="197">
        <v>23.709646561598575</v>
      </c>
      <c r="AX37" s="197">
        <v>0</v>
      </c>
      <c r="AY37" s="197">
        <v>110.83388599300922</v>
      </c>
      <c r="AZ37" s="197">
        <v>72.82782624269872</v>
      </c>
      <c r="BA37" s="197">
        <v>1.0392981952678682</v>
      </c>
      <c r="BB37" s="197">
        <v>0</v>
      </c>
      <c r="BC37" s="197">
        <v>1.6729163543233108</v>
      </c>
      <c r="BD37" s="197">
        <v>50.173633416546792</v>
      </c>
      <c r="BE37" s="197">
        <v>26.648620504367731</v>
      </c>
      <c r="BF37" s="197">
        <v>23.035418269427804</v>
      </c>
      <c r="BG37" s="197">
        <v>10.047511403993987</v>
      </c>
      <c r="BH37" s="197">
        <v>2.7570702216477416</v>
      </c>
      <c r="BI37" s="197">
        <v>13.233735882090203</v>
      </c>
      <c r="BJ37" s="197">
        <v>5.0090169280980783</v>
      </c>
      <c r="BK37" s="197">
        <v>5.6823667445251589</v>
      </c>
      <c r="BL37" s="197">
        <v>290.14777374299786</v>
      </c>
      <c r="BM37" s="197">
        <v>404.54635434528888</v>
      </c>
      <c r="BN37" s="197">
        <v>580.87922912339843</v>
      </c>
      <c r="BO37" s="197">
        <v>168.74741844107598</v>
      </c>
      <c r="BP37" s="197">
        <v>182.63331229035248</v>
      </c>
      <c r="BQ37" s="197">
        <v>10.612102634019973</v>
      </c>
      <c r="BR37" s="197">
        <v>13.778976750589187</v>
      </c>
      <c r="BS37" s="197">
        <v>4.6881043361313548</v>
      </c>
      <c r="BT37" s="197">
        <v>3.8572001544078032</v>
      </c>
      <c r="BU37" s="197">
        <v>136.4153563824612</v>
      </c>
      <c r="BV37" s="197">
        <v>31.615867418931483</v>
      </c>
      <c r="BW37" s="197">
        <v>0.25967251851426809</v>
      </c>
      <c r="BX37" s="197">
        <v>106.21645637268266</v>
      </c>
      <c r="BY37" s="197">
        <v>0.23688116233196208</v>
      </c>
      <c r="BZ37" s="197">
        <v>127.3580771787425</v>
      </c>
      <c r="CA37" s="197">
        <v>33.28024553487937</v>
      </c>
      <c r="CB37" s="197">
        <v>32.765980832154092</v>
      </c>
      <c r="CC37" s="197">
        <v>32.453240065534452</v>
      </c>
      <c r="CD37" s="197">
        <v>32.069280820856548</v>
      </c>
      <c r="CE37" s="220">
        <v>31.548028610346464</v>
      </c>
    </row>
    <row r="38" spans="2:83" s="243" customFormat="1" ht="26.25" customHeight="1" x14ac:dyDescent="0.35">
      <c r="B38" s="288" t="s">
        <v>438</v>
      </c>
      <c r="C38" s="233"/>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v>65.466134787858238</v>
      </c>
      <c r="AR38" s="197">
        <v>320.59358975632364</v>
      </c>
      <c r="AS38" s="197">
        <v>256.16829190396049</v>
      </c>
      <c r="AT38" s="197">
        <v>278.31136054289334</v>
      </c>
      <c r="AU38" s="197">
        <v>355.17615784331412</v>
      </c>
      <c r="AV38" s="197">
        <v>345.10261169728511</v>
      </c>
      <c r="AW38" s="197">
        <v>377.98449753548567</v>
      </c>
      <c r="AX38" s="197">
        <v>358.39292533572694</v>
      </c>
      <c r="AY38" s="197">
        <v>396.28183569769118</v>
      </c>
      <c r="AZ38" s="197">
        <v>351.28173276101484</v>
      </c>
      <c r="BA38" s="197">
        <v>291.22873506885804</v>
      </c>
      <c r="BB38" s="197">
        <v>307.98790936780853</v>
      </c>
      <c r="BC38" s="197">
        <v>280.59451316555879</v>
      </c>
      <c r="BD38" s="197">
        <v>338.7844969708587</v>
      </c>
      <c r="BE38" s="197">
        <v>371.43174201216942</v>
      </c>
      <c r="BF38" s="197">
        <v>442.19086331193228</v>
      </c>
      <c r="BG38" s="197">
        <v>473.19419341881985</v>
      </c>
      <c r="BH38" s="197">
        <v>456.73874806837597</v>
      </c>
      <c r="BI38" s="197">
        <v>485.84551779948174</v>
      </c>
      <c r="BJ38" s="197">
        <f t="shared" ref="BJ38:CE38" si="8">SUM(BJ39:BJ44)</f>
        <v>578.88169403860456</v>
      </c>
      <c r="BK38" s="197">
        <f t="shared" si="8"/>
        <v>520.63585447953471</v>
      </c>
      <c r="BL38" s="197">
        <f t="shared" si="8"/>
        <v>588.39579090786958</v>
      </c>
      <c r="BM38" s="197">
        <f t="shared" si="8"/>
        <v>709.71587257626607</v>
      </c>
      <c r="BN38" s="197">
        <f t="shared" si="8"/>
        <v>775.90208712624542</v>
      </c>
      <c r="BO38" s="197">
        <f t="shared" si="8"/>
        <v>313.19667202234388</v>
      </c>
      <c r="BP38" s="197">
        <f t="shared" si="8"/>
        <v>272.2029472574219</v>
      </c>
      <c r="BQ38" s="197">
        <f t="shared" si="8"/>
        <v>94.779310384677018</v>
      </c>
      <c r="BR38" s="197">
        <f t="shared" si="8"/>
        <v>82.616778329694284</v>
      </c>
      <c r="BS38" s="197">
        <f t="shared" si="8"/>
        <v>71.303565032418419</v>
      </c>
      <c r="BT38" s="197">
        <f t="shared" si="8"/>
        <v>66.658219480977863</v>
      </c>
      <c r="BU38" s="197">
        <f t="shared" si="8"/>
        <v>132.88147470374344</v>
      </c>
      <c r="BV38" s="197">
        <f t="shared" si="8"/>
        <v>74.523675285696015</v>
      </c>
      <c r="BW38" s="197">
        <f t="shared" si="8"/>
        <v>46.004632865054006</v>
      </c>
      <c r="BX38" s="197">
        <f t="shared" si="8"/>
        <v>141.14885465257771</v>
      </c>
      <c r="BY38" s="197">
        <f t="shared" si="8"/>
        <v>64.768087098435288</v>
      </c>
      <c r="BZ38" s="197">
        <f t="shared" si="8"/>
        <v>132.08096093706013</v>
      </c>
      <c r="CA38" s="197">
        <f t="shared" si="8"/>
        <v>80.046564018924144</v>
      </c>
      <c r="CB38" s="197">
        <f t="shared" si="8"/>
        <v>84.904914447256061</v>
      </c>
      <c r="CC38" s="197">
        <f t="shared" si="8"/>
        <v>83.83623112758724</v>
      </c>
      <c r="CD38" s="197">
        <f t="shared" si="8"/>
        <v>84.879462409070427</v>
      </c>
      <c r="CE38" s="220">
        <f t="shared" si="8"/>
        <v>83.385637781430489</v>
      </c>
    </row>
    <row r="39" spans="2:83" x14ac:dyDescent="0.35">
      <c r="B39" s="258" t="s">
        <v>770</v>
      </c>
      <c r="C39" s="73"/>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v>146.43105846463314</v>
      </c>
      <c r="BK39" s="197">
        <v>63.728396725648089</v>
      </c>
      <c r="BL39" s="197">
        <v>-0.30967660719795403</v>
      </c>
      <c r="BM39" s="197">
        <v>21.421695251712737</v>
      </c>
      <c r="BN39" s="197">
        <v>34.417481948561246</v>
      </c>
      <c r="BO39" s="197">
        <v>0.27553910923136044</v>
      </c>
      <c r="BP39" s="197">
        <v>-5.5456463473512541</v>
      </c>
      <c r="BQ39" s="197">
        <v>0</v>
      </c>
      <c r="BR39" s="197">
        <v>0</v>
      </c>
      <c r="BS39" s="197"/>
      <c r="BT39" s="197"/>
      <c r="BU39" s="197"/>
      <c r="BV39" s="197"/>
      <c r="BW39" s="197"/>
      <c r="BX39" s="197"/>
      <c r="BY39" s="197"/>
      <c r="BZ39" s="197"/>
      <c r="CA39" s="197"/>
      <c r="CB39" s="197"/>
      <c r="CC39" s="197"/>
      <c r="CD39" s="197"/>
      <c r="CE39" s="220"/>
    </row>
    <row r="40" spans="2:83" x14ac:dyDescent="0.35">
      <c r="B40" s="258" t="s">
        <v>771</v>
      </c>
      <c r="C40" s="73"/>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v>184.91341413662417</v>
      </c>
      <c r="BK40" s="197">
        <v>179.69900072722396</v>
      </c>
      <c r="BL40" s="197">
        <v>175.46785924414743</v>
      </c>
      <c r="BM40" s="197">
        <v>173.61116542103952</v>
      </c>
      <c r="BN40" s="197">
        <v>172.51436785510046</v>
      </c>
      <c r="BO40" s="197">
        <v>172.89000850746652</v>
      </c>
      <c r="BP40" s="197">
        <v>160.94766392669163</v>
      </c>
      <c r="BQ40" s="197">
        <v>10.377174640036067</v>
      </c>
      <c r="BR40" s="197">
        <v>0</v>
      </c>
      <c r="BS40" s="197"/>
      <c r="BT40" s="197"/>
      <c r="BU40" s="197"/>
      <c r="BV40" s="197"/>
      <c r="BW40" s="197"/>
      <c r="BX40" s="197"/>
      <c r="BY40" s="197"/>
      <c r="BZ40" s="197"/>
      <c r="CA40" s="197"/>
      <c r="CB40" s="197"/>
      <c r="CC40" s="197"/>
      <c r="CD40" s="197"/>
      <c r="CE40" s="220"/>
    </row>
    <row r="41" spans="2:83" x14ac:dyDescent="0.35">
      <c r="B41" s="258" t="s">
        <v>772</v>
      </c>
      <c r="C41" s="73"/>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v>36.787108123010846</v>
      </c>
      <c r="BK41" s="197">
        <v>65.659639497431172</v>
      </c>
      <c r="BL41" s="197">
        <v>103.46878480026362</v>
      </c>
      <c r="BM41" s="197">
        <v>150.37145503958186</v>
      </c>
      <c r="BN41" s="197">
        <v>137.04092202863472</v>
      </c>
      <c r="BO41" s="197">
        <v>-20.039587808349236</v>
      </c>
      <c r="BP41" s="197">
        <v>-40.934766788473233</v>
      </c>
      <c r="BQ41" s="197">
        <v>0</v>
      </c>
      <c r="BR41" s="197">
        <v>0</v>
      </c>
      <c r="BS41" s="197"/>
      <c r="BT41" s="197"/>
      <c r="BU41" s="197"/>
      <c r="BV41" s="197"/>
      <c r="BW41" s="197"/>
      <c r="BX41" s="197"/>
      <c r="BY41" s="197"/>
      <c r="BZ41" s="197"/>
      <c r="CA41" s="197"/>
      <c r="CB41" s="197"/>
      <c r="CC41" s="197"/>
      <c r="CD41" s="197"/>
      <c r="CE41" s="220"/>
    </row>
    <row r="42" spans="2:83" x14ac:dyDescent="0.35">
      <c r="B42" s="258" t="s">
        <v>267</v>
      </c>
      <c r="C42" s="73"/>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v>34.470471323273443</v>
      </c>
      <c r="BK42" s="197">
        <v>34.553745855903678</v>
      </c>
      <c r="BL42" s="197">
        <v>36.314987397898854</v>
      </c>
      <c r="BM42" s="197">
        <v>34.512512866495157</v>
      </c>
      <c r="BN42" s="197">
        <v>32.369847316200079</v>
      </c>
      <c r="BO42" s="197">
        <v>33.079218241214811</v>
      </c>
      <c r="BP42" s="197">
        <v>32.72984504557764</v>
      </c>
      <c r="BQ42" s="197">
        <v>33.065537022747982</v>
      </c>
      <c r="BR42" s="197">
        <v>34.243260564139909</v>
      </c>
      <c r="BS42" s="197">
        <v>31.640981885071</v>
      </c>
      <c r="BT42" s="197">
        <v>30.852585155454708</v>
      </c>
      <c r="BU42" s="197">
        <v>30.471936460272737</v>
      </c>
      <c r="BV42" s="197">
        <v>37.352283069668459</v>
      </c>
      <c r="BW42" s="197">
        <v>27.831083006097497</v>
      </c>
      <c r="BX42" s="197">
        <v>50.815630753384667</v>
      </c>
      <c r="BY42" s="197">
        <v>40.040739200592903</v>
      </c>
      <c r="BZ42" s="197">
        <v>35.903499787691921</v>
      </c>
      <c r="CA42" s="197">
        <v>37.41525909007548</v>
      </c>
      <c r="CB42" s="197">
        <v>37.835930491357551</v>
      </c>
      <c r="CC42" s="197">
        <v>36.977035566841295</v>
      </c>
      <c r="CD42" s="197">
        <v>39.624088001787257</v>
      </c>
      <c r="CE42" s="220">
        <v>39.953973689128397</v>
      </c>
    </row>
    <row r="43" spans="2:83" x14ac:dyDescent="0.35">
      <c r="B43" s="258" t="s">
        <v>301</v>
      </c>
      <c r="C43" s="73"/>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v>174.74818282487973</v>
      </c>
      <c r="BK43" s="197">
        <v>175.27181895124207</v>
      </c>
      <c r="BL43" s="197">
        <v>183.20789273962276</v>
      </c>
      <c r="BM43" s="197">
        <v>188.28039077213222</v>
      </c>
      <c r="BN43" s="197">
        <v>174.63156256971789</v>
      </c>
      <c r="BO43" s="197">
        <v>60.352141264873296</v>
      </c>
      <c r="BP43" s="197">
        <v>50.301891850333931</v>
      </c>
      <c r="BQ43" s="197">
        <v>46.852553047094027</v>
      </c>
      <c r="BR43" s="197">
        <v>42.265850032706147</v>
      </c>
      <c r="BS43" s="197">
        <v>37.295526974335182</v>
      </c>
      <c r="BT43" s="197">
        <v>33.840386840406566</v>
      </c>
      <c r="BU43" s="197">
        <v>30.575249297036667</v>
      </c>
      <c r="BV43" s="197">
        <v>29.11963641775802</v>
      </c>
      <c r="BW43" s="197">
        <v>29.625063761680952</v>
      </c>
      <c r="BX43" s="197">
        <v>30.017224200493608</v>
      </c>
      <c r="BY43" s="197">
        <v>27.794577850069544</v>
      </c>
      <c r="BZ43" s="197">
        <v>25.044813357550989</v>
      </c>
      <c r="CA43" s="197">
        <v>28.262655757331832</v>
      </c>
      <c r="CB43" s="197">
        <v>28.174908735604852</v>
      </c>
      <c r="CC43" s="197">
        <v>27.259669451072014</v>
      </c>
      <c r="CD43" s="197">
        <v>25.887733287395125</v>
      </c>
      <c r="CE43" s="220">
        <v>24.378823475814862</v>
      </c>
    </row>
    <row r="44" spans="2:83" x14ac:dyDescent="0.35">
      <c r="B44" s="258" t="s">
        <v>256</v>
      </c>
      <c r="C44" s="73"/>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v>1.5314591661832007</v>
      </c>
      <c r="BK44" s="197">
        <v>1.7232527220856662</v>
      </c>
      <c r="BL44" s="197">
        <v>90.245943333134889</v>
      </c>
      <c r="BM44" s="197">
        <v>141.51865322530452</v>
      </c>
      <c r="BN44" s="197">
        <v>224.92790540803108</v>
      </c>
      <c r="BO44" s="197">
        <v>66.639352707907094</v>
      </c>
      <c r="BP44" s="197">
        <v>74.703959570643178</v>
      </c>
      <c r="BQ44" s="197">
        <v>4.4840456747989439</v>
      </c>
      <c r="BR44" s="197">
        <v>6.1076677328482276</v>
      </c>
      <c r="BS44" s="197">
        <v>2.3670561730122364</v>
      </c>
      <c r="BT44" s="197">
        <v>1.9652474851165975</v>
      </c>
      <c r="BU44" s="197">
        <v>71.834288946434015</v>
      </c>
      <c r="BV44" s="197">
        <v>8.0517557982695322</v>
      </c>
      <c r="BW44" s="197">
        <v>-11.451513902724445</v>
      </c>
      <c r="BX44" s="197">
        <v>60.315999698699436</v>
      </c>
      <c r="BY44" s="197">
        <v>-3.0672299522271453</v>
      </c>
      <c r="BZ44" s="197">
        <v>71.132647791817206</v>
      </c>
      <c r="CA44" s="197">
        <v>14.368649171516839</v>
      </c>
      <c r="CB44" s="197">
        <v>18.894075220293658</v>
      </c>
      <c r="CC44" s="197">
        <v>19.599526109673935</v>
      </c>
      <c r="CD44" s="197">
        <v>19.367641119888052</v>
      </c>
      <c r="CE44" s="220">
        <v>19.052840616487238</v>
      </c>
    </row>
    <row r="45" spans="2:83" s="243" customFormat="1" ht="26.25" customHeight="1" x14ac:dyDescent="0.35">
      <c r="B45" s="288" t="s">
        <v>776</v>
      </c>
      <c r="C45" s="233"/>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v>14.44832804006629</v>
      </c>
      <c r="AR45" s="197">
        <v>70.75477065129688</v>
      </c>
      <c r="AS45" s="197">
        <v>56.536154561217892</v>
      </c>
      <c r="AT45" s="197">
        <v>61.423113605703016</v>
      </c>
      <c r="AU45" s="197">
        <v>78.387118120838281</v>
      </c>
      <c r="AV45" s="197">
        <v>78.47882199894174</v>
      </c>
      <c r="AW45" s="197">
        <v>78.221402689886148</v>
      </c>
      <c r="AX45" s="197">
        <v>57.598828829271248</v>
      </c>
      <c r="AY45" s="197">
        <v>95.37913839394399</v>
      </c>
      <c r="AZ45" s="197">
        <v>72.593539026281391</v>
      </c>
      <c r="BA45" s="197">
        <v>38.485957060260645</v>
      </c>
      <c r="BB45" s="197">
        <v>38.515262852195633</v>
      </c>
      <c r="BC45" s="197">
        <v>38.232019814504696</v>
      </c>
      <c r="BD45" s="197">
        <v>60.6141467308233</v>
      </c>
      <c r="BE45" s="197">
        <v>46.618492150099328</v>
      </c>
      <c r="BF45" s="197">
        <v>47.47663927332863</v>
      </c>
      <c r="BG45" s="197">
        <v>48.302008750290028</v>
      </c>
      <c r="BH45" s="197">
        <v>50.236631686958575</v>
      </c>
      <c r="BI45" s="197">
        <v>61.353095174878341</v>
      </c>
      <c r="BJ45" s="197">
        <f t="shared" ref="BJ45:CE45" si="9">SUM(BJ46:BJ51)</f>
        <v>66.431589549528042</v>
      </c>
      <c r="BK45" s="197">
        <f t="shared" si="9"/>
        <v>60.816951148217747</v>
      </c>
      <c r="BL45" s="197">
        <f t="shared" si="9"/>
        <v>252.76665059907089</v>
      </c>
      <c r="BM45" s="197">
        <f t="shared" si="9"/>
        <v>313.83749762775028</v>
      </c>
      <c r="BN45" s="197">
        <f t="shared" si="9"/>
        <v>403.70278853375936</v>
      </c>
      <c r="BO45" s="197">
        <f t="shared" si="9"/>
        <v>142.99742628440379</v>
      </c>
      <c r="BP45" s="197">
        <f t="shared" si="9"/>
        <v>142.19042379302621</v>
      </c>
      <c r="BQ45" s="197">
        <f t="shared" si="9"/>
        <v>29.437957582894033</v>
      </c>
      <c r="BR45" s="197">
        <f t="shared" si="9"/>
        <v>28.570174965903639</v>
      </c>
      <c r="BS45" s="197">
        <f t="shared" si="9"/>
        <v>20.037894945434402</v>
      </c>
      <c r="BT45" s="197">
        <f t="shared" si="9"/>
        <v>17.777225725493945</v>
      </c>
      <c r="BU45" s="197">
        <f t="shared" si="9"/>
        <v>78.27881863773348</v>
      </c>
      <c r="BV45" s="197">
        <f t="shared" si="9"/>
        <v>38.20187986019485</v>
      </c>
      <c r="BW45" s="197">
        <f t="shared" si="9"/>
        <v>22.739087961974978</v>
      </c>
      <c r="BX45" s="197">
        <f t="shared" si="9"/>
        <v>61.806987186525554</v>
      </c>
      <c r="BY45" s="197">
        <f t="shared" si="9"/>
        <v>15.838166772863607</v>
      </c>
      <c r="BZ45" s="197">
        <f t="shared" si="9"/>
        <v>66.942834656842038</v>
      </c>
      <c r="CA45" s="197">
        <f t="shared" si="9"/>
        <v>30.080461335101123</v>
      </c>
      <c r="CB45" s="197">
        <f t="shared" si="9"/>
        <v>25.166309864387593</v>
      </c>
      <c r="CC45" s="197">
        <f t="shared" si="9"/>
        <v>23.891705172464498</v>
      </c>
      <c r="CD45" s="197">
        <f t="shared" si="9"/>
        <v>24.529507909575266</v>
      </c>
      <c r="CE45" s="220">
        <f t="shared" si="9"/>
        <v>24.421375729450823</v>
      </c>
    </row>
    <row r="46" spans="2:83" x14ac:dyDescent="0.35">
      <c r="B46" s="258" t="s">
        <v>770</v>
      </c>
      <c r="C46" s="53"/>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v>8.3586439292708139</v>
      </c>
      <c r="BK46" s="197">
        <v>4.284833504499284</v>
      </c>
      <c r="BL46" s="197">
        <v>-2.2951327493725918E-2</v>
      </c>
      <c r="BM46" s="197">
        <v>1.6620280798742639</v>
      </c>
      <c r="BN46" s="197">
        <v>2.9928245172661949</v>
      </c>
      <c r="BO46" s="197">
        <v>2.4285819203199339E-2</v>
      </c>
      <c r="BP46" s="197">
        <v>-0.47568519157518901</v>
      </c>
      <c r="BQ46" s="197">
        <v>0</v>
      </c>
      <c r="BR46" s="197">
        <v>0</v>
      </c>
      <c r="BS46" s="197"/>
      <c r="BT46" s="197"/>
      <c r="BU46" s="197"/>
      <c r="BV46" s="197"/>
      <c r="BW46" s="197"/>
      <c r="BX46" s="197"/>
      <c r="BY46" s="197"/>
      <c r="BZ46" s="197"/>
      <c r="CA46" s="197"/>
      <c r="CB46" s="197"/>
      <c r="CC46" s="197"/>
      <c r="CD46" s="197"/>
      <c r="CE46" s="220"/>
    </row>
    <row r="47" spans="2:83" x14ac:dyDescent="0.35">
      <c r="B47" s="258" t="s">
        <v>771</v>
      </c>
      <c r="C47" s="53"/>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v>20.090370937238546</v>
      </c>
      <c r="BK47" s="197">
        <v>19.744951245277662</v>
      </c>
      <c r="BL47" s="197">
        <v>18.848706917699115</v>
      </c>
      <c r="BM47" s="197">
        <v>17.17033504164127</v>
      </c>
      <c r="BN47" s="197">
        <v>15.82009486880834</v>
      </c>
      <c r="BO47" s="197">
        <v>13.013226446798557</v>
      </c>
      <c r="BP47" s="197">
        <v>11.004968473619941</v>
      </c>
      <c r="BQ47" s="197">
        <v>0.70955040273750891</v>
      </c>
      <c r="BR47" s="197">
        <v>0</v>
      </c>
      <c r="BS47" s="197"/>
      <c r="BT47" s="197"/>
      <c r="BU47" s="197"/>
      <c r="BV47" s="197"/>
      <c r="BW47" s="197"/>
      <c r="BX47" s="197"/>
      <c r="BY47" s="197"/>
      <c r="BZ47" s="197"/>
      <c r="CA47" s="197"/>
      <c r="CB47" s="197"/>
      <c r="CC47" s="197"/>
      <c r="CD47" s="197"/>
      <c r="CE47" s="220"/>
    </row>
    <row r="48" spans="2:83" x14ac:dyDescent="0.35">
      <c r="B48" s="258" t="s">
        <v>772</v>
      </c>
      <c r="C48" s="53"/>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v>0.63619617303274112</v>
      </c>
      <c r="BK48" s="197">
        <v>0.93228697055176113</v>
      </c>
      <c r="BL48" s="197">
        <v>1.5756667736080754</v>
      </c>
      <c r="BM48" s="197">
        <v>1.9805764088293454</v>
      </c>
      <c r="BN48" s="197">
        <v>1.8049969466790796</v>
      </c>
      <c r="BO48" s="197">
        <v>-0.10070144627311174</v>
      </c>
      <c r="BP48" s="197">
        <v>-0.16439665376896881</v>
      </c>
      <c r="BQ48" s="197">
        <v>0</v>
      </c>
      <c r="BR48" s="197">
        <v>0</v>
      </c>
      <c r="BS48" s="197"/>
      <c r="BT48" s="197"/>
      <c r="BU48" s="197"/>
      <c r="BV48" s="197"/>
      <c r="BW48" s="197"/>
      <c r="BX48" s="197"/>
      <c r="BY48" s="197"/>
      <c r="BZ48" s="197"/>
      <c r="CA48" s="197"/>
      <c r="CB48" s="197"/>
      <c r="CC48" s="197"/>
      <c r="CD48" s="197"/>
      <c r="CE48" s="220"/>
    </row>
    <row r="49" spans="1:83" x14ac:dyDescent="0.35">
      <c r="B49" s="258" t="s">
        <v>267</v>
      </c>
      <c r="C49" s="53"/>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v>33.518623988902974</v>
      </c>
      <c r="BK49" s="197">
        <v>31.895765405449549</v>
      </c>
      <c r="BL49" s="197">
        <v>32.463397825394424</v>
      </c>
      <c r="BM49" s="197">
        <v>29.996856977421022</v>
      </c>
      <c r="BN49" s="197">
        <v>27.1335484856383</v>
      </c>
      <c r="BO49" s="197">
        <v>27.952549731506245</v>
      </c>
      <c r="BP49" s="197">
        <v>23.896184445041115</v>
      </c>
      <c r="BQ49" s="197">
        <v>22.600350220935493</v>
      </c>
      <c r="BR49" s="197">
        <v>20.89886594816268</v>
      </c>
      <c r="BS49" s="197">
        <v>17.710653363906449</v>
      </c>
      <c r="BT49" s="197">
        <v>15.8761698155398</v>
      </c>
      <c r="BU49" s="197">
        <v>13.693572705677727</v>
      </c>
      <c r="BV49" s="197">
        <v>14.633076631780412</v>
      </c>
      <c r="BW49" s="197">
        <v>11.023071498548006</v>
      </c>
      <c r="BX49" s="197">
        <v>15.904148334957618</v>
      </c>
      <c r="BY49" s="197">
        <v>12.53184987072439</v>
      </c>
      <c r="BZ49" s="197">
        <v>10.715197705936346</v>
      </c>
      <c r="CA49" s="197">
        <v>11.166373772465143</v>
      </c>
      <c r="CB49" s="197">
        <v>11.291920787676068</v>
      </c>
      <c r="CC49" s="197">
        <v>11.035588425114243</v>
      </c>
      <c r="CD49" s="197">
        <v>11.825586345822508</v>
      </c>
      <c r="CE49" s="220">
        <v>11.924038874994348</v>
      </c>
    </row>
    <row r="50" spans="1:83" x14ac:dyDescent="0.35">
      <c r="B50" s="258" t="s">
        <v>301</v>
      </c>
      <c r="C50" s="53"/>
      <c r="D50" s="197"/>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v>0.35019675916809567</v>
      </c>
      <c r="BK50" s="197">
        <v>0</v>
      </c>
      <c r="BL50" s="197">
        <v>0</v>
      </c>
      <c r="BM50" s="197">
        <v>0</v>
      </c>
      <c r="BN50" s="197">
        <v>0</v>
      </c>
      <c r="BO50" s="197">
        <v>0</v>
      </c>
      <c r="BP50" s="197">
        <v>0</v>
      </c>
      <c r="BQ50" s="197">
        <v>0</v>
      </c>
      <c r="BR50" s="197">
        <v>0</v>
      </c>
      <c r="BS50" s="197">
        <v>6.1934184088358558E-3</v>
      </c>
      <c r="BT50" s="197">
        <v>9.1032406629385724E-3</v>
      </c>
      <c r="BU50" s="197">
        <v>4.178496028566259E-3</v>
      </c>
      <c r="BV50" s="197">
        <v>4.6916077524900707E-3</v>
      </c>
      <c r="BW50" s="197">
        <v>4.8300421882585967E-3</v>
      </c>
      <c r="BX50" s="197">
        <v>2.3821775847060276E-3</v>
      </c>
      <c r="BY50" s="197">
        <v>2.2057875801096351E-3</v>
      </c>
      <c r="BZ50" s="197">
        <v>2.207563980391119E-3</v>
      </c>
      <c r="CA50" s="197">
        <v>2.4911992734537591E-3</v>
      </c>
      <c r="CB50" s="197">
        <v>2.4834648510878112E-3</v>
      </c>
      <c r="CC50" s="197">
        <v>2.402791489737616E-3</v>
      </c>
      <c r="CD50" s="197">
        <v>2.2818627842582711E-3</v>
      </c>
      <c r="CE50" s="220">
        <v>2.1488605972527441E-3</v>
      </c>
    </row>
    <row r="51" spans="1:83" x14ac:dyDescent="0.35">
      <c r="B51" s="258" t="s">
        <v>256</v>
      </c>
      <c r="C51" s="53"/>
      <c r="D51" s="197"/>
      <c r="E51" s="197"/>
      <c r="F51" s="197"/>
      <c r="G51" s="197"/>
      <c r="H51" s="197"/>
      <c r="I51" s="197"/>
      <c r="J51" s="197"/>
      <c r="K51" s="197"/>
      <c r="L51" s="197"/>
      <c r="M51" s="197"/>
      <c r="N51" s="197"/>
      <c r="O51" s="197"/>
      <c r="P51" s="197"/>
      <c r="Q51" s="197"/>
      <c r="R51" s="197"/>
      <c r="S51" s="197"/>
      <c r="T51" s="197"/>
      <c r="U51" s="197"/>
      <c r="V51" s="197"/>
      <c r="W51" s="197"/>
      <c r="X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v>3.4775577619148779</v>
      </c>
      <c r="BK51" s="197">
        <v>3.9591140224394934</v>
      </c>
      <c r="BL51" s="197">
        <v>199.90183040986298</v>
      </c>
      <c r="BM51" s="197">
        <v>263.02770111998439</v>
      </c>
      <c r="BN51" s="197">
        <v>355.95132371536744</v>
      </c>
      <c r="BO51" s="197">
        <v>102.1080657331689</v>
      </c>
      <c r="BP51" s="197">
        <v>107.92935271970931</v>
      </c>
      <c r="BQ51" s="197">
        <v>6.1280569592210297</v>
      </c>
      <c r="BR51" s="197">
        <v>7.6713090177409589</v>
      </c>
      <c r="BS51" s="197">
        <v>2.3210481631191175</v>
      </c>
      <c r="BT51" s="197">
        <v>1.8919526692912056</v>
      </c>
      <c r="BU51" s="197">
        <v>64.581067436027183</v>
      </c>
      <c r="BV51" s="197">
        <v>23.564111620661951</v>
      </c>
      <c r="BW51" s="197">
        <v>11.711186421238713</v>
      </c>
      <c r="BX51" s="197">
        <v>45.900456673983228</v>
      </c>
      <c r="BY51" s="197">
        <v>3.3041111145591078</v>
      </c>
      <c r="BZ51" s="197">
        <v>56.225429386925306</v>
      </c>
      <c r="CA51" s="197">
        <v>18.911596363362527</v>
      </c>
      <c r="CB51" s="197">
        <v>13.871905611860438</v>
      </c>
      <c r="CC51" s="197">
        <v>12.853713955860519</v>
      </c>
      <c r="CD51" s="197">
        <v>12.701639700968498</v>
      </c>
      <c r="CE51" s="220">
        <v>12.495187993859224</v>
      </c>
    </row>
    <row r="52" spans="1:83" ht="16" thickBot="1" x14ac:dyDescent="0.4">
      <c r="A52" s="418"/>
      <c r="B52" s="507"/>
      <c r="C52" s="123"/>
      <c r="D52" s="482"/>
      <c r="E52" s="482"/>
      <c r="F52" s="482"/>
      <c r="G52" s="482"/>
      <c r="H52" s="482"/>
      <c r="I52" s="482"/>
      <c r="J52" s="482"/>
      <c r="K52" s="482"/>
      <c r="L52" s="482"/>
      <c r="M52" s="482"/>
      <c r="N52" s="482"/>
      <c r="O52" s="482"/>
      <c r="P52" s="482"/>
      <c r="Q52" s="482"/>
      <c r="R52" s="482"/>
      <c r="S52" s="482"/>
      <c r="T52" s="482"/>
      <c r="U52" s="482"/>
      <c r="V52" s="482"/>
      <c r="W52" s="482"/>
      <c r="X52" s="482"/>
      <c r="Y52" s="482"/>
      <c r="Z52" s="482"/>
      <c r="AA52" s="482"/>
      <c r="AB52" s="482"/>
      <c r="AC52" s="482"/>
      <c r="AD52" s="482"/>
      <c r="AE52" s="482"/>
      <c r="AF52" s="482"/>
      <c r="AG52" s="482"/>
      <c r="AH52" s="482"/>
      <c r="AI52" s="482"/>
      <c r="AJ52" s="482"/>
      <c r="AK52" s="482"/>
      <c r="AL52" s="482"/>
      <c r="AM52" s="482"/>
      <c r="AN52" s="482"/>
      <c r="AO52" s="482"/>
      <c r="AP52" s="482"/>
      <c r="AQ52" s="482"/>
      <c r="AR52" s="482"/>
      <c r="AS52" s="482"/>
      <c r="AT52" s="482"/>
      <c r="AU52" s="482"/>
      <c r="AV52" s="482"/>
      <c r="AW52" s="482"/>
      <c r="AX52" s="482"/>
      <c r="AY52" s="482"/>
      <c r="AZ52" s="482"/>
      <c r="BA52" s="482"/>
      <c r="BB52" s="482"/>
      <c r="BC52" s="482"/>
      <c r="BD52" s="482"/>
      <c r="BE52" s="482"/>
      <c r="BF52" s="482"/>
      <c r="BG52" s="482"/>
      <c r="BH52" s="482"/>
      <c r="BI52" s="482"/>
      <c r="BJ52" s="482"/>
      <c r="BK52" s="482"/>
      <c r="BL52" s="482"/>
      <c r="BM52" s="482"/>
      <c r="BN52" s="482"/>
      <c r="BO52" s="482"/>
      <c r="BP52" s="482"/>
      <c r="BQ52" s="482"/>
      <c r="BR52" s="482"/>
      <c r="BS52" s="482"/>
      <c r="BT52" s="482"/>
      <c r="BU52" s="482"/>
      <c r="BV52" s="482"/>
      <c r="BW52" s="482"/>
      <c r="BX52" s="482"/>
      <c r="BY52" s="482"/>
      <c r="BZ52" s="482"/>
      <c r="CA52" s="482"/>
      <c r="CB52" s="482"/>
      <c r="CC52" s="482"/>
      <c r="CD52" s="482"/>
      <c r="CE52" s="544"/>
    </row>
    <row r="53" spans="1:83" x14ac:dyDescent="0.35">
      <c r="B53" s="53"/>
      <c r="C53" s="53"/>
      <c r="D53" s="197"/>
      <c r="E53" s="197"/>
      <c r="F53" s="197"/>
      <c r="G53" s="197"/>
      <c r="H53" s="197"/>
      <c r="I53" s="197"/>
      <c r="J53" s="197"/>
      <c r="K53" s="197"/>
      <c r="L53" s="197"/>
      <c r="M53" s="197"/>
      <c r="N53" s="197"/>
      <c r="O53" s="197"/>
      <c r="P53" s="197"/>
      <c r="Q53" s="197"/>
      <c r="R53" s="197"/>
      <c r="S53" s="197"/>
      <c r="T53" s="197"/>
      <c r="U53" s="197"/>
      <c r="V53" s="197"/>
      <c r="W53" s="197"/>
      <c r="X53" s="197"/>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row>
  </sheetData>
  <hyperlinks>
    <hyperlink ref="A1" location="Contents!A1" display="Contents page" xr:uid="{00000000-0004-0000-1D00-000000000000}"/>
    <hyperlink ref="B1" location="Notes!A1" display="Information relating to this table can be found in the 'Notes' tab" xr:uid="{00000000-0004-0000-1D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C9C9C9"/>
  </sheetPr>
  <dimension ref="A1:CE39"/>
  <sheetViews>
    <sheetView zoomScale="70" zoomScaleNormal="70" workbookViewId="0">
      <pane xSplit="3" ySplit="3" topLeftCell="BY4" activePane="bottomRight" state="frozen"/>
      <selection pane="topRight" activeCell="D1" sqref="D1"/>
      <selection pane="bottomLeft" activeCell="A4" sqref="A4"/>
      <selection pane="bottomRight"/>
    </sheetView>
  </sheetViews>
  <sheetFormatPr defaultColWidth="12.81640625" defaultRowHeight="15.5" x14ac:dyDescent="0.35"/>
  <cols>
    <col min="1" max="1" width="23" style="363" bestFit="1" customWidth="1"/>
    <col min="2" max="2" width="84.1796875" style="363" customWidth="1"/>
    <col min="3" max="3" width="25.81640625" style="363" customWidth="1"/>
    <col min="4" max="75" width="12.81640625" style="197" customWidth="1"/>
    <col min="76" max="76" width="12.81640625" style="363" customWidth="1"/>
    <col min="77" max="16384" width="12.81640625" style="363"/>
  </cols>
  <sheetData>
    <row r="1" spans="1:83" s="361" customFormat="1" ht="25.5" customHeight="1" thickBot="1" x14ac:dyDescent="0.3">
      <c r="A1" s="45" t="s">
        <v>46</v>
      </c>
      <c r="B1" s="46" t="s">
        <v>114</v>
      </c>
      <c r="C1" s="110"/>
      <c r="D1" s="360"/>
      <c r="E1" s="360"/>
      <c r="F1" s="360"/>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421"/>
      <c r="BW1" s="421"/>
      <c r="BX1" s="421"/>
    </row>
    <row r="2" spans="1:83" ht="15.75" customHeight="1" x14ac:dyDescent="0.35">
      <c r="A2" s="48" t="s">
        <v>47</v>
      </c>
      <c r="B2" s="17" t="s">
        <v>777</v>
      </c>
      <c r="C2" s="443"/>
      <c r="D2" s="51"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83" x14ac:dyDescent="0.35">
      <c r="A3" s="112">
        <v>2023</v>
      </c>
      <c r="B3" s="364" t="s">
        <v>245</v>
      </c>
      <c r="C3" s="408"/>
      <c r="D3" s="272" t="s">
        <v>150</v>
      </c>
      <c r="E3" s="272" t="s">
        <v>150</v>
      </c>
      <c r="F3" s="272" t="s">
        <v>150</v>
      </c>
      <c r="G3" s="272" t="s">
        <v>150</v>
      </c>
      <c r="H3" s="272" t="s">
        <v>150</v>
      </c>
      <c r="I3" s="272" t="s">
        <v>150</v>
      </c>
      <c r="J3" s="272" t="s">
        <v>150</v>
      </c>
      <c r="K3" s="272" t="s">
        <v>150</v>
      </c>
      <c r="L3" s="272" t="s">
        <v>150</v>
      </c>
      <c r="M3" s="272" t="s">
        <v>150</v>
      </c>
      <c r="N3" s="272" t="s">
        <v>150</v>
      </c>
      <c r="O3" s="272" t="s">
        <v>150</v>
      </c>
      <c r="P3" s="272" t="s">
        <v>150</v>
      </c>
      <c r="Q3" s="272" t="s">
        <v>150</v>
      </c>
      <c r="R3" s="272" t="s">
        <v>150</v>
      </c>
      <c r="S3" s="272" t="s">
        <v>150</v>
      </c>
      <c r="T3" s="272" t="s">
        <v>150</v>
      </c>
      <c r="U3" s="272" t="s">
        <v>150</v>
      </c>
      <c r="V3" s="272" t="s">
        <v>150</v>
      </c>
      <c r="W3" s="272" t="s">
        <v>150</v>
      </c>
      <c r="X3" s="272" t="s">
        <v>150</v>
      </c>
      <c r="Y3" s="272" t="s">
        <v>150</v>
      </c>
      <c r="Z3" s="272" t="s">
        <v>150</v>
      </c>
      <c r="AA3" s="272" t="s">
        <v>150</v>
      </c>
      <c r="AB3" s="272" t="s">
        <v>150</v>
      </c>
      <c r="AC3" s="272" t="s">
        <v>150</v>
      </c>
      <c r="AD3" s="272" t="s">
        <v>150</v>
      </c>
      <c r="AE3" s="272" t="s">
        <v>150</v>
      </c>
      <c r="AF3" s="272" t="s">
        <v>150</v>
      </c>
      <c r="AG3" s="272" t="s">
        <v>150</v>
      </c>
      <c r="AH3" s="272" t="s">
        <v>150</v>
      </c>
      <c r="AI3" s="272" t="s">
        <v>150</v>
      </c>
      <c r="AJ3" s="272" t="s">
        <v>150</v>
      </c>
      <c r="AK3" s="272" t="s">
        <v>150</v>
      </c>
      <c r="AL3" s="272" t="s">
        <v>150</v>
      </c>
      <c r="AM3" s="272" t="s">
        <v>150</v>
      </c>
      <c r="AN3" s="272" t="s">
        <v>150</v>
      </c>
      <c r="AO3" s="272" t="s">
        <v>150</v>
      </c>
      <c r="AP3" s="272" t="s">
        <v>150</v>
      </c>
      <c r="AQ3" s="272" t="s">
        <v>150</v>
      </c>
      <c r="AR3" s="272" t="s">
        <v>150</v>
      </c>
      <c r="AS3" s="272" t="s">
        <v>150</v>
      </c>
      <c r="AT3" s="272" t="s">
        <v>150</v>
      </c>
      <c r="AU3" s="272" t="s">
        <v>150</v>
      </c>
      <c r="AV3" s="272" t="s">
        <v>150</v>
      </c>
      <c r="AW3" s="272" t="s">
        <v>150</v>
      </c>
      <c r="AX3" s="272" t="s">
        <v>150</v>
      </c>
      <c r="AY3" s="272" t="s">
        <v>150</v>
      </c>
      <c r="AZ3" s="272" t="s">
        <v>150</v>
      </c>
      <c r="BA3" s="272" t="s">
        <v>150</v>
      </c>
      <c r="BB3" s="272" t="s">
        <v>150</v>
      </c>
      <c r="BC3" s="272" t="s">
        <v>150</v>
      </c>
      <c r="BD3" s="272" t="s">
        <v>150</v>
      </c>
      <c r="BE3" s="272" t="s">
        <v>150</v>
      </c>
      <c r="BF3" s="272" t="s">
        <v>150</v>
      </c>
      <c r="BG3" s="272" t="s">
        <v>150</v>
      </c>
      <c r="BH3" s="272" t="s">
        <v>150</v>
      </c>
      <c r="BI3" s="272" t="s">
        <v>150</v>
      </c>
      <c r="BJ3" s="272" t="s">
        <v>150</v>
      </c>
      <c r="BK3" s="272" t="s">
        <v>150</v>
      </c>
      <c r="BL3" s="272" t="s">
        <v>150</v>
      </c>
      <c r="BM3" s="272" t="s">
        <v>150</v>
      </c>
      <c r="BN3" s="272" t="s">
        <v>150</v>
      </c>
      <c r="BO3" s="272" t="s">
        <v>150</v>
      </c>
      <c r="BP3" s="272" t="s">
        <v>150</v>
      </c>
      <c r="BQ3" s="272" t="s">
        <v>150</v>
      </c>
      <c r="BR3" s="272" t="s">
        <v>150</v>
      </c>
      <c r="BS3" s="272" t="s">
        <v>150</v>
      </c>
      <c r="BT3" s="272" t="s">
        <v>150</v>
      </c>
      <c r="BU3" s="272" t="s">
        <v>150</v>
      </c>
      <c r="BV3" s="272" t="s">
        <v>150</v>
      </c>
      <c r="BW3" s="272" t="s">
        <v>150</v>
      </c>
      <c r="BX3" s="272" t="s">
        <v>150</v>
      </c>
      <c r="BY3" s="272" t="s">
        <v>150</v>
      </c>
      <c r="BZ3" s="272" t="s">
        <v>151</v>
      </c>
      <c r="CA3" s="272" t="s">
        <v>151</v>
      </c>
      <c r="CB3" s="272" t="s">
        <v>151</v>
      </c>
      <c r="CC3" s="272" t="s">
        <v>151</v>
      </c>
      <c r="CD3" s="272" t="s">
        <v>151</v>
      </c>
      <c r="CE3" s="273" t="s">
        <v>151</v>
      </c>
    </row>
    <row r="4" spans="1:83" s="243" customFormat="1" ht="24" customHeight="1" x14ac:dyDescent="0.35">
      <c r="A4" s="36"/>
      <c r="B4" s="108" t="s">
        <v>163</v>
      </c>
      <c r="D4" s="527">
        <f t="shared" ref="D4:AI4" si="0">SUM(D5,D12)</f>
        <v>176.4</v>
      </c>
      <c r="E4" s="527">
        <f t="shared" si="0"/>
        <v>248.9</v>
      </c>
      <c r="F4" s="527">
        <f t="shared" si="0"/>
        <v>248.6</v>
      </c>
      <c r="G4" s="527">
        <f t="shared" si="0"/>
        <v>275.2</v>
      </c>
      <c r="H4" s="527">
        <f t="shared" si="0"/>
        <v>315.5</v>
      </c>
      <c r="I4" s="527">
        <f t="shared" si="0"/>
        <v>334.1</v>
      </c>
      <c r="J4" s="527">
        <f t="shared" si="0"/>
        <v>348.1</v>
      </c>
      <c r="K4" s="527">
        <f t="shared" si="0"/>
        <v>432.5</v>
      </c>
      <c r="L4" s="527">
        <f t="shared" si="0"/>
        <v>447.9</v>
      </c>
      <c r="M4" s="527">
        <f t="shared" si="0"/>
        <v>482.1</v>
      </c>
      <c r="N4" s="527">
        <f t="shared" si="0"/>
        <v>617.4</v>
      </c>
      <c r="O4" s="527">
        <f t="shared" si="0"/>
        <v>657</v>
      </c>
      <c r="P4" s="527">
        <f t="shared" si="0"/>
        <v>676.9</v>
      </c>
      <c r="Q4" s="527">
        <f t="shared" si="0"/>
        <v>783.9</v>
      </c>
      <c r="R4" s="527">
        <f t="shared" si="0"/>
        <v>807.1</v>
      </c>
      <c r="S4" s="527">
        <f t="shared" si="0"/>
        <v>958.8</v>
      </c>
      <c r="T4" s="527">
        <f t="shared" si="0"/>
        <v>1014.7</v>
      </c>
      <c r="U4" s="527">
        <f t="shared" si="0"/>
        <v>1237.8</v>
      </c>
      <c r="V4" s="527">
        <f t="shared" si="0"/>
        <v>1271.5999999999999</v>
      </c>
      <c r="W4" s="527">
        <f t="shared" si="0"/>
        <v>1384.6</v>
      </c>
      <c r="X4" s="527">
        <f t="shared" si="0"/>
        <v>1543.3</v>
      </c>
      <c r="Y4" s="527">
        <f t="shared" si="0"/>
        <v>1626.9</v>
      </c>
      <c r="Z4" s="527">
        <f t="shared" si="0"/>
        <v>1785.2</v>
      </c>
      <c r="AA4" s="527">
        <f t="shared" si="0"/>
        <v>2068.1999999999998</v>
      </c>
      <c r="AB4" s="527">
        <f t="shared" si="0"/>
        <v>2395.6</v>
      </c>
      <c r="AC4" s="527">
        <f t="shared" si="0"/>
        <v>2779.8</v>
      </c>
      <c r="AD4" s="527">
        <f t="shared" si="0"/>
        <v>3609</v>
      </c>
      <c r="AE4" s="527">
        <f t="shared" si="0"/>
        <v>4824.8999999999996</v>
      </c>
      <c r="AF4" s="527">
        <f t="shared" si="0"/>
        <v>5687.1</v>
      </c>
      <c r="AG4" s="527">
        <f t="shared" si="0"/>
        <v>6627.5</v>
      </c>
      <c r="AH4" s="527">
        <f t="shared" si="0"/>
        <v>7589</v>
      </c>
      <c r="AI4" s="527">
        <f t="shared" si="0"/>
        <v>8852</v>
      </c>
      <c r="AJ4" s="527">
        <f t="shared" ref="AJ4:BO4" si="1">SUM(AJ5,AJ12)</f>
        <v>10564</v>
      </c>
      <c r="AK4" s="527">
        <f t="shared" si="1"/>
        <v>12165</v>
      </c>
      <c r="AL4" s="527">
        <f t="shared" si="1"/>
        <v>13589</v>
      </c>
      <c r="AM4" s="527">
        <f t="shared" si="1"/>
        <v>14654</v>
      </c>
      <c r="AN4" s="527">
        <f t="shared" si="1"/>
        <v>15307</v>
      </c>
      <c r="AO4" s="527">
        <f t="shared" si="1"/>
        <v>16625</v>
      </c>
      <c r="AP4" s="527">
        <f t="shared" si="1"/>
        <v>17816.453000000001</v>
      </c>
      <c r="AQ4" s="527">
        <f t="shared" si="1"/>
        <v>18685.544999999998</v>
      </c>
      <c r="AR4" s="527">
        <f t="shared" si="1"/>
        <v>19273.72</v>
      </c>
      <c r="AS4" s="527">
        <f t="shared" si="1"/>
        <v>20731.936000000002</v>
      </c>
      <c r="AT4" s="527">
        <f t="shared" si="1"/>
        <v>22734.863000000001</v>
      </c>
      <c r="AU4" s="527">
        <f t="shared" si="1"/>
        <v>25578.864000000001</v>
      </c>
      <c r="AV4" s="527">
        <f t="shared" si="1"/>
        <v>26741.489000000001</v>
      </c>
      <c r="AW4" s="527">
        <f t="shared" si="1"/>
        <v>28219.280000000002</v>
      </c>
      <c r="AX4" s="527">
        <f t="shared" si="1"/>
        <v>28779.506000000001</v>
      </c>
      <c r="AY4" s="527">
        <f t="shared" si="1"/>
        <v>29998.344000000005</v>
      </c>
      <c r="AZ4" s="527">
        <f t="shared" si="1"/>
        <v>32024.285999999996</v>
      </c>
      <c r="BA4" s="527">
        <f t="shared" si="1"/>
        <v>33586</v>
      </c>
      <c r="BB4" s="527">
        <f t="shared" si="1"/>
        <v>35603.290999999997</v>
      </c>
      <c r="BC4" s="527">
        <f t="shared" si="1"/>
        <v>37802.438000000002</v>
      </c>
      <c r="BD4" s="527">
        <f t="shared" si="1"/>
        <v>38745.199999999997</v>
      </c>
      <c r="BE4" s="527">
        <f t="shared" si="1"/>
        <v>41921.603135450001</v>
      </c>
      <c r="BF4" s="527">
        <f t="shared" si="1"/>
        <v>44367.258565528275</v>
      </c>
      <c r="BG4" s="527">
        <f t="shared" si="1"/>
        <v>46506.352382756908</v>
      </c>
      <c r="BH4" s="527">
        <f t="shared" si="1"/>
        <v>48801.804999999993</v>
      </c>
      <c r="BI4" s="527">
        <f t="shared" si="1"/>
        <v>51422.462685709994</v>
      </c>
      <c r="BJ4" s="527">
        <f t="shared" si="1"/>
        <v>53663.45674691999</v>
      </c>
      <c r="BK4" s="527">
        <f t="shared" si="1"/>
        <v>57593.742352232308</v>
      </c>
      <c r="BL4" s="527">
        <f t="shared" si="1"/>
        <v>61584.34965923</v>
      </c>
      <c r="BM4" s="527">
        <f t="shared" si="1"/>
        <v>66895.841990320012</v>
      </c>
      <c r="BN4" s="527">
        <f t="shared" si="1"/>
        <v>69835.141333070016</v>
      </c>
      <c r="BO4" s="527">
        <f t="shared" si="1"/>
        <v>74150.519898250015</v>
      </c>
      <c r="BP4" s="527">
        <f t="shared" ref="BP4:CE4" si="2">SUM(BP5,BP12)</f>
        <v>79809.006438810029</v>
      </c>
      <c r="BQ4" s="527">
        <f t="shared" si="2"/>
        <v>83110.340476999991</v>
      </c>
      <c r="BR4" s="527">
        <f t="shared" si="2"/>
        <v>86515.830874880034</v>
      </c>
      <c r="BS4" s="527">
        <f t="shared" si="2"/>
        <v>89367.86147389999</v>
      </c>
      <c r="BT4" s="527">
        <f t="shared" si="2"/>
        <v>91580.290263549934</v>
      </c>
      <c r="BU4" s="527">
        <f t="shared" si="2"/>
        <v>93800.446975290019</v>
      </c>
      <c r="BV4" s="527">
        <f t="shared" si="2"/>
        <v>96743.369584550004</v>
      </c>
      <c r="BW4" s="527">
        <f t="shared" si="2"/>
        <v>98797.419028959979</v>
      </c>
      <c r="BX4" s="527">
        <f t="shared" si="2"/>
        <v>102014.73681099963</v>
      </c>
      <c r="BY4" s="527">
        <f t="shared" si="2"/>
        <v>104196.41209817631</v>
      </c>
      <c r="BZ4" s="527">
        <f t="shared" si="2"/>
        <v>109738.39067516415</v>
      </c>
      <c r="CA4" s="527">
        <f t="shared" si="2"/>
        <v>124309.28935265668</v>
      </c>
      <c r="CB4" s="527">
        <f t="shared" si="2"/>
        <v>134659.06479281338</v>
      </c>
      <c r="CC4" s="527">
        <f t="shared" si="2"/>
        <v>140438.0051177904</v>
      </c>
      <c r="CD4" s="527">
        <f t="shared" si="2"/>
        <v>144460.22096937997</v>
      </c>
      <c r="CE4" s="528">
        <f t="shared" si="2"/>
        <v>147252.80671703295</v>
      </c>
    </row>
    <row r="5" spans="1:83" ht="26.25" customHeight="1" x14ac:dyDescent="0.35">
      <c r="B5" s="73" t="s">
        <v>778</v>
      </c>
      <c r="C5" s="545"/>
      <c r="D5" s="529">
        <f t="shared" ref="D5:AI5" si="3">SUM(D6:D9)</f>
        <v>176.4</v>
      </c>
      <c r="E5" s="529">
        <f t="shared" si="3"/>
        <v>248.9</v>
      </c>
      <c r="F5" s="529">
        <f t="shared" si="3"/>
        <v>248.6</v>
      </c>
      <c r="G5" s="529">
        <f t="shared" si="3"/>
        <v>275.2</v>
      </c>
      <c r="H5" s="529">
        <f t="shared" si="3"/>
        <v>315.5</v>
      </c>
      <c r="I5" s="529">
        <f t="shared" si="3"/>
        <v>334.1</v>
      </c>
      <c r="J5" s="529">
        <f t="shared" si="3"/>
        <v>348.1</v>
      </c>
      <c r="K5" s="529">
        <f t="shared" si="3"/>
        <v>432.5</v>
      </c>
      <c r="L5" s="529">
        <f t="shared" si="3"/>
        <v>447.9</v>
      </c>
      <c r="M5" s="529">
        <f t="shared" si="3"/>
        <v>482.1</v>
      </c>
      <c r="N5" s="529">
        <f t="shared" si="3"/>
        <v>617.4</v>
      </c>
      <c r="O5" s="529">
        <f t="shared" si="3"/>
        <v>657</v>
      </c>
      <c r="P5" s="529">
        <f t="shared" si="3"/>
        <v>676.9</v>
      </c>
      <c r="Q5" s="529">
        <f t="shared" si="3"/>
        <v>783.9</v>
      </c>
      <c r="R5" s="529">
        <f t="shared" si="3"/>
        <v>807.1</v>
      </c>
      <c r="S5" s="529">
        <f t="shared" si="3"/>
        <v>958.8</v>
      </c>
      <c r="T5" s="529">
        <f t="shared" si="3"/>
        <v>1014.7</v>
      </c>
      <c r="U5" s="529">
        <f t="shared" si="3"/>
        <v>1237.8</v>
      </c>
      <c r="V5" s="529">
        <f t="shared" si="3"/>
        <v>1271.5999999999999</v>
      </c>
      <c r="W5" s="529">
        <f t="shared" si="3"/>
        <v>1384.6</v>
      </c>
      <c r="X5" s="529">
        <f t="shared" si="3"/>
        <v>1543.3</v>
      </c>
      <c r="Y5" s="529">
        <f t="shared" si="3"/>
        <v>1626.9</v>
      </c>
      <c r="Z5" s="529">
        <f t="shared" si="3"/>
        <v>1777.8</v>
      </c>
      <c r="AA5" s="529">
        <f t="shared" si="3"/>
        <v>2045.3</v>
      </c>
      <c r="AB5" s="529">
        <f t="shared" si="3"/>
        <v>2368.6</v>
      </c>
      <c r="AC5" s="529">
        <f t="shared" si="3"/>
        <v>2752</v>
      </c>
      <c r="AD5" s="529">
        <f t="shared" si="3"/>
        <v>3578.4</v>
      </c>
      <c r="AE5" s="529">
        <f t="shared" si="3"/>
        <v>4791</v>
      </c>
      <c r="AF5" s="529">
        <f t="shared" si="3"/>
        <v>5651.3</v>
      </c>
      <c r="AG5" s="529">
        <f t="shared" si="3"/>
        <v>6591.6</v>
      </c>
      <c r="AH5" s="529">
        <f t="shared" si="3"/>
        <v>7552</v>
      </c>
      <c r="AI5" s="529">
        <f t="shared" si="3"/>
        <v>8816</v>
      </c>
      <c r="AJ5" s="529">
        <f t="shared" ref="AJ5:BO5" si="4">SUM(AJ6:AJ9)</f>
        <v>10526</v>
      </c>
      <c r="AK5" s="529">
        <f t="shared" si="4"/>
        <v>12126</v>
      </c>
      <c r="AL5" s="529">
        <f t="shared" si="4"/>
        <v>13549</v>
      </c>
      <c r="AM5" s="529">
        <f t="shared" si="4"/>
        <v>14613</v>
      </c>
      <c r="AN5" s="529">
        <f t="shared" si="4"/>
        <v>15268</v>
      </c>
      <c r="AO5" s="529">
        <f t="shared" si="4"/>
        <v>16584</v>
      </c>
      <c r="AP5" s="529">
        <f t="shared" si="4"/>
        <v>17779.453000000001</v>
      </c>
      <c r="AQ5" s="529">
        <f t="shared" si="4"/>
        <v>18648.391</v>
      </c>
      <c r="AR5" s="529">
        <f t="shared" si="4"/>
        <v>19237.593000000001</v>
      </c>
      <c r="AS5" s="529">
        <f t="shared" si="4"/>
        <v>20697.363000000001</v>
      </c>
      <c r="AT5" s="529">
        <f t="shared" si="4"/>
        <v>22699.034</v>
      </c>
      <c r="AU5" s="529">
        <f t="shared" si="4"/>
        <v>25543.024000000001</v>
      </c>
      <c r="AV5" s="529">
        <f t="shared" si="4"/>
        <v>26705.927</v>
      </c>
      <c r="AW5" s="529">
        <f t="shared" si="4"/>
        <v>28183.114000000001</v>
      </c>
      <c r="AX5" s="529">
        <f t="shared" si="4"/>
        <v>28744.81</v>
      </c>
      <c r="AY5" s="529">
        <f t="shared" si="4"/>
        <v>29962.569000000003</v>
      </c>
      <c r="AZ5" s="529">
        <f t="shared" si="4"/>
        <v>31994.560999999998</v>
      </c>
      <c r="BA5" s="529">
        <f t="shared" si="4"/>
        <v>33556.756999999998</v>
      </c>
      <c r="BB5" s="529">
        <f t="shared" si="4"/>
        <v>35574.510999999999</v>
      </c>
      <c r="BC5" s="529">
        <f t="shared" si="4"/>
        <v>37774.760999999999</v>
      </c>
      <c r="BD5" s="529">
        <f t="shared" si="4"/>
        <v>38717.656999999999</v>
      </c>
      <c r="BE5" s="529">
        <f t="shared" si="4"/>
        <v>41893.0018538</v>
      </c>
      <c r="BF5" s="529">
        <f t="shared" si="4"/>
        <v>44338.400971748277</v>
      </c>
      <c r="BG5" s="529">
        <f t="shared" si="4"/>
        <v>46476.654559836905</v>
      </c>
      <c r="BH5" s="529">
        <f t="shared" si="4"/>
        <v>48771.517999999996</v>
      </c>
      <c r="BI5" s="529">
        <f t="shared" si="4"/>
        <v>51391.939927299994</v>
      </c>
      <c r="BJ5" s="529">
        <f t="shared" si="4"/>
        <v>53629.367547699992</v>
      </c>
      <c r="BK5" s="529">
        <f t="shared" si="4"/>
        <v>57554.148143162311</v>
      </c>
      <c r="BL5" s="529">
        <f t="shared" si="4"/>
        <v>61539.334872430001</v>
      </c>
      <c r="BM5" s="529">
        <f t="shared" si="4"/>
        <v>66848.160442100008</v>
      </c>
      <c r="BN5" s="529">
        <f t="shared" si="4"/>
        <v>69777.042747120009</v>
      </c>
      <c r="BO5" s="529">
        <f t="shared" si="4"/>
        <v>74087.953530660016</v>
      </c>
      <c r="BP5" s="529">
        <f t="shared" ref="BP5:BS5" si="5">SUM(BP6:BP9)</f>
        <v>79733.982094140025</v>
      </c>
      <c r="BQ5" s="529">
        <f t="shared" si="5"/>
        <v>83014.68745279999</v>
      </c>
      <c r="BR5" s="529">
        <f t="shared" si="5"/>
        <v>86427.717724600036</v>
      </c>
      <c r="BS5" s="529">
        <f t="shared" si="5"/>
        <v>89274.966169329986</v>
      </c>
      <c r="BT5" s="529">
        <f t="shared" ref="BT5:CE5" si="6">SUM(BT6:BT11)</f>
        <v>91481.012978129933</v>
      </c>
      <c r="BU5" s="529">
        <f t="shared" si="6"/>
        <v>93695.825169830016</v>
      </c>
      <c r="BV5" s="529">
        <f t="shared" si="6"/>
        <v>96630.245524619997</v>
      </c>
      <c r="BW5" s="529">
        <f t="shared" si="6"/>
        <v>98678.755617919975</v>
      </c>
      <c r="BX5" s="529">
        <f t="shared" si="6"/>
        <v>101744.14287777193</v>
      </c>
      <c r="BY5" s="529">
        <f t="shared" si="6"/>
        <v>104056.98251367257</v>
      </c>
      <c r="BZ5" s="529">
        <f t="shared" si="6"/>
        <v>109574.30380010749</v>
      </c>
      <c r="CA5" s="529">
        <f t="shared" si="6"/>
        <v>124114.36923238869</v>
      </c>
      <c r="CB5" s="529">
        <f t="shared" si="6"/>
        <v>134468.28744489016</v>
      </c>
      <c r="CC5" s="529">
        <f t="shared" si="6"/>
        <v>140247.26825878271</v>
      </c>
      <c r="CD5" s="529">
        <f t="shared" si="6"/>
        <v>144265.35690034297</v>
      </c>
      <c r="CE5" s="530">
        <f t="shared" si="6"/>
        <v>147052.70041144601</v>
      </c>
    </row>
    <row r="6" spans="1:83" x14ac:dyDescent="0.35">
      <c r="B6" s="201" t="s">
        <v>779</v>
      </c>
      <c r="C6" s="379"/>
      <c r="D6" s="531">
        <v>176.4</v>
      </c>
      <c r="E6" s="531">
        <v>248.9</v>
      </c>
      <c r="F6" s="531">
        <v>248.6</v>
      </c>
      <c r="G6" s="531">
        <v>275.2</v>
      </c>
      <c r="H6" s="531">
        <v>315.5</v>
      </c>
      <c r="I6" s="531">
        <v>334.1</v>
      </c>
      <c r="J6" s="531">
        <v>348.1</v>
      </c>
      <c r="K6" s="531">
        <v>432.5</v>
      </c>
      <c r="L6" s="531">
        <v>447.9</v>
      </c>
      <c r="M6" s="531">
        <v>482.1</v>
      </c>
      <c r="N6" s="531">
        <v>617.4</v>
      </c>
      <c r="O6" s="531">
        <v>657</v>
      </c>
      <c r="P6" s="531">
        <v>676.9</v>
      </c>
      <c r="Q6" s="531">
        <v>783.9</v>
      </c>
      <c r="R6" s="531">
        <v>807.1</v>
      </c>
      <c r="S6" s="531">
        <v>958.8</v>
      </c>
      <c r="T6" s="531">
        <v>1014.7</v>
      </c>
      <c r="U6" s="531">
        <v>1237.8</v>
      </c>
      <c r="V6" s="531">
        <v>1271.5999999999999</v>
      </c>
      <c r="W6" s="531">
        <v>1384.6</v>
      </c>
      <c r="X6" s="531">
        <v>1543.3</v>
      </c>
      <c r="Y6" s="531">
        <v>1626.9</v>
      </c>
      <c r="Z6" s="531">
        <v>1777.8</v>
      </c>
      <c r="AA6" s="531">
        <v>2045.3</v>
      </c>
      <c r="AB6" s="531">
        <v>2368.6</v>
      </c>
      <c r="AC6" s="531">
        <v>2752</v>
      </c>
      <c r="AD6" s="531">
        <v>3578.4</v>
      </c>
      <c r="AE6" s="531">
        <v>4791</v>
      </c>
      <c r="AF6" s="531">
        <v>5651.3</v>
      </c>
      <c r="AG6" s="531">
        <v>6591.6</v>
      </c>
      <c r="AH6" s="531">
        <v>7552</v>
      </c>
      <c r="AI6" s="531">
        <v>8815</v>
      </c>
      <c r="AJ6" s="531">
        <v>10518</v>
      </c>
      <c r="AK6" s="531">
        <v>12107</v>
      </c>
      <c r="AL6" s="531">
        <v>13509</v>
      </c>
      <c r="AM6" s="531">
        <v>14553</v>
      </c>
      <c r="AN6" s="531">
        <v>15181</v>
      </c>
      <c r="AO6" s="531">
        <v>16443</v>
      </c>
      <c r="AP6" s="531">
        <v>17560.36</v>
      </c>
      <c r="AQ6" s="531">
        <v>18355.971000000001</v>
      </c>
      <c r="AR6" s="531">
        <v>18857.098000000002</v>
      </c>
      <c r="AS6" s="531">
        <v>20171.257000000001</v>
      </c>
      <c r="AT6" s="531">
        <v>21972.580999999998</v>
      </c>
      <c r="AU6" s="531">
        <v>24450.99</v>
      </c>
      <c r="AV6" s="531">
        <v>25364.328000000001</v>
      </c>
      <c r="AW6" s="531">
        <v>26546.062000000002</v>
      </c>
      <c r="AX6" s="531">
        <v>26859.15</v>
      </c>
      <c r="AY6" s="531">
        <v>27740.434000000001</v>
      </c>
      <c r="AZ6" s="531">
        <v>29238.920999999998</v>
      </c>
      <c r="BA6" s="531">
        <v>30391.121999999999</v>
      </c>
      <c r="BB6" s="531">
        <v>31914.134999999998</v>
      </c>
      <c r="BC6" s="531">
        <v>33377.665495317</v>
      </c>
      <c r="BD6" s="531">
        <v>32886.690685359994</v>
      </c>
      <c r="BE6" s="531">
        <v>35420.719669182879</v>
      </c>
      <c r="BF6" s="531">
        <v>37284.042076120684</v>
      </c>
      <c r="BG6" s="531">
        <v>38505.283116754588</v>
      </c>
      <c r="BH6" s="531">
        <v>40026.295326250001</v>
      </c>
      <c r="BI6" s="531">
        <v>41780.351999849998</v>
      </c>
      <c r="BJ6" s="531">
        <v>43129.110323089997</v>
      </c>
      <c r="BK6" s="531">
        <v>45774.817325406155</v>
      </c>
      <c r="BL6" s="531">
        <v>48323.221362397162</v>
      </c>
      <c r="BM6" s="531">
        <v>51848.801061122263</v>
      </c>
      <c r="BN6" s="531">
        <v>54097.476088878946</v>
      </c>
      <c r="BO6" s="531">
        <v>57360.707342025926</v>
      </c>
      <c r="BP6" s="531">
        <v>61155.804856264447</v>
      </c>
      <c r="BQ6" s="531">
        <v>63491.474743577586</v>
      </c>
      <c r="BR6" s="531">
        <v>65864.526208284093</v>
      </c>
      <c r="BS6" s="531">
        <v>68092.517947238579</v>
      </c>
      <c r="BT6" s="531">
        <v>68936.397712484904</v>
      </c>
      <c r="BU6" s="531">
        <v>68234.40159905277</v>
      </c>
      <c r="BV6" s="531">
        <v>67573.790798066111</v>
      </c>
      <c r="BW6" s="531">
        <v>66792.952444676455</v>
      </c>
      <c r="BX6" s="531">
        <v>66630.400659429419</v>
      </c>
      <c r="BY6" s="531">
        <v>64372.53914887899</v>
      </c>
      <c r="BZ6" s="531">
        <v>63297.461504844643</v>
      </c>
      <c r="CA6" s="531">
        <v>66616.983515470594</v>
      </c>
      <c r="CB6" s="531">
        <v>67037.184656112018</v>
      </c>
      <c r="CC6" s="531">
        <v>64859.305726796971</v>
      </c>
      <c r="CD6" s="531">
        <v>62917.015848256611</v>
      </c>
      <c r="CE6" s="532">
        <v>61089.692710038878</v>
      </c>
    </row>
    <row r="7" spans="1:83" x14ac:dyDescent="0.35">
      <c r="B7" s="201" t="s">
        <v>382</v>
      </c>
      <c r="C7" s="379"/>
      <c r="BD7" s="531">
        <v>1099.6683146400001</v>
      </c>
      <c r="BE7" s="531">
        <v>1144.4988485600004</v>
      </c>
      <c r="BF7" s="531">
        <v>1185.4171848499998</v>
      </c>
      <c r="BG7" s="531">
        <v>1322.9499594399999</v>
      </c>
      <c r="BH7" s="531">
        <v>1382.4806737499998</v>
      </c>
      <c r="BI7" s="531">
        <v>1450.2460951499997</v>
      </c>
      <c r="BJ7" s="531">
        <v>1507.2713076100001</v>
      </c>
      <c r="BK7" s="531">
        <v>1595.1330525061512</v>
      </c>
      <c r="BL7" s="531">
        <v>1696.1175015328326</v>
      </c>
      <c r="BM7" s="531">
        <v>1803.6566907777408</v>
      </c>
      <c r="BN7" s="531">
        <v>1841.4891045270388</v>
      </c>
      <c r="BO7" s="531">
        <v>1928.517541864087</v>
      </c>
      <c r="BP7" s="531">
        <v>2057.8452180005802</v>
      </c>
      <c r="BQ7" s="531">
        <v>2120.523072903236</v>
      </c>
      <c r="BR7" s="531">
        <v>2184.8482328354826</v>
      </c>
      <c r="BS7" s="531">
        <v>2207.3069311882009</v>
      </c>
      <c r="BT7" s="531">
        <v>2157.4583034014645</v>
      </c>
      <c r="BU7" s="531">
        <v>2097.8760606459073</v>
      </c>
      <c r="BV7" s="531">
        <v>2071.5651535127631</v>
      </c>
      <c r="BW7" s="531">
        <v>2040.0076377184184</v>
      </c>
      <c r="BX7" s="531">
        <v>1988.4140731925979</v>
      </c>
      <c r="BY7" s="531">
        <v>1876.3726716165008</v>
      </c>
      <c r="BZ7" s="531">
        <v>1830.5782066064301</v>
      </c>
      <c r="CA7" s="531">
        <v>1914.6779540445148</v>
      </c>
      <c r="CB7" s="531">
        <v>1903.3515964689236</v>
      </c>
      <c r="CC7" s="531">
        <v>1811.386457687408</v>
      </c>
      <c r="CD7" s="531">
        <v>1710.3199127759522</v>
      </c>
      <c r="CE7" s="532">
        <v>1626.9947478518061</v>
      </c>
    </row>
    <row r="8" spans="1:83" x14ac:dyDescent="0.35">
      <c r="B8" s="201" t="s">
        <v>780</v>
      </c>
      <c r="C8" s="379"/>
      <c r="D8" s="531">
        <v>0</v>
      </c>
      <c r="E8" s="531">
        <v>0</v>
      </c>
      <c r="F8" s="531">
        <v>0</v>
      </c>
      <c r="G8" s="531">
        <v>0</v>
      </c>
      <c r="H8" s="531">
        <v>0</v>
      </c>
      <c r="I8" s="531">
        <v>0</v>
      </c>
      <c r="J8" s="531">
        <v>0</v>
      </c>
      <c r="K8" s="531">
        <v>0</v>
      </c>
      <c r="L8" s="531">
        <v>0</v>
      </c>
      <c r="M8" s="531">
        <v>0</v>
      </c>
      <c r="N8" s="531">
        <v>0</v>
      </c>
      <c r="O8" s="531">
        <v>0</v>
      </c>
      <c r="P8" s="531">
        <v>0</v>
      </c>
      <c r="Q8" s="531">
        <v>0</v>
      </c>
      <c r="R8" s="531">
        <v>0</v>
      </c>
      <c r="S8" s="531">
        <v>0</v>
      </c>
      <c r="T8" s="531">
        <v>0</v>
      </c>
      <c r="U8" s="531">
        <v>0</v>
      </c>
      <c r="V8" s="531">
        <v>0</v>
      </c>
      <c r="W8" s="531">
        <v>0</v>
      </c>
      <c r="X8" s="531">
        <v>0</v>
      </c>
      <c r="Y8" s="531">
        <v>0</v>
      </c>
      <c r="Z8" s="531">
        <v>0</v>
      </c>
      <c r="AA8" s="531">
        <v>0</v>
      </c>
      <c r="AB8" s="531">
        <v>0</v>
      </c>
      <c r="AC8" s="531">
        <v>0</v>
      </c>
      <c r="AD8" s="531">
        <v>0</v>
      </c>
      <c r="AE8" s="531">
        <v>0</v>
      </c>
      <c r="AF8" s="531">
        <v>0</v>
      </c>
      <c r="AG8" s="531">
        <v>0</v>
      </c>
      <c r="AH8" s="531">
        <v>0</v>
      </c>
      <c r="AI8" s="531">
        <v>0</v>
      </c>
      <c r="AJ8" s="531">
        <v>0</v>
      </c>
      <c r="AK8" s="531">
        <v>0</v>
      </c>
      <c r="AL8" s="531">
        <v>0</v>
      </c>
      <c r="AM8" s="531">
        <v>0</v>
      </c>
      <c r="AN8" s="531">
        <v>0</v>
      </c>
      <c r="AO8" s="531">
        <v>0</v>
      </c>
      <c r="AP8" s="531">
        <v>0</v>
      </c>
      <c r="AQ8" s="531">
        <v>0</v>
      </c>
      <c r="AR8" s="531">
        <v>0</v>
      </c>
      <c r="AS8" s="531">
        <v>0</v>
      </c>
      <c r="AT8" s="531">
        <v>0</v>
      </c>
      <c r="AU8" s="531">
        <v>0</v>
      </c>
      <c r="AV8" s="531">
        <v>0</v>
      </c>
      <c r="AW8" s="531">
        <v>0</v>
      </c>
      <c r="AX8" s="531">
        <v>0</v>
      </c>
      <c r="AY8" s="531">
        <v>0</v>
      </c>
      <c r="AZ8" s="531">
        <v>0</v>
      </c>
      <c r="BA8" s="531">
        <v>0</v>
      </c>
      <c r="BB8" s="531">
        <v>0</v>
      </c>
      <c r="BC8" s="531">
        <v>0</v>
      </c>
      <c r="BD8" s="531">
        <v>0</v>
      </c>
      <c r="BE8" s="531">
        <v>0</v>
      </c>
      <c r="BF8" s="531">
        <v>0</v>
      </c>
      <c r="BG8" s="531">
        <v>0</v>
      </c>
      <c r="BH8" s="531">
        <v>0</v>
      </c>
      <c r="BI8" s="531">
        <v>0</v>
      </c>
      <c r="BJ8" s="531">
        <v>41.005154839999996</v>
      </c>
      <c r="BK8" s="531">
        <v>158.65031815</v>
      </c>
      <c r="BL8" s="531">
        <v>347.99640159999996</v>
      </c>
      <c r="BM8" s="531">
        <v>499.48331779</v>
      </c>
      <c r="BN8" s="531">
        <v>763.72664662801776</v>
      </c>
      <c r="BO8" s="531">
        <v>632.22697060000007</v>
      </c>
      <c r="BP8" s="531">
        <v>753.45013339999991</v>
      </c>
      <c r="BQ8" s="531">
        <v>738.99857426000017</v>
      </c>
      <c r="BR8" s="531">
        <v>745.19955327293599</v>
      </c>
      <c r="BS8" s="531">
        <v>750.35909004872349</v>
      </c>
      <c r="BT8" s="531">
        <v>843.26833552000005</v>
      </c>
      <c r="BU8" s="531">
        <v>773.7962701000821</v>
      </c>
      <c r="BV8" s="531">
        <v>755.74334992456068</v>
      </c>
      <c r="BW8" s="531">
        <v>651.21978726854229</v>
      </c>
      <c r="BX8" s="531">
        <v>522.30759835282458</v>
      </c>
      <c r="BY8" s="531">
        <v>329.66024383962531</v>
      </c>
      <c r="BZ8" s="531">
        <v>414.77784583138686</v>
      </c>
      <c r="CA8" s="531">
        <v>185.73667938337573</v>
      </c>
      <c r="CB8" s="531">
        <v>124.28045338840219</v>
      </c>
      <c r="CC8" s="531">
        <v>82.904318893248316</v>
      </c>
      <c r="CD8" s="531">
        <v>61.398953908943589</v>
      </c>
      <c r="CE8" s="532">
        <v>43.555418178874866</v>
      </c>
    </row>
    <row r="9" spans="1:83" x14ac:dyDescent="0.35">
      <c r="B9" s="201" t="s">
        <v>781</v>
      </c>
      <c r="C9" s="379"/>
      <c r="D9" s="531">
        <v>0</v>
      </c>
      <c r="E9" s="531">
        <v>0</v>
      </c>
      <c r="F9" s="531">
        <v>0</v>
      </c>
      <c r="G9" s="531">
        <v>0</v>
      </c>
      <c r="H9" s="531">
        <v>0</v>
      </c>
      <c r="I9" s="531">
        <v>0</v>
      </c>
      <c r="J9" s="531">
        <v>0</v>
      </c>
      <c r="K9" s="531">
        <v>0</v>
      </c>
      <c r="L9" s="531">
        <v>0</v>
      </c>
      <c r="M9" s="531">
        <v>0</v>
      </c>
      <c r="N9" s="531">
        <v>0</v>
      </c>
      <c r="O9" s="531">
        <v>0</v>
      </c>
      <c r="P9" s="531">
        <v>0</v>
      </c>
      <c r="Q9" s="531">
        <v>0</v>
      </c>
      <c r="R9" s="531">
        <v>0</v>
      </c>
      <c r="S9" s="531">
        <v>0</v>
      </c>
      <c r="T9" s="531">
        <v>0</v>
      </c>
      <c r="U9" s="531">
        <v>0</v>
      </c>
      <c r="V9" s="531">
        <v>0</v>
      </c>
      <c r="W9" s="531">
        <v>0</v>
      </c>
      <c r="X9" s="531">
        <v>0</v>
      </c>
      <c r="Y9" s="531">
        <v>0</v>
      </c>
      <c r="Z9" s="531">
        <v>0</v>
      </c>
      <c r="AA9" s="531">
        <v>0</v>
      </c>
      <c r="AB9" s="531">
        <v>0</v>
      </c>
      <c r="AC9" s="531">
        <v>0</v>
      </c>
      <c r="AD9" s="531">
        <v>0</v>
      </c>
      <c r="AE9" s="531">
        <v>0</v>
      </c>
      <c r="AF9" s="531">
        <v>0</v>
      </c>
      <c r="AG9" s="531">
        <v>0</v>
      </c>
      <c r="AH9" s="531">
        <v>0</v>
      </c>
      <c r="AI9" s="531">
        <v>1</v>
      </c>
      <c r="AJ9" s="531">
        <v>8</v>
      </c>
      <c r="AK9" s="531">
        <v>19</v>
      </c>
      <c r="AL9" s="531">
        <v>40</v>
      </c>
      <c r="AM9" s="531">
        <v>60</v>
      </c>
      <c r="AN9" s="531">
        <v>87</v>
      </c>
      <c r="AO9" s="531">
        <v>141</v>
      </c>
      <c r="AP9" s="531">
        <v>219.09299999999999</v>
      </c>
      <c r="AQ9" s="531">
        <v>292.42</v>
      </c>
      <c r="AR9" s="531">
        <v>380.495</v>
      </c>
      <c r="AS9" s="531">
        <v>526.10599999999999</v>
      </c>
      <c r="AT9" s="531">
        <v>726.45299999999997</v>
      </c>
      <c r="AU9" s="531">
        <v>1092.0340000000001</v>
      </c>
      <c r="AV9" s="531">
        <v>1341.5989999999999</v>
      </c>
      <c r="AW9" s="531">
        <v>1637.0519999999999</v>
      </c>
      <c r="AX9" s="531">
        <v>1885.66</v>
      </c>
      <c r="AY9" s="531">
        <v>2222.1350000000002</v>
      </c>
      <c r="AZ9" s="531">
        <v>2755.64</v>
      </c>
      <c r="BA9" s="531">
        <v>3165.6350000000002</v>
      </c>
      <c r="BB9" s="531">
        <v>3660.3760000000002</v>
      </c>
      <c r="BC9" s="531">
        <v>4397.0955046829995</v>
      </c>
      <c r="BD9" s="531">
        <v>4731.2979999999998</v>
      </c>
      <c r="BE9" s="531">
        <v>5327.7833360571276</v>
      </c>
      <c r="BF9" s="531">
        <v>5868.9417107775953</v>
      </c>
      <c r="BG9" s="531">
        <v>6648.4214836423171</v>
      </c>
      <c r="BH9" s="531">
        <v>7362.7420000000002</v>
      </c>
      <c r="BI9" s="531">
        <v>8161.3418322999996</v>
      </c>
      <c r="BJ9" s="531">
        <v>8951.9807621599994</v>
      </c>
      <c r="BK9" s="531">
        <v>10025.547447100002</v>
      </c>
      <c r="BL9" s="531">
        <v>11171.999606900003</v>
      </c>
      <c r="BM9" s="531">
        <v>12696.219372410003</v>
      </c>
      <c r="BN9" s="531">
        <v>13074.350907085996</v>
      </c>
      <c r="BO9" s="531">
        <v>14166.501676169999</v>
      </c>
      <c r="BP9" s="531">
        <v>15766.881886475003</v>
      </c>
      <c r="BQ9" s="531">
        <v>16663.691062059166</v>
      </c>
      <c r="BR9" s="531">
        <v>17633.143730207517</v>
      </c>
      <c r="BS9" s="531">
        <v>18224.782200854486</v>
      </c>
      <c r="BT9" s="531">
        <v>18134.792022653575</v>
      </c>
      <c r="BU9" s="531">
        <v>17984.26812492009</v>
      </c>
      <c r="BV9" s="531">
        <v>18214.194374105791</v>
      </c>
      <c r="BW9" s="531">
        <v>18329.087670616966</v>
      </c>
      <c r="BX9" s="531">
        <v>18223.880217127466</v>
      </c>
      <c r="BY9" s="531">
        <v>17435.665810455197</v>
      </c>
      <c r="BZ9" s="531">
        <v>17327.748141780798</v>
      </c>
      <c r="CA9" s="531">
        <v>19162.888033411717</v>
      </c>
      <c r="CB9" s="531">
        <v>19624.116035267176</v>
      </c>
      <c r="CC9" s="531">
        <v>18843.768078164485</v>
      </c>
      <c r="CD9" s="531">
        <v>17895.750114451403</v>
      </c>
      <c r="CE9" s="532">
        <v>17143.338342374565</v>
      </c>
    </row>
    <row r="10" spans="1:83" x14ac:dyDescent="0.35">
      <c r="B10" s="201" t="s">
        <v>384</v>
      </c>
      <c r="C10" s="379"/>
      <c r="D10" s="531"/>
      <c r="E10" s="531"/>
      <c r="F10" s="531"/>
      <c r="G10" s="531"/>
      <c r="H10" s="531"/>
      <c r="I10" s="531"/>
      <c r="J10" s="531"/>
      <c r="K10" s="531"/>
      <c r="L10" s="531"/>
      <c r="M10" s="531"/>
      <c r="N10" s="531"/>
      <c r="O10" s="531"/>
      <c r="P10" s="531"/>
      <c r="Q10" s="531"/>
      <c r="R10" s="531"/>
      <c r="S10" s="531"/>
      <c r="T10" s="531"/>
      <c r="U10" s="531"/>
      <c r="V10" s="531"/>
      <c r="W10" s="531"/>
      <c r="X10" s="531"/>
      <c r="Y10" s="531"/>
      <c r="Z10" s="531"/>
      <c r="AA10" s="531"/>
      <c r="AB10" s="531"/>
      <c r="AC10" s="531"/>
      <c r="AD10" s="531"/>
      <c r="AE10" s="531"/>
      <c r="AF10" s="531"/>
      <c r="AG10" s="531"/>
      <c r="AH10" s="531"/>
      <c r="AI10" s="531"/>
      <c r="AJ10" s="531"/>
      <c r="AK10" s="531"/>
      <c r="AL10" s="531"/>
      <c r="AM10" s="531"/>
      <c r="AN10" s="531"/>
      <c r="AO10" s="531"/>
      <c r="AP10" s="531"/>
      <c r="AQ10" s="531"/>
      <c r="AR10" s="531"/>
      <c r="AS10" s="531"/>
      <c r="AT10" s="531"/>
      <c r="AU10" s="531"/>
      <c r="AV10" s="531"/>
      <c r="AW10" s="531"/>
      <c r="AX10" s="531"/>
      <c r="AY10" s="531"/>
      <c r="AZ10" s="531"/>
      <c r="BA10" s="531"/>
      <c r="BB10" s="531"/>
      <c r="BC10" s="531"/>
      <c r="BD10" s="531"/>
      <c r="BE10" s="531"/>
      <c r="BF10" s="531"/>
      <c r="BG10" s="531"/>
      <c r="BH10" s="531"/>
      <c r="BI10" s="531"/>
      <c r="BJ10" s="531"/>
      <c r="BK10" s="531"/>
      <c r="BL10" s="531"/>
      <c r="BM10" s="531"/>
      <c r="BN10" s="531"/>
      <c r="BO10" s="531"/>
      <c r="BP10" s="531"/>
      <c r="BQ10" s="531"/>
      <c r="BR10" s="531"/>
      <c r="BS10" s="531"/>
      <c r="BT10" s="531">
        <v>1346.5040417899927</v>
      </c>
      <c r="BU10" s="531">
        <v>4411.5230526242794</v>
      </c>
      <c r="BV10" s="531">
        <v>7688.5788062906558</v>
      </c>
      <c r="BW10" s="531">
        <v>10447.128793449607</v>
      </c>
      <c r="BX10" s="531">
        <v>13869.9174031196</v>
      </c>
      <c r="BY10" s="531">
        <v>19408.24378017227</v>
      </c>
      <c r="BZ10" s="531">
        <v>25914.083065725488</v>
      </c>
      <c r="CA10" s="531">
        <v>35236.073172608922</v>
      </c>
      <c r="CB10" s="531">
        <v>44599.131315213686</v>
      </c>
      <c r="CC10" s="531">
        <v>53342.973518689338</v>
      </c>
      <c r="CD10" s="531">
        <v>60300.183091922103</v>
      </c>
      <c r="CE10" s="532">
        <v>65714.023634547339</v>
      </c>
    </row>
    <row r="11" spans="1:83" x14ac:dyDescent="0.35">
      <c r="B11" s="201" t="s">
        <v>385</v>
      </c>
      <c r="C11" s="379"/>
      <c r="D11" s="531"/>
      <c r="E11" s="531"/>
      <c r="F11" s="531"/>
      <c r="G11" s="531"/>
      <c r="H11" s="531"/>
      <c r="I11" s="531"/>
      <c r="J11" s="531"/>
      <c r="K11" s="531"/>
      <c r="L11" s="531"/>
      <c r="M11" s="531"/>
      <c r="N11" s="531"/>
      <c r="O11" s="531"/>
      <c r="P11" s="531"/>
      <c r="Q11" s="531"/>
      <c r="R11" s="531"/>
      <c r="S11" s="531"/>
      <c r="T11" s="531"/>
      <c r="U11" s="531"/>
      <c r="V11" s="531"/>
      <c r="W11" s="531"/>
      <c r="X11" s="531"/>
      <c r="Y11" s="531"/>
      <c r="Z11" s="531"/>
      <c r="AA11" s="531"/>
      <c r="AB11" s="531"/>
      <c r="AC11" s="531"/>
      <c r="AD11" s="531"/>
      <c r="AE11" s="531"/>
      <c r="AF11" s="531"/>
      <c r="AG11" s="531"/>
      <c r="AH11" s="531"/>
      <c r="AI11" s="531"/>
      <c r="AJ11" s="531"/>
      <c r="AK11" s="531"/>
      <c r="AL11" s="531"/>
      <c r="AM11" s="531"/>
      <c r="AN11" s="531"/>
      <c r="AO11" s="531"/>
      <c r="AP11" s="531"/>
      <c r="AQ11" s="531"/>
      <c r="AR11" s="531"/>
      <c r="AS11" s="531"/>
      <c r="AT11" s="531"/>
      <c r="AU11" s="531"/>
      <c r="AV11" s="531"/>
      <c r="AW11" s="531"/>
      <c r="AX11" s="531"/>
      <c r="AY11" s="531"/>
      <c r="AZ11" s="531"/>
      <c r="BA11" s="531"/>
      <c r="BB11" s="531"/>
      <c r="BC11" s="531"/>
      <c r="BD11" s="531"/>
      <c r="BE11" s="531"/>
      <c r="BF11" s="531"/>
      <c r="BG11" s="531"/>
      <c r="BH11" s="531"/>
      <c r="BI11" s="531"/>
      <c r="BJ11" s="531"/>
      <c r="BK11" s="531"/>
      <c r="BL11" s="531"/>
      <c r="BM11" s="531"/>
      <c r="BN11" s="531"/>
      <c r="BO11" s="531"/>
      <c r="BP11" s="531"/>
      <c r="BQ11" s="531"/>
      <c r="BR11" s="531"/>
      <c r="BS11" s="531"/>
      <c r="BT11" s="531">
        <v>62.592562279999946</v>
      </c>
      <c r="BU11" s="531">
        <v>193.96006248688587</v>
      </c>
      <c r="BV11" s="531">
        <v>326.3730427201121</v>
      </c>
      <c r="BW11" s="531">
        <v>418.35928419000038</v>
      </c>
      <c r="BX11" s="531">
        <v>509.22292654999933</v>
      </c>
      <c r="BY11" s="531">
        <v>634.50085871000056</v>
      </c>
      <c r="BZ11" s="531">
        <v>789.65503531875549</v>
      </c>
      <c r="CA11" s="531">
        <v>998.00987746957799</v>
      </c>
      <c r="CB11" s="531">
        <v>1180.223388439952</v>
      </c>
      <c r="CC11" s="531">
        <v>1306.9301585512521</v>
      </c>
      <c r="CD11" s="531">
        <v>1380.688979027974</v>
      </c>
      <c r="CE11" s="532">
        <v>1435.0955584545327</v>
      </c>
    </row>
    <row r="12" spans="1:83" x14ac:dyDescent="0.35">
      <c r="B12" s="546" t="s">
        <v>782</v>
      </c>
      <c r="C12" s="546"/>
      <c r="D12" s="531">
        <v>0</v>
      </c>
      <c r="E12" s="531">
        <v>0</v>
      </c>
      <c r="F12" s="531">
        <v>0</v>
      </c>
      <c r="G12" s="531">
        <v>0</v>
      </c>
      <c r="H12" s="531">
        <v>0</v>
      </c>
      <c r="I12" s="531">
        <v>0</v>
      </c>
      <c r="J12" s="531">
        <v>0</v>
      </c>
      <c r="K12" s="531">
        <v>0</v>
      </c>
      <c r="L12" s="531">
        <v>0</v>
      </c>
      <c r="M12" s="531">
        <v>0</v>
      </c>
      <c r="N12" s="531">
        <v>0</v>
      </c>
      <c r="O12" s="531">
        <v>0</v>
      </c>
      <c r="P12" s="531">
        <v>0</v>
      </c>
      <c r="Q12" s="531">
        <v>0</v>
      </c>
      <c r="R12" s="531">
        <v>0</v>
      </c>
      <c r="S12" s="531">
        <v>0</v>
      </c>
      <c r="T12" s="531">
        <v>0</v>
      </c>
      <c r="U12" s="531">
        <v>0</v>
      </c>
      <c r="V12" s="531">
        <v>0</v>
      </c>
      <c r="W12" s="531">
        <v>0</v>
      </c>
      <c r="X12" s="531">
        <v>0</v>
      </c>
      <c r="Y12" s="531">
        <v>0</v>
      </c>
      <c r="Z12" s="531">
        <v>7.4</v>
      </c>
      <c r="AA12" s="531">
        <v>22.9</v>
      </c>
      <c r="AB12" s="531">
        <v>27</v>
      </c>
      <c r="AC12" s="531">
        <v>27.8</v>
      </c>
      <c r="AD12" s="531">
        <v>30.6</v>
      </c>
      <c r="AE12" s="531">
        <v>33.9</v>
      </c>
      <c r="AF12" s="531">
        <v>35.799999999999997</v>
      </c>
      <c r="AG12" s="531">
        <v>35.9</v>
      </c>
      <c r="AH12" s="531">
        <v>37</v>
      </c>
      <c r="AI12" s="531">
        <v>36</v>
      </c>
      <c r="AJ12" s="531">
        <v>38</v>
      </c>
      <c r="AK12" s="531">
        <v>39</v>
      </c>
      <c r="AL12" s="531">
        <v>40</v>
      </c>
      <c r="AM12" s="531">
        <v>41</v>
      </c>
      <c r="AN12" s="531">
        <v>39</v>
      </c>
      <c r="AO12" s="531">
        <v>41</v>
      </c>
      <c r="AP12" s="531">
        <v>37</v>
      </c>
      <c r="AQ12" s="531">
        <v>37.154000000000003</v>
      </c>
      <c r="AR12" s="531">
        <v>36.127000000000002</v>
      </c>
      <c r="AS12" s="531">
        <v>34.573</v>
      </c>
      <c r="AT12" s="531">
        <v>35.829000000000001</v>
      </c>
      <c r="AU12" s="531">
        <v>35.840000000000003</v>
      </c>
      <c r="AV12" s="531">
        <v>35.561999999999998</v>
      </c>
      <c r="AW12" s="531">
        <v>36.165999999999997</v>
      </c>
      <c r="AX12" s="531">
        <v>34.695999999999998</v>
      </c>
      <c r="AY12" s="531">
        <v>35.774999999999999</v>
      </c>
      <c r="AZ12" s="531">
        <v>29.725000000000001</v>
      </c>
      <c r="BA12" s="531">
        <v>29.242999999999999</v>
      </c>
      <c r="BB12" s="531">
        <v>28.78</v>
      </c>
      <c r="BC12" s="531">
        <v>27.677</v>
      </c>
      <c r="BD12" s="531">
        <v>27.542999999999999</v>
      </c>
      <c r="BE12" s="531">
        <v>28.601281650000001</v>
      </c>
      <c r="BF12" s="531">
        <v>28.857593779999998</v>
      </c>
      <c r="BG12" s="531">
        <v>29.69782292</v>
      </c>
      <c r="BH12" s="531">
        <v>30.286999999999999</v>
      </c>
      <c r="BI12" s="531">
        <v>30.522758409999998</v>
      </c>
      <c r="BJ12" s="531">
        <v>34.089199220000005</v>
      </c>
      <c r="BK12" s="531">
        <v>39.594209070000005</v>
      </c>
      <c r="BL12" s="531">
        <v>45.014786799999996</v>
      </c>
      <c r="BM12" s="531">
        <v>47.681548220000018</v>
      </c>
      <c r="BN12" s="531">
        <v>58.09858595</v>
      </c>
      <c r="BO12" s="531">
        <v>62.566367589999992</v>
      </c>
      <c r="BP12" s="531">
        <v>75.024344669999962</v>
      </c>
      <c r="BQ12" s="531">
        <v>95.653024200000061</v>
      </c>
      <c r="BR12" s="531">
        <v>88.113150280000013</v>
      </c>
      <c r="BS12" s="531">
        <v>92.895304570000008</v>
      </c>
      <c r="BT12" s="531">
        <v>99.277285419999984</v>
      </c>
      <c r="BU12" s="531">
        <v>104.62180545999999</v>
      </c>
      <c r="BV12" s="531">
        <v>113.12405992999996</v>
      </c>
      <c r="BW12" s="531">
        <v>118.66341103999997</v>
      </c>
      <c r="BX12" s="531">
        <v>270.59393322771211</v>
      </c>
      <c r="BY12" s="531">
        <v>139.42958450373877</v>
      </c>
      <c r="BZ12" s="531">
        <v>164.08687505665415</v>
      </c>
      <c r="CA12" s="531">
        <v>194.9201202679825</v>
      </c>
      <c r="CB12" s="531">
        <v>190.7773479232284</v>
      </c>
      <c r="CC12" s="531">
        <v>190.73685900767205</v>
      </c>
      <c r="CD12" s="531">
        <v>194.8640690369958</v>
      </c>
      <c r="CE12" s="532">
        <v>200.10630558692048</v>
      </c>
    </row>
    <row r="13" spans="1:83" ht="26.25" customHeight="1" x14ac:dyDescent="0.35">
      <c r="B13" s="73" t="s">
        <v>783</v>
      </c>
      <c r="C13" s="379"/>
      <c r="BD13" s="529">
        <v>1396.9807118136234</v>
      </c>
      <c r="BE13" s="529">
        <v>1514.0330256590748</v>
      </c>
      <c r="BF13" s="529">
        <v>1622.685744422949</v>
      </c>
      <c r="BG13" s="529">
        <v>1753.5941622288271</v>
      </c>
      <c r="BH13" s="529">
        <v>1890.9482456924106</v>
      </c>
      <c r="BI13" s="529">
        <v>2035.6212325466122</v>
      </c>
      <c r="BJ13" s="529">
        <v>2173.936356712717</v>
      </c>
      <c r="BK13" s="529">
        <v>2333.216346707105</v>
      </c>
      <c r="BL13" s="529">
        <v>2511.1234542366046</v>
      </c>
      <c r="BM13" s="529">
        <v>2753.6384223247896</v>
      </c>
      <c r="BN13" s="529">
        <v>3015.8112222628183</v>
      </c>
      <c r="BO13" s="529">
        <v>3174.4124856362937</v>
      </c>
      <c r="BP13" s="529">
        <v>3407.5967994059415</v>
      </c>
      <c r="BQ13" s="529">
        <v>3481.0106828642861</v>
      </c>
      <c r="BR13" s="529">
        <v>3677.9968933946316</v>
      </c>
      <c r="BS13" s="529">
        <v>3755.2251642728688</v>
      </c>
      <c r="BT13" s="529">
        <v>3858.3271710760018</v>
      </c>
      <c r="BU13" s="529">
        <v>3914.1571517056409</v>
      </c>
      <c r="BV13" s="529">
        <v>4109.086771977536</v>
      </c>
      <c r="BW13" s="529">
        <v>4259.5497591869362</v>
      </c>
      <c r="BX13" s="529">
        <v>4561.0820935158372</v>
      </c>
      <c r="BY13" s="529">
        <v>4407.906285376429</v>
      </c>
      <c r="BZ13" s="529">
        <v>4142.9342510543456</v>
      </c>
      <c r="CA13" s="529">
        <v>5308.3577090220815</v>
      </c>
      <c r="CB13" s="529">
        <v>5704.2654816922186</v>
      </c>
      <c r="CC13" s="529">
        <v>6029.5871976715607</v>
      </c>
      <c r="CD13" s="529">
        <v>6269.5245839810214</v>
      </c>
      <c r="CE13" s="530">
        <v>6637.6571505219308</v>
      </c>
    </row>
    <row r="14" spans="1:83" ht="15.75" customHeight="1" thickBot="1" x14ac:dyDescent="0.4">
      <c r="B14" s="547"/>
      <c r="C14" s="379"/>
      <c r="BX14" s="197"/>
      <c r="BY14" s="197"/>
      <c r="BZ14" s="197"/>
      <c r="CA14" s="197"/>
      <c r="CB14" s="197"/>
      <c r="CC14" s="197"/>
      <c r="CD14" s="197"/>
      <c r="CE14" s="220"/>
    </row>
    <row r="15" spans="1:83" ht="26.25" customHeight="1" x14ac:dyDescent="0.35">
      <c r="A15" s="407"/>
      <c r="B15" s="108" t="s">
        <v>784</v>
      </c>
      <c r="C15" s="443"/>
      <c r="D15" s="51" t="s">
        <v>171</v>
      </c>
      <c r="E15" s="51" t="s">
        <v>172</v>
      </c>
      <c r="F15" s="51" t="s">
        <v>173</v>
      </c>
      <c r="G15" s="51" t="s">
        <v>174</v>
      </c>
      <c r="H15" s="51" t="s">
        <v>175</v>
      </c>
      <c r="I15" s="51" t="s">
        <v>176</v>
      </c>
      <c r="J15" s="51" t="s">
        <v>177</v>
      </c>
      <c r="K15" s="51" t="s">
        <v>178</v>
      </c>
      <c r="L15" s="51" t="s">
        <v>179</v>
      </c>
      <c r="M15" s="51" t="s">
        <v>180</v>
      </c>
      <c r="N15" s="51" t="s">
        <v>181</v>
      </c>
      <c r="O15" s="51" t="s">
        <v>182</v>
      </c>
      <c r="P15" s="51" t="s">
        <v>183</v>
      </c>
      <c r="Q15" s="51" t="s">
        <v>184</v>
      </c>
      <c r="R15" s="51" t="s">
        <v>185</v>
      </c>
      <c r="S15" s="51" t="s">
        <v>186</v>
      </c>
      <c r="T15" s="51" t="s">
        <v>187</v>
      </c>
      <c r="U15" s="51" t="s">
        <v>188</v>
      </c>
      <c r="V15" s="51" t="s">
        <v>189</v>
      </c>
      <c r="W15" s="51" t="s">
        <v>190</v>
      </c>
      <c r="X15" s="51" t="s">
        <v>191</v>
      </c>
      <c r="Y15" s="51" t="s">
        <v>192</v>
      </c>
      <c r="Z15" s="51" t="s">
        <v>193</v>
      </c>
      <c r="AA15" s="51" t="s">
        <v>194</v>
      </c>
      <c r="AB15" s="51" t="s">
        <v>195</v>
      </c>
      <c r="AC15" s="51" t="s">
        <v>196</v>
      </c>
      <c r="AD15" s="51" t="s">
        <v>197</v>
      </c>
      <c r="AE15" s="51" t="s">
        <v>198</v>
      </c>
      <c r="AF15" s="51" t="s">
        <v>199</v>
      </c>
      <c r="AG15" s="51" t="s">
        <v>200</v>
      </c>
      <c r="AH15" s="51" t="s">
        <v>201</v>
      </c>
      <c r="AI15" s="51" t="s">
        <v>202</v>
      </c>
      <c r="AJ15" s="51" t="s">
        <v>203</v>
      </c>
      <c r="AK15" s="51" t="s">
        <v>204</v>
      </c>
      <c r="AL15" s="51" t="s">
        <v>205</v>
      </c>
      <c r="AM15" s="51" t="s">
        <v>206</v>
      </c>
      <c r="AN15" s="51" t="s">
        <v>207</v>
      </c>
      <c r="AO15" s="51" t="s">
        <v>208</v>
      </c>
      <c r="AP15" s="51" t="s">
        <v>209</v>
      </c>
      <c r="AQ15" s="51" t="s">
        <v>210</v>
      </c>
      <c r="AR15" s="51" t="s">
        <v>211</v>
      </c>
      <c r="AS15" s="51" t="s">
        <v>212</v>
      </c>
      <c r="AT15" s="51" t="s">
        <v>213</v>
      </c>
      <c r="AU15" s="51" t="s">
        <v>214</v>
      </c>
      <c r="AV15" s="51" t="s">
        <v>215</v>
      </c>
      <c r="AW15" s="51" t="s">
        <v>216</v>
      </c>
      <c r="AX15" s="51" t="s">
        <v>217</v>
      </c>
      <c r="AY15" s="51" t="s">
        <v>116</v>
      </c>
      <c r="AZ15" s="51" t="s">
        <v>117</v>
      </c>
      <c r="BA15" s="51" t="s">
        <v>118</v>
      </c>
      <c r="BB15" s="51" t="s">
        <v>119</v>
      </c>
      <c r="BC15" s="51" t="s">
        <v>120</v>
      </c>
      <c r="BD15" s="51" t="s">
        <v>121</v>
      </c>
      <c r="BE15" s="51" t="s">
        <v>122</v>
      </c>
      <c r="BF15" s="51" t="s">
        <v>123</v>
      </c>
      <c r="BG15" s="51" t="s">
        <v>124</v>
      </c>
      <c r="BH15" s="51" t="s">
        <v>125</v>
      </c>
      <c r="BI15" s="51" t="s">
        <v>126</v>
      </c>
      <c r="BJ15" s="51" t="s">
        <v>127</v>
      </c>
      <c r="BK15" s="51" t="s">
        <v>128</v>
      </c>
      <c r="BL15" s="51" t="s">
        <v>129</v>
      </c>
      <c r="BM15" s="51" t="s">
        <v>130</v>
      </c>
      <c r="BN15" s="51" t="s">
        <v>131</v>
      </c>
      <c r="BO15" s="51" t="s">
        <v>132</v>
      </c>
      <c r="BP15" s="51" t="s">
        <v>133</v>
      </c>
      <c r="BQ15" s="51" t="s">
        <v>134</v>
      </c>
      <c r="BR15" s="51" t="s">
        <v>135</v>
      </c>
      <c r="BS15" s="51" t="s">
        <v>136</v>
      </c>
      <c r="BT15" s="51" t="s">
        <v>137</v>
      </c>
      <c r="BU15" s="51" t="s">
        <v>138</v>
      </c>
      <c r="BV15" s="51" t="s">
        <v>139</v>
      </c>
      <c r="BW15" s="51" t="s">
        <v>140</v>
      </c>
      <c r="BX15" s="51" t="s">
        <v>141</v>
      </c>
      <c r="BY15" s="51" t="s">
        <v>142</v>
      </c>
      <c r="BZ15" s="51" t="s">
        <v>143</v>
      </c>
      <c r="CA15" s="51" t="s">
        <v>144</v>
      </c>
      <c r="CB15" s="51" t="s">
        <v>145</v>
      </c>
      <c r="CC15" s="51" t="s">
        <v>146</v>
      </c>
      <c r="CD15" s="51" t="s">
        <v>147</v>
      </c>
      <c r="CE15" s="52" t="s">
        <v>148</v>
      </c>
    </row>
    <row r="16" spans="1:83" x14ac:dyDescent="0.35">
      <c r="A16" s="407"/>
      <c r="B16" s="387" t="s">
        <v>331</v>
      </c>
      <c r="C16" s="408"/>
      <c r="D16" s="272" t="s">
        <v>150</v>
      </c>
      <c r="E16" s="272" t="s">
        <v>150</v>
      </c>
      <c r="F16" s="272" t="s">
        <v>150</v>
      </c>
      <c r="G16" s="272" t="s">
        <v>150</v>
      </c>
      <c r="H16" s="272" t="s">
        <v>150</v>
      </c>
      <c r="I16" s="272" t="s">
        <v>150</v>
      </c>
      <c r="J16" s="272" t="s">
        <v>150</v>
      </c>
      <c r="K16" s="272" t="s">
        <v>150</v>
      </c>
      <c r="L16" s="272" t="s">
        <v>150</v>
      </c>
      <c r="M16" s="272" t="s">
        <v>150</v>
      </c>
      <c r="N16" s="272" t="s">
        <v>150</v>
      </c>
      <c r="O16" s="272" t="s">
        <v>150</v>
      </c>
      <c r="P16" s="272" t="s">
        <v>150</v>
      </c>
      <c r="Q16" s="272" t="s">
        <v>150</v>
      </c>
      <c r="R16" s="272" t="s">
        <v>150</v>
      </c>
      <c r="S16" s="272" t="s">
        <v>150</v>
      </c>
      <c r="T16" s="272" t="s">
        <v>150</v>
      </c>
      <c r="U16" s="272" t="s">
        <v>150</v>
      </c>
      <c r="V16" s="272" t="s">
        <v>150</v>
      </c>
      <c r="W16" s="272" t="s">
        <v>150</v>
      </c>
      <c r="X16" s="272" t="s">
        <v>150</v>
      </c>
      <c r="Y16" s="272" t="s">
        <v>150</v>
      </c>
      <c r="Z16" s="272" t="s">
        <v>150</v>
      </c>
      <c r="AA16" s="272" t="s">
        <v>150</v>
      </c>
      <c r="AB16" s="272" t="s">
        <v>150</v>
      </c>
      <c r="AC16" s="272" t="s">
        <v>150</v>
      </c>
      <c r="AD16" s="272" t="s">
        <v>150</v>
      </c>
      <c r="AE16" s="272" t="s">
        <v>150</v>
      </c>
      <c r="AF16" s="272" t="s">
        <v>150</v>
      </c>
      <c r="AG16" s="272" t="s">
        <v>150</v>
      </c>
      <c r="AH16" s="272" t="s">
        <v>150</v>
      </c>
      <c r="AI16" s="272" t="s">
        <v>150</v>
      </c>
      <c r="AJ16" s="272" t="s">
        <v>150</v>
      </c>
      <c r="AK16" s="272" t="s">
        <v>150</v>
      </c>
      <c r="AL16" s="272" t="s">
        <v>150</v>
      </c>
      <c r="AM16" s="272" t="s">
        <v>150</v>
      </c>
      <c r="AN16" s="272" t="s">
        <v>150</v>
      </c>
      <c r="AO16" s="272" t="s">
        <v>150</v>
      </c>
      <c r="AP16" s="272" t="s">
        <v>150</v>
      </c>
      <c r="AQ16" s="272" t="s">
        <v>150</v>
      </c>
      <c r="AR16" s="272" t="s">
        <v>150</v>
      </c>
      <c r="AS16" s="272" t="s">
        <v>150</v>
      </c>
      <c r="AT16" s="272" t="s">
        <v>150</v>
      </c>
      <c r="AU16" s="272" t="s">
        <v>150</v>
      </c>
      <c r="AV16" s="272" t="s">
        <v>150</v>
      </c>
      <c r="AW16" s="272" t="s">
        <v>150</v>
      </c>
      <c r="AX16" s="272" t="s">
        <v>150</v>
      </c>
      <c r="AY16" s="272" t="s">
        <v>150</v>
      </c>
      <c r="AZ16" s="272" t="s">
        <v>150</v>
      </c>
      <c r="BA16" s="272" t="s">
        <v>150</v>
      </c>
      <c r="BB16" s="272" t="s">
        <v>150</v>
      </c>
      <c r="BC16" s="272" t="s">
        <v>150</v>
      </c>
      <c r="BD16" s="272" t="s">
        <v>150</v>
      </c>
      <c r="BE16" s="272" t="s">
        <v>150</v>
      </c>
      <c r="BF16" s="272" t="s">
        <v>150</v>
      </c>
      <c r="BG16" s="272" t="s">
        <v>150</v>
      </c>
      <c r="BH16" s="272" t="s">
        <v>150</v>
      </c>
      <c r="BI16" s="272" t="s">
        <v>150</v>
      </c>
      <c r="BJ16" s="272" t="s">
        <v>150</v>
      </c>
      <c r="BK16" s="272" t="s">
        <v>150</v>
      </c>
      <c r="BL16" s="272" t="s">
        <v>150</v>
      </c>
      <c r="BM16" s="272" t="s">
        <v>150</v>
      </c>
      <c r="BN16" s="272" t="s">
        <v>150</v>
      </c>
      <c r="BO16" s="272" t="s">
        <v>150</v>
      </c>
      <c r="BP16" s="272" t="s">
        <v>150</v>
      </c>
      <c r="BQ16" s="272" t="s">
        <v>150</v>
      </c>
      <c r="BR16" s="272" t="s">
        <v>150</v>
      </c>
      <c r="BS16" s="272" t="s">
        <v>150</v>
      </c>
      <c r="BT16" s="272" t="s">
        <v>150</v>
      </c>
      <c r="BU16" s="272" t="s">
        <v>150</v>
      </c>
      <c r="BV16" s="272" t="s">
        <v>150</v>
      </c>
      <c r="BW16" s="272" t="s">
        <v>150</v>
      </c>
      <c r="BX16" s="272" t="s">
        <v>150</v>
      </c>
      <c r="BY16" s="272" t="s">
        <v>150</v>
      </c>
      <c r="BZ16" s="272" t="s">
        <v>151</v>
      </c>
      <c r="CA16" s="272" t="s">
        <v>151</v>
      </c>
      <c r="CB16" s="272" t="s">
        <v>151</v>
      </c>
      <c r="CC16" s="272" t="s">
        <v>151</v>
      </c>
      <c r="CD16" s="272" t="s">
        <v>151</v>
      </c>
      <c r="CE16" s="273" t="s">
        <v>151</v>
      </c>
    </row>
    <row r="17" spans="1:83" s="243" customFormat="1" ht="24" customHeight="1" x14ac:dyDescent="0.35">
      <c r="A17" s="455"/>
      <c r="B17" s="108" t="s">
        <v>163</v>
      </c>
      <c r="D17" s="527">
        <f t="shared" ref="D17:AI17" si="7">SUM(D18,D25)</f>
        <v>7285.6005893825331</v>
      </c>
      <c r="E17" s="527">
        <f t="shared" si="7"/>
        <v>10022.966763207934</v>
      </c>
      <c r="F17" s="527">
        <f t="shared" si="7"/>
        <v>9766.7180955560289</v>
      </c>
      <c r="G17" s="527">
        <f t="shared" si="7"/>
        <v>10074.584364786233</v>
      </c>
      <c r="H17" s="527">
        <f t="shared" si="7"/>
        <v>10587.404626329526</v>
      </c>
      <c r="I17" s="527">
        <f t="shared" si="7"/>
        <v>10982.767263593345</v>
      </c>
      <c r="J17" s="527">
        <f t="shared" si="7"/>
        <v>11214.125288140396</v>
      </c>
      <c r="K17" s="527">
        <f t="shared" si="7"/>
        <v>13397.203464744662</v>
      </c>
      <c r="L17" s="527">
        <f t="shared" si="7"/>
        <v>13046.586652772407</v>
      </c>
      <c r="M17" s="527">
        <f t="shared" si="7"/>
        <v>13423.528452679355</v>
      </c>
      <c r="N17" s="527">
        <f t="shared" si="7"/>
        <v>16782.392198314901</v>
      </c>
      <c r="O17" s="527">
        <f t="shared" si="7"/>
        <v>17760.788879720902</v>
      </c>
      <c r="P17" s="527">
        <f t="shared" si="7"/>
        <v>17932.326468192103</v>
      </c>
      <c r="Q17" s="527">
        <f t="shared" si="7"/>
        <v>20029.439036015498</v>
      </c>
      <c r="R17" s="527">
        <f t="shared" si="7"/>
        <v>19988.250985383005</v>
      </c>
      <c r="S17" s="527">
        <f t="shared" si="7"/>
        <v>23357.586722166554</v>
      </c>
      <c r="T17" s="527">
        <f t="shared" si="7"/>
        <v>23602.841142488945</v>
      </c>
      <c r="U17" s="527">
        <f t="shared" si="7"/>
        <v>27322.992698468399</v>
      </c>
      <c r="V17" s="527">
        <f t="shared" si="7"/>
        <v>26696.362507130947</v>
      </c>
      <c r="W17" s="527">
        <f t="shared" si="7"/>
        <v>28298.342086789831</v>
      </c>
      <c r="X17" s="527">
        <f t="shared" si="7"/>
        <v>29966.500041068626</v>
      </c>
      <c r="Y17" s="527">
        <f t="shared" si="7"/>
        <v>29542.519468280763</v>
      </c>
      <c r="Z17" s="527">
        <f t="shared" si="7"/>
        <v>29505.967679719102</v>
      </c>
      <c r="AA17" s="527">
        <f t="shared" si="7"/>
        <v>31774.048480499136</v>
      </c>
      <c r="AB17" s="527">
        <f t="shared" si="7"/>
        <v>33921.921860563481</v>
      </c>
      <c r="AC17" s="527">
        <f t="shared" si="7"/>
        <v>36174.467148976917</v>
      </c>
      <c r="AD17" s="527">
        <f t="shared" si="7"/>
        <v>39047.872681739042</v>
      </c>
      <c r="AE17" s="527">
        <f t="shared" si="7"/>
        <v>41933.228862104988</v>
      </c>
      <c r="AF17" s="527">
        <f t="shared" si="7"/>
        <v>43384.743615511907</v>
      </c>
      <c r="AG17" s="527">
        <f t="shared" si="7"/>
        <v>44395.6969119278</v>
      </c>
      <c r="AH17" s="527">
        <f t="shared" si="7"/>
        <v>45626.989834715656</v>
      </c>
      <c r="AI17" s="527">
        <f t="shared" si="7"/>
        <v>45464.950148078613</v>
      </c>
      <c r="AJ17" s="527">
        <f t="shared" ref="AJ17:BO17" si="8">SUM(AJ18,AJ25)</f>
        <v>45467.878919196184</v>
      </c>
      <c r="AK17" s="527">
        <f t="shared" si="8"/>
        <v>47237.37437615831</v>
      </c>
      <c r="AL17" s="527">
        <f t="shared" si="8"/>
        <v>49039.298910401922</v>
      </c>
      <c r="AM17" s="527">
        <f t="shared" si="8"/>
        <v>50296.170544881512</v>
      </c>
      <c r="AN17" s="527">
        <f t="shared" si="8"/>
        <v>49556.536186857818</v>
      </c>
      <c r="AO17" s="527">
        <f t="shared" si="8"/>
        <v>50803.24144271078</v>
      </c>
      <c r="AP17" s="527">
        <f t="shared" si="8"/>
        <v>51977.986892223809</v>
      </c>
      <c r="AQ17" s="527">
        <f t="shared" si="8"/>
        <v>51523.196857429139</v>
      </c>
      <c r="AR17" s="527">
        <f t="shared" si="8"/>
        <v>49609.080459636614</v>
      </c>
      <c r="AS17" s="527">
        <f t="shared" si="8"/>
        <v>49297.71157842406</v>
      </c>
      <c r="AT17" s="527">
        <f t="shared" si="8"/>
        <v>49831.075652550833</v>
      </c>
      <c r="AU17" s="527">
        <f t="shared" si="8"/>
        <v>52764.564046443629</v>
      </c>
      <c r="AV17" s="527">
        <f t="shared" si="8"/>
        <v>53536.748857593324</v>
      </c>
      <c r="AW17" s="527">
        <f t="shared" si="8"/>
        <v>54909.245385538561</v>
      </c>
      <c r="AX17" s="527">
        <f t="shared" si="8"/>
        <v>55071.954813454642</v>
      </c>
      <c r="AY17" s="527">
        <f t="shared" si="8"/>
        <v>55449.926433432927</v>
      </c>
      <c r="AZ17" s="527">
        <f t="shared" si="8"/>
        <v>56840.006247672289</v>
      </c>
      <c r="BA17" s="527">
        <f t="shared" si="8"/>
        <v>59566.329669396953</v>
      </c>
      <c r="BB17" s="527">
        <f t="shared" si="8"/>
        <v>62048.42132435344</v>
      </c>
      <c r="BC17" s="527">
        <f t="shared" si="8"/>
        <v>65062.054283428995</v>
      </c>
      <c r="BD17" s="527">
        <f t="shared" si="8"/>
        <v>65857.695692485548</v>
      </c>
      <c r="BE17" s="527">
        <f t="shared" si="8"/>
        <v>69822.055805707467</v>
      </c>
      <c r="BF17" s="527">
        <f t="shared" si="8"/>
        <v>72242.762318851877</v>
      </c>
      <c r="BG17" s="527">
        <f t="shared" si="8"/>
        <v>73923.921202960453</v>
      </c>
      <c r="BH17" s="527">
        <f t="shared" si="8"/>
        <v>75293.790334728532</v>
      </c>
      <c r="BI17" s="527">
        <f t="shared" si="8"/>
        <v>77207.997457377453</v>
      </c>
      <c r="BJ17" s="527">
        <f t="shared" si="8"/>
        <v>78230.839134336828</v>
      </c>
      <c r="BK17" s="527">
        <f t="shared" si="8"/>
        <v>82022.247176710531</v>
      </c>
      <c r="BL17" s="527">
        <f t="shared" si="8"/>
        <v>84647.417506115453</v>
      </c>
      <c r="BM17" s="527">
        <f t="shared" si="8"/>
        <v>90734.185823967753</v>
      </c>
      <c r="BN17" s="527">
        <f t="shared" si="8"/>
        <v>93166.85475133374</v>
      </c>
      <c r="BO17" s="527">
        <f t="shared" si="8"/>
        <v>97201.187049586937</v>
      </c>
      <c r="BP17" s="527">
        <f t="shared" ref="BP17:CE17" si="9">SUM(BP18,BP25)</f>
        <v>102836.82592775313</v>
      </c>
      <c r="BQ17" s="527">
        <f t="shared" si="9"/>
        <v>104909.65422746149</v>
      </c>
      <c r="BR17" s="527">
        <f t="shared" si="9"/>
        <v>108019.17562367504</v>
      </c>
      <c r="BS17" s="527">
        <f t="shared" si="9"/>
        <v>110698.51168217101</v>
      </c>
      <c r="BT17" s="527">
        <f t="shared" si="9"/>
        <v>111156.98963344446</v>
      </c>
      <c r="BU17" s="527">
        <f t="shared" si="9"/>
        <v>111984.22718974487</v>
      </c>
      <c r="BV17" s="527">
        <f t="shared" si="9"/>
        <v>113470.48568618383</v>
      </c>
      <c r="BW17" s="527">
        <f t="shared" si="9"/>
        <v>112942.51452310861</v>
      </c>
      <c r="BX17" s="527">
        <f t="shared" si="9"/>
        <v>109743.92056718559</v>
      </c>
      <c r="BY17" s="527">
        <f t="shared" si="9"/>
        <v>112898.50615017589</v>
      </c>
      <c r="BZ17" s="527">
        <f t="shared" si="9"/>
        <v>112508.89580083612</v>
      </c>
      <c r="CA17" s="527">
        <f t="shared" si="9"/>
        <v>124309.28935265668</v>
      </c>
      <c r="CB17" s="527">
        <f t="shared" si="9"/>
        <v>132578.23868074757</v>
      </c>
      <c r="CC17" s="527">
        <f t="shared" si="9"/>
        <v>136948.1571172828</v>
      </c>
      <c r="CD17" s="527">
        <f t="shared" si="9"/>
        <v>139203.76244985027</v>
      </c>
      <c r="CE17" s="528">
        <f t="shared" si="9"/>
        <v>139588.38598092727</v>
      </c>
    </row>
    <row r="18" spans="1:83" ht="26.25" customHeight="1" x14ac:dyDescent="0.35">
      <c r="B18" s="73" t="s">
        <v>778</v>
      </c>
      <c r="C18" s="379"/>
      <c r="D18" s="529">
        <f t="shared" ref="D18:AI18" si="10">SUM(D19:D22)</f>
        <v>7285.6005893825331</v>
      </c>
      <c r="E18" s="529">
        <f t="shared" si="10"/>
        <v>10022.966763207934</v>
      </c>
      <c r="F18" s="529">
        <f t="shared" si="10"/>
        <v>9766.7180955560289</v>
      </c>
      <c r="G18" s="529">
        <f t="shared" si="10"/>
        <v>10074.584364786233</v>
      </c>
      <c r="H18" s="529">
        <f t="shared" si="10"/>
        <v>10587.404626329526</v>
      </c>
      <c r="I18" s="529">
        <f t="shared" si="10"/>
        <v>10982.767263593345</v>
      </c>
      <c r="J18" s="529">
        <f t="shared" si="10"/>
        <v>11214.125288140396</v>
      </c>
      <c r="K18" s="529">
        <f t="shared" si="10"/>
        <v>13397.203464744662</v>
      </c>
      <c r="L18" s="529">
        <f t="shared" si="10"/>
        <v>13046.586652772407</v>
      </c>
      <c r="M18" s="529">
        <f t="shared" si="10"/>
        <v>13423.528452679355</v>
      </c>
      <c r="N18" s="529">
        <f t="shared" si="10"/>
        <v>16782.392198314901</v>
      </c>
      <c r="O18" s="529">
        <f t="shared" si="10"/>
        <v>17760.788879720902</v>
      </c>
      <c r="P18" s="529">
        <f t="shared" si="10"/>
        <v>17932.326468192103</v>
      </c>
      <c r="Q18" s="529">
        <f t="shared" si="10"/>
        <v>20029.439036015498</v>
      </c>
      <c r="R18" s="529">
        <f t="shared" si="10"/>
        <v>19988.250985383005</v>
      </c>
      <c r="S18" s="529">
        <f t="shared" si="10"/>
        <v>23357.586722166554</v>
      </c>
      <c r="T18" s="529">
        <f t="shared" si="10"/>
        <v>23602.841142488945</v>
      </c>
      <c r="U18" s="529">
        <f t="shared" si="10"/>
        <v>27322.992698468399</v>
      </c>
      <c r="V18" s="529">
        <f t="shared" si="10"/>
        <v>26696.362507130947</v>
      </c>
      <c r="W18" s="529">
        <f t="shared" si="10"/>
        <v>28298.342086789831</v>
      </c>
      <c r="X18" s="529">
        <f t="shared" si="10"/>
        <v>29966.500041068626</v>
      </c>
      <c r="Y18" s="529">
        <f t="shared" si="10"/>
        <v>29542.519468280763</v>
      </c>
      <c r="Z18" s="529">
        <f t="shared" si="10"/>
        <v>29383.659724963378</v>
      </c>
      <c r="AA18" s="529">
        <f t="shared" si="10"/>
        <v>31422.232548672702</v>
      </c>
      <c r="AB18" s="529">
        <f t="shared" si="10"/>
        <v>33539.599314965213</v>
      </c>
      <c r="AC18" s="529">
        <f t="shared" si="10"/>
        <v>35812.696450818214</v>
      </c>
      <c r="AD18" s="529">
        <f t="shared" si="10"/>
        <v>38716.79346199362</v>
      </c>
      <c r="AE18" s="529">
        <f t="shared" si="10"/>
        <v>41638.603800772034</v>
      </c>
      <c r="AF18" s="529">
        <f t="shared" si="10"/>
        <v>43111.638901081824</v>
      </c>
      <c r="AG18" s="529">
        <f t="shared" si="10"/>
        <v>44155.213242499172</v>
      </c>
      <c r="AH18" s="529">
        <f t="shared" si="10"/>
        <v>45404.536464853423</v>
      </c>
      <c r="AI18" s="529">
        <f t="shared" si="10"/>
        <v>45280.049763382405</v>
      </c>
      <c r="AJ18" s="529">
        <f t="shared" ref="AJ18:BO18" si="11">SUM(AJ19:AJ22)</f>
        <v>45304.325397904111</v>
      </c>
      <c r="AK18" s="529">
        <f t="shared" si="11"/>
        <v>47085.935198133637</v>
      </c>
      <c r="AL18" s="529">
        <f t="shared" si="11"/>
        <v>48894.948924647557</v>
      </c>
      <c r="AM18" s="529">
        <f t="shared" si="11"/>
        <v>50155.44835351123</v>
      </c>
      <c r="AN18" s="529">
        <f t="shared" si="11"/>
        <v>49430.273371721771</v>
      </c>
      <c r="AO18" s="529">
        <f t="shared" si="11"/>
        <v>50677.95224576936</v>
      </c>
      <c r="AP18" s="529">
        <f t="shared" si="11"/>
        <v>51870.042537923189</v>
      </c>
      <c r="AQ18" s="529">
        <f t="shared" si="11"/>
        <v>51420.74906390527</v>
      </c>
      <c r="AR18" s="529">
        <f t="shared" si="11"/>
        <v>49516.09232606586</v>
      </c>
      <c r="AS18" s="529">
        <f t="shared" si="11"/>
        <v>49215.50170750796</v>
      </c>
      <c r="AT18" s="529">
        <f t="shared" si="11"/>
        <v>49752.544384974899</v>
      </c>
      <c r="AU18" s="529">
        <f t="shared" si="11"/>
        <v>52690.632617142292</v>
      </c>
      <c r="AV18" s="529">
        <f t="shared" si="11"/>
        <v>53465.55335075847</v>
      </c>
      <c r="AW18" s="529">
        <f t="shared" si="11"/>
        <v>54838.873364402185</v>
      </c>
      <c r="AX18" s="529">
        <f t="shared" si="11"/>
        <v>55005.561160130375</v>
      </c>
      <c r="AY18" s="529">
        <f t="shared" si="11"/>
        <v>55383.798745912711</v>
      </c>
      <c r="AZ18" s="529">
        <f t="shared" si="11"/>
        <v>56787.247251399524</v>
      </c>
      <c r="BA18" s="529">
        <f t="shared" si="11"/>
        <v>59514.465851778834</v>
      </c>
      <c r="BB18" s="529">
        <f t="shared" si="11"/>
        <v>61998.264344041847</v>
      </c>
      <c r="BC18" s="529">
        <f t="shared" si="11"/>
        <v>65014.419195014794</v>
      </c>
      <c r="BD18" s="529">
        <f t="shared" si="11"/>
        <v>65810.879092946561</v>
      </c>
      <c r="BE18" s="529">
        <f t="shared" si="11"/>
        <v>69774.419261918127</v>
      </c>
      <c r="BF18" s="529">
        <f t="shared" si="11"/>
        <v>72195.773788211343</v>
      </c>
      <c r="BG18" s="529">
        <f t="shared" si="11"/>
        <v>73876.715188965434</v>
      </c>
      <c r="BH18" s="529">
        <f t="shared" si="11"/>
        <v>75247.06208302005</v>
      </c>
      <c r="BI18" s="529">
        <f t="shared" si="11"/>
        <v>77162.169215581351</v>
      </c>
      <c r="BJ18" s="529">
        <f t="shared" si="11"/>
        <v>78181.143739704028</v>
      </c>
      <c r="BK18" s="529">
        <f t="shared" si="11"/>
        <v>81965.8590020501</v>
      </c>
      <c r="BL18" s="529">
        <f t="shared" si="11"/>
        <v>84585.544879818466</v>
      </c>
      <c r="BM18" s="529">
        <f t="shared" si="11"/>
        <v>90669.512948526652</v>
      </c>
      <c r="BN18" s="529">
        <f t="shared" si="11"/>
        <v>93089.345600279747</v>
      </c>
      <c r="BO18" s="529">
        <f t="shared" si="11"/>
        <v>97119.171101384898</v>
      </c>
      <c r="BP18" s="529">
        <f t="shared" ref="BP18:BS18" si="12">SUM(BP19:BP22)</f>
        <v>102740.15431364041</v>
      </c>
      <c r="BQ18" s="529">
        <f t="shared" si="12"/>
        <v>104788.91202333817</v>
      </c>
      <c r="BR18" s="529">
        <f t="shared" si="12"/>
        <v>107909.16211795474</v>
      </c>
      <c r="BS18" s="529">
        <f t="shared" si="12"/>
        <v>110583.44378428733</v>
      </c>
      <c r="BT18" s="529">
        <f t="shared" ref="BT18:CE18" si="13">SUM(BT19:BT24)</f>
        <v>111036.49029723894</v>
      </c>
      <c r="BU18" s="529">
        <f t="shared" si="13"/>
        <v>111859.32381871168</v>
      </c>
      <c r="BV18" s="529">
        <f t="shared" si="13"/>
        <v>113337.80225704369</v>
      </c>
      <c r="BW18" s="529">
        <f t="shared" si="13"/>
        <v>112806.86174840588</v>
      </c>
      <c r="BX18" s="529">
        <f t="shared" si="13"/>
        <v>109452.82498587637</v>
      </c>
      <c r="BY18" s="529">
        <f t="shared" si="13"/>
        <v>112747.43192903303</v>
      </c>
      <c r="BZ18" s="529">
        <f t="shared" si="13"/>
        <v>112340.66631419565</v>
      </c>
      <c r="CA18" s="529">
        <f t="shared" si="13"/>
        <v>124114.36923238869</v>
      </c>
      <c r="CB18" s="529">
        <f t="shared" si="13"/>
        <v>132390.40932958756</v>
      </c>
      <c r="CC18" s="529">
        <f t="shared" si="13"/>
        <v>136762.16001974832</v>
      </c>
      <c r="CD18" s="529">
        <f t="shared" si="13"/>
        <v>139015.98887873004</v>
      </c>
      <c r="CE18" s="530">
        <f t="shared" si="13"/>
        <v>139398.69508915933</v>
      </c>
    </row>
    <row r="19" spans="1:83" x14ac:dyDescent="0.35">
      <c r="B19" s="201" t="s">
        <v>779</v>
      </c>
      <c r="C19" s="379"/>
      <c r="D19" s="402">
        <v>7285.6005893825331</v>
      </c>
      <c r="E19" s="402">
        <v>10022.966763207934</v>
      </c>
      <c r="F19" s="402">
        <v>9766.7180955560289</v>
      </c>
      <c r="G19" s="402">
        <v>10074.584364786233</v>
      </c>
      <c r="H19" s="402">
        <v>10587.404626329526</v>
      </c>
      <c r="I19" s="402">
        <v>10982.767263593345</v>
      </c>
      <c r="J19" s="402">
        <v>11214.125288140396</v>
      </c>
      <c r="K19" s="402">
        <v>13397.203464744662</v>
      </c>
      <c r="L19" s="402">
        <v>13046.586652772407</v>
      </c>
      <c r="M19" s="402">
        <v>13423.528452679355</v>
      </c>
      <c r="N19" s="402">
        <v>16782.392198314901</v>
      </c>
      <c r="O19" s="402">
        <v>17760.788879720902</v>
      </c>
      <c r="P19" s="402">
        <v>17932.326468192103</v>
      </c>
      <c r="Q19" s="402">
        <v>20029.439036015498</v>
      </c>
      <c r="R19" s="402">
        <v>19988.250985383005</v>
      </c>
      <c r="S19" s="402">
        <v>23357.586722166554</v>
      </c>
      <c r="T19" s="402">
        <v>23602.841142488945</v>
      </c>
      <c r="U19" s="402">
        <v>27322.992698468399</v>
      </c>
      <c r="V19" s="402">
        <v>26696.362507130947</v>
      </c>
      <c r="W19" s="402">
        <v>28298.342086789831</v>
      </c>
      <c r="X19" s="402">
        <v>29966.500041068626</v>
      </c>
      <c r="Y19" s="402">
        <v>29542.519468280763</v>
      </c>
      <c r="Z19" s="402">
        <v>29383.659724963378</v>
      </c>
      <c r="AA19" s="402">
        <v>31422.232548672702</v>
      </c>
      <c r="AB19" s="402">
        <v>33539.599314965213</v>
      </c>
      <c r="AC19" s="402">
        <v>35812.696450818214</v>
      </c>
      <c r="AD19" s="402">
        <v>38716.79346199362</v>
      </c>
      <c r="AE19" s="402">
        <v>41638.603800772034</v>
      </c>
      <c r="AF19" s="402">
        <v>43111.638901081824</v>
      </c>
      <c r="AG19" s="402">
        <v>44155.213242499172</v>
      </c>
      <c r="AH19" s="402">
        <v>45404.536464853423</v>
      </c>
      <c r="AI19" s="402">
        <v>45274.913641585292</v>
      </c>
      <c r="AJ19" s="402">
        <v>45269.893077632092</v>
      </c>
      <c r="AK19" s="402">
        <v>47012.157137044691</v>
      </c>
      <c r="AL19" s="402">
        <v>48750.598938893192</v>
      </c>
      <c r="AM19" s="402">
        <v>49949.513439310816</v>
      </c>
      <c r="AN19" s="402">
        <v>49148.610168725972</v>
      </c>
      <c r="AO19" s="402">
        <v>50247.079641653741</v>
      </c>
      <c r="AP19" s="402">
        <v>51230.857337469541</v>
      </c>
      <c r="AQ19" s="402">
        <v>50614.435240837789</v>
      </c>
      <c r="AR19" s="402">
        <v>48536.727311450653</v>
      </c>
      <c r="AS19" s="402">
        <v>47964.493511858585</v>
      </c>
      <c r="AT19" s="402">
        <v>48160.279043370574</v>
      </c>
      <c r="AU19" s="402">
        <v>50437.964244774623</v>
      </c>
      <c r="AV19" s="402">
        <v>50779.657710070758</v>
      </c>
      <c r="AW19" s="402">
        <v>51653.487699818019</v>
      </c>
      <c r="AX19" s="402">
        <v>51397.195460123614</v>
      </c>
      <c r="AY19" s="402">
        <v>51276.331271202893</v>
      </c>
      <c r="AZ19" s="402">
        <v>51896.253122245929</v>
      </c>
      <c r="BA19" s="402">
        <v>53900.06526751809</v>
      </c>
      <c r="BB19" s="402">
        <v>55619.063268120197</v>
      </c>
      <c r="BC19" s="402">
        <v>57446.54575745749</v>
      </c>
      <c r="BD19" s="402">
        <v>55899.61253237402</v>
      </c>
      <c r="BE19" s="402">
        <v>58994.58227847801</v>
      </c>
      <c r="BF19" s="402">
        <v>60709.231921848121</v>
      </c>
      <c r="BG19" s="402">
        <v>61205.864772917084</v>
      </c>
      <c r="BH19" s="402">
        <v>61754.508632838304</v>
      </c>
      <c r="BI19" s="402">
        <v>62730.898959243706</v>
      </c>
      <c r="BJ19" s="402">
        <v>62873.819470945105</v>
      </c>
      <c r="BK19" s="402">
        <v>65190.300678346372</v>
      </c>
      <c r="BL19" s="402">
        <v>66420.055038938168</v>
      </c>
      <c r="BM19" s="402">
        <v>70325.129488773775</v>
      </c>
      <c r="BN19" s="402">
        <v>72171.282265303162</v>
      </c>
      <c r="BO19" s="402">
        <v>75192.039803627355</v>
      </c>
      <c r="BP19" s="402">
        <v>78801.49295301862</v>
      </c>
      <c r="BQ19" s="402">
        <v>80144.884782221081</v>
      </c>
      <c r="BR19" s="402">
        <v>82235.028571268442</v>
      </c>
      <c r="BS19" s="402">
        <v>84345.090831699446</v>
      </c>
      <c r="BT19" s="402">
        <v>83672.615841703242</v>
      </c>
      <c r="BU19" s="402">
        <v>81462.050312377949</v>
      </c>
      <c r="BV19" s="402">
        <v>79257.430193310822</v>
      </c>
      <c r="BW19" s="402">
        <v>76355.881314196144</v>
      </c>
      <c r="BX19" s="402">
        <v>71678.677276553382</v>
      </c>
      <c r="BY19" s="402">
        <v>69748.692499646553</v>
      </c>
      <c r="BZ19" s="402">
        <v>64895.49789358936</v>
      </c>
      <c r="CA19" s="402">
        <v>66616.983515470594</v>
      </c>
      <c r="CB19" s="402">
        <v>66001.289118545057</v>
      </c>
      <c r="CC19" s="402">
        <v>63247.568802627997</v>
      </c>
      <c r="CD19" s="402">
        <v>60627.661161134434</v>
      </c>
      <c r="CE19" s="403">
        <v>57910.010651625627</v>
      </c>
    </row>
    <row r="20" spans="1:83" x14ac:dyDescent="0.35">
      <c r="B20" s="201" t="s">
        <v>382</v>
      </c>
      <c r="C20" s="379"/>
      <c r="D20" s="402">
        <v>0</v>
      </c>
      <c r="E20" s="402">
        <v>0</v>
      </c>
      <c r="F20" s="402">
        <v>0</v>
      </c>
      <c r="G20" s="402">
        <v>0</v>
      </c>
      <c r="H20" s="402">
        <v>0</v>
      </c>
      <c r="I20" s="402">
        <v>0</v>
      </c>
      <c r="J20" s="402">
        <v>0</v>
      </c>
      <c r="K20" s="402">
        <v>0</v>
      </c>
      <c r="L20" s="402">
        <v>0</v>
      </c>
      <c r="M20" s="402">
        <v>0</v>
      </c>
      <c r="N20" s="402">
        <v>0</v>
      </c>
      <c r="O20" s="402">
        <v>0</v>
      </c>
      <c r="P20" s="402">
        <v>0</v>
      </c>
      <c r="Q20" s="402">
        <v>0</v>
      </c>
      <c r="R20" s="402">
        <v>0</v>
      </c>
      <c r="S20" s="402">
        <v>0</v>
      </c>
      <c r="T20" s="402">
        <v>0</v>
      </c>
      <c r="U20" s="402">
        <v>0</v>
      </c>
      <c r="V20" s="402">
        <v>0</v>
      </c>
      <c r="W20" s="402">
        <v>0</v>
      </c>
      <c r="X20" s="402">
        <v>0</v>
      </c>
      <c r="Y20" s="402">
        <v>0</v>
      </c>
      <c r="Z20" s="402">
        <v>0</v>
      </c>
      <c r="AA20" s="402">
        <v>0</v>
      </c>
      <c r="AB20" s="402">
        <v>0</v>
      </c>
      <c r="AC20" s="402">
        <v>0</v>
      </c>
      <c r="AD20" s="402">
        <v>0</v>
      </c>
      <c r="AE20" s="402">
        <v>0</v>
      </c>
      <c r="AF20" s="402">
        <v>0</v>
      </c>
      <c r="AG20" s="402">
        <v>0</v>
      </c>
      <c r="AH20" s="402">
        <v>0</v>
      </c>
      <c r="AI20" s="402">
        <v>0</v>
      </c>
      <c r="AJ20" s="402">
        <v>0</v>
      </c>
      <c r="AK20" s="402">
        <v>0</v>
      </c>
      <c r="AL20" s="402">
        <v>0</v>
      </c>
      <c r="AM20" s="402">
        <v>0</v>
      </c>
      <c r="AN20" s="402">
        <v>0</v>
      </c>
      <c r="AO20" s="402">
        <v>0</v>
      </c>
      <c r="AP20" s="402">
        <v>0</v>
      </c>
      <c r="AQ20" s="402">
        <v>0</v>
      </c>
      <c r="AR20" s="402">
        <v>0</v>
      </c>
      <c r="AS20" s="402">
        <v>0</v>
      </c>
      <c r="AT20" s="402">
        <v>0</v>
      </c>
      <c r="AU20" s="402">
        <v>0</v>
      </c>
      <c r="AV20" s="402">
        <v>0</v>
      </c>
      <c r="AW20" s="402">
        <v>0</v>
      </c>
      <c r="AX20" s="402">
        <v>0</v>
      </c>
      <c r="AY20" s="402">
        <v>0</v>
      </c>
      <c r="AZ20" s="402">
        <v>0</v>
      </c>
      <c r="BA20" s="402">
        <v>0</v>
      </c>
      <c r="BB20" s="402">
        <v>0</v>
      </c>
      <c r="BC20" s="402">
        <v>0</v>
      </c>
      <c r="BD20" s="402">
        <v>1869.1766006687174</v>
      </c>
      <c r="BE20" s="402">
        <v>1906.2072176850802</v>
      </c>
      <c r="BF20" s="402">
        <v>1930.2029177060408</v>
      </c>
      <c r="BG20" s="402">
        <v>2102.8879614597031</v>
      </c>
      <c r="BH20" s="402">
        <v>2132.9581967541303</v>
      </c>
      <c r="BI20" s="402">
        <v>2177.4646910877868</v>
      </c>
      <c r="BJ20" s="402">
        <v>2197.3071871522166</v>
      </c>
      <c r="BK20" s="402">
        <v>2271.7120327453276</v>
      </c>
      <c r="BL20" s="402">
        <v>2331.3060393771834</v>
      </c>
      <c r="BM20" s="402">
        <v>2446.3900367283118</v>
      </c>
      <c r="BN20" s="402">
        <v>2456.7251480078321</v>
      </c>
      <c r="BO20" s="402">
        <v>2528.0226567846998</v>
      </c>
      <c r="BP20" s="402">
        <v>2651.6088836669924</v>
      </c>
      <c r="BQ20" s="402">
        <v>2676.7227890396775</v>
      </c>
      <c r="BR20" s="402">
        <v>2727.8880938570119</v>
      </c>
      <c r="BS20" s="402">
        <v>2734.1550763149407</v>
      </c>
      <c r="BT20" s="402">
        <v>2618.6482874823905</v>
      </c>
      <c r="BU20" s="402">
        <v>2504.5619393816528</v>
      </c>
      <c r="BV20" s="402">
        <v>2429.7427835013791</v>
      </c>
      <c r="BW20" s="402">
        <v>2332.0810858705518</v>
      </c>
      <c r="BX20" s="402">
        <v>2139.0669909525609</v>
      </c>
      <c r="BY20" s="402">
        <v>2033.0802888579037</v>
      </c>
      <c r="BZ20" s="402">
        <v>1876.7938133156536</v>
      </c>
      <c r="CA20" s="402">
        <v>1914.6779540445148</v>
      </c>
      <c r="CB20" s="402">
        <v>1873.9399582070034</v>
      </c>
      <c r="CC20" s="402">
        <v>1766.3739740494859</v>
      </c>
      <c r="CD20" s="402">
        <v>1648.0866861042439</v>
      </c>
      <c r="CE20" s="403">
        <v>1542.3106419187141</v>
      </c>
    </row>
    <row r="21" spans="1:83" x14ac:dyDescent="0.35">
      <c r="B21" s="201" t="s">
        <v>780</v>
      </c>
      <c r="C21" s="379"/>
      <c r="D21" s="402">
        <v>0</v>
      </c>
      <c r="E21" s="402">
        <v>0</v>
      </c>
      <c r="F21" s="402">
        <v>0</v>
      </c>
      <c r="G21" s="402">
        <v>0</v>
      </c>
      <c r="H21" s="402">
        <v>0</v>
      </c>
      <c r="I21" s="402">
        <v>0</v>
      </c>
      <c r="J21" s="402">
        <v>0</v>
      </c>
      <c r="K21" s="402">
        <v>0</v>
      </c>
      <c r="L21" s="402">
        <v>0</v>
      </c>
      <c r="M21" s="402">
        <v>0</v>
      </c>
      <c r="N21" s="402">
        <v>0</v>
      </c>
      <c r="O21" s="402">
        <v>0</v>
      </c>
      <c r="P21" s="402">
        <v>0</v>
      </c>
      <c r="Q21" s="402">
        <v>0</v>
      </c>
      <c r="R21" s="402">
        <v>0</v>
      </c>
      <c r="S21" s="402">
        <v>0</v>
      </c>
      <c r="T21" s="402">
        <v>0</v>
      </c>
      <c r="U21" s="402">
        <v>0</v>
      </c>
      <c r="V21" s="402">
        <v>0</v>
      </c>
      <c r="W21" s="402">
        <v>0</v>
      </c>
      <c r="X21" s="402">
        <v>0</v>
      </c>
      <c r="Y21" s="402">
        <v>0</v>
      </c>
      <c r="Z21" s="402">
        <v>0</v>
      </c>
      <c r="AA21" s="402">
        <v>0</v>
      </c>
      <c r="AB21" s="402">
        <v>0</v>
      </c>
      <c r="AC21" s="402">
        <v>0</v>
      </c>
      <c r="AD21" s="402">
        <v>0</v>
      </c>
      <c r="AE21" s="402">
        <v>0</v>
      </c>
      <c r="AF21" s="402">
        <v>0</v>
      </c>
      <c r="AG21" s="402">
        <v>0</v>
      </c>
      <c r="AH21" s="402">
        <v>0</v>
      </c>
      <c r="AI21" s="402">
        <v>0</v>
      </c>
      <c r="AJ21" s="402">
        <v>0</v>
      </c>
      <c r="AK21" s="402">
        <v>0</v>
      </c>
      <c r="AL21" s="402">
        <v>0</v>
      </c>
      <c r="AM21" s="402">
        <v>0</v>
      </c>
      <c r="AN21" s="402">
        <v>0</v>
      </c>
      <c r="AO21" s="402">
        <v>0</v>
      </c>
      <c r="AP21" s="402">
        <v>0</v>
      </c>
      <c r="AQ21" s="402">
        <v>0</v>
      </c>
      <c r="AR21" s="402">
        <v>0</v>
      </c>
      <c r="AS21" s="402">
        <v>0</v>
      </c>
      <c r="AT21" s="402">
        <v>0</v>
      </c>
      <c r="AU21" s="402">
        <v>0</v>
      </c>
      <c r="AV21" s="402">
        <v>0</v>
      </c>
      <c r="AW21" s="402">
        <v>0</v>
      </c>
      <c r="AX21" s="402">
        <v>0</v>
      </c>
      <c r="AY21" s="402">
        <v>0</v>
      </c>
      <c r="AZ21" s="402">
        <v>0</v>
      </c>
      <c r="BA21" s="402">
        <v>0</v>
      </c>
      <c r="BB21" s="402">
        <v>0</v>
      </c>
      <c r="BC21" s="402">
        <v>0</v>
      </c>
      <c r="BD21" s="402">
        <v>0</v>
      </c>
      <c r="BE21" s="402">
        <v>0</v>
      </c>
      <c r="BF21" s="402">
        <v>0</v>
      </c>
      <c r="BG21" s="402">
        <v>0</v>
      </c>
      <c r="BH21" s="402">
        <v>0</v>
      </c>
      <c r="BI21" s="402">
        <v>0</v>
      </c>
      <c r="BJ21" s="402">
        <v>59.777507198149834</v>
      </c>
      <c r="BK21" s="402">
        <v>225.94217841200407</v>
      </c>
      <c r="BL21" s="402">
        <v>478.31952208406778</v>
      </c>
      <c r="BM21" s="402">
        <v>677.47427678521115</v>
      </c>
      <c r="BN21" s="402">
        <v>1018.8854521931236</v>
      </c>
      <c r="BO21" s="402">
        <v>828.76306344730881</v>
      </c>
      <c r="BP21" s="402">
        <v>970.84807430981277</v>
      </c>
      <c r="BQ21" s="402">
        <v>932.83320048073699</v>
      </c>
      <c r="BR21" s="402">
        <v>930.41748088956433</v>
      </c>
      <c r="BS21" s="402">
        <v>929.45756030920211</v>
      </c>
      <c r="BT21" s="402">
        <v>1023.5299468898534</v>
      </c>
      <c r="BU21" s="402">
        <v>923.80132615244247</v>
      </c>
      <c r="BV21" s="402">
        <v>886.41283984942527</v>
      </c>
      <c r="BW21" s="402">
        <v>744.45669739361881</v>
      </c>
      <c r="BX21" s="402">
        <v>561.88042411426761</v>
      </c>
      <c r="BY21" s="402">
        <v>357.19223260325509</v>
      </c>
      <c r="BZ21" s="402">
        <v>425.24951523368935</v>
      </c>
      <c r="CA21" s="402">
        <v>185.73667938337573</v>
      </c>
      <c r="CB21" s="402">
        <v>122.36000330189775</v>
      </c>
      <c r="CC21" s="402">
        <v>80.844168072390516</v>
      </c>
      <c r="CD21" s="402">
        <v>59.164836778295644</v>
      </c>
      <c r="CE21" s="403">
        <v>41.288384648563849</v>
      </c>
    </row>
    <row r="22" spans="1:83" x14ac:dyDescent="0.35">
      <c r="B22" s="201" t="s">
        <v>781</v>
      </c>
      <c r="C22" s="379"/>
      <c r="D22" s="402">
        <v>0</v>
      </c>
      <c r="E22" s="402">
        <v>0</v>
      </c>
      <c r="F22" s="402">
        <v>0</v>
      </c>
      <c r="G22" s="402">
        <v>0</v>
      </c>
      <c r="H22" s="402">
        <v>0</v>
      </c>
      <c r="I22" s="402">
        <v>0</v>
      </c>
      <c r="J22" s="402">
        <v>0</v>
      </c>
      <c r="K22" s="402">
        <v>0</v>
      </c>
      <c r="L22" s="402">
        <v>0</v>
      </c>
      <c r="M22" s="402">
        <v>0</v>
      </c>
      <c r="N22" s="402">
        <v>0</v>
      </c>
      <c r="O22" s="402">
        <v>0</v>
      </c>
      <c r="P22" s="402">
        <v>0</v>
      </c>
      <c r="Q22" s="402">
        <v>0</v>
      </c>
      <c r="R22" s="402">
        <v>0</v>
      </c>
      <c r="S22" s="402">
        <v>0</v>
      </c>
      <c r="T22" s="402">
        <v>0</v>
      </c>
      <c r="U22" s="402">
        <v>0</v>
      </c>
      <c r="V22" s="402">
        <v>0</v>
      </c>
      <c r="W22" s="402">
        <v>0</v>
      </c>
      <c r="X22" s="402">
        <v>0</v>
      </c>
      <c r="Y22" s="402">
        <v>0</v>
      </c>
      <c r="Z22" s="402">
        <v>0</v>
      </c>
      <c r="AA22" s="402">
        <v>0</v>
      </c>
      <c r="AB22" s="402">
        <v>0</v>
      </c>
      <c r="AC22" s="402">
        <v>0</v>
      </c>
      <c r="AD22" s="402">
        <v>0</v>
      </c>
      <c r="AE22" s="402">
        <v>0</v>
      </c>
      <c r="AF22" s="402">
        <v>0</v>
      </c>
      <c r="AG22" s="402">
        <v>0</v>
      </c>
      <c r="AH22" s="402">
        <v>0</v>
      </c>
      <c r="AI22" s="402">
        <v>5.1361217971168793</v>
      </c>
      <c r="AJ22" s="402">
        <v>34.432320272015282</v>
      </c>
      <c r="AK22" s="402">
        <v>73.778061088944341</v>
      </c>
      <c r="AL22" s="402">
        <v>144.3499857543658</v>
      </c>
      <c r="AM22" s="402">
        <v>205.93491420041565</v>
      </c>
      <c r="AN22" s="402">
        <v>281.66320299579473</v>
      </c>
      <c r="AO22" s="402">
        <v>430.87260411562227</v>
      </c>
      <c r="AP22" s="402">
        <v>639.18520045364744</v>
      </c>
      <c r="AQ22" s="402">
        <v>806.31382306747958</v>
      </c>
      <c r="AR22" s="402">
        <v>979.36501461520834</v>
      </c>
      <c r="AS22" s="402">
        <v>1251.0081956493773</v>
      </c>
      <c r="AT22" s="402">
        <v>1592.2653416043242</v>
      </c>
      <c r="AU22" s="402">
        <v>2252.6683723676715</v>
      </c>
      <c r="AV22" s="402">
        <v>2685.8956406877096</v>
      </c>
      <c r="AW22" s="402">
        <v>3185.3856645841661</v>
      </c>
      <c r="AX22" s="402">
        <v>3608.3657000067647</v>
      </c>
      <c r="AY22" s="402">
        <v>4107.4674747098206</v>
      </c>
      <c r="AZ22" s="402">
        <v>4890.9941291535952</v>
      </c>
      <c r="BA22" s="402">
        <v>5614.4005842607476</v>
      </c>
      <c r="BB22" s="402">
        <v>6379.2010759216491</v>
      </c>
      <c r="BC22" s="402">
        <v>7567.8734375573058</v>
      </c>
      <c r="BD22" s="402">
        <v>8042.0899599038212</v>
      </c>
      <c r="BE22" s="402">
        <v>8873.6297657550422</v>
      </c>
      <c r="BF22" s="402">
        <v>9556.3389486571778</v>
      </c>
      <c r="BG22" s="402">
        <v>10567.962454588642</v>
      </c>
      <c r="BH22" s="402">
        <v>11359.595253427609</v>
      </c>
      <c r="BI22" s="402">
        <v>12253.805565249864</v>
      </c>
      <c r="BJ22" s="402">
        <v>13050.23957440855</v>
      </c>
      <c r="BK22" s="402">
        <v>14277.904112546405</v>
      </c>
      <c r="BL22" s="402">
        <v>15355.864279419042</v>
      </c>
      <c r="BM22" s="402">
        <v>17220.51914623936</v>
      </c>
      <c r="BN22" s="402">
        <v>17442.45273477563</v>
      </c>
      <c r="BO22" s="402">
        <v>18570.345577525546</v>
      </c>
      <c r="BP22" s="402">
        <v>20316.204402644977</v>
      </c>
      <c r="BQ22" s="402">
        <v>21034.471251596675</v>
      </c>
      <c r="BR22" s="402">
        <v>22015.827971939729</v>
      </c>
      <c r="BS22" s="402">
        <v>22574.740315963736</v>
      </c>
      <c r="BT22" s="402">
        <v>22011.38348727304</v>
      </c>
      <c r="BU22" s="402">
        <v>21470.626553334838</v>
      </c>
      <c r="BV22" s="402">
        <v>21363.463882721808</v>
      </c>
      <c r="BW22" s="402">
        <v>20953.313060001899</v>
      </c>
      <c r="BX22" s="402">
        <v>19604.619151050909</v>
      </c>
      <c r="BY22" s="402">
        <v>18891.827310515811</v>
      </c>
      <c r="BZ22" s="402">
        <v>17765.212321342722</v>
      </c>
      <c r="CA22" s="402">
        <v>19162.888033411717</v>
      </c>
      <c r="CB22" s="402">
        <v>19320.873374736144</v>
      </c>
      <c r="CC22" s="402">
        <v>18375.505329099837</v>
      </c>
      <c r="CD22" s="402">
        <v>17244.579380243387</v>
      </c>
      <c r="CE22" s="403">
        <v>16251.03780965968</v>
      </c>
    </row>
    <row r="23" spans="1:83" x14ac:dyDescent="0.35">
      <c r="B23" s="201" t="s">
        <v>384</v>
      </c>
      <c r="C23" s="379"/>
      <c r="D23" s="402"/>
      <c r="E23" s="402"/>
      <c r="F23" s="402"/>
      <c r="G23" s="402"/>
      <c r="H23" s="402"/>
      <c r="I23" s="402"/>
      <c r="J23" s="402"/>
      <c r="K23" s="402"/>
      <c r="L23" s="402"/>
      <c r="M23" s="402"/>
      <c r="N23" s="402"/>
      <c r="O23" s="402"/>
      <c r="P23" s="402"/>
      <c r="Q23" s="402"/>
      <c r="R23" s="402"/>
      <c r="S23" s="402"/>
      <c r="T23" s="402"/>
      <c r="U23" s="402"/>
      <c r="V23" s="402"/>
      <c r="W23" s="402"/>
      <c r="X23" s="402"/>
      <c r="Y23" s="402"/>
      <c r="Z23" s="402"/>
      <c r="AA23" s="402"/>
      <c r="AB23" s="402"/>
      <c r="AC23" s="402"/>
      <c r="AD23" s="402"/>
      <c r="AE23" s="402"/>
      <c r="AF23" s="402"/>
      <c r="AG23" s="402"/>
      <c r="AH23" s="402"/>
      <c r="AI23" s="402"/>
      <c r="AJ23" s="402"/>
      <c r="AK23" s="402"/>
      <c r="AL23" s="402"/>
      <c r="AM23" s="402"/>
      <c r="AN23" s="402"/>
      <c r="AO23" s="402"/>
      <c r="AP23" s="402"/>
      <c r="AQ23" s="402"/>
      <c r="AR23" s="402"/>
      <c r="AS23" s="402"/>
      <c r="AT23" s="402"/>
      <c r="AU23" s="402"/>
      <c r="AV23" s="402"/>
      <c r="AW23" s="402"/>
      <c r="AX23" s="402"/>
      <c r="AY23" s="402"/>
      <c r="AZ23" s="402"/>
      <c r="BA23" s="402"/>
      <c r="BB23" s="402"/>
      <c r="BC23" s="402"/>
      <c r="BD23" s="402"/>
      <c r="BE23" s="402"/>
      <c r="BF23" s="402"/>
      <c r="BG23" s="402"/>
      <c r="BH23" s="402"/>
      <c r="BI23" s="402"/>
      <c r="BJ23" s="402"/>
      <c r="BK23" s="402"/>
      <c r="BL23" s="402"/>
      <c r="BM23" s="402"/>
      <c r="BN23" s="402"/>
      <c r="BO23" s="402"/>
      <c r="BP23" s="402"/>
      <c r="BQ23" s="402"/>
      <c r="BR23" s="402"/>
      <c r="BS23" s="402"/>
      <c r="BT23" s="402">
        <v>1634.340046137778</v>
      </c>
      <c r="BU23" s="402">
        <v>5266.7233015213114</v>
      </c>
      <c r="BV23" s="402">
        <v>9017.9489833030129</v>
      </c>
      <c r="BW23" s="402">
        <v>11942.872668901429</v>
      </c>
      <c r="BX23" s="402">
        <v>14920.776755827099</v>
      </c>
      <c r="BY23" s="402">
        <v>21029.147603617363</v>
      </c>
      <c r="BZ23" s="402">
        <v>26568.321746637092</v>
      </c>
      <c r="CA23" s="402">
        <v>35236.073172608922</v>
      </c>
      <c r="CB23" s="402">
        <v>43909.960948859691</v>
      </c>
      <c r="CC23" s="402">
        <v>52017.414462797096</v>
      </c>
      <c r="CD23" s="402">
        <v>58106.046816788476</v>
      </c>
      <c r="CE23" s="403">
        <v>62293.647910467495</v>
      </c>
    </row>
    <row r="24" spans="1:83" x14ac:dyDescent="0.35">
      <c r="B24" s="201" t="s">
        <v>385</v>
      </c>
      <c r="C24" s="379"/>
      <c r="D24" s="402"/>
      <c r="E24" s="402"/>
      <c r="F24" s="402"/>
      <c r="G24" s="402"/>
      <c r="H24" s="402"/>
      <c r="I24" s="402"/>
      <c r="J24" s="402"/>
      <c r="K24" s="402"/>
      <c r="L24" s="402"/>
      <c r="M24" s="402"/>
      <c r="N24" s="402"/>
      <c r="O24" s="402"/>
      <c r="P24" s="402"/>
      <c r="Q24" s="402"/>
      <c r="R24" s="402"/>
      <c r="S24" s="402"/>
      <c r="T24" s="402"/>
      <c r="U24" s="402"/>
      <c r="V24" s="402"/>
      <c r="W24" s="402"/>
      <c r="X24" s="402"/>
      <c r="Y24" s="402"/>
      <c r="Z24" s="402"/>
      <c r="AA24" s="402"/>
      <c r="AB24" s="402"/>
      <c r="AC24" s="402"/>
      <c r="AD24" s="402"/>
      <c r="AE24" s="402"/>
      <c r="AF24" s="402"/>
      <c r="AG24" s="402"/>
      <c r="AH24" s="402"/>
      <c r="AI24" s="402"/>
      <c r="AJ24" s="402"/>
      <c r="AK24" s="402"/>
      <c r="AL24" s="402"/>
      <c r="AM24" s="402"/>
      <c r="AN24" s="402"/>
      <c r="AO24" s="402"/>
      <c r="AP24" s="402"/>
      <c r="AQ24" s="402"/>
      <c r="AR24" s="402"/>
      <c r="AS24" s="402"/>
      <c r="AT24" s="402"/>
      <c r="AU24" s="402"/>
      <c r="AV24" s="402"/>
      <c r="AW24" s="402"/>
      <c r="AX24" s="402"/>
      <c r="AY24" s="402"/>
      <c r="AZ24" s="402"/>
      <c r="BA24" s="402"/>
      <c r="BB24" s="402"/>
      <c r="BC24" s="402"/>
      <c r="BD24" s="402"/>
      <c r="BE24" s="402"/>
      <c r="BF24" s="402"/>
      <c r="BG24" s="402"/>
      <c r="BH24" s="402"/>
      <c r="BI24" s="402"/>
      <c r="BJ24" s="402"/>
      <c r="BK24" s="402"/>
      <c r="BL24" s="402"/>
      <c r="BM24" s="402"/>
      <c r="BN24" s="402"/>
      <c r="BO24" s="402"/>
      <c r="BP24" s="402"/>
      <c r="BQ24" s="402"/>
      <c r="BR24" s="402"/>
      <c r="BS24" s="402"/>
      <c r="BT24" s="402">
        <v>75.972687752638535</v>
      </c>
      <c r="BU24" s="402">
        <v>231.56038594347416</v>
      </c>
      <c r="BV24" s="402">
        <v>382.80357435723488</v>
      </c>
      <c r="BW24" s="402">
        <v>478.25692204222582</v>
      </c>
      <c r="BX24" s="402">
        <v>547.80438737815052</v>
      </c>
      <c r="BY24" s="402">
        <v>687.49199379214178</v>
      </c>
      <c r="BZ24" s="402">
        <v>809.5910240771401</v>
      </c>
      <c r="CA24" s="402">
        <v>998.00987746957799</v>
      </c>
      <c r="CB24" s="402">
        <v>1161.9859259377788</v>
      </c>
      <c r="CC24" s="402">
        <v>1274.4532831014926</v>
      </c>
      <c r="CD24" s="402">
        <v>1330.449997681194</v>
      </c>
      <c r="CE24" s="403">
        <v>1360.3996908392655</v>
      </c>
    </row>
    <row r="25" spans="1:83" x14ac:dyDescent="0.35">
      <c r="B25" s="546" t="s">
        <v>782</v>
      </c>
      <c r="C25" s="546"/>
      <c r="D25" s="402">
        <v>0</v>
      </c>
      <c r="E25" s="402">
        <v>0</v>
      </c>
      <c r="F25" s="402">
        <v>0</v>
      </c>
      <c r="G25" s="402">
        <v>0</v>
      </c>
      <c r="H25" s="402">
        <v>0</v>
      </c>
      <c r="I25" s="402">
        <v>0</v>
      </c>
      <c r="J25" s="402">
        <v>0</v>
      </c>
      <c r="K25" s="402">
        <v>0</v>
      </c>
      <c r="L25" s="402">
        <v>0</v>
      </c>
      <c r="M25" s="402">
        <v>0</v>
      </c>
      <c r="N25" s="402">
        <v>0</v>
      </c>
      <c r="O25" s="402">
        <v>0</v>
      </c>
      <c r="P25" s="402">
        <v>0</v>
      </c>
      <c r="Q25" s="402">
        <v>0</v>
      </c>
      <c r="R25" s="402">
        <v>0</v>
      </c>
      <c r="S25" s="402">
        <v>0</v>
      </c>
      <c r="T25" s="402">
        <v>0</v>
      </c>
      <c r="U25" s="402">
        <v>0</v>
      </c>
      <c r="V25" s="402">
        <v>0</v>
      </c>
      <c r="W25" s="402">
        <v>0</v>
      </c>
      <c r="X25" s="402">
        <v>0</v>
      </c>
      <c r="Y25" s="402">
        <v>0</v>
      </c>
      <c r="Z25" s="402">
        <v>122.30795475572562</v>
      </c>
      <c r="AA25" s="402">
        <v>351.81593182643371</v>
      </c>
      <c r="AB25" s="402">
        <v>382.32254559826936</v>
      </c>
      <c r="AC25" s="402">
        <v>361.77069815870141</v>
      </c>
      <c r="AD25" s="402">
        <v>331.0792197454183</v>
      </c>
      <c r="AE25" s="402">
        <v>294.62506133295176</v>
      </c>
      <c r="AF25" s="402">
        <v>273.10471443008316</v>
      </c>
      <c r="AG25" s="402">
        <v>240.48366942862432</v>
      </c>
      <c r="AH25" s="402">
        <v>222.45336986223208</v>
      </c>
      <c r="AI25" s="402">
        <v>184.90038469620765</v>
      </c>
      <c r="AJ25" s="402">
        <v>163.55352129207259</v>
      </c>
      <c r="AK25" s="402">
        <v>151.43917802467521</v>
      </c>
      <c r="AL25" s="402">
        <v>144.3499857543658</v>
      </c>
      <c r="AM25" s="402">
        <v>140.72219137028404</v>
      </c>
      <c r="AN25" s="402">
        <v>126.2628151360459</v>
      </c>
      <c r="AO25" s="402">
        <v>125.28919694142208</v>
      </c>
      <c r="AP25" s="402">
        <v>107.94435430061644</v>
      </c>
      <c r="AQ25" s="402">
        <v>102.44779352386682</v>
      </c>
      <c r="AR25" s="402">
        <v>92.988133570752922</v>
      </c>
      <c r="AS25" s="402">
        <v>82.209870916100414</v>
      </c>
      <c r="AT25" s="402">
        <v>78.531267575935871</v>
      </c>
      <c r="AU25" s="402">
        <v>73.931429301338</v>
      </c>
      <c r="AV25" s="402">
        <v>71.195506834856261</v>
      </c>
      <c r="AW25" s="402">
        <v>70.372021136378663</v>
      </c>
      <c r="AX25" s="402">
        <v>66.393653324265614</v>
      </c>
      <c r="AY25" s="402">
        <v>66.12768752021988</v>
      </c>
      <c r="AZ25" s="402">
        <v>52.75899627276808</v>
      </c>
      <c r="BA25" s="402">
        <v>51.86381761811991</v>
      </c>
      <c r="BB25" s="402">
        <v>50.156980311592328</v>
      </c>
      <c r="BC25" s="402">
        <v>47.635088414203985</v>
      </c>
      <c r="BD25" s="402">
        <v>46.816599538991404</v>
      </c>
      <c r="BE25" s="402">
        <v>47.636543789336656</v>
      </c>
      <c r="BF25" s="402">
        <v>46.988530640527188</v>
      </c>
      <c r="BG25" s="402">
        <v>47.206013995015667</v>
      </c>
      <c r="BH25" s="402">
        <v>46.728251708475177</v>
      </c>
      <c r="BI25" s="402">
        <v>45.828241796095696</v>
      </c>
      <c r="BJ25" s="402">
        <v>49.69539463279623</v>
      </c>
      <c r="BK25" s="402">
        <v>56.388174660437208</v>
      </c>
      <c r="BL25" s="402">
        <v>61.872626296984691</v>
      </c>
      <c r="BM25" s="402">
        <v>64.672875441107294</v>
      </c>
      <c r="BN25" s="402">
        <v>77.509151053988077</v>
      </c>
      <c r="BO25" s="402">
        <v>82.015948202034522</v>
      </c>
      <c r="BP25" s="402">
        <v>96.671614112723887</v>
      </c>
      <c r="BQ25" s="402">
        <v>120.74220412332548</v>
      </c>
      <c r="BR25" s="402">
        <v>110.01350572030547</v>
      </c>
      <c r="BS25" s="402">
        <v>115.06789788367323</v>
      </c>
      <c r="BT25" s="402">
        <v>120.4993362055291</v>
      </c>
      <c r="BU25" s="402">
        <v>124.9033710331923</v>
      </c>
      <c r="BV25" s="402">
        <v>132.68342914014048</v>
      </c>
      <c r="BW25" s="402">
        <v>135.65277470273082</v>
      </c>
      <c r="BX25" s="402">
        <v>291.09558130921351</v>
      </c>
      <c r="BY25" s="402">
        <v>151.07422114285382</v>
      </c>
      <c r="BZ25" s="402">
        <v>168.22948664046737</v>
      </c>
      <c r="CA25" s="402">
        <v>194.9201202679825</v>
      </c>
      <c r="CB25" s="402">
        <v>187.8293511599945</v>
      </c>
      <c r="CC25" s="402">
        <v>185.99709753446737</v>
      </c>
      <c r="CD25" s="402">
        <v>187.77357112022426</v>
      </c>
      <c r="CE25" s="403">
        <v>189.69089176792889</v>
      </c>
    </row>
    <row r="26" spans="1:83" ht="26.25" customHeight="1" x14ac:dyDescent="0.35">
      <c r="B26" s="73" t="s">
        <v>783</v>
      </c>
      <c r="C26" s="379"/>
      <c r="D26" s="402">
        <v>0</v>
      </c>
      <c r="E26" s="402">
        <v>0</v>
      </c>
      <c r="F26" s="402">
        <v>0</v>
      </c>
      <c r="G26" s="402">
        <v>0</v>
      </c>
      <c r="H26" s="402">
        <v>0</v>
      </c>
      <c r="I26" s="402">
        <v>0</v>
      </c>
      <c r="J26" s="402">
        <v>0</v>
      </c>
      <c r="K26" s="402">
        <v>0</v>
      </c>
      <c r="L26" s="402">
        <v>0</v>
      </c>
      <c r="M26" s="402">
        <v>0</v>
      </c>
      <c r="N26" s="402">
        <v>0</v>
      </c>
      <c r="O26" s="402">
        <v>0</v>
      </c>
      <c r="P26" s="402">
        <v>0</v>
      </c>
      <c r="Q26" s="402">
        <v>0</v>
      </c>
      <c r="R26" s="402">
        <v>0</v>
      </c>
      <c r="S26" s="402">
        <v>0</v>
      </c>
      <c r="T26" s="402">
        <v>0</v>
      </c>
      <c r="U26" s="402">
        <v>0</v>
      </c>
      <c r="V26" s="402">
        <v>0</v>
      </c>
      <c r="W26" s="402">
        <v>0</v>
      </c>
      <c r="X26" s="402">
        <v>0</v>
      </c>
      <c r="Y26" s="402">
        <v>0</v>
      </c>
      <c r="Z26" s="402">
        <v>0</v>
      </c>
      <c r="AA26" s="402">
        <v>0</v>
      </c>
      <c r="AB26" s="402">
        <v>0</v>
      </c>
      <c r="AC26" s="402">
        <v>0</v>
      </c>
      <c r="AD26" s="402">
        <v>0</v>
      </c>
      <c r="AE26" s="402">
        <v>0</v>
      </c>
      <c r="AF26" s="402">
        <v>0</v>
      </c>
      <c r="AG26" s="402">
        <v>0</v>
      </c>
      <c r="AH26" s="402">
        <v>0</v>
      </c>
      <c r="AI26" s="402">
        <v>0</v>
      </c>
      <c r="AJ26" s="402">
        <v>0</v>
      </c>
      <c r="AK26" s="402">
        <v>0</v>
      </c>
      <c r="AL26" s="402">
        <v>0</v>
      </c>
      <c r="AM26" s="402">
        <v>0</v>
      </c>
      <c r="AN26" s="402">
        <v>0</v>
      </c>
      <c r="AO26" s="402">
        <v>0</v>
      </c>
      <c r="AP26" s="402">
        <v>0</v>
      </c>
      <c r="AQ26" s="402">
        <v>0</v>
      </c>
      <c r="AR26" s="402">
        <v>0</v>
      </c>
      <c r="AS26" s="402">
        <v>0</v>
      </c>
      <c r="AT26" s="402">
        <v>0</v>
      </c>
      <c r="AU26" s="402">
        <v>0</v>
      </c>
      <c r="AV26" s="402">
        <v>0</v>
      </c>
      <c r="AW26" s="402">
        <v>0</v>
      </c>
      <c r="AX26" s="402">
        <v>0</v>
      </c>
      <c r="AY26" s="402">
        <v>0</v>
      </c>
      <c r="AZ26" s="402">
        <v>0</v>
      </c>
      <c r="BA26" s="402">
        <v>0</v>
      </c>
      <c r="BB26" s="402">
        <v>0</v>
      </c>
      <c r="BC26" s="402">
        <v>0</v>
      </c>
      <c r="BD26" s="402">
        <v>2374.5375067593786</v>
      </c>
      <c r="BE26" s="402">
        <v>2521.680720741771</v>
      </c>
      <c r="BF26" s="402">
        <v>2642.2029294281797</v>
      </c>
      <c r="BG26" s="402">
        <v>2787.4161276651516</v>
      </c>
      <c r="BH26" s="402">
        <v>2917.4466138083844</v>
      </c>
      <c r="BI26" s="402">
        <v>3056.3732411500778</v>
      </c>
      <c r="BJ26" s="402">
        <v>3169.1746249656176</v>
      </c>
      <c r="BK26" s="402">
        <v>3322.8548812809368</v>
      </c>
      <c r="BL26" s="402">
        <v>3451.5281336304092</v>
      </c>
      <c r="BM26" s="402">
        <v>3734.8979079953683</v>
      </c>
      <c r="BN26" s="402">
        <v>4023.3847993796348</v>
      </c>
      <c r="BO26" s="402">
        <v>4161.2204771090173</v>
      </c>
      <c r="BP26" s="402">
        <v>4390.8131992740846</v>
      </c>
      <c r="BQ26" s="402">
        <v>4394.0576468033514</v>
      </c>
      <c r="BR26" s="402">
        <v>4592.156006055081</v>
      </c>
      <c r="BS26" s="402">
        <v>4651.5361323471725</v>
      </c>
      <c r="BT26" s="402">
        <v>4683.1041059544632</v>
      </c>
      <c r="BU26" s="402">
        <v>4672.940032454615</v>
      </c>
      <c r="BV26" s="402">
        <v>4819.5558387644423</v>
      </c>
      <c r="BW26" s="402">
        <v>4869.4010963773908</v>
      </c>
      <c r="BX26" s="402">
        <v>4906.6541425144687</v>
      </c>
      <c r="BY26" s="402">
        <v>4776.0381077236698</v>
      </c>
      <c r="BZ26" s="402">
        <v>4247.5286460263296</v>
      </c>
      <c r="CA26" s="402">
        <v>5308.3577090220815</v>
      </c>
      <c r="CB26" s="402">
        <v>5616.1200264811387</v>
      </c>
      <c r="CC26" s="402">
        <v>5879.7535197577263</v>
      </c>
      <c r="CD26" s="402">
        <v>6041.3960674127584</v>
      </c>
      <c r="CE26" s="403">
        <v>6292.1710559758258</v>
      </c>
    </row>
    <row r="27" spans="1:83" ht="15.75" customHeight="1" thickBot="1" x14ac:dyDescent="0.4">
      <c r="B27" s="547"/>
      <c r="C27" s="379"/>
      <c r="D27" s="402"/>
      <c r="E27" s="402"/>
      <c r="F27" s="402"/>
      <c r="G27" s="402"/>
      <c r="H27" s="402"/>
      <c r="I27" s="402"/>
      <c r="J27" s="402"/>
      <c r="K27" s="402"/>
      <c r="L27" s="402"/>
      <c r="M27" s="402"/>
      <c r="N27" s="402"/>
      <c r="O27" s="402"/>
      <c r="P27" s="402"/>
      <c r="Q27" s="402"/>
      <c r="R27" s="402"/>
      <c r="S27" s="402"/>
      <c r="T27" s="402"/>
      <c r="U27" s="402"/>
      <c r="V27" s="402"/>
      <c r="W27" s="402"/>
      <c r="X27" s="402"/>
      <c r="Y27" s="402"/>
      <c r="Z27" s="402"/>
      <c r="AA27" s="402"/>
      <c r="AB27" s="402"/>
      <c r="AC27" s="402"/>
      <c r="AD27" s="402"/>
      <c r="AE27" s="402"/>
      <c r="AF27" s="402"/>
      <c r="AG27" s="402"/>
      <c r="AH27" s="402"/>
      <c r="AI27" s="402"/>
      <c r="AJ27" s="402"/>
      <c r="AK27" s="402"/>
      <c r="AL27" s="402"/>
      <c r="AM27" s="402"/>
      <c r="AN27" s="402"/>
      <c r="AO27" s="402"/>
      <c r="AP27" s="402"/>
      <c r="AQ27" s="402"/>
      <c r="AR27" s="402"/>
      <c r="AS27" s="402"/>
      <c r="AT27" s="402"/>
      <c r="AU27" s="402"/>
      <c r="AV27" s="402"/>
      <c r="AW27" s="402"/>
      <c r="AX27" s="402"/>
      <c r="AY27" s="402"/>
      <c r="AZ27" s="402"/>
      <c r="BA27" s="402"/>
      <c r="BB27" s="402"/>
      <c r="BC27" s="402"/>
      <c r="BD27" s="402"/>
      <c r="BE27" s="402"/>
      <c r="BF27" s="402"/>
      <c r="BG27" s="402"/>
      <c r="BH27" s="402"/>
      <c r="BI27" s="402"/>
      <c r="BJ27" s="402"/>
      <c r="BK27" s="402"/>
      <c r="BL27" s="402"/>
      <c r="BM27" s="402"/>
      <c r="BN27" s="402"/>
      <c r="BO27" s="402"/>
      <c r="BP27" s="402"/>
      <c r="BQ27" s="402"/>
      <c r="BR27" s="402"/>
      <c r="BS27" s="402"/>
      <c r="BT27" s="402"/>
      <c r="BU27" s="402"/>
      <c r="BV27" s="402"/>
      <c r="BW27" s="402"/>
      <c r="BX27" s="402"/>
      <c r="BY27" s="402"/>
      <c r="BZ27" s="402"/>
      <c r="CA27" s="402"/>
      <c r="CB27" s="402"/>
      <c r="CC27" s="402"/>
      <c r="CD27" s="402"/>
      <c r="CE27" s="403"/>
    </row>
    <row r="28" spans="1:83" ht="39.75" customHeight="1" x14ac:dyDescent="0.35">
      <c r="A28" s="409"/>
      <c r="B28" s="410" t="s">
        <v>785</v>
      </c>
      <c r="C28" s="411"/>
      <c r="D28" s="412" t="s">
        <v>524</v>
      </c>
      <c r="E28" s="412" t="s">
        <v>525</v>
      </c>
      <c r="F28" s="412" t="s">
        <v>526</v>
      </c>
      <c r="G28" s="412" t="s">
        <v>527</v>
      </c>
      <c r="H28" s="412" t="s">
        <v>528</v>
      </c>
      <c r="I28" s="412" t="s">
        <v>529</v>
      </c>
      <c r="J28" s="412" t="s">
        <v>530</v>
      </c>
      <c r="K28" s="412" t="s">
        <v>531</v>
      </c>
      <c r="L28" s="412" t="s">
        <v>532</v>
      </c>
      <c r="M28" s="412" t="s">
        <v>533</v>
      </c>
      <c r="N28" s="412" t="s">
        <v>534</v>
      </c>
      <c r="O28" s="412" t="s">
        <v>535</v>
      </c>
      <c r="P28" s="412" t="s">
        <v>536</v>
      </c>
      <c r="Q28" s="412" t="s">
        <v>537</v>
      </c>
      <c r="R28" s="412" t="s">
        <v>538</v>
      </c>
      <c r="S28" s="412" t="s">
        <v>539</v>
      </c>
      <c r="T28" s="412" t="s">
        <v>540</v>
      </c>
      <c r="U28" s="412" t="s">
        <v>541</v>
      </c>
      <c r="V28" s="412" t="s">
        <v>542</v>
      </c>
      <c r="W28" s="412" t="s">
        <v>543</v>
      </c>
      <c r="X28" s="412" t="s">
        <v>544</v>
      </c>
      <c r="Y28" s="412" t="s">
        <v>545</v>
      </c>
      <c r="Z28" s="412" t="s">
        <v>546</v>
      </c>
      <c r="AA28" s="412" t="s">
        <v>547</v>
      </c>
      <c r="AB28" s="412" t="s">
        <v>548</v>
      </c>
      <c r="AC28" s="412" t="s">
        <v>549</v>
      </c>
      <c r="AD28" s="412" t="s">
        <v>550</v>
      </c>
      <c r="AE28" s="412" t="s">
        <v>551</v>
      </c>
      <c r="AF28" s="412" t="s">
        <v>552</v>
      </c>
      <c r="AG28" s="412" t="s">
        <v>553</v>
      </c>
      <c r="AH28" s="412" t="s">
        <v>554</v>
      </c>
      <c r="AI28" s="412" t="s">
        <v>555</v>
      </c>
      <c r="AJ28" s="412" t="s">
        <v>556</v>
      </c>
      <c r="AK28" s="412" t="s">
        <v>557</v>
      </c>
      <c r="AL28" s="412" t="s">
        <v>558</v>
      </c>
      <c r="AM28" s="412" t="s">
        <v>559</v>
      </c>
      <c r="AN28" s="412" t="s">
        <v>560</v>
      </c>
      <c r="AO28" s="412" t="s">
        <v>561</v>
      </c>
      <c r="AP28" s="412" t="s">
        <v>562</v>
      </c>
      <c r="AQ28" s="412" t="s">
        <v>563</v>
      </c>
      <c r="AR28" s="412" t="s">
        <v>564</v>
      </c>
      <c r="AS28" s="412" t="s">
        <v>565</v>
      </c>
      <c r="AT28" s="412" t="s">
        <v>566</v>
      </c>
      <c r="AU28" s="412" t="s">
        <v>567</v>
      </c>
      <c r="AV28" s="412" t="s">
        <v>568</v>
      </c>
      <c r="AW28" s="412" t="s">
        <v>569</v>
      </c>
      <c r="AX28" s="412" t="s">
        <v>570</v>
      </c>
      <c r="AY28" s="412" t="s">
        <v>571</v>
      </c>
      <c r="AZ28" s="412" t="s">
        <v>572</v>
      </c>
      <c r="BA28" s="412" t="s">
        <v>573</v>
      </c>
      <c r="BB28" s="412" t="s">
        <v>574</v>
      </c>
      <c r="BC28" s="412" t="s">
        <v>575</v>
      </c>
      <c r="BD28" s="412" t="s">
        <v>576</v>
      </c>
      <c r="BE28" s="412" t="s">
        <v>577</v>
      </c>
      <c r="BF28" s="412" t="s">
        <v>578</v>
      </c>
      <c r="BG28" s="412" t="s">
        <v>579</v>
      </c>
      <c r="BH28" s="412" t="s">
        <v>580</v>
      </c>
      <c r="BI28" s="412" t="s">
        <v>581</v>
      </c>
      <c r="BJ28" s="412" t="s">
        <v>582</v>
      </c>
      <c r="BK28" s="412" t="s">
        <v>583</v>
      </c>
      <c r="BL28" s="412" t="s">
        <v>584</v>
      </c>
      <c r="BM28" s="412" t="s">
        <v>585</v>
      </c>
      <c r="BN28" s="412" t="s">
        <v>586</v>
      </c>
      <c r="BO28" s="412" t="s">
        <v>587</v>
      </c>
      <c r="BP28" s="412" t="s">
        <v>588</v>
      </c>
      <c r="BQ28" s="412" t="s">
        <v>589</v>
      </c>
      <c r="BR28" s="412" t="s">
        <v>590</v>
      </c>
      <c r="BS28" s="412" t="s">
        <v>591</v>
      </c>
      <c r="BT28" s="412" t="s">
        <v>592</v>
      </c>
      <c r="BU28" s="412" t="s">
        <v>593</v>
      </c>
      <c r="BV28" s="412" t="s">
        <v>594</v>
      </c>
      <c r="BW28" s="412" t="s">
        <v>595</v>
      </c>
      <c r="BX28" s="412" t="s">
        <v>596</v>
      </c>
      <c r="BY28" s="412" t="s">
        <v>597</v>
      </c>
      <c r="BZ28" s="412" t="s">
        <v>598</v>
      </c>
      <c r="CA28" s="412" t="s">
        <v>599</v>
      </c>
      <c r="CB28" s="412" t="s">
        <v>600</v>
      </c>
      <c r="CC28" s="412" t="s">
        <v>601</v>
      </c>
      <c r="CD28" s="412" t="s">
        <v>602</v>
      </c>
      <c r="CE28" s="413" t="s">
        <v>603</v>
      </c>
    </row>
    <row r="29" spans="1:83" s="243" customFormat="1" ht="26.25" customHeight="1" x14ac:dyDescent="0.35">
      <c r="A29" s="455"/>
      <c r="B29" s="108" t="s">
        <v>786</v>
      </c>
      <c r="D29" s="259"/>
      <c r="E29" s="259"/>
      <c r="F29" s="259"/>
      <c r="G29" s="259"/>
      <c r="H29" s="259"/>
      <c r="I29" s="259"/>
      <c r="J29" s="259"/>
      <c r="K29" s="259">
        <v>4621</v>
      </c>
      <c r="L29" s="259">
        <v>4729</v>
      </c>
      <c r="M29" s="259">
        <v>4832</v>
      </c>
      <c r="N29" s="259">
        <v>5412</v>
      </c>
      <c r="O29" s="259">
        <v>5541</v>
      </c>
      <c r="P29" s="259">
        <v>5661</v>
      </c>
      <c r="Q29" s="259">
        <v>5778</v>
      </c>
      <c r="R29" s="259">
        <v>5919</v>
      </c>
      <c r="S29" s="259">
        <v>5965</v>
      </c>
      <c r="T29" s="259">
        <v>6142</v>
      </c>
      <c r="U29" s="259">
        <v>6340</v>
      </c>
      <c r="V29" s="259">
        <v>6523</v>
      </c>
      <c r="W29" s="259">
        <v>6751</v>
      </c>
      <c r="X29" s="259">
        <v>6955</v>
      </c>
      <c r="Y29" s="259">
        <v>7151</v>
      </c>
      <c r="Z29" s="259">
        <v>7344</v>
      </c>
      <c r="AA29" s="259">
        <v>7495</v>
      </c>
      <c r="AB29" s="259">
        <v>7648</v>
      </c>
      <c r="AC29" s="259">
        <v>7803</v>
      </c>
      <c r="AD29" s="259">
        <v>7951</v>
      </c>
      <c r="AE29" s="259">
        <v>8128</v>
      </c>
      <c r="AF29" s="259">
        <v>8315</v>
      </c>
      <c r="AG29" s="259">
        <v>8436</v>
      </c>
      <c r="AH29" s="259">
        <v>8579</v>
      </c>
      <c r="AI29" s="259">
        <v>8727</v>
      </c>
      <c r="AJ29" s="259">
        <v>8895</v>
      </c>
      <c r="AK29" s="259">
        <v>9074</v>
      </c>
      <c r="AL29" s="259">
        <v>9164</v>
      </c>
      <c r="AM29" s="259">
        <v>9261</v>
      </c>
      <c r="AN29" s="259">
        <v>9298</v>
      </c>
      <c r="AO29" s="259">
        <v>9495</v>
      </c>
      <c r="AP29" s="259">
        <v>9627</v>
      </c>
      <c r="AQ29" s="259">
        <v>9700</v>
      </c>
      <c r="AR29" s="259">
        <v>9755</v>
      </c>
      <c r="AS29" s="259">
        <v>9755</v>
      </c>
      <c r="AT29" s="259">
        <v>9930</v>
      </c>
      <c r="AU29" s="259">
        <v>9990</v>
      </c>
      <c r="AV29" s="259">
        <v>10056</v>
      </c>
      <c r="AW29" s="259">
        <v>10061</v>
      </c>
      <c r="AX29" s="259">
        <v>10097</v>
      </c>
      <c r="AY29" s="259">
        <v>10384</v>
      </c>
      <c r="AZ29" s="259">
        <v>10536</v>
      </c>
      <c r="BA29" s="259">
        <v>10680</v>
      </c>
      <c r="BB29" s="259">
        <v>10782</v>
      </c>
      <c r="BC29" s="259">
        <v>10936</v>
      </c>
      <c r="BD29" s="259">
        <v>11004</v>
      </c>
      <c r="BE29" s="259">
        <v>11095</v>
      </c>
      <c r="BF29" s="259">
        <v>11195</v>
      </c>
      <c r="BG29" s="259">
        <v>11320</v>
      </c>
      <c r="BH29" s="259">
        <v>11477</v>
      </c>
      <c r="BI29" s="259">
        <v>11585</v>
      </c>
      <c r="BJ29" s="259">
        <v>11715</v>
      </c>
      <c r="BK29" s="259">
        <v>11938</v>
      </c>
      <c r="BL29" s="259">
        <v>12160</v>
      </c>
      <c r="BM29" s="259">
        <v>12410</v>
      </c>
      <c r="BN29" s="259">
        <v>12566</v>
      </c>
      <c r="BO29" s="259">
        <v>12667</v>
      </c>
      <c r="BP29" s="259">
        <v>12810</v>
      </c>
      <c r="BQ29" s="259">
        <v>12888</v>
      </c>
      <c r="BR29" s="259">
        <v>12958</v>
      </c>
      <c r="BS29" s="259">
        <v>12957</v>
      </c>
      <c r="BT29" s="259">
        <v>12930</v>
      </c>
      <c r="BU29" s="259">
        <v>12838</v>
      </c>
      <c r="BV29" s="259">
        <v>12724</v>
      </c>
      <c r="BW29" s="259">
        <v>12556</v>
      </c>
      <c r="BX29" s="259">
        <v>12379</v>
      </c>
      <c r="BY29" s="259">
        <v>12458</v>
      </c>
      <c r="BZ29" s="259">
        <v>12610</v>
      </c>
      <c r="CA29" s="259">
        <v>12804</v>
      </c>
      <c r="CB29" s="259">
        <v>13022</v>
      </c>
      <c r="CC29" s="259">
        <v>13265</v>
      </c>
      <c r="CD29" s="259">
        <v>13301</v>
      </c>
      <c r="CE29" s="368">
        <v>13186</v>
      </c>
    </row>
    <row r="30" spans="1:83" ht="26.25" customHeight="1" x14ac:dyDescent="0.35">
      <c r="B30" s="73" t="s">
        <v>778</v>
      </c>
      <c r="K30" s="197">
        <f t="shared" ref="K30:AP30" si="14">K29-K37</f>
        <v>4621</v>
      </c>
      <c r="L30" s="197">
        <f t="shared" si="14"/>
        <v>4729</v>
      </c>
      <c r="M30" s="197">
        <f t="shared" si="14"/>
        <v>4832</v>
      </c>
      <c r="N30" s="197">
        <f t="shared" si="14"/>
        <v>5412</v>
      </c>
      <c r="O30" s="197">
        <f t="shared" si="14"/>
        <v>5541</v>
      </c>
      <c r="P30" s="197">
        <f t="shared" si="14"/>
        <v>5661</v>
      </c>
      <c r="Q30" s="197">
        <f t="shared" si="14"/>
        <v>5778</v>
      </c>
      <c r="R30" s="197">
        <f t="shared" si="14"/>
        <v>5919</v>
      </c>
      <c r="S30" s="197">
        <f t="shared" si="14"/>
        <v>5965</v>
      </c>
      <c r="T30" s="197">
        <f t="shared" si="14"/>
        <v>6142</v>
      </c>
      <c r="U30" s="197">
        <f t="shared" si="14"/>
        <v>6340</v>
      </c>
      <c r="V30" s="197">
        <f t="shared" si="14"/>
        <v>6523</v>
      </c>
      <c r="W30" s="197">
        <f t="shared" si="14"/>
        <v>6751</v>
      </c>
      <c r="X30" s="197">
        <f t="shared" si="14"/>
        <v>6955</v>
      </c>
      <c r="Y30" s="197">
        <f t="shared" si="14"/>
        <v>7151</v>
      </c>
      <c r="Z30" s="197">
        <f t="shared" si="14"/>
        <v>7344</v>
      </c>
      <c r="AA30" s="197">
        <f t="shared" si="14"/>
        <v>7365</v>
      </c>
      <c r="AB30" s="197">
        <f t="shared" si="14"/>
        <v>7525</v>
      </c>
      <c r="AC30" s="197">
        <f t="shared" si="14"/>
        <v>7693</v>
      </c>
      <c r="AD30" s="197">
        <f t="shared" si="14"/>
        <v>7853</v>
      </c>
      <c r="AE30" s="197">
        <f t="shared" si="14"/>
        <v>8035</v>
      </c>
      <c r="AF30" s="197">
        <f t="shared" si="14"/>
        <v>8236</v>
      </c>
      <c r="AG30" s="197">
        <f t="shared" si="14"/>
        <v>8364</v>
      </c>
      <c r="AH30" s="197">
        <f t="shared" si="14"/>
        <v>8516</v>
      </c>
      <c r="AI30" s="197">
        <f t="shared" si="14"/>
        <v>8672</v>
      </c>
      <c r="AJ30" s="197">
        <f t="shared" si="14"/>
        <v>8844</v>
      </c>
      <c r="AK30" s="197">
        <f t="shared" si="14"/>
        <v>9028</v>
      </c>
      <c r="AL30" s="197">
        <f t="shared" si="14"/>
        <v>9121</v>
      </c>
      <c r="AM30" s="197">
        <f t="shared" si="14"/>
        <v>9221</v>
      </c>
      <c r="AN30" s="197">
        <f t="shared" si="14"/>
        <v>9259</v>
      </c>
      <c r="AO30" s="197">
        <f t="shared" si="14"/>
        <v>9459</v>
      </c>
      <c r="AP30" s="197">
        <f t="shared" si="14"/>
        <v>9589</v>
      </c>
      <c r="AQ30" s="197">
        <f t="shared" ref="AQ30:BV30" si="15">AQ29-AQ37</f>
        <v>9663</v>
      </c>
      <c r="AR30" s="197">
        <f t="shared" si="15"/>
        <v>9719</v>
      </c>
      <c r="AS30" s="197">
        <f t="shared" si="15"/>
        <v>9720</v>
      </c>
      <c r="AT30" s="197">
        <f t="shared" si="15"/>
        <v>9898</v>
      </c>
      <c r="AU30" s="197">
        <f t="shared" si="15"/>
        <v>9959</v>
      </c>
      <c r="AV30" s="197">
        <f t="shared" si="15"/>
        <v>10027</v>
      </c>
      <c r="AW30" s="197">
        <f t="shared" si="15"/>
        <v>10033</v>
      </c>
      <c r="AX30" s="197">
        <f t="shared" si="15"/>
        <v>10070</v>
      </c>
      <c r="AY30" s="197">
        <f t="shared" si="15"/>
        <v>10356</v>
      </c>
      <c r="AZ30" s="197">
        <f t="shared" si="15"/>
        <v>10509</v>
      </c>
      <c r="BA30" s="197">
        <f t="shared" si="15"/>
        <v>10654</v>
      </c>
      <c r="BB30" s="197">
        <f t="shared" si="15"/>
        <v>10758</v>
      </c>
      <c r="BC30" s="197">
        <f t="shared" si="15"/>
        <v>10913</v>
      </c>
      <c r="BD30" s="197">
        <f t="shared" si="15"/>
        <v>10981</v>
      </c>
      <c r="BE30" s="197">
        <f t="shared" si="15"/>
        <v>11072</v>
      </c>
      <c r="BF30" s="197">
        <f t="shared" si="15"/>
        <v>11171</v>
      </c>
      <c r="BG30" s="197">
        <f t="shared" si="15"/>
        <v>11297</v>
      </c>
      <c r="BH30" s="197">
        <f t="shared" si="15"/>
        <v>11454</v>
      </c>
      <c r="BI30" s="197">
        <f t="shared" si="15"/>
        <v>11562</v>
      </c>
      <c r="BJ30" s="197">
        <f t="shared" si="15"/>
        <v>11692</v>
      </c>
      <c r="BK30" s="197">
        <f t="shared" si="15"/>
        <v>11913</v>
      </c>
      <c r="BL30" s="197">
        <f t="shared" si="15"/>
        <v>12134</v>
      </c>
      <c r="BM30" s="197">
        <f t="shared" si="15"/>
        <v>12382</v>
      </c>
      <c r="BN30" s="197">
        <f t="shared" si="15"/>
        <v>12537</v>
      </c>
      <c r="BO30" s="197">
        <f t="shared" si="15"/>
        <v>12634</v>
      </c>
      <c r="BP30" s="197">
        <f t="shared" si="15"/>
        <v>12775</v>
      </c>
      <c r="BQ30" s="197">
        <f t="shared" si="15"/>
        <v>12846</v>
      </c>
      <c r="BR30" s="197">
        <f t="shared" si="15"/>
        <v>12912</v>
      </c>
      <c r="BS30" s="197">
        <f t="shared" si="15"/>
        <v>12909</v>
      </c>
      <c r="BT30" s="197">
        <f t="shared" si="15"/>
        <v>12879</v>
      </c>
      <c r="BU30" s="197">
        <f t="shared" si="15"/>
        <v>12790</v>
      </c>
      <c r="BV30" s="197">
        <f t="shared" si="15"/>
        <v>12669</v>
      </c>
      <c r="BW30" s="197">
        <f t="shared" ref="BW30:CE30" si="16">BW29-BW37</f>
        <v>12498</v>
      </c>
      <c r="BX30" s="197">
        <f t="shared" si="16"/>
        <v>12317</v>
      </c>
      <c r="BY30" s="197">
        <f t="shared" si="16"/>
        <v>12389</v>
      </c>
      <c r="BZ30" s="197">
        <f t="shared" si="16"/>
        <v>12546</v>
      </c>
      <c r="CA30" s="197">
        <f t="shared" si="16"/>
        <v>12738</v>
      </c>
      <c r="CB30" s="197">
        <f t="shared" si="16"/>
        <v>12955</v>
      </c>
      <c r="CC30" s="197">
        <f t="shared" si="16"/>
        <v>13198</v>
      </c>
      <c r="CD30" s="197">
        <f t="shared" si="16"/>
        <v>13234</v>
      </c>
      <c r="CE30" s="220">
        <f t="shared" si="16"/>
        <v>13118</v>
      </c>
    </row>
    <row r="31" spans="1:83" x14ac:dyDescent="0.35">
      <c r="B31" s="201" t="s">
        <v>779</v>
      </c>
      <c r="K31" s="197">
        <v>0</v>
      </c>
      <c r="L31" s="197">
        <v>0</v>
      </c>
      <c r="M31" s="197">
        <v>0</v>
      </c>
      <c r="N31" s="197">
        <v>0</v>
      </c>
      <c r="O31" s="197">
        <v>0</v>
      </c>
      <c r="P31" s="197">
        <v>0</v>
      </c>
      <c r="Q31" s="197">
        <v>0</v>
      </c>
      <c r="R31" s="197">
        <v>0</v>
      </c>
      <c r="S31" s="197">
        <v>0</v>
      </c>
      <c r="T31" s="197">
        <v>0</v>
      </c>
      <c r="U31" s="197">
        <v>0</v>
      </c>
      <c r="V31" s="197">
        <v>0</v>
      </c>
      <c r="W31" s="197">
        <v>0</v>
      </c>
      <c r="X31" s="197">
        <v>0</v>
      </c>
      <c r="Y31" s="197">
        <v>0</v>
      </c>
      <c r="Z31" s="197">
        <v>0</v>
      </c>
      <c r="AA31" s="197">
        <v>0</v>
      </c>
      <c r="AB31" s="197">
        <v>0</v>
      </c>
      <c r="AC31" s="197">
        <v>0</v>
      </c>
      <c r="AD31" s="197">
        <v>0</v>
      </c>
      <c r="AE31" s="197">
        <v>0</v>
      </c>
      <c r="AF31" s="197">
        <v>0</v>
      </c>
      <c r="AG31" s="197">
        <v>0</v>
      </c>
      <c r="AH31" s="197">
        <v>0</v>
      </c>
      <c r="AI31" s="197">
        <v>0</v>
      </c>
      <c r="AJ31" s="197">
        <v>0</v>
      </c>
      <c r="AK31" s="197">
        <v>0</v>
      </c>
      <c r="AL31" s="197">
        <v>0</v>
      </c>
      <c r="AM31" s="197">
        <v>0</v>
      </c>
      <c r="AN31" s="197">
        <v>0</v>
      </c>
      <c r="AO31" s="197">
        <v>0</v>
      </c>
      <c r="AP31" s="197">
        <v>0</v>
      </c>
      <c r="AQ31" s="197">
        <v>0</v>
      </c>
      <c r="AR31" s="197">
        <v>0</v>
      </c>
      <c r="AS31" s="197">
        <v>0</v>
      </c>
      <c r="AT31" s="197">
        <v>0</v>
      </c>
      <c r="AU31" s="197">
        <v>0</v>
      </c>
      <c r="AV31" s="197">
        <v>0</v>
      </c>
      <c r="AW31" s="197">
        <v>0</v>
      </c>
      <c r="AX31" s="197">
        <v>0</v>
      </c>
      <c r="AY31" s="197">
        <v>0</v>
      </c>
      <c r="AZ31" s="197">
        <v>0</v>
      </c>
      <c r="BA31" s="197">
        <v>0</v>
      </c>
      <c r="BB31" s="197">
        <v>0</v>
      </c>
      <c r="BC31" s="197">
        <v>0</v>
      </c>
      <c r="BD31" s="197">
        <v>10875</v>
      </c>
      <c r="BE31" s="197">
        <v>11018</v>
      </c>
      <c r="BF31" s="197">
        <v>11102</v>
      </c>
      <c r="BG31" s="197">
        <v>11231</v>
      </c>
      <c r="BH31" s="197">
        <v>11384</v>
      </c>
      <c r="BI31" s="197">
        <v>11492</v>
      </c>
      <c r="BJ31" s="197">
        <v>11617</v>
      </c>
      <c r="BK31" s="197">
        <v>11837</v>
      </c>
      <c r="BL31" s="197">
        <v>12053</v>
      </c>
      <c r="BM31" s="197">
        <v>12285</v>
      </c>
      <c r="BN31" s="197">
        <v>12460</v>
      </c>
      <c r="BO31" s="197">
        <v>12556</v>
      </c>
      <c r="BP31" s="197">
        <v>12737</v>
      </c>
      <c r="BQ31" s="197">
        <v>12814</v>
      </c>
      <c r="BR31" s="197">
        <v>12887</v>
      </c>
      <c r="BS31" s="197">
        <v>12890</v>
      </c>
      <c r="BT31" s="197">
        <v>12681</v>
      </c>
      <c r="BU31" s="197">
        <v>12144</v>
      </c>
      <c r="BV31" s="197">
        <v>11679</v>
      </c>
      <c r="BW31" s="197">
        <v>11224</v>
      </c>
      <c r="BX31" s="197">
        <v>10700</v>
      </c>
      <c r="BY31" s="197">
        <v>10160</v>
      </c>
      <c r="BZ31" s="197">
        <v>9565</v>
      </c>
      <c r="CA31" s="197">
        <v>9065</v>
      </c>
      <c r="CB31" s="197">
        <v>8579</v>
      </c>
      <c r="CC31" s="197">
        <v>8106</v>
      </c>
      <c r="CD31" s="197">
        <v>7640</v>
      </c>
      <c r="CE31" s="220">
        <v>7191</v>
      </c>
    </row>
    <row r="32" spans="1:83" x14ac:dyDescent="0.35">
      <c r="B32" s="201" t="s">
        <v>382</v>
      </c>
      <c r="K32" s="197">
        <v>0</v>
      </c>
      <c r="L32" s="197">
        <v>0</v>
      </c>
      <c r="M32" s="197">
        <v>0</v>
      </c>
      <c r="N32" s="197">
        <v>0</v>
      </c>
      <c r="O32" s="197">
        <v>0</v>
      </c>
      <c r="P32" s="197">
        <v>0</v>
      </c>
      <c r="Q32" s="197">
        <v>0</v>
      </c>
      <c r="R32" s="197">
        <v>0</v>
      </c>
      <c r="S32" s="197">
        <v>0</v>
      </c>
      <c r="T32" s="197">
        <v>0</v>
      </c>
      <c r="U32" s="197">
        <v>0</v>
      </c>
      <c r="V32" s="197">
        <v>0</v>
      </c>
      <c r="W32" s="197">
        <v>0</v>
      </c>
      <c r="X32" s="197">
        <v>0</v>
      </c>
      <c r="Y32" s="197">
        <v>0</v>
      </c>
      <c r="Z32" s="197">
        <v>0</v>
      </c>
      <c r="AA32" s="197">
        <v>0</v>
      </c>
      <c r="AB32" s="197">
        <v>0</v>
      </c>
      <c r="AC32" s="197">
        <v>0</v>
      </c>
      <c r="AD32" s="197">
        <v>0</v>
      </c>
      <c r="AE32" s="197">
        <v>0</v>
      </c>
      <c r="AF32" s="197">
        <v>0</v>
      </c>
      <c r="AG32" s="197">
        <v>0</v>
      </c>
      <c r="AH32" s="197">
        <v>0</v>
      </c>
      <c r="AI32" s="197">
        <v>0</v>
      </c>
      <c r="AJ32" s="197">
        <v>0</v>
      </c>
      <c r="AK32" s="197">
        <v>0</v>
      </c>
      <c r="AL32" s="197">
        <v>0</v>
      </c>
      <c r="AM32" s="197">
        <v>0</v>
      </c>
      <c r="AN32" s="197">
        <v>0</v>
      </c>
      <c r="AO32" s="197">
        <v>0</v>
      </c>
      <c r="AP32" s="197">
        <v>0</v>
      </c>
      <c r="AQ32" s="197">
        <v>0</v>
      </c>
      <c r="AR32" s="197">
        <v>0</v>
      </c>
      <c r="AS32" s="197">
        <v>0</v>
      </c>
      <c r="AT32" s="197">
        <v>0</v>
      </c>
      <c r="AU32" s="197">
        <v>0</v>
      </c>
      <c r="AV32" s="197">
        <v>0</v>
      </c>
      <c r="AW32" s="197">
        <v>0</v>
      </c>
      <c r="AX32" s="197">
        <v>0</v>
      </c>
      <c r="AY32" s="197">
        <v>0</v>
      </c>
      <c r="AZ32" s="197">
        <v>0</v>
      </c>
      <c r="BA32" s="197">
        <v>0</v>
      </c>
      <c r="BB32" s="197">
        <v>0</v>
      </c>
      <c r="BC32" s="197">
        <v>0</v>
      </c>
      <c r="BD32" s="197">
        <v>8670</v>
      </c>
      <c r="BE32" s="197">
        <v>8834</v>
      </c>
      <c r="BF32" s="197">
        <v>8961</v>
      </c>
      <c r="BG32" s="197">
        <v>9117</v>
      </c>
      <c r="BH32" s="197">
        <v>9296</v>
      </c>
      <c r="BI32" s="197">
        <v>9439</v>
      </c>
      <c r="BJ32" s="197">
        <v>9594</v>
      </c>
      <c r="BK32" s="197">
        <v>9842</v>
      </c>
      <c r="BL32" s="197">
        <v>10087</v>
      </c>
      <c r="BM32" s="197">
        <v>10358</v>
      </c>
      <c r="BN32" s="197">
        <v>10563</v>
      </c>
      <c r="BO32" s="197">
        <v>10702</v>
      </c>
      <c r="BP32" s="197">
        <v>10874</v>
      </c>
      <c r="BQ32" s="197">
        <v>10984</v>
      </c>
      <c r="BR32" s="197">
        <v>11096</v>
      </c>
      <c r="BS32" s="197">
        <v>11145</v>
      </c>
      <c r="BT32" s="197">
        <v>10995</v>
      </c>
      <c r="BU32" s="197">
        <v>10570</v>
      </c>
      <c r="BV32" s="197">
        <v>10184</v>
      </c>
      <c r="BW32" s="197">
        <v>9813</v>
      </c>
      <c r="BX32" s="197">
        <v>9382</v>
      </c>
      <c r="BY32" s="197">
        <v>8935</v>
      </c>
      <c r="BZ32" s="197">
        <v>8445</v>
      </c>
      <c r="CA32" s="197">
        <v>8026</v>
      </c>
      <c r="CB32" s="197">
        <v>7618</v>
      </c>
      <c r="CC32" s="197">
        <v>7218</v>
      </c>
      <c r="CD32" s="197">
        <v>6827</v>
      </c>
      <c r="CE32" s="220">
        <v>6448</v>
      </c>
    </row>
    <row r="33" spans="1:83" x14ac:dyDescent="0.35">
      <c r="B33" s="201" t="s">
        <v>780</v>
      </c>
      <c r="BJ33" s="197">
        <v>8</v>
      </c>
      <c r="BK33" s="197">
        <v>24</v>
      </c>
      <c r="BL33" s="197">
        <v>46</v>
      </c>
      <c r="BM33" s="197">
        <v>58</v>
      </c>
      <c r="BN33" s="197">
        <v>66</v>
      </c>
      <c r="BO33" s="197">
        <v>59</v>
      </c>
      <c r="BP33" s="197">
        <v>56</v>
      </c>
      <c r="BQ33" s="197">
        <v>56</v>
      </c>
      <c r="BR33" s="197">
        <v>50</v>
      </c>
      <c r="BS33" s="197">
        <v>47</v>
      </c>
      <c r="BT33" s="197">
        <v>49</v>
      </c>
      <c r="BU33" s="197">
        <v>44</v>
      </c>
      <c r="BV33" s="197">
        <v>30</v>
      </c>
      <c r="BW33" s="197">
        <v>20</v>
      </c>
      <c r="BX33" s="197">
        <v>14</v>
      </c>
      <c r="BY33" s="197">
        <v>10</v>
      </c>
      <c r="BZ33" s="197">
        <v>6</v>
      </c>
      <c r="CA33" s="197">
        <v>4</v>
      </c>
      <c r="CB33" s="197">
        <v>2</v>
      </c>
      <c r="CC33" s="197">
        <v>1</v>
      </c>
      <c r="CD33" s="197">
        <v>1</v>
      </c>
      <c r="CE33" s="220">
        <v>0</v>
      </c>
    </row>
    <row r="34" spans="1:83" x14ac:dyDescent="0.35">
      <c r="B34" s="201" t="s">
        <v>781</v>
      </c>
      <c r="K34" s="197">
        <v>0</v>
      </c>
      <c r="L34" s="197">
        <v>0</v>
      </c>
      <c r="M34" s="197">
        <v>0</v>
      </c>
      <c r="N34" s="197">
        <v>0</v>
      </c>
      <c r="O34" s="197">
        <v>0</v>
      </c>
      <c r="P34" s="197">
        <v>0</v>
      </c>
      <c r="Q34" s="197">
        <v>0</v>
      </c>
      <c r="R34" s="197">
        <v>0</v>
      </c>
      <c r="S34" s="197">
        <v>0</v>
      </c>
      <c r="T34" s="197">
        <v>0</v>
      </c>
      <c r="U34" s="197">
        <v>0</v>
      </c>
      <c r="V34" s="197">
        <v>0</v>
      </c>
      <c r="W34" s="197">
        <v>0</v>
      </c>
      <c r="X34" s="197">
        <v>0</v>
      </c>
      <c r="Y34" s="197">
        <v>0</v>
      </c>
      <c r="Z34" s="197">
        <v>0</v>
      </c>
      <c r="AA34" s="197">
        <v>0</v>
      </c>
      <c r="AB34" s="197">
        <v>0</v>
      </c>
      <c r="AC34" s="197">
        <v>0</v>
      </c>
      <c r="AD34" s="197">
        <v>0</v>
      </c>
      <c r="AE34" s="197">
        <v>0</v>
      </c>
      <c r="AF34" s="197">
        <v>0</v>
      </c>
      <c r="AG34" s="197">
        <v>0</v>
      </c>
      <c r="AH34" s="197">
        <v>0</v>
      </c>
      <c r="AI34" s="197">
        <v>80</v>
      </c>
      <c r="AJ34" s="197">
        <v>276</v>
      </c>
      <c r="AK34" s="197">
        <v>476</v>
      </c>
      <c r="AL34" s="197">
        <v>658</v>
      </c>
      <c r="AM34" s="197">
        <v>882</v>
      </c>
      <c r="AN34" s="197">
        <v>1009</v>
      </c>
      <c r="AO34" s="197">
        <v>1434</v>
      </c>
      <c r="AP34" s="197">
        <v>1786</v>
      </c>
      <c r="AQ34" s="197">
        <v>2077</v>
      </c>
      <c r="AR34" s="197">
        <v>2382</v>
      </c>
      <c r="AS34" s="197">
        <v>2515</v>
      </c>
      <c r="AT34" s="197">
        <v>3044</v>
      </c>
      <c r="AU34" s="197">
        <v>3349</v>
      </c>
      <c r="AV34" s="197">
        <v>3642</v>
      </c>
      <c r="AW34" s="197">
        <v>3925</v>
      </c>
      <c r="AX34" s="197">
        <v>4219</v>
      </c>
      <c r="AY34" s="197">
        <v>4552</v>
      </c>
      <c r="AZ34" s="197">
        <v>4927</v>
      </c>
      <c r="BA34" s="197">
        <v>5280</v>
      </c>
      <c r="BB34" s="197">
        <v>5615</v>
      </c>
      <c r="BC34" s="197">
        <v>5947</v>
      </c>
      <c r="BD34" s="197">
        <v>6276</v>
      </c>
      <c r="BE34" s="197">
        <v>6589</v>
      </c>
      <c r="BF34" s="197">
        <v>6851</v>
      </c>
      <c r="BG34" s="197">
        <v>7122</v>
      </c>
      <c r="BH34" s="197">
        <v>7425</v>
      </c>
      <c r="BI34" s="197">
        <v>7700</v>
      </c>
      <c r="BJ34" s="197">
        <v>7963</v>
      </c>
      <c r="BK34" s="197">
        <v>8324</v>
      </c>
      <c r="BL34" s="197">
        <v>8673</v>
      </c>
      <c r="BM34" s="197">
        <v>9052</v>
      </c>
      <c r="BN34" s="197">
        <v>9320</v>
      </c>
      <c r="BO34" s="197">
        <v>9549</v>
      </c>
      <c r="BP34" s="197">
        <v>9848</v>
      </c>
      <c r="BQ34" s="197">
        <v>10021</v>
      </c>
      <c r="BR34" s="197">
        <v>10207</v>
      </c>
      <c r="BS34" s="197">
        <v>10335</v>
      </c>
      <c r="BT34" s="197">
        <v>10250</v>
      </c>
      <c r="BU34" s="197">
        <v>9876</v>
      </c>
      <c r="BV34" s="197">
        <v>9562</v>
      </c>
      <c r="BW34" s="197">
        <v>9238</v>
      </c>
      <c r="BX34" s="197">
        <v>8858</v>
      </c>
      <c r="BY34" s="197">
        <v>8448</v>
      </c>
      <c r="BZ34" s="197">
        <v>8001</v>
      </c>
      <c r="CA34" s="197">
        <v>7644</v>
      </c>
      <c r="CB34" s="197">
        <v>7280</v>
      </c>
      <c r="CC34" s="197">
        <v>6915</v>
      </c>
      <c r="CD34" s="197">
        <v>6554</v>
      </c>
      <c r="CE34" s="220">
        <v>6201</v>
      </c>
    </row>
    <row r="35" spans="1:83" x14ac:dyDescent="0.35">
      <c r="B35" s="201" t="s">
        <v>787</v>
      </c>
      <c r="BT35" s="197">
        <v>197</v>
      </c>
      <c r="BU35" s="197">
        <v>593</v>
      </c>
      <c r="BV35" s="197">
        <v>987</v>
      </c>
      <c r="BW35" s="197">
        <v>1305</v>
      </c>
      <c r="BX35" s="197">
        <v>1682</v>
      </c>
      <c r="BY35" s="197">
        <v>2287</v>
      </c>
      <c r="BZ35" s="197">
        <v>3003</v>
      </c>
      <c r="CA35" s="197">
        <v>3700</v>
      </c>
      <c r="CB35" s="197">
        <v>4408</v>
      </c>
      <c r="CC35" s="197">
        <v>5128</v>
      </c>
      <c r="CD35" s="197">
        <v>5632</v>
      </c>
      <c r="CE35" s="220">
        <v>5970</v>
      </c>
    </row>
    <row r="36" spans="1:83" x14ac:dyDescent="0.35">
      <c r="B36" s="201" t="s">
        <v>385</v>
      </c>
      <c r="BT36" s="197">
        <v>60</v>
      </c>
      <c r="BU36" s="197">
        <v>175</v>
      </c>
      <c r="BV36" s="197">
        <v>287</v>
      </c>
      <c r="BW36" s="197">
        <v>366</v>
      </c>
      <c r="BX36" s="197">
        <v>450</v>
      </c>
      <c r="BY36" s="197">
        <v>576</v>
      </c>
      <c r="BZ36" s="197">
        <v>737</v>
      </c>
      <c r="CA36" s="197">
        <v>871</v>
      </c>
      <c r="CB36" s="197">
        <v>1000</v>
      </c>
      <c r="CC36" s="197">
        <v>1123</v>
      </c>
      <c r="CD36" s="197">
        <v>1210</v>
      </c>
      <c r="CE36" s="220">
        <v>1266</v>
      </c>
    </row>
    <row r="37" spans="1:83" x14ac:dyDescent="0.35">
      <c r="B37" s="546" t="s">
        <v>788</v>
      </c>
      <c r="K37" s="197">
        <v>0</v>
      </c>
      <c r="L37" s="197">
        <v>0</v>
      </c>
      <c r="M37" s="197">
        <v>0</v>
      </c>
      <c r="N37" s="197">
        <v>0</v>
      </c>
      <c r="O37" s="197">
        <v>0</v>
      </c>
      <c r="P37" s="197">
        <v>0</v>
      </c>
      <c r="Q37" s="197">
        <v>0</v>
      </c>
      <c r="R37" s="197">
        <v>0</v>
      </c>
      <c r="S37" s="197">
        <v>0</v>
      </c>
      <c r="T37" s="197">
        <v>0</v>
      </c>
      <c r="U37" s="197">
        <v>0</v>
      </c>
      <c r="V37" s="197">
        <v>0</v>
      </c>
      <c r="W37" s="197">
        <v>0</v>
      </c>
      <c r="X37" s="197">
        <v>0</v>
      </c>
      <c r="Y37" s="197">
        <v>0</v>
      </c>
      <c r="Z37" s="197">
        <v>0</v>
      </c>
      <c r="AA37" s="197">
        <v>130</v>
      </c>
      <c r="AB37" s="197">
        <v>123</v>
      </c>
      <c r="AC37" s="197">
        <v>110</v>
      </c>
      <c r="AD37" s="197">
        <v>98</v>
      </c>
      <c r="AE37" s="197">
        <v>93</v>
      </c>
      <c r="AF37" s="197">
        <v>79</v>
      </c>
      <c r="AG37" s="197">
        <v>72</v>
      </c>
      <c r="AH37" s="197">
        <v>63</v>
      </c>
      <c r="AI37" s="197">
        <v>55</v>
      </c>
      <c r="AJ37" s="197">
        <v>51</v>
      </c>
      <c r="AK37" s="197">
        <v>46</v>
      </c>
      <c r="AL37" s="197">
        <v>43</v>
      </c>
      <c r="AM37" s="197">
        <v>40</v>
      </c>
      <c r="AN37" s="197">
        <v>39</v>
      </c>
      <c r="AO37" s="197">
        <v>36</v>
      </c>
      <c r="AP37" s="197">
        <v>38</v>
      </c>
      <c r="AQ37" s="197">
        <v>37</v>
      </c>
      <c r="AR37" s="197">
        <v>36</v>
      </c>
      <c r="AS37" s="197">
        <v>35</v>
      </c>
      <c r="AT37" s="197">
        <v>32</v>
      </c>
      <c r="AU37" s="197">
        <v>31</v>
      </c>
      <c r="AV37" s="197">
        <v>29</v>
      </c>
      <c r="AW37" s="197">
        <v>28</v>
      </c>
      <c r="AX37" s="197">
        <v>27</v>
      </c>
      <c r="AY37" s="197">
        <v>28</v>
      </c>
      <c r="AZ37" s="197">
        <v>27</v>
      </c>
      <c r="BA37" s="197">
        <v>26</v>
      </c>
      <c r="BB37" s="197">
        <v>24</v>
      </c>
      <c r="BC37" s="197">
        <v>23</v>
      </c>
      <c r="BD37" s="197">
        <v>23</v>
      </c>
      <c r="BE37" s="197">
        <v>23</v>
      </c>
      <c r="BF37" s="197">
        <v>24</v>
      </c>
      <c r="BG37" s="197">
        <v>23</v>
      </c>
      <c r="BH37" s="197">
        <v>23</v>
      </c>
      <c r="BI37" s="197">
        <v>23</v>
      </c>
      <c r="BJ37" s="197">
        <v>23</v>
      </c>
      <c r="BK37" s="197">
        <v>25</v>
      </c>
      <c r="BL37" s="197">
        <v>26</v>
      </c>
      <c r="BM37" s="197">
        <v>28</v>
      </c>
      <c r="BN37" s="197">
        <v>29</v>
      </c>
      <c r="BO37" s="197">
        <v>33</v>
      </c>
      <c r="BP37" s="197">
        <v>35</v>
      </c>
      <c r="BQ37" s="197">
        <v>42</v>
      </c>
      <c r="BR37" s="197">
        <v>46</v>
      </c>
      <c r="BS37" s="197">
        <v>48</v>
      </c>
      <c r="BT37" s="197">
        <v>51</v>
      </c>
      <c r="BU37" s="197">
        <v>48</v>
      </c>
      <c r="BV37" s="197">
        <v>55</v>
      </c>
      <c r="BW37" s="197">
        <v>58</v>
      </c>
      <c r="BX37" s="197">
        <v>62</v>
      </c>
      <c r="BY37" s="197">
        <v>69</v>
      </c>
      <c r="BZ37" s="197">
        <v>64</v>
      </c>
      <c r="CA37" s="197">
        <v>66</v>
      </c>
      <c r="CB37" s="197">
        <v>67</v>
      </c>
      <c r="CC37" s="197">
        <v>67</v>
      </c>
      <c r="CD37" s="197">
        <v>67</v>
      </c>
      <c r="CE37" s="220">
        <v>68</v>
      </c>
    </row>
    <row r="38" spans="1:83" ht="26.25" customHeight="1" x14ac:dyDescent="0.35">
      <c r="B38" s="546" t="s">
        <v>783</v>
      </c>
      <c r="K38" s="197">
        <v>0</v>
      </c>
      <c r="L38" s="197">
        <v>0</v>
      </c>
      <c r="M38" s="197">
        <v>0</v>
      </c>
      <c r="N38" s="197">
        <v>0</v>
      </c>
      <c r="O38" s="197">
        <v>0</v>
      </c>
      <c r="P38" s="197">
        <v>0</v>
      </c>
      <c r="Q38" s="197">
        <v>0</v>
      </c>
      <c r="R38" s="197">
        <v>0</v>
      </c>
      <c r="S38" s="197">
        <v>0</v>
      </c>
      <c r="T38" s="197">
        <v>0</v>
      </c>
      <c r="U38" s="197">
        <v>0</v>
      </c>
      <c r="V38" s="197">
        <v>0</v>
      </c>
      <c r="W38" s="197">
        <v>0</v>
      </c>
      <c r="X38" s="197">
        <v>0</v>
      </c>
      <c r="Y38" s="197">
        <v>0</v>
      </c>
      <c r="Z38" s="197">
        <v>0</v>
      </c>
      <c r="AA38" s="197">
        <v>0</v>
      </c>
      <c r="AB38" s="197">
        <v>0</v>
      </c>
      <c r="AC38" s="197">
        <v>0</v>
      </c>
      <c r="AD38" s="197">
        <v>0</v>
      </c>
      <c r="AE38" s="197">
        <v>0</v>
      </c>
      <c r="AF38" s="197">
        <v>0</v>
      </c>
      <c r="AG38" s="197">
        <v>0</v>
      </c>
      <c r="AH38" s="197">
        <v>0</v>
      </c>
      <c r="AI38" s="197">
        <v>0</v>
      </c>
      <c r="AJ38" s="197">
        <v>0</v>
      </c>
      <c r="AK38" s="197">
        <v>0</v>
      </c>
      <c r="AL38" s="197">
        <v>0</v>
      </c>
      <c r="AM38" s="197">
        <v>0</v>
      </c>
      <c r="AN38" s="197">
        <v>0</v>
      </c>
      <c r="AO38" s="197">
        <v>0</v>
      </c>
      <c r="AP38" s="197">
        <v>0</v>
      </c>
      <c r="AQ38" s="197">
        <v>0</v>
      </c>
      <c r="AR38" s="197">
        <v>0</v>
      </c>
      <c r="AS38" s="197">
        <v>0</v>
      </c>
      <c r="AT38" s="197">
        <v>0</v>
      </c>
      <c r="AU38" s="197">
        <v>0</v>
      </c>
      <c r="AV38" s="197">
        <v>0</v>
      </c>
      <c r="AW38" s="197">
        <v>0</v>
      </c>
      <c r="AX38" s="197">
        <v>0</v>
      </c>
      <c r="AY38" s="197">
        <v>721</v>
      </c>
      <c r="AZ38" s="197">
        <v>752</v>
      </c>
      <c r="BA38" s="197">
        <v>781</v>
      </c>
      <c r="BB38" s="197">
        <v>805</v>
      </c>
      <c r="BC38" s="197">
        <v>833</v>
      </c>
      <c r="BD38" s="197">
        <v>864</v>
      </c>
      <c r="BE38" s="197">
        <v>889</v>
      </c>
      <c r="BF38" s="197">
        <v>923</v>
      </c>
      <c r="BG38" s="197">
        <v>957</v>
      </c>
      <c r="BH38" s="197">
        <v>991</v>
      </c>
      <c r="BI38" s="197">
        <v>1015</v>
      </c>
      <c r="BJ38" s="197">
        <v>1046</v>
      </c>
      <c r="BK38" s="197">
        <v>1079</v>
      </c>
      <c r="BL38" s="197">
        <v>1109</v>
      </c>
      <c r="BM38" s="197">
        <v>1139</v>
      </c>
      <c r="BN38" s="197">
        <v>1165</v>
      </c>
      <c r="BO38" s="197">
        <v>1180</v>
      </c>
      <c r="BP38" s="197">
        <v>1195</v>
      </c>
      <c r="BQ38" s="197">
        <v>1209</v>
      </c>
      <c r="BR38" s="197">
        <v>1219</v>
      </c>
      <c r="BS38" s="197">
        <v>1219</v>
      </c>
      <c r="BT38" s="197">
        <v>1216</v>
      </c>
      <c r="BU38" s="197">
        <v>1200</v>
      </c>
      <c r="BV38" s="197">
        <v>1187</v>
      </c>
      <c r="BW38" s="197">
        <v>1167</v>
      </c>
      <c r="BX38" s="197">
        <v>1153</v>
      </c>
      <c r="BY38" s="197">
        <v>1137</v>
      </c>
      <c r="BZ38" s="197">
        <v>1126</v>
      </c>
      <c r="CA38" s="197">
        <v>1121</v>
      </c>
      <c r="CB38" s="197">
        <v>1121</v>
      </c>
      <c r="CC38" s="197">
        <v>1124</v>
      </c>
      <c r="CD38" s="197">
        <v>1118</v>
      </c>
      <c r="CE38" s="220">
        <v>1106</v>
      </c>
    </row>
    <row r="39" spans="1:83" ht="15.75" customHeight="1" thickBot="1" x14ac:dyDescent="0.4">
      <c r="A39" s="418"/>
      <c r="B39" s="440"/>
      <c r="C39" s="418"/>
      <c r="D39" s="482"/>
      <c r="E39" s="482"/>
      <c r="F39" s="482"/>
      <c r="G39" s="482"/>
      <c r="H39" s="482"/>
      <c r="I39" s="482"/>
      <c r="J39" s="482"/>
      <c r="K39" s="482"/>
      <c r="L39" s="482"/>
      <c r="M39" s="482"/>
      <c r="N39" s="482"/>
      <c r="O39" s="482"/>
      <c r="P39" s="482"/>
      <c r="Q39" s="482"/>
      <c r="R39" s="482"/>
      <c r="S39" s="482"/>
      <c r="T39" s="482"/>
      <c r="U39" s="482"/>
      <c r="V39" s="482"/>
      <c r="W39" s="482"/>
      <c r="X39" s="482"/>
      <c r="Y39" s="482"/>
      <c r="Z39" s="482"/>
      <c r="AA39" s="482"/>
      <c r="AB39" s="482"/>
      <c r="AC39" s="482"/>
      <c r="AD39" s="482"/>
      <c r="AE39" s="482"/>
      <c r="AF39" s="482"/>
      <c r="AG39" s="482"/>
      <c r="AH39" s="482"/>
      <c r="AI39" s="482"/>
      <c r="AJ39" s="482"/>
      <c r="AK39" s="482"/>
      <c r="AL39" s="482"/>
      <c r="AM39" s="482"/>
      <c r="AN39" s="482"/>
      <c r="AO39" s="482"/>
      <c r="AP39" s="482"/>
      <c r="AQ39" s="482"/>
      <c r="AR39" s="482"/>
      <c r="AS39" s="482"/>
      <c r="AT39" s="482"/>
      <c r="AU39" s="482"/>
      <c r="AV39" s="482"/>
      <c r="AW39" s="482"/>
      <c r="AX39" s="482"/>
      <c r="AY39" s="482"/>
      <c r="AZ39" s="482"/>
      <c r="BA39" s="482"/>
      <c r="BB39" s="482"/>
      <c r="BC39" s="482"/>
      <c r="BD39" s="482"/>
      <c r="BE39" s="482"/>
      <c r="BF39" s="482"/>
      <c r="BG39" s="482"/>
      <c r="BH39" s="482"/>
      <c r="BI39" s="482"/>
      <c r="BJ39" s="482"/>
      <c r="BK39" s="482"/>
      <c r="BL39" s="482"/>
      <c r="BM39" s="482"/>
      <c r="BN39" s="482"/>
      <c r="BO39" s="482"/>
      <c r="BP39" s="482"/>
      <c r="BQ39" s="482"/>
      <c r="BR39" s="482"/>
      <c r="BS39" s="482"/>
      <c r="BT39" s="482"/>
      <c r="BU39" s="482"/>
      <c r="BV39" s="482"/>
      <c r="BW39" s="548"/>
      <c r="BX39" s="548"/>
      <c r="BY39" s="548"/>
      <c r="BZ39" s="548"/>
      <c r="CA39" s="548"/>
      <c r="CB39" s="548"/>
      <c r="CC39" s="548"/>
      <c r="CD39" s="548"/>
      <c r="CE39" s="549"/>
    </row>
  </sheetData>
  <hyperlinks>
    <hyperlink ref="A1" location="Contents!A1" display="Contents page" xr:uid="{00000000-0004-0000-1E00-000000000000}"/>
    <hyperlink ref="B1" location="Notes!A1" display="Information relating to this table can be found in the 'Notes' tab" xr:uid="{00000000-0004-0000-1E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C9C9C9"/>
  </sheetPr>
  <dimension ref="A1:CE90"/>
  <sheetViews>
    <sheetView zoomScale="70" zoomScaleNormal="70" workbookViewId="0">
      <pane xSplit="3" ySplit="3" topLeftCell="BY4" activePane="bottomRight" state="frozen"/>
      <selection pane="topRight" activeCell="D1" sqref="D1"/>
      <selection pane="bottomLeft" activeCell="A4" sqref="A4"/>
      <selection pane="bottomRight"/>
    </sheetView>
  </sheetViews>
  <sheetFormatPr defaultColWidth="12.81640625" defaultRowHeight="15.5" x14ac:dyDescent="0.35"/>
  <cols>
    <col min="1" max="1" width="23" style="363" bestFit="1" customWidth="1"/>
    <col min="2" max="2" width="75.81640625" style="363" customWidth="1"/>
    <col min="3" max="3" width="25.81640625" style="363" customWidth="1"/>
    <col min="4" max="75" width="12.81640625" style="197" customWidth="1"/>
    <col min="76" max="76" width="12.81640625" style="363" customWidth="1"/>
    <col min="77" max="16384" width="12.81640625" style="363"/>
  </cols>
  <sheetData>
    <row r="1" spans="1:83" s="361" customFormat="1" ht="25.5" customHeight="1" thickBot="1" x14ac:dyDescent="0.3">
      <c r="A1" s="45" t="s">
        <v>46</v>
      </c>
      <c r="B1" s="46" t="s">
        <v>114</v>
      </c>
      <c r="C1" s="110"/>
      <c r="D1" s="360"/>
      <c r="E1" s="360"/>
      <c r="F1" s="360"/>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421"/>
      <c r="BW1" s="421"/>
      <c r="BX1" s="421"/>
    </row>
    <row r="2" spans="1:83" x14ac:dyDescent="0.35">
      <c r="A2" s="48" t="s">
        <v>47</v>
      </c>
      <c r="B2" s="17" t="s">
        <v>789</v>
      </c>
      <c r="C2" s="443"/>
      <c r="D2" s="51"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83" x14ac:dyDescent="0.35">
      <c r="A3" s="112">
        <v>2023</v>
      </c>
      <c r="B3" s="364" t="s">
        <v>245</v>
      </c>
      <c r="C3" s="408"/>
      <c r="D3" s="272" t="s">
        <v>150</v>
      </c>
      <c r="E3" s="272" t="s">
        <v>150</v>
      </c>
      <c r="F3" s="272" t="s">
        <v>150</v>
      </c>
      <c r="G3" s="272" t="s">
        <v>150</v>
      </c>
      <c r="H3" s="272" t="s">
        <v>150</v>
      </c>
      <c r="I3" s="272" t="s">
        <v>150</v>
      </c>
      <c r="J3" s="272" t="s">
        <v>150</v>
      </c>
      <c r="K3" s="272" t="s">
        <v>150</v>
      </c>
      <c r="L3" s="272" t="s">
        <v>150</v>
      </c>
      <c r="M3" s="272" t="s">
        <v>150</v>
      </c>
      <c r="N3" s="272" t="s">
        <v>150</v>
      </c>
      <c r="O3" s="272" t="s">
        <v>150</v>
      </c>
      <c r="P3" s="272" t="s">
        <v>150</v>
      </c>
      <c r="Q3" s="272" t="s">
        <v>150</v>
      </c>
      <c r="R3" s="272" t="s">
        <v>150</v>
      </c>
      <c r="S3" s="272" t="s">
        <v>150</v>
      </c>
      <c r="T3" s="272" t="s">
        <v>150</v>
      </c>
      <c r="U3" s="272" t="s">
        <v>150</v>
      </c>
      <c r="V3" s="272" t="s">
        <v>150</v>
      </c>
      <c r="W3" s="272" t="s">
        <v>150</v>
      </c>
      <c r="X3" s="272" t="s">
        <v>150</v>
      </c>
      <c r="Y3" s="272" t="s">
        <v>150</v>
      </c>
      <c r="Z3" s="272" t="s">
        <v>150</v>
      </c>
      <c r="AA3" s="272" t="s">
        <v>150</v>
      </c>
      <c r="AB3" s="272" t="s">
        <v>150</v>
      </c>
      <c r="AC3" s="272" t="s">
        <v>150</v>
      </c>
      <c r="AD3" s="272" t="s">
        <v>150</v>
      </c>
      <c r="AE3" s="272" t="s">
        <v>150</v>
      </c>
      <c r="AF3" s="272" t="s">
        <v>150</v>
      </c>
      <c r="AG3" s="272" t="s">
        <v>150</v>
      </c>
      <c r="AH3" s="272" t="s">
        <v>150</v>
      </c>
      <c r="AI3" s="272" t="s">
        <v>150</v>
      </c>
      <c r="AJ3" s="272" t="s">
        <v>150</v>
      </c>
      <c r="AK3" s="272" t="s">
        <v>150</v>
      </c>
      <c r="AL3" s="272" t="s">
        <v>150</v>
      </c>
      <c r="AM3" s="272" t="s">
        <v>150</v>
      </c>
      <c r="AN3" s="272" t="s">
        <v>150</v>
      </c>
      <c r="AO3" s="272" t="s">
        <v>150</v>
      </c>
      <c r="AP3" s="272" t="s">
        <v>150</v>
      </c>
      <c r="AQ3" s="272" t="s">
        <v>150</v>
      </c>
      <c r="AR3" s="272" t="s">
        <v>150</v>
      </c>
      <c r="AS3" s="272" t="s">
        <v>150</v>
      </c>
      <c r="AT3" s="272" t="s">
        <v>150</v>
      </c>
      <c r="AU3" s="272" t="s">
        <v>150</v>
      </c>
      <c r="AV3" s="272" t="s">
        <v>150</v>
      </c>
      <c r="AW3" s="272" t="s">
        <v>150</v>
      </c>
      <c r="AX3" s="272" t="s">
        <v>150</v>
      </c>
      <c r="AY3" s="272" t="s">
        <v>150</v>
      </c>
      <c r="AZ3" s="272" t="s">
        <v>150</v>
      </c>
      <c r="BA3" s="272" t="s">
        <v>150</v>
      </c>
      <c r="BB3" s="272" t="s">
        <v>150</v>
      </c>
      <c r="BC3" s="272" t="s">
        <v>150</v>
      </c>
      <c r="BD3" s="272" t="s">
        <v>150</v>
      </c>
      <c r="BE3" s="272" t="s">
        <v>150</v>
      </c>
      <c r="BF3" s="272" t="s">
        <v>150</v>
      </c>
      <c r="BG3" s="272" t="s">
        <v>150</v>
      </c>
      <c r="BH3" s="272" t="s">
        <v>150</v>
      </c>
      <c r="BI3" s="272" t="s">
        <v>150</v>
      </c>
      <c r="BJ3" s="272" t="s">
        <v>150</v>
      </c>
      <c r="BK3" s="272" t="s">
        <v>150</v>
      </c>
      <c r="BL3" s="272" t="s">
        <v>150</v>
      </c>
      <c r="BM3" s="272" t="s">
        <v>150</v>
      </c>
      <c r="BN3" s="272" t="s">
        <v>150</v>
      </c>
      <c r="BO3" s="272" t="s">
        <v>150</v>
      </c>
      <c r="BP3" s="272" t="s">
        <v>150</v>
      </c>
      <c r="BQ3" s="272" t="s">
        <v>150</v>
      </c>
      <c r="BR3" s="272" t="s">
        <v>150</v>
      </c>
      <c r="BS3" s="272" t="s">
        <v>150</v>
      </c>
      <c r="BT3" s="272" t="s">
        <v>150</v>
      </c>
      <c r="BU3" s="272" t="s">
        <v>150</v>
      </c>
      <c r="BV3" s="272" t="s">
        <v>150</v>
      </c>
      <c r="BW3" s="272" t="s">
        <v>150</v>
      </c>
      <c r="BX3" s="272" t="s">
        <v>150</v>
      </c>
      <c r="BY3" s="272" t="s">
        <v>150</v>
      </c>
      <c r="BZ3" s="272" t="s">
        <v>151</v>
      </c>
      <c r="CA3" s="272" t="s">
        <v>151</v>
      </c>
      <c r="CB3" s="272" t="s">
        <v>151</v>
      </c>
      <c r="CC3" s="272" t="s">
        <v>151</v>
      </c>
      <c r="CD3" s="272" t="s">
        <v>151</v>
      </c>
      <c r="CE3" s="273" t="s">
        <v>151</v>
      </c>
    </row>
    <row r="4" spans="1:83" s="243" customFormat="1" ht="24" customHeight="1" x14ac:dyDescent="0.35">
      <c r="A4" s="463"/>
      <c r="B4" s="108" t="s">
        <v>163</v>
      </c>
      <c r="C4" s="444"/>
      <c r="D4" s="259">
        <f t="shared" ref="D4:AI4" si="0">SUM(D6,D5,D11,D12)</f>
        <v>15.2</v>
      </c>
      <c r="E4" s="259">
        <f t="shared" si="0"/>
        <v>19.2</v>
      </c>
      <c r="F4" s="259">
        <f t="shared" si="0"/>
        <v>17</v>
      </c>
      <c r="G4" s="259">
        <f t="shared" si="0"/>
        <v>14.8</v>
      </c>
      <c r="H4" s="259">
        <f t="shared" si="0"/>
        <v>26.8</v>
      </c>
      <c r="I4" s="259">
        <f t="shared" si="0"/>
        <v>22.2</v>
      </c>
      <c r="J4" s="259">
        <f t="shared" si="0"/>
        <v>15.7</v>
      </c>
      <c r="K4" s="259">
        <f t="shared" si="0"/>
        <v>15.7</v>
      </c>
      <c r="L4" s="259">
        <f t="shared" si="0"/>
        <v>20.9</v>
      </c>
      <c r="M4" s="259">
        <f t="shared" si="0"/>
        <v>25.4</v>
      </c>
      <c r="N4" s="259">
        <f t="shared" si="0"/>
        <v>49.4</v>
      </c>
      <c r="O4" s="259">
        <f t="shared" si="0"/>
        <v>41.9</v>
      </c>
      <c r="P4" s="259">
        <f t="shared" si="0"/>
        <v>30.2</v>
      </c>
      <c r="Q4" s="259">
        <f t="shared" si="0"/>
        <v>36.299999999999997</v>
      </c>
      <c r="R4" s="259">
        <f t="shared" si="0"/>
        <v>64.5</v>
      </c>
      <c r="S4" s="259">
        <f t="shared" si="0"/>
        <v>64.599999999999994</v>
      </c>
      <c r="T4" s="259">
        <f t="shared" si="0"/>
        <v>44.9</v>
      </c>
      <c r="U4" s="259">
        <f t="shared" si="0"/>
        <v>49.2</v>
      </c>
      <c r="V4" s="259">
        <f t="shared" si="0"/>
        <v>78.3</v>
      </c>
      <c r="W4" s="259">
        <f t="shared" si="0"/>
        <v>121.7</v>
      </c>
      <c r="X4" s="259">
        <f t="shared" si="0"/>
        <v>123.3</v>
      </c>
      <c r="Y4" s="259">
        <f t="shared" si="0"/>
        <v>127.1</v>
      </c>
      <c r="Z4" s="259">
        <f t="shared" si="0"/>
        <v>150.4</v>
      </c>
      <c r="AA4" s="259">
        <f t="shared" si="0"/>
        <v>239.4</v>
      </c>
      <c r="AB4" s="259">
        <f t="shared" si="0"/>
        <v>209.1</v>
      </c>
      <c r="AC4" s="259">
        <f t="shared" si="0"/>
        <v>174.09</v>
      </c>
      <c r="AD4" s="259">
        <f t="shared" si="0"/>
        <v>214.12200000000001</v>
      </c>
      <c r="AE4" s="259">
        <f t="shared" si="0"/>
        <v>454.38499999999999</v>
      </c>
      <c r="AF4" s="259">
        <f t="shared" si="0"/>
        <v>558.846</v>
      </c>
      <c r="AG4" s="259">
        <f t="shared" si="0"/>
        <v>628.82600000000002</v>
      </c>
      <c r="AH4" s="259">
        <f t="shared" si="0"/>
        <v>1147</v>
      </c>
      <c r="AI4" s="259">
        <f t="shared" si="0"/>
        <v>1176</v>
      </c>
      <c r="AJ4" s="259">
        <f t="shared" ref="AJ4:BO4" si="1">SUM(AJ6,AJ5,AJ11,AJ12)</f>
        <v>2074</v>
      </c>
      <c r="AK4" s="259">
        <f t="shared" si="1"/>
        <v>3214.04</v>
      </c>
      <c r="AL4" s="259">
        <f t="shared" si="1"/>
        <v>4067</v>
      </c>
      <c r="AM4" s="259">
        <f t="shared" si="1"/>
        <v>4754</v>
      </c>
      <c r="AN4" s="259">
        <f t="shared" si="1"/>
        <v>5308</v>
      </c>
      <c r="AO4" s="259">
        <f t="shared" si="1"/>
        <v>5803</v>
      </c>
      <c r="AP4" s="259">
        <f t="shared" si="1"/>
        <v>6070</v>
      </c>
      <c r="AQ4" s="259">
        <f t="shared" si="1"/>
        <v>5452.9279999999999</v>
      </c>
      <c r="AR4" s="259">
        <f t="shared" si="1"/>
        <v>4151.7449999999999</v>
      </c>
      <c r="AS4" s="259">
        <f t="shared" si="1"/>
        <v>3364.41</v>
      </c>
      <c r="AT4" s="259">
        <f t="shared" si="1"/>
        <v>3810.3180000000002</v>
      </c>
      <c r="AU4" s="259">
        <f t="shared" si="1"/>
        <v>5803.8150000000005</v>
      </c>
      <c r="AV4" s="259">
        <f t="shared" si="1"/>
        <v>7139.1579999999994</v>
      </c>
      <c r="AW4" s="259">
        <f t="shared" si="1"/>
        <v>7388.7640000000001</v>
      </c>
      <c r="AX4" s="259">
        <f t="shared" si="1"/>
        <v>6482.4830000000002</v>
      </c>
      <c r="AY4" s="259">
        <f t="shared" si="1"/>
        <v>5924.8270000000002</v>
      </c>
      <c r="AZ4" s="259">
        <f t="shared" si="1"/>
        <v>5112.2209999999995</v>
      </c>
      <c r="BA4" s="259">
        <f t="shared" si="1"/>
        <v>3893.4660000000003</v>
      </c>
      <c r="BB4" s="259">
        <f t="shared" si="1"/>
        <v>3557.6930000000002</v>
      </c>
      <c r="BC4" s="259">
        <f t="shared" si="1"/>
        <v>3255.0860000000002</v>
      </c>
      <c r="BD4" s="259">
        <f t="shared" si="1"/>
        <v>2882.2200000000003</v>
      </c>
      <c r="BE4" s="259">
        <f t="shared" si="1"/>
        <v>2605.5709014073173</v>
      </c>
      <c r="BF4" s="259">
        <f t="shared" si="1"/>
        <v>2624.1158686900003</v>
      </c>
      <c r="BG4" s="259">
        <f t="shared" si="1"/>
        <v>2559.18840136366</v>
      </c>
      <c r="BH4" s="259">
        <f t="shared" si="1"/>
        <v>2204.4830000000002</v>
      </c>
      <c r="BI4" s="259">
        <f t="shared" si="1"/>
        <v>2311.2043118300003</v>
      </c>
      <c r="BJ4" s="259">
        <f t="shared" si="1"/>
        <v>2439.7983671900001</v>
      </c>
      <c r="BK4" s="259">
        <f t="shared" si="1"/>
        <v>2241.4881393452138</v>
      </c>
      <c r="BL4" s="259">
        <f t="shared" si="1"/>
        <v>2856.8277160099997</v>
      </c>
      <c r="BM4" s="259">
        <f t="shared" si="1"/>
        <v>4684.0175697100003</v>
      </c>
      <c r="BN4" s="259">
        <f t="shared" si="1"/>
        <v>4473.4852258236315</v>
      </c>
      <c r="BO4" s="259">
        <f t="shared" si="1"/>
        <v>4933.9849943699983</v>
      </c>
      <c r="BP4" s="259">
        <f t="shared" ref="BP4:CE4" si="2">SUM(BP6,BP5,BP11,BP12)</f>
        <v>5169.8070100499999</v>
      </c>
      <c r="BQ4" s="259">
        <f t="shared" si="2"/>
        <v>4343.1032952005953</v>
      </c>
      <c r="BR4" s="259">
        <f t="shared" si="2"/>
        <v>3115.6820602665048</v>
      </c>
      <c r="BS4" s="259">
        <f t="shared" si="2"/>
        <v>2770.6253516329502</v>
      </c>
      <c r="BT4" s="259">
        <f t="shared" si="2"/>
        <v>2768.845619016316</v>
      </c>
      <c r="BU4" s="259">
        <f t="shared" si="2"/>
        <v>2992.6764336050683</v>
      </c>
      <c r="BV4" s="259">
        <f t="shared" si="2"/>
        <v>3263.5700632435692</v>
      </c>
      <c r="BW4" s="259">
        <f t="shared" si="2"/>
        <v>7464.792338263278</v>
      </c>
      <c r="BX4" s="259">
        <f t="shared" si="2"/>
        <v>17645.589078670928</v>
      </c>
      <c r="BY4" s="259">
        <f t="shared" si="2"/>
        <v>13610.927937511378</v>
      </c>
      <c r="BZ4" s="259">
        <f t="shared" si="2"/>
        <v>10538.010658244059</v>
      </c>
      <c r="CA4" s="259">
        <f t="shared" si="2"/>
        <v>15005.723204160204</v>
      </c>
      <c r="CB4" s="259">
        <f t="shared" si="2"/>
        <v>17755.048026853659</v>
      </c>
      <c r="CC4" s="259">
        <f t="shared" si="2"/>
        <v>19861.615384177614</v>
      </c>
      <c r="CD4" s="259">
        <f t="shared" si="2"/>
        <v>19781.486737321626</v>
      </c>
      <c r="CE4" s="368">
        <f t="shared" si="2"/>
        <v>19666.595068826064</v>
      </c>
    </row>
    <row r="5" spans="1:83" ht="26.25" customHeight="1" x14ac:dyDescent="0.35">
      <c r="A5" s="378"/>
      <c r="B5" s="73" t="s">
        <v>790</v>
      </c>
      <c r="C5" s="242"/>
      <c r="D5" s="197">
        <f>Income_Support!D23</f>
        <v>0</v>
      </c>
      <c r="E5" s="197">
        <f>Income_Support!E23</f>
        <v>0</v>
      </c>
      <c r="F5" s="197">
        <f>Income_Support!F23</f>
        <v>0</v>
      </c>
      <c r="G5" s="197">
        <f>Income_Support!G23</f>
        <v>0</v>
      </c>
      <c r="H5" s="197">
        <f>Income_Support!H23</f>
        <v>0</v>
      </c>
      <c r="I5" s="197">
        <f>Income_Support!I23</f>
        <v>0</v>
      </c>
      <c r="J5" s="197">
        <f>Income_Support!J23</f>
        <v>0</v>
      </c>
      <c r="K5" s="197">
        <f>Income_Support!K23</f>
        <v>0</v>
      </c>
      <c r="L5" s="197">
        <f>Income_Support!L23</f>
        <v>0</v>
      </c>
      <c r="M5" s="197">
        <f>Income_Support!M23</f>
        <v>0</v>
      </c>
      <c r="N5" s="197">
        <f>Income_Support!N23</f>
        <v>0</v>
      </c>
      <c r="O5" s="197">
        <f>Income_Support!O23</f>
        <v>0</v>
      </c>
      <c r="P5" s="197">
        <f>Income_Support!P23</f>
        <v>0</v>
      </c>
      <c r="Q5" s="197">
        <f>Income_Support!Q23</f>
        <v>0</v>
      </c>
      <c r="R5" s="197">
        <f>Income_Support!R23</f>
        <v>0</v>
      </c>
      <c r="S5" s="197">
        <f>Income_Support!S23</f>
        <v>0</v>
      </c>
      <c r="T5" s="197">
        <f>Income_Support!T23</f>
        <v>0</v>
      </c>
      <c r="U5" s="197">
        <f>Income_Support!U23</f>
        <v>0</v>
      </c>
      <c r="V5" s="197">
        <f>Income_Support!V23</f>
        <v>0</v>
      </c>
      <c r="W5" s="197">
        <f>Income_Support!W23</f>
        <v>0</v>
      </c>
      <c r="X5" s="197">
        <f>Income_Support!X23</f>
        <v>0</v>
      </c>
      <c r="Y5" s="197">
        <f>Income_Support!Y23</f>
        <v>0</v>
      </c>
      <c r="Z5" s="197">
        <f>Income_Support!Z23</f>
        <v>0</v>
      </c>
      <c r="AA5" s="197">
        <f>Income_Support!AA23</f>
        <v>0</v>
      </c>
      <c r="AB5" s="197">
        <f>Income_Support!AB23</f>
        <v>0</v>
      </c>
      <c r="AC5" s="197">
        <f>Income_Support!AC23</f>
        <v>0</v>
      </c>
      <c r="AD5" s="197">
        <f>Income_Support!AD23</f>
        <v>0</v>
      </c>
      <c r="AE5" s="197">
        <f>Income_Support!AE23</f>
        <v>0</v>
      </c>
      <c r="AF5" s="197">
        <f>Income_Support!AF23</f>
        <v>0</v>
      </c>
      <c r="AG5" s="197">
        <f>Income_Support!AG23</f>
        <v>0</v>
      </c>
      <c r="AH5" s="197">
        <f>Income_Support!AH23</f>
        <v>515</v>
      </c>
      <c r="AI5" s="197">
        <f>Income_Support!AI23</f>
        <v>523</v>
      </c>
      <c r="AJ5" s="197">
        <f>Income_Support!AJ23</f>
        <v>794</v>
      </c>
      <c r="AK5" s="197">
        <f>Income_Support!AK23</f>
        <v>1512.04</v>
      </c>
      <c r="AL5" s="197">
        <f>Income_Support!AL23</f>
        <v>2567</v>
      </c>
      <c r="AM5" s="197">
        <f>Income_Support!AM23</f>
        <v>3257</v>
      </c>
      <c r="AN5" s="197">
        <f>Income_Support!AN23</f>
        <v>3730</v>
      </c>
      <c r="AO5" s="197">
        <f>Income_Support!AO23</f>
        <v>4214</v>
      </c>
      <c r="AP5" s="197">
        <f>Income_Support!AP23</f>
        <v>4336</v>
      </c>
      <c r="AQ5" s="197">
        <f>Income_Support!AQ23</f>
        <v>3985</v>
      </c>
      <c r="AR5" s="197">
        <f>Income_Support!AR23</f>
        <v>3045</v>
      </c>
      <c r="AS5" s="197">
        <f>Income_Support!AS23</f>
        <v>2631</v>
      </c>
      <c r="AT5" s="197">
        <f>Income_Support!AT23</f>
        <v>2940.4780000000001</v>
      </c>
      <c r="AU5" s="197">
        <f>Income_Support!AU23</f>
        <v>4200</v>
      </c>
      <c r="AV5" s="197">
        <f>Income_Support!AV23</f>
        <v>5379</v>
      </c>
      <c r="AW5" s="197">
        <f>Income_Support!AW23</f>
        <v>5737</v>
      </c>
      <c r="AX5" s="197">
        <f>Income_Support!AX23</f>
        <v>5183</v>
      </c>
      <c r="AY5" s="197">
        <f>Income_Support!AY23</f>
        <v>4823</v>
      </c>
      <c r="AZ5" s="197">
        <f>Income_Support!AZ23</f>
        <v>2359</v>
      </c>
      <c r="BA5" s="197">
        <f>Income_Support!BA23</f>
        <v>0</v>
      </c>
      <c r="BB5" s="197">
        <f>Income_Support!BB23</f>
        <v>0</v>
      </c>
      <c r="BC5" s="197">
        <f>Income_Support!BC23</f>
        <v>0</v>
      </c>
      <c r="BD5" s="197">
        <f>Income_Support!BD23</f>
        <v>0</v>
      </c>
      <c r="BE5" s="197">
        <f>Income_Support!BE23</f>
        <v>0</v>
      </c>
      <c r="BF5" s="197">
        <f>Income_Support!BF23</f>
        <v>0</v>
      </c>
      <c r="BG5" s="197">
        <f>Income_Support!BG23</f>
        <v>0</v>
      </c>
      <c r="BH5" s="197">
        <f>Income_Support!BH23</f>
        <v>0</v>
      </c>
      <c r="BI5" s="197">
        <f>Income_Support!BI23</f>
        <v>0</v>
      </c>
      <c r="BJ5" s="197">
        <f>Income_Support!BJ23</f>
        <v>0</v>
      </c>
      <c r="BK5" s="197">
        <f>Income_Support!BK23</f>
        <v>0</v>
      </c>
      <c r="BL5" s="197">
        <f>Income_Support!BL23</f>
        <v>0</v>
      </c>
      <c r="BM5" s="197">
        <f>Income_Support!BM23</f>
        <v>0</v>
      </c>
      <c r="BN5" s="197">
        <f>Income_Support!BN23</f>
        <v>0</v>
      </c>
      <c r="BO5" s="197">
        <f>Income_Support!BO23</f>
        <v>0</v>
      </c>
      <c r="BP5" s="197">
        <f>Income_Support!BP23</f>
        <v>0</v>
      </c>
      <c r="BQ5" s="197">
        <f>Income_Support!BQ23</f>
        <v>0</v>
      </c>
      <c r="BR5" s="197">
        <f>Income_Support!BR23</f>
        <v>0</v>
      </c>
      <c r="BS5" s="197">
        <f>Income_Support!BS23</f>
        <v>0</v>
      </c>
      <c r="BT5" s="197">
        <f>Income_Support!BT23</f>
        <v>0</v>
      </c>
      <c r="BU5" s="197">
        <f>Income_Support!BU23</f>
        <v>0</v>
      </c>
      <c r="BV5" s="197">
        <f>Income_Support!BV23</f>
        <v>0</v>
      </c>
      <c r="BW5" s="197">
        <f>Income_Support!BW23</f>
        <v>0</v>
      </c>
      <c r="BX5" s="197">
        <f>Income_Support!BX23</f>
        <v>0</v>
      </c>
      <c r="BY5" s="197">
        <f>Income_Support!BY23</f>
        <v>0</v>
      </c>
      <c r="BZ5" s="197">
        <f>Income_Support!BZ23</f>
        <v>0</v>
      </c>
      <c r="CA5" s="197">
        <f>Income_Support!CA23</f>
        <v>0</v>
      </c>
      <c r="CB5" s="197">
        <f>Income_Support!CB23</f>
        <v>0</v>
      </c>
      <c r="CC5" s="197">
        <f>Income_Support!CC23</f>
        <v>0</v>
      </c>
      <c r="CD5" s="197">
        <f>Income_Support!CD23</f>
        <v>0</v>
      </c>
      <c r="CE5" s="220">
        <f>Income_Support!CE23</f>
        <v>0</v>
      </c>
    </row>
    <row r="6" spans="1:83" ht="26.25" customHeight="1" x14ac:dyDescent="0.35">
      <c r="A6" s="378"/>
      <c r="B6" s="73" t="s">
        <v>791</v>
      </c>
      <c r="C6" s="53"/>
      <c r="D6" s="197">
        <f t="shared" ref="D6:AI6" si="3">SUM(D7,D8)</f>
        <v>0</v>
      </c>
      <c r="E6" s="197">
        <f t="shared" si="3"/>
        <v>0</v>
      </c>
      <c r="F6" s="197">
        <f t="shared" si="3"/>
        <v>0</v>
      </c>
      <c r="G6" s="197">
        <f t="shared" si="3"/>
        <v>0</v>
      </c>
      <c r="H6" s="197">
        <f t="shared" si="3"/>
        <v>0</v>
      </c>
      <c r="I6" s="197">
        <f t="shared" si="3"/>
        <v>0</v>
      </c>
      <c r="J6" s="197">
        <f t="shared" si="3"/>
        <v>0</v>
      </c>
      <c r="K6" s="197">
        <f t="shared" si="3"/>
        <v>0</v>
      </c>
      <c r="L6" s="197">
        <f t="shared" si="3"/>
        <v>0</v>
      </c>
      <c r="M6" s="197">
        <f t="shared" si="3"/>
        <v>0</v>
      </c>
      <c r="N6" s="197">
        <f t="shared" si="3"/>
        <v>0</v>
      </c>
      <c r="O6" s="197">
        <f t="shared" si="3"/>
        <v>0</v>
      </c>
      <c r="P6" s="197">
        <f t="shared" si="3"/>
        <v>0</v>
      </c>
      <c r="Q6" s="197">
        <f t="shared" si="3"/>
        <v>0</v>
      </c>
      <c r="R6" s="197">
        <f t="shared" si="3"/>
        <v>0</v>
      </c>
      <c r="S6" s="197">
        <f t="shared" si="3"/>
        <v>0</v>
      </c>
      <c r="T6" s="197">
        <f t="shared" si="3"/>
        <v>0</v>
      </c>
      <c r="U6" s="197">
        <f t="shared" si="3"/>
        <v>0</v>
      </c>
      <c r="V6" s="197">
        <f t="shared" si="3"/>
        <v>0</v>
      </c>
      <c r="W6" s="197">
        <f t="shared" si="3"/>
        <v>0</v>
      </c>
      <c r="X6" s="197">
        <f t="shared" si="3"/>
        <v>0</v>
      </c>
      <c r="Y6" s="197">
        <f t="shared" si="3"/>
        <v>0</v>
      </c>
      <c r="Z6" s="197">
        <f t="shared" si="3"/>
        <v>0</v>
      </c>
      <c r="AA6" s="197">
        <f t="shared" si="3"/>
        <v>0</v>
      </c>
      <c r="AB6" s="197">
        <f t="shared" si="3"/>
        <v>0</v>
      </c>
      <c r="AC6" s="197">
        <f t="shared" si="3"/>
        <v>0</v>
      </c>
      <c r="AD6" s="197">
        <f t="shared" si="3"/>
        <v>0</v>
      </c>
      <c r="AE6" s="197">
        <f t="shared" si="3"/>
        <v>0</v>
      </c>
      <c r="AF6" s="197">
        <f t="shared" si="3"/>
        <v>0</v>
      </c>
      <c r="AG6" s="197">
        <f t="shared" si="3"/>
        <v>0</v>
      </c>
      <c r="AH6" s="197">
        <f t="shared" si="3"/>
        <v>0</v>
      </c>
      <c r="AI6" s="197">
        <f t="shared" si="3"/>
        <v>0</v>
      </c>
      <c r="AJ6" s="197">
        <f t="shared" ref="AJ6:BO6" si="4">SUM(AJ7,AJ8)</f>
        <v>0</v>
      </c>
      <c r="AK6" s="197">
        <f t="shared" si="4"/>
        <v>0</v>
      </c>
      <c r="AL6" s="197">
        <f t="shared" si="4"/>
        <v>0</v>
      </c>
      <c r="AM6" s="197">
        <f t="shared" si="4"/>
        <v>0</v>
      </c>
      <c r="AN6" s="197">
        <f t="shared" si="4"/>
        <v>0</v>
      </c>
      <c r="AO6" s="197">
        <f t="shared" si="4"/>
        <v>0</v>
      </c>
      <c r="AP6" s="197">
        <f t="shared" si="4"/>
        <v>0</v>
      </c>
      <c r="AQ6" s="197">
        <f t="shared" si="4"/>
        <v>0</v>
      </c>
      <c r="AR6" s="197">
        <f t="shared" si="4"/>
        <v>0</v>
      </c>
      <c r="AS6" s="197">
        <f t="shared" si="4"/>
        <v>0</v>
      </c>
      <c r="AT6" s="197">
        <f t="shared" si="4"/>
        <v>0</v>
      </c>
      <c r="AU6" s="197">
        <f t="shared" si="4"/>
        <v>0</v>
      </c>
      <c r="AV6" s="197">
        <f t="shared" si="4"/>
        <v>0</v>
      </c>
      <c r="AW6" s="197">
        <f t="shared" si="4"/>
        <v>0</v>
      </c>
      <c r="AX6" s="197">
        <f t="shared" si="4"/>
        <v>0</v>
      </c>
      <c r="AY6" s="197">
        <f t="shared" si="4"/>
        <v>0</v>
      </c>
      <c r="AZ6" s="197">
        <f t="shared" si="4"/>
        <v>2165.9229999999998</v>
      </c>
      <c r="BA6" s="197">
        <f t="shared" si="4"/>
        <v>3893.4660000000003</v>
      </c>
      <c r="BB6" s="197">
        <f t="shared" si="4"/>
        <v>3557.6930000000002</v>
      </c>
      <c r="BC6" s="197">
        <f t="shared" si="4"/>
        <v>3255.0860000000002</v>
      </c>
      <c r="BD6" s="197">
        <f t="shared" si="4"/>
        <v>2882.2200000000003</v>
      </c>
      <c r="BE6" s="197">
        <f t="shared" si="4"/>
        <v>2605.5709014073173</v>
      </c>
      <c r="BF6" s="197">
        <f t="shared" si="4"/>
        <v>2624.1158686900003</v>
      </c>
      <c r="BG6" s="197">
        <f t="shared" si="4"/>
        <v>2559.18840136366</v>
      </c>
      <c r="BH6" s="197">
        <f t="shared" si="4"/>
        <v>2204.4830000000002</v>
      </c>
      <c r="BI6" s="197">
        <f t="shared" si="4"/>
        <v>2311.2043118300003</v>
      </c>
      <c r="BJ6" s="197">
        <f t="shared" si="4"/>
        <v>2439.7983671900001</v>
      </c>
      <c r="BK6" s="197">
        <f t="shared" si="4"/>
        <v>2241.4881393452138</v>
      </c>
      <c r="BL6" s="197">
        <f t="shared" si="4"/>
        <v>2856.8277160099997</v>
      </c>
      <c r="BM6" s="197">
        <f t="shared" si="4"/>
        <v>4684.0175697100003</v>
      </c>
      <c r="BN6" s="197">
        <f t="shared" si="4"/>
        <v>4473.4852258236315</v>
      </c>
      <c r="BO6" s="197">
        <f t="shared" si="4"/>
        <v>4933.9849943699983</v>
      </c>
      <c r="BP6" s="197">
        <f t="shared" ref="BP6:CE6" si="5">SUM(BP7,BP8)</f>
        <v>5169.8070100499999</v>
      </c>
      <c r="BQ6" s="197">
        <f t="shared" si="5"/>
        <v>4338.0295486261903</v>
      </c>
      <c r="BR6" s="197">
        <f t="shared" si="5"/>
        <v>3065.0410876799992</v>
      </c>
      <c r="BS6" s="197">
        <f t="shared" si="5"/>
        <v>2313.51601579</v>
      </c>
      <c r="BT6" s="197">
        <f t="shared" si="5"/>
        <v>1875.4784224599998</v>
      </c>
      <c r="BU6" s="197">
        <f t="shared" si="5"/>
        <v>1666.9844684099987</v>
      </c>
      <c r="BV6" s="197">
        <f t="shared" si="5"/>
        <v>1298.7940379299998</v>
      </c>
      <c r="BW6" s="197">
        <f t="shared" si="5"/>
        <v>713.74196914999993</v>
      </c>
      <c r="BX6" s="197">
        <f t="shared" si="5"/>
        <v>1046.2354867050001</v>
      </c>
      <c r="BY6" s="197">
        <f t="shared" si="5"/>
        <v>490.13371098000005</v>
      </c>
      <c r="BZ6" s="197">
        <f t="shared" si="5"/>
        <v>308.81630884711075</v>
      </c>
      <c r="CA6" s="197">
        <f t="shared" si="5"/>
        <v>242.39137179933238</v>
      </c>
      <c r="CB6" s="197">
        <f t="shared" si="5"/>
        <v>209.37503043257323</v>
      </c>
      <c r="CC6" s="197">
        <f t="shared" si="5"/>
        <v>119.46680988957046</v>
      </c>
      <c r="CD6" s="197">
        <f t="shared" si="5"/>
        <v>109.5574180627633</v>
      </c>
      <c r="CE6" s="220">
        <f t="shared" si="5"/>
        <v>111.84090659739111</v>
      </c>
    </row>
    <row r="7" spans="1:83" x14ac:dyDescent="0.35">
      <c r="A7" s="378"/>
      <c r="B7" s="201" t="s">
        <v>254</v>
      </c>
      <c r="C7" s="53"/>
      <c r="D7" s="197">
        <v>0</v>
      </c>
      <c r="E7" s="197">
        <v>0</v>
      </c>
      <c r="F7" s="197">
        <v>0</v>
      </c>
      <c r="G7" s="197">
        <v>0</v>
      </c>
      <c r="H7" s="197">
        <v>0</v>
      </c>
      <c r="I7" s="197">
        <v>0</v>
      </c>
      <c r="J7" s="197">
        <v>0</v>
      </c>
      <c r="K7" s="197">
        <v>0</v>
      </c>
      <c r="L7" s="197">
        <v>0</v>
      </c>
      <c r="M7" s="197">
        <v>0</v>
      </c>
      <c r="N7" s="197">
        <v>0</v>
      </c>
      <c r="O7" s="197">
        <v>0</v>
      </c>
      <c r="P7" s="197">
        <v>0</v>
      </c>
      <c r="Q7" s="197">
        <v>0</v>
      </c>
      <c r="R7" s="197">
        <v>0</v>
      </c>
      <c r="S7" s="197">
        <v>0</v>
      </c>
      <c r="T7" s="197">
        <v>0</v>
      </c>
      <c r="U7" s="197">
        <v>0</v>
      </c>
      <c r="V7" s="197">
        <v>0</v>
      </c>
      <c r="W7" s="197">
        <v>0</v>
      </c>
      <c r="X7" s="197">
        <v>0</v>
      </c>
      <c r="Y7" s="197">
        <v>0</v>
      </c>
      <c r="Z7" s="197">
        <v>0</v>
      </c>
      <c r="AA7" s="197">
        <v>0</v>
      </c>
      <c r="AB7" s="197">
        <v>0</v>
      </c>
      <c r="AC7" s="197">
        <v>0</v>
      </c>
      <c r="AD7" s="197">
        <v>0</v>
      </c>
      <c r="AE7" s="197">
        <v>0</v>
      </c>
      <c r="AF7" s="197">
        <v>0</v>
      </c>
      <c r="AG7" s="197">
        <v>0</v>
      </c>
      <c r="AH7" s="197">
        <v>0</v>
      </c>
      <c r="AI7" s="197">
        <v>0</v>
      </c>
      <c r="AJ7" s="197">
        <v>0</v>
      </c>
      <c r="AK7" s="197">
        <v>0</v>
      </c>
      <c r="AL7" s="197">
        <v>0</v>
      </c>
      <c r="AM7" s="197">
        <v>0</v>
      </c>
      <c r="AN7" s="197">
        <v>0</v>
      </c>
      <c r="AO7" s="197">
        <v>0</v>
      </c>
      <c r="AP7" s="197">
        <v>0</v>
      </c>
      <c r="AQ7" s="197">
        <v>0</v>
      </c>
      <c r="AR7" s="197">
        <v>0</v>
      </c>
      <c r="AS7" s="197">
        <v>0</v>
      </c>
      <c r="AT7" s="197">
        <v>0</v>
      </c>
      <c r="AU7" s="197">
        <v>0</v>
      </c>
      <c r="AV7" s="197">
        <v>0</v>
      </c>
      <c r="AW7" s="197">
        <v>0</v>
      </c>
      <c r="AX7" s="197">
        <v>0</v>
      </c>
      <c r="AY7" s="197">
        <v>0</v>
      </c>
      <c r="AZ7" s="197">
        <v>332.70800000000008</v>
      </c>
      <c r="BA7" s="197">
        <v>475.00800000000004</v>
      </c>
      <c r="BB7" s="197">
        <v>474.24400000000003</v>
      </c>
      <c r="BC7" s="197">
        <v>459.01900000000001</v>
      </c>
      <c r="BD7" s="197">
        <v>446.95400000000001</v>
      </c>
      <c r="BE7" s="197">
        <v>469.76190140731705</v>
      </c>
      <c r="BF7" s="197">
        <v>518.64773074999994</v>
      </c>
      <c r="BG7" s="197">
        <v>507.20891397539998</v>
      </c>
      <c r="BH7" s="197">
        <v>445.23599999999999</v>
      </c>
      <c r="BI7" s="197">
        <v>486.24370455000002</v>
      </c>
      <c r="BJ7" s="197">
        <v>477.92547793</v>
      </c>
      <c r="BK7" s="197">
        <v>424.03039473491737</v>
      </c>
      <c r="BL7" s="197">
        <v>727.70019646000003</v>
      </c>
      <c r="BM7" s="197">
        <v>1088.6921164999999</v>
      </c>
      <c r="BN7" s="197">
        <v>801.16036899012533</v>
      </c>
      <c r="BO7" s="197">
        <v>749.87685299999998</v>
      </c>
      <c r="BP7" s="197">
        <v>662.33543288999988</v>
      </c>
      <c r="BQ7" s="197">
        <v>526.70929591000004</v>
      </c>
      <c r="BR7" s="197">
        <v>369.21073870999999</v>
      </c>
      <c r="BS7" s="197">
        <v>309.89859552000007</v>
      </c>
      <c r="BT7" s="197">
        <v>264.26859475999998</v>
      </c>
      <c r="BU7" s="197">
        <v>224.26502880999996</v>
      </c>
      <c r="BV7" s="197">
        <v>154.88572665999999</v>
      </c>
      <c r="BW7" s="197">
        <v>110.7615586</v>
      </c>
      <c r="BX7" s="197">
        <v>610.87668224000004</v>
      </c>
      <c r="BY7" s="197">
        <v>190.11094458999997</v>
      </c>
      <c r="BZ7" s="197">
        <v>110.59108406895372</v>
      </c>
      <c r="CA7" s="197">
        <v>100.13905472051609</v>
      </c>
      <c r="CB7" s="197">
        <v>111.36267620056452</v>
      </c>
      <c r="CC7" s="197">
        <v>110.10333226466915</v>
      </c>
      <c r="CD7" s="197">
        <v>109.5574180627633</v>
      </c>
      <c r="CE7" s="220">
        <v>111.84090659739111</v>
      </c>
    </row>
    <row r="8" spans="1:83" x14ac:dyDescent="0.35">
      <c r="A8" s="378"/>
      <c r="B8" s="201" t="s">
        <v>264</v>
      </c>
      <c r="C8" s="53"/>
      <c r="D8" s="197">
        <v>0</v>
      </c>
      <c r="E8" s="197">
        <v>0</v>
      </c>
      <c r="F8" s="197">
        <v>0</v>
      </c>
      <c r="G8" s="197">
        <v>0</v>
      </c>
      <c r="H8" s="197">
        <v>0</v>
      </c>
      <c r="I8" s="197">
        <v>0</v>
      </c>
      <c r="J8" s="197">
        <v>0</v>
      </c>
      <c r="K8" s="197">
        <v>0</v>
      </c>
      <c r="L8" s="197">
        <v>0</v>
      </c>
      <c r="M8" s="197">
        <v>0</v>
      </c>
      <c r="N8" s="197">
        <v>0</v>
      </c>
      <c r="O8" s="197">
        <v>0</v>
      </c>
      <c r="P8" s="197">
        <v>0</v>
      </c>
      <c r="Q8" s="197">
        <v>0</v>
      </c>
      <c r="R8" s="197">
        <v>0</v>
      </c>
      <c r="S8" s="197">
        <v>0</v>
      </c>
      <c r="T8" s="197">
        <v>0</v>
      </c>
      <c r="U8" s="197">
        <v>0</v>
      </c>
      <c r="V8" s="197">
        <v>0</v>
      </c>
      <c r="W8" s="197">
        <v>0</v>
      </c>
      <c r="X8" s="197">
        <v>0</v>
      </c>
      <c r="Y8" s="197">
        <v>0</v>
      </c>
      <c r="Z8" s="197">
        <v>0</v>
      </c>
      <c r="AA8" s="197">
        <v>0</v>
      </c>
      <c r="AB8" s="197">
        <v>0</v>
      </c>
      <c r="AC8" s="197">
        <v>0</v>
      </c>
      <c r="AD8" s="197">
        <v>0</v>
      </c>
      <c r="AE8" s="197">
        <v>0</v>
      </c>
      <c r="AF8" s="197">
        <v>0</v>
      </c>
      <c r="AG8" s="197">
        <v>0</v>
      </c>
      <c r="AH8" s="197">
        <v>0</v>
      </c>
      <c r="AI8" s="197">
        <v>0</v>
      </c>
      <c r="AJ8" s="197">
        <v>0</v>
      </c>
      <c r="AK8" s="197">
        <v>0</v>
      </c>
      <c r="AL8" s="197">
        <v>0</v>
      </c>
      <c r="AM8" s="197">
        <v>0</v>
      </c>
      <c r="AN8" s="197">
        <v>0</v>
      </c>
      <c r="AO8" s="197">
        <v>0</v>
      </c>
      <c r="AP8" s="197">
        <v>0</v>
      </c>
      <c r="AQ8" s="197">
        <v>0</v>
      </c>
      <c r="AR8" s="197">
        <v>0</v>
      </c>
      <c r="AS8" s="197">
        <v>0</v>
      </c>
      <c r="AT8" s="197">
        <v>0</v>
      </c>
      <c r="AU8" s="197">
        <v>0</v>
      </c>
      <c r="AV8" s="197">
        <v>0</v>
      </c>
      <c r="AW8" s="197">
        <v>0</v>
      </c>
      <c r="AX8" s="197">
        <v>0</v>
      </c>
      <c r="AY8" s="197">
        <v>0</v>
      </c>
      <c r="AZ8" s="197">
        <v>1833.2149999999999</v>
      </c>
      <c r="BA8" s="197">
        <v>3418.4580000000001</v>
      </c>
      <c r="BB8" s="197">
        <v>3083.4490000000001</v>
      </c>
      <c r="BC8" s="197">
        <v>2796.067</v>
      </c>
      <c r="BD8" s="197">
        <v>2435.2660000000001</v>
      </c>
      <c r="BE8" s="197">
        <v>2135.8090000000002</v>
      </c>
      <c r="BF8" s="197">
        <v>2105.4681379400004</v>
      </c>
      <c r="BG8" s="197">
        <v>2051.9794873882602</v>
      </c>
      <c r="BH8" s="197">
        <v>1759.2470000000001</v>
      </c>
      <c r="BI8" s="197">
        <v>1824.9606072800002</v>
      </c>
      <c r="BJ8" s="197">
        <v>1961.87288926</v>
      </c>
      <c r="BK8" s="197">
        <v>1817.4577446102965</v>
      </c>
      <c r="BL8" s="197">
        <v>2129.1275195499998</v>
      </c>
      <c r="BM8" s="197">
        <v>3595.32545321</v>
      </c>
      <c r="BN8" s="197">
        <v>3672.3248568335066</v>
      </c>
      <c r="BO8" s="197">
        <v>4184.1081413699985</v>
      </c>
      <c r="BP8" s="197">
        <v>4507.4715771600004</v>
      </c>
      <c r="BQ8" s="197">
        <v>3811.3202527161902</v>
      </c>
      <c r="BR8" s="197">
        <v>2695.8303489699992</v>
      </c>
      <c r="BS8" s="197">
        <v>2003.6174202700001</v>
      </c>
      <c r="BT8" s="197">
        <v>1611.2098276999998</v>
      </c>
      <c r="BU8" s="197">
        <v>1442.7194395999989</v>
      </c>
      <c r="BV8" s="197">
        <v>1143.9083112699998</v>
      </c>
      <c r="BW8" s="197">
        <v>602.98041054999987</v>
      </c>
      <c r="BX8" s="197">
        <v>435.35880446500005</v>
      </c>
      <c r="BY8" s="197">
        <v>300.02276639000007</v>
      </c>
      <c r="BZ8" s="197">
        <v>198.22522477815701</v>
      </c>
      <c r="CA8" s="197">
        <v>142.25231707881628</v>
      </c>
      <c r="CB8" s="197">
        <v>98.01235423200869</v>
      </c>
      <c r="CC8" s="197">
        <v>9.3634776249013072</v>
      </c>
      <c r="CD8" s="197">
        <v>0</v>
      </c>
      <c r="CE8" s="220">
        <v>0</v>
      </c>
    </row>
    <row r="9" spans="1:83" x14ac:dyDescent="0.35">
      <c r="A9" s="378"/>
      <c r="B9" s="288" t="s">
        <v>425</v>
      </c>
      <c r="C9" s="73"/>
      <c r="D9" s="197">
        <v>0</v>
      </c>
      <c r="E9" s="197">
        <v>0</v>
      </c>
      <c r="F9" s="197">
        <v>0</v>
      </c>
      <c r="G9" s="197">
        <v>0</v>
      </c>
      <c r="H9" s="197">
        <v>0</v>
      </c>
      <c r="I9" s="197">
        <v>0</v>
      </c>
      <c r="J9" s="197">
        <v>0</v>
      </c>
      <c r="K9" s="197">
        <v>0</v>
      </c>
      <c r="L9" s="197">
        <v>0</v>
      </c>
      <c r="M9" s="197">
        <v>0</v>
      </c>
      <c r="N9" s="197">
        <v>0</v>
      </c>
      <c r="O9" s="197">
        <v>0</v>
      </c>
      <c r="P9" s="197">
        <v>0</v>
      </c>
      <c r="Q9" s="197">
        <v>0</v>
      </c>
      <c r="R9" s="197">
        <v>0</v>
      </c>
      <c r="S9" s="197">
        <v>0</v>
      </c>
      <c r="T9" s="197">
        <v>0</v>
      </c>
      <c r="U9" s="197">
        <v>0</v>
      </c>
      <c r="V9" s="197">
        <v>0</v>
      </c>
      <c r="W9" s="197">
        <v>0</v>
      </c>
      <c r="X9" s="197">
        <v>0</v>
      </c>
      <c r="Y9" s="197">
        <v>0</v>
      </c>
      <c r="Z9" s="197">
        <v>0</v>
      </c>
      <c r="AA9" s="197">
        <v>0</v>
      </c>
      <c r="AB9" s="197">
        <v>0</v>
      </c>
      <c r="AC9" s="197">
        <v>0</v>
      </c>
      <c r="AD9" s="197">
        <v>0</v>
      </c>
      <c r="AE9" s="197">
        <v>0</v>
      </c>
      <c r="AF9" s="197">
        <v>0</v>
      </c>
      <c r="AG9" s="197">
        <v>0</v>
      </c>
      <c r="AH9" s="197">
        <v>0</v>
      </c>
      <c r="AI9" s="197">
        <v>0</v>
      </c>
      <c r="AJ9" s="197">
        <v>0</v>
      </c>
      <c r="AK9" s="197">
        <v>0</v>
      </c>
      <c r="AL9" s="197">
        <v>0</v>
      </c>
      <c r="AM9" s="197">
        <v>0</v>
      </c>
      <c r="AN9" s="197">
        <v>0</v>
      </c>
      <c r="AO9" s="197">
        <v>0</v>
      </c>
      <c r="AP9" s="197">
        <v>0</v>
      </c>
      <c r="AQ9" s="197">
        <v>0</v>
      </c>
      <c r="AR9" s="197">
        <v>0</v>
      </c>
      <c r="AS9" s="197">
        <v>0</v>
      </c>
      <c r="AT9" s="197">
        <v>0</v>
      </c>
      <c r="AU9" s="197">
        <v>0</v>
      </c>
      <c r="AV9" s="197">
        <v>0</v>
      </c>
      <c r="AW9" s="197">
        <v>0</v>
      </c>
      <c r="AX9" s="197">
        <v>0</v>
      </c>
      <c r="AY9" s="197">
        <v>0</v>
      </c>
      <c r="AZ9" s="197">
        <v>214.28451982657336</v>
      </c>
      <c r="BA9" s="197">
        <v>330</v>
      </c>
      <c r="BB9" s="197">
        <v>305</v>
      </c>
      <c r="BC9" s="197">
        <v>285</v>
      </c>
      <c r="BD9" s="197">
        <v>305</v>
      </c>
      <c r="BE9" s="197">
        <v>284</v>
      </c>
      <c r="BF9" s="197">
        <v>289.81299999999999</v>
      </c>
      <c r="BG9" s="197">
        <v>255.8872903330878</v>
      </c>
      <c r="BH9" s="197">
        <v>142.881</v>
      </c>
      <c r="BI9" s="197">
        <v>24.123565300067376</v>
      </c>
      <c r="BJ9" s="197">
        <v>12.22461096189574</v>
      </c>
      <c r="BK9" s="197">
        <v>0</v>
      </c>
      <c r="BL9" s="197">
        <v>0</v>
      </c>
      <c r="BM9" s="197">
        <v>0</v>
      </c>
      <c r="BN9" s="197">
        <v>0</v>
      </c>
      <c r="BO9" s="197">
        <v>0</v>
      </c>
      <c r="BP9" s="197">
        <v>0</v>
      </c>
      <c r="BQ9" s="197">
        <v>0</v>
      </c>
      <c r="BR9" s="197">
        <v>0</v>
      </c>
      <c r="BS9" s="197">
        <v>0</v>
      </c>
      <c r="BT9" s="197">
        <v>0</v>
      </c>
      <c r="BU9" s="197">
        <v>0</v>
      </c>
      <c r="BV9" s="197">
        <v>0</v>
      </c>
      <c r="BW9" s="197">
        <v>0</v>
      </c>
      <c r="BX9" s="197">
        <v>0</v>
      </c>
      <c r="BY9" s="197">
        <v>0</v>
      </c>
      <c r="BZ9" s="197">
        <v>0</v>
      </c>
      <c r="CA9" s="197">
        <v>0</v>
      </c>
      <c r="CB9" s="197">
        <v>0</v>
      </c>
      <c r="CC9" s="197">
        <v>0</v>
      </c>
      <c r="CD9" s="197">
        <v>0</v>
      </c>
      <c r="CE9" s="220">
        <v>0</v>
      </c>
    </row>
    <row r="10" spans="1:83" x14ac:dyDescent="0.35">
      <c r="A10" s="378"/>
      <c r="B10" s="288" t="s">
        <v>438</v>
      </c>
      <c r="C10" s="73"/>
      <c r="D10" s="197">
        <v>0</v>
      </c>
      <c r="E10" s="197">
        <v>0</v>
      </c>
      <c r="F10" s="197">
        <v>0</v>
      </c>
      <c r="G10" s="197">
        <v>0</v>
      </c>
      <c r="H10" s="197">
        <v>0</v>
      </c>
      <c r="I10" s="197">
        <v>0</v>
      </c>
      <c r="J10" s="197">
        <v>0</v>
      </c>
      <c r="K10" s="197">
        <v>0</v>
      </c>
      <c r="L10" s="197">
        <v>0</v>
      </c>
      <c r="M10" s="197">
        <v>0</v>
      </c>
      <c r="N10" s="197">
        <v>0</v>
      </c>
      <c r="O10" s="197">
        <v>0</v>
      </c>
      <c r="P10" s="197">
        <v>0</v>
      </c>
      <c r="Q10" s="197">
        <v>0</v>
      </c>
      <c r="R10" s="197">
        <v>0</v>
      </c>
      <c r="S10" s="197">
        <v>0</v>
      </c>
      <c r="T10" s="197">
        <v>0</v>
      </c>
      <c r="U10" s="197">
        <v>0</v>
      </c>
      <c r="V10" s="197">
        <v>0</v>
      </c>
      <c r="W10" s="197">
        <v>0</v>
      </c>
      <c r="X10" s="197">
        <v>0</v>
      </c>
      <c r="Y10" s="197">
        <v>0</v>
      </c>
      <c r="Z10" s="197">
        <v>0</v>
      </c>
      <c r="AA10" s="197">
        <v>0</v>
      </c>
      <c r="AB10" s="197">
        <v>0</v>
      </c>
      <c r="AC10" s="197">
        <v>0</v>
      </c>
      <c r="AD10" s="197">
        <v>0</v>
      </c>
      <c r="AE10" s="197">
        <v>0</v>
      </c>
      <c r="AF10" s="197">
        <v>0</v>
      </c>
      <c r="AG10" s="197">
        <v>0</v>
      </c>
      <c r="AH10" s="197">
        <v>0</v>
      </c>
      <c r="AI10" s="197">
        <v>0</v>
      </c>
      <c r="AJ10" s="197">
        <v>0</v>
      </c>
      <c r="AK10" s="197">
        <v>0</v>
      </c>
      <c r="AL10" s="197">
        <v>0</v>
      </c>
      <c r="AM10" s="197">
        <v>0</v>
      </c>
      <c r="AN10" s="197">
        <v>0</v>
      </c>
      <c r="AO10" s="197">
        <v>0</v>
      </c>
      <c r="AP10" s="197">
        <v>0</v>
      </c>
      <c r="AQ10" s="197">
        <v>0</v>
      </c>
      <c r="AR10" s="197">
        <v>0</v>
      </c>
      <c r="AS10" s="197">
        <v>0</v>
      </c>
      <c r="AT10" s="197">
        <v>0</v>
      </c>
      <c r="AU10" s="197">
        <v>0</v>
      </c>
      <c r="AV10" s="197">
        <v>0</v>
      </c>
      <c r="AW10" s="197">
        <v>0</v>
      </c>
      <c r="AX10" s="197">
        <v>0</v>
      </c>
      <c r="AY10" s="197">
        <v>0</v>
      </c>
      <c r="AZ10" s="197">
        <v>1618.9304801734265</v>
      </c>
      <c r="BA10" s="197">
        <v>3088.4580000000001</v>
      </c>
      <c r="BB10" s="197">
        <v>2778.4490000000001</v>
      </c>
      <c r="BC10" s="197">
        <v>2511.067</v>
      </c>
      <c r="BD10" s="197">
        <v>2130.2660000000001</v>
      </c>
      <c r="BE10" s="197">
        <v>1851.8090000000002</v>
      </c>
      <c r="BF10" s="197">
        <v>1815.6551379400003</v>
      </c>
      <c r="BG10" s="197">
        <v>1796.0921970551724</v>
      </c>
      <c r="BH10" s="197">
        <v>1616.366</v>
      </c>
      <c r="BI10" s="197">
        <v>1800.8370419799328</v>
      </c>
      <c r="BJ10" s="197">
        <v>1949.6482782981043</v>
      </c>
      <c r="BK10" s="197">
        <v>1817.4577446102965</v>
      </c>
      <c r="BL10" s="197">
        <v>2129.1275195499998</v>
      </c>
      <c r="BM10" s="197">
        <v>3595.32545321</v>
      </c>
      <c r="BN10" s="197">
        <v>3672.3248568335066</v>
      </c>
      <c r="BO10" s="197">
        <v>4184.1081413699985</v>
      </c>
      <c r="BP10" s="197">
        <v>4507.4715771600004</v>
      </c>
      <c r="BQ10" s="197">
        <v>3811.3202527161902</v>
      </c>
      <c r="BR10" s="197">
        <v>2695.8303489699992</v>
      </c>
      <c r="BS10" s="197">
        <v>2003.6174202700001</v>
      </c>
      <c r="BT10" s="197">
        <v>1611.2098276999998</v>
      </c>
      <c r="BU10" s="197">
        <v>1442.7194395999989</v>
      </c>
      <c r="BV10" s="197">
        <v>1143.9083112699998</v>
      </c>
      <c r="BW10" s="197">
        <v>602.98041054999987</v>
      </c>
      <c r="BX10" s="197">
        <v>435.35880446500005</v>
      </c>
      <c r="BY10" s="197">
        <v>300.02276639000007</v>
      </c>
      <c r="BZ10" s="197">
        <v>198.22522477815701</v>
      </c>
      <c r="CA10" s="197">
        <v>142.25231707881628</v>
      </c>
      <c r="CB10" s="197">
        <v>98.01235423200869</v>
      </c>
      <c r="CC10" s="197">
        <v>9.3634776249013072</v>
      </c>
      <c r="CD10" s="197">
        <v>0</v>
      </c>
      <c r="CE10" s="220">
        <v>0</v>
      </c>
    </row>
    <row r="11" spans="1:83" s="361" customFormat="1" ht="35.25" customHeight="1" x14ac:dyDescent="0.25">
      <c r="A11" s="550"/>
      <c r="B11" s="551" t="s">
        <v>302</v>
      </c>
      <c r="C11" s="552"/>
      <c r="D11" s="553">
        <v>15.2</v>
      </c>
      <c r="E11" s="553">
        <v>19.2</v>
      </c>
      <c r="F11" s="553">
        <v>17</v>
      </c>
      <c r="G11" s="553">
        <v>14.8</v>
      </c>
      <c r="H11" s="553">
        <v>26.8</v>
      </c>
      <c r="I11" s="553">
        <v>22.2</v>
      </c>
      <c r="J11" s="553">
        <v>15.7</v>
      </c>
      <c r="K11" s="553">
        <v>15.7</v>
      </c>
      <c r="L11" s="553">
        <v>20.9</v>
      </c>
      <c r="M11" s="553">
        <v>25.4</v>
      </c>
      <c r="N11" s="553">
        <v>49.4</v>
      </c>
      <c r="O11" s="553">
        <v>41.9</v>
      </c>
      <c r="P11" s="553">
        <v>30.2</v>
      </c>
      <c r="Q11" s="553">
        <v>36.299999999999997</v>
      </c>
      <c r="R11" s="553">
        <v>64.5</v>
      </c>
      <c r="S11" s="553">
        <v>64.599999999999994</v>
      </c>
      <c r="T11" s="553">
        <v>44.9</v>
      </c>
      <c r="U11" s="553">
        <v>49.2</v>
      </c>
      <c r="V11" s="553">
        <v>78.3</v>
      </c>
      <c r="W11" s="553">
        <v>121.7</v>
      </c>
      <c r="X11" s="553">
        <v>123.3</v>
      </c>
      <c r="Y11" s="553">
        <v>127.1</v>
      </c>
      <c r="Z11" s="553">
        <v>150.4</v>
      </c>
      <c r="AA11" s="553">
        <v>239.4</v>
      </c>
      <c r="AB11" s="553">
        <v>209.1</v>
      </c>
      <c r="AC11" s="553">
        <v>174.09</v>
      </c>
      <c r="AD11" s="553">
        <v>214.12200000000001</v>
      </c>
      <c r="AE11" s="553">
        <v>454.38499999999999</v>
      </c>
      <c r="AF11" s="553">
        <v>558.846</v>
      </c>
      <c r="AG11" s="553">
        <v>628.82600000000002</v>
      </c>
      <c r="AH11" s="553">
        <v>632</v>
      </c>
      <c r="AI11" s="553">
        <v>653</v>
      </c>
      <c r="AJ11" s="553">
        <v>1280</v>
      </c>
      <c r="AK11" s="553">
        <v>1702</v>
      </c>
      <c r="AL11" s="553">
        <v>1500</v>
      </c>
      <c r="AM11" s="553">
        <v>1497</v>
      </c>
      <c r="AN11" s="553">
        <v>1578</v>
      </c>
      <c r="AO11" s="553">
        <v>1589</v>
      </c>
      <c r="AP11" s="553">
        <v>1734</v>
      </c>
      <c r="AQ11" s="553">
        <v>1467.9280000000001</v>
      </c>
      <c r="AR11" s="553">
        <v>1106.7449999999999</v>
      </c>
      <c r="AS11" s="553">
        <v>733.41</v>
      </c>
      <c r="AT11" s="553">
        <v>869.84</v>
      </c>
      <c r="AU11" s="553">
        <v>1603.8150000000001</v>
      </c>
      <c r="AV11" s="553">
        <v>1760.1579999999999</v>
      </c>
      <c r="AW11" s="553">
        <v>1651.7639999999999</v>
      </c>
      <c r="AX11" s="553">
        <v>1299.4829999999999</v>
      </c>
      <c r="AY11" s="553">
        <v>1101.827</v>
      </c>
      <c r="AZ11" s="553">
        <v>587.298</v>
      </c>
      <c r="BA11" s="553">
        <v>0</v>
      </c>
      <c r="BB11" s="553">
        <v>0</v>
      </c>
      <c r="BC11" s="553">
        <v>0</v>
      </c>
      <c r="BD11" s="553">
        <v>0</v>
      </c>
      <c r="BE11" s="553">
        <v>0</v>
      </c>
      <c r="BF11" s="553">
        <v>0</v>
      </c>
      <c r="BG11" s="553">
        <v>0</v>
      </c>
      <c r="BH11" s="553">
        <v>0</v>
      </c>
      <c r="BI11" s="553">
        <v>0</v>
      </c>
      <c r="BJ11" s="553">
        <v>0</v>
      </c>
      <c r="BK11" s="553">
        <v>0</v>
      </c>
      <c r="BL11" s="553">
        <v>0</v>
      </c>
      <c r="BM11" s="553">
        <v>0</v>
      </c>
      <c r="BN11" s="553">
        <v>0</v>
      </c>
      <c r="BO11" s="553">
        <v>0</v>
      </c>
      <c r="BP11" s="553">
        <v>0</v>
      </c>
      <c r="BQ11" s="553">
        <v>0</v>
      </c>
      <c r="BR11" s="553">
        <v>0</v>
      </c>
      <c r="BS11" s="553">
        <v>0</v>
      </c>
      <c r="BT11" s="553">
        <v>0</v>
      </c>
      <c r="BU11" s="553">
        <v>0</v>
      </c>
      <c r="BV11" s="553">
        <v>0</v>
      </c>
      <c r="BW11" s="553">
        <v>0</v>
      </c>
      <c r="BX11" s="553">
        <v>0</v>
      </c>
      <c r="BY11" s="553">
        <v>0</v>
      </c>
      <c r="BZ11" s="553">
        <v>0</v>
      </c>
      <c r="CA11" s="553">
        <v>0</v>
      </c>
      <c r="CB11" s="553">
        <v>0</v>
      </c>
      <c r="CC11" s="553">
        <v>0</v>
      </c>
      <c r="CD11" s="553">
        <v>0</v>
      </c>
      <c r="CE11" s="554">
        <v>0</v>
      </c>
    </row>
    <row r="12" spans="1:83" s="560" customFormat="1" ht="30" customHeight="1" thickBot="1" x14ac:dyDescent="0.3">
      <c r="A12" s="555"/>
      <c r="B12" s="15" t="s">
        <v>792</v>
      </c>
      <c r="C12" s="556"/>
      <c r="D12" s="557"/>
      <c r="E12" s="557"/>
      <c r="F12" s="557"/>
      <c r="G12" s="557"/>
      <c r="H12" s="557"/>
      <c r="I12" s="557"/>
      <c r="J12" s="557"/>
      <c r="K12" s="557"/>
      <c r="L12" s="557"/>
      <c r="M12" s="557"/>
      <c r="N12" s="557"/>
      <c r="O12" s="557"/>
      <c r="P12" s="557"/>
      <c r="Q12" s="557"/>
      <c r="R12" s="557"/>
      <c r="S12" s="557"/>
      <c r="T12" s="557"/>
      <c r="U12" s="557"/>
      <c r="V12" s="557"/>
      <c r="W12" s="557"/>
      <c r="X12" s="557"/>
      <c r="Y12" s="557"/>
      <c r="Z12" s="557"/>
      <c r="AA12" s="557"/>
      <c r="AB12" s="557"/>
      <c r="AC12" s="557"/>
      <c r="AD12" s="557"/>
      <c r="AE12" s="557"/>
      <c r="AF12" s="557"/>
      <c r="AG12" s="557"/>
      <c r="AH12" s="557"/>
      <c r="AI12" s="557"/>
      <c r="AJ12" s="557"/>
      <c r="AK12" s="557"/>
      <c r="AL12" s="557"/>
      <c r="AM12" s="557"/>
      <c r="AN12" s="557"/>
      <c r="AO12" s="557"/>
      <c r="AP12" s="557"/>
      <c r="AQ12" s="557"/>
      <c r="AR12" s="557"/>
      <c r="AS12" s="557"/>
      <c r="AT12" s="557"/>
      <c r="AU12" s="557"/>
      <c r="AV12" s="557"/>
      <c r="AW12" s="557"/>
      <c r="AX12" s="557"/>
      <c r="AY12" s="557"/>
      <c r="AZ12" s="557"/>
      <c r="BA12" s="557"/>
      <c r="BB12" s="557"/>
      <c r="BC12" s="557"/>
      <c r="BD12" s="557"/>
      <c r="BE12" s="557"/>
      <c r="BF12" s="557"/>
      <c r="BG12" s="557"/>
      <c r="BH12" s="557"/>
      <c r="BI12" s="557"/>
      <c r="BJ12" s="557"/>
      <c r="BK12" s="557"/>
      <c r="BL12" s="557"/>
      <c r="BM12" s="557"/>
      <c r="BN12" s="558"/>
      <c r="BO12" s="558"/>
      <c r="BP12" s="558"/>
      <c r="BQ12" s="558">
        <v>5.0737465744051846</v>
      </c>
      <c r="BR12" s="558">
        <v>50.640972586505463</v>
      </c>
      <c r="BS12" s="558">
        <v>457.10933584295026</v>
      </c>
      <c r="BT12" s="558">
        <v>893.36719655631623</v>
      </c>
      <c r="BU12" s="558">
        <v>1325.6919651950693</v>
      </c>
      <c r="BV12" s="558">
        <v>1964.7760253135691</v>
      </c>
      <c r="BW12" s="558">
        <v>6751.0503691132781</v>
      </c>
      <c r="BX12" s="558">
        <v>16599.353591965926</v>
      </c>
      <c r="BY12" s="558">
        <v>13120.794226531378</v>
      </c>
      <c r="BZ12" s="558">
        <v>10229.194349396948</v>
      </c>
      <c r="CA12" s="558">
        <v>14763.331832360871</v>
      </c>
      <c r="CB12" s="558">
        <v>17545.672996421086</v>
      </c>
      <c r="CC12" s="558">
        <v>19742.148574288043</v>
      </c>
      <c r="CD12" s="558">
        <v>19671.929319258863</v>
      </c>
      <c r="CE12" s="559">
        <v>19554.754162228674</v>
      </c>
    </row>
    <row r="13" spans="1:83" x14ac:dyDescent="0.35">
      <c r="A13" s="384"/>
      <c r="B13" s="177" t="s">
        <v>793</v>
      </c>
      <c r="D13" s="51" t="s">
        <v>171</v>
      </c>
      <c r="E13" s="51" t="s">
        <v>172</v>
      </c>
      <c r="F13" s="51" t="s">
        <v>173</v>
      </c>
      <c r="G13" s="51" t="s">
        <v>174</v>
      </c>
      <c r="H13" s="51" t="s">
        <v>175</v>
      </c>
      <c r="I13" s="51" t="s">
        <v>176</v>
      </c>
      <c r="J13" s="51" t="s">
        <v>177</v>
      </c>
      <c r="K13" s="51" t="s">
        <v>178</v>
      </c>
      <c r="L13" s="51" t="s">
        <v>179</v>
      </c>
      <c r="M13" s="51" t="s">
        <v>180</v>
      </c>
      <c r="N13" s="51" t="s">
        <v>181</v>
      </c>
      <c r="O13" s="51" t="s">
        <v>182</v>
      </c>
      <c r="P13" s="51" t="s">
        <v>183</v>
      </c>
      <c r="Q13" s="51" t="s">
        <v>184</v>
      </c>
      <c r="R13" s="51" t="s">
        <v>185</v>
      </c>
      <c r="S13" s="51" t="s">
        <v>186</v>
      </c>
      <c r="T13" s="51" t="s">
        <v>187</v>
      </c>
      <c r="U13" s="51" t="s">
        <v>188</v>
      </c>
      <c r="V13" s="51" t="s">
        <v>189</v>
      </c>
      <c r="W13" s="51" t="s">
        <v>190</v>
      </c>
      <c r="X13" s="51" t="s">
        <v>191</v>
      </c>
      <c r="Y13" s="51" t="s">
        <v>192</v>
      </c>
      <c r="Z13" s="51" t="s">
        <v>193</v>
      </c>
      <c r="AA13" s="51" t="s">
        <v>194</v>
      </c>
      <c r="AB13" s="51" t="s">
        <v>195</v>
      </c>
      <c r="AC13" s="51" t="s">
        <v>196</v>
      </c>
      <c r="AD13" s="51" t="s">
        <v>197</v>
      </c>
      <c r="AE13" s="51" t="s">
        <v>198</v>
      </c>
      <c r="AF13" s="51" t="s">
        <v>199</v>
      </c>
      <c r="AG13" s="51" t="s">
        <v>200</v>
      </c>
      <c r="AH13" s="51" t="s">
        <v>201</v>
      </c>
      <c r="AI13" s="51" t="s">
        <v>202</v>
      </c>
      <c r="AJ13" s="51" t="s">
        <v>203</v>
      </c>
      <c r="AK13" s="51" t="s">
        <v>204</v>
      </c>
      <c r="AL13" s="51" t="s">
        <v>205</v>
      </c>
      <c r="AM13" s="51" t="s">
        <v>206</v>
      </c>
      <c r="AN13" s="51" t="s">
        <v>207</v>
      </c>
      <c r="AO13" s="51" t="s">
        <v>208</v>
      </c>
      <c r="AP13" s="51" t="s">
        <v>209</v>
      </c>
      <c r="AQ13" s="51" t="s">
        <v>210</v>
      </c>
      <c r="AR13" s="51" t="s">
        <v>211</v>
      </c>
      <c r="AS13" s="51" t="s">
        <v>212</v>
      </c>
      <c r="AT13" s="51" t="s">
        <v>213</v>
      </c>
      <c r="AU13" s="51" t="s">
        <v>214</v>
      </c>
      <c r="AV13" s="51" t="s">
        <v>215</v>
      </c>
      <c r="AW13" s="51" t="s">
        <v>216</v>
      </c>
      <c r="AX13" s="51" t="s">
        <v>217</v>
      </c>
      <c r="AY13" s="51" t="s">
        <v>116</v>
      </c>
      <c r="AZ13" s="51" t="s">
        <v>117</v>
      </c>
      <c r="BA13" s="51" t="s">
        <v>118</v>
      </c>
      <c r="BB13" s="51" t="s">
        <v>119</v>
      </c>
      <c r="BC13" s="51" t="s">
        <v>120</v>
      </c>
      <c r="BD13" s="51" t="s">
        <v>121</v>
      </c>
      <c r="BE13" s="51" t="s">
        <v>122</v>
      </c>
      <c r="BF13" s="51" t="s">
        <v>123</v>
      </c>
      <c r="BG13" s="51" t="s">
        <v>124</v>
      </c>
      <c r="BH13" s="51" t="s">
        <v>125</v>
      </c>
      <c r="BI13" s="51" t="s">
        <v>126</v>
      </c>
      <c r="BJ13" s="51" t="s">
        <v>127</v>
      </c>
      <c r="BK13" s="51" t="s">
        <v>128</v>
      </c>
      <c r="BL13" s="51" t="s">
        <v>129</v>
      </c>
      <c r="BM13" s="51" t="s">
        <v>130</v>
      </c>
      <c r="BN13" s="51" t="s">
        <v>131</v>
      </c>
      <c r="BO13" s="51" t="s">
        <v>132</v>
      </c>
      <c r="BP13" s="51" t="s">
        <v>133</v>
      </c>
      <c r="BQ13" s="51" t="s">
        <v>134</v>
      </c>
      <c r="BR13" s="51" t="s">
        <v>135</v>
      </c>
      <c r="BS13" s="51" t="s">
        <v>136</v>
      </c>
      <c r="BT13" s="51" t="s">
        <v>137</v>
      </c>
      <c r="BU13" s="51" t="s">
        <v>138</v>
      </c>
      <c r="BV13" s="51" t="s">
        <v>139</v>
      </c>
      <c r="BW13" s="51" t="s">
        <v>140</v>
      </c>
      <c r="BX13" s="51" t="s">
        <v>141</v>
      </c>
      <c r="BY13" s="51" t="s">
        <v>142</v>
      </c>
      <c r="BZ13" s="51" t="s">
        <v>143</v>
      </c>
      <c r="CA13" s="51" t="s">
        <v>144</v>
      </c>
      <c r="CB13" s="51" t="s">
        <v>145</v>
      </c>
      <c r="CC13" s="51" t="s">
        <v>146</v>
      </c>
      <c r="CD13" s="51" t="s">
        <v>147</v>
      </c>
      <c r="CE13" s="52" t="s">
        <v>148</v>
      </c>
    </row>
    <row r="14" spans="1:83" x14ac:dyDescent="0.35">
      <c r="A14" s="384"/>
      <c r="B14" s="387" t="s">
        <v>331</v>
      </c>
      <c r="C14" s="408"/>
      <c r="D14" s="272" t="s">
        <v>150</v>
      </c>
      <c r="E14" s="272" t="s">
        <v>150</v>
      </c>
      <c r="F14" s="272" t="s">
        <v>150</v>
      </c>
      <c r="G14" s="272" t="s">
        <v>150</v>
      </c>
      <c r="H14" s="272" t="s">
        <v>150</v>
      </c>
      <c r="I14" s="272" t="s">
        <v>150</v>
      </c>
      <c r="J14" s="272" t="s">
        <v>150</v>
      </c>
      <c r="K14" s="272" t="s">
        <v>150</v>
      </c>
      <c r="L14" s="272" t="s">
        <v>150</v>
      </c>
      <c r="M14" s="272" t="s">
        <v>150</v>
      </c>
      <c r="N14" s="272" t="s">
        <v>150</v>
      </c>
      <c r="O14" s="272" t="s">
        <v>150</v>
      </c>
      <c r="P14" s="272" t="s">
        <v>150</v>
      </c>
      <c r="Q14" s="272" t="s">
        <v>150</v>
      </c>
      <c r="R14" s="272" t="s">
        <v>150</v>
      </c>
      <c r="S14" s="272" t="s">
        <v>150</v>
      </c>
      <c r="T14" s="272" t="s">
        <v>150</v>
      </c>
      <c r="U14" s="272" t="s">
        <v>150</v>
      </c>
      <c r="V14" s="272" t="s">
        <v>150</v>
      </c>
      <c r="W14" s="272" t="s">
        <v>150</v>
      </c>
      <c r="X14" s="272" t="s">
        <v>150</v>
      </c>
      <c r="Y14" s="272" t="s">
        <v>150</v>
      </c>
      <c r="Z14" s="272" t="s">
        <v>150</v>
      </c>
      <c r="AA14" s="272" t="s">
        <v>150</v>
      </c>
      <c r="AB14" s="272" t="s">
        <v>150</v>
      </c>
      <c r="AC14" s="272" t="s">
        <v>150</v>
      </c>
      <c r="AD14" s="272" t="s">
        <v>150</v>
      </c>
      <c r="AE14" s="272" t="s">
        <v>150</v>
      </c>
      <c r="AF14" s="272" t="s">
        <v>150</v>
      </c>
      <c r="AG14" s="272" t="s">
        <v>150</v>
      </c>
      <c r="AH14" s="272" t="s">
        <v>150</v>
      </c>
      <c r="AI14" s="272" t="s">
        <v>150</v>
      </c>
      <c r="AJ14" s="272" t="s">
        <v>150</v>
      </c>
      <c r="AK14" s="272" t="s">
        <v>150</v>
      </c>
      <c r="AL14" s="272" t="s">
        <v>150</v>
      </c>
      <c r="AM14" s="272" t="s">
        <v>150</v>
      </c>
      <c r="AN14" s="272" t="s">
        <v>150</v>
      </c>
      <c r="AO14" s="272" t="s">
        <v>150</v>
      </c>
      <c r="AP14" s="272" t="s">
        <v>150</v>
      </c>
      <c r="AQ14" s="272" t="s">
        <v>150</v>
      </c>
      <c r="AR14" s="272" t="s">
        <v>150</v>
      </c>
      <c r="AS14" s="272" t="s">
        <v>150</v>
      </c>
      <c r="AT14" s="272" t="s">
        <v>150</v>
      </c>
      <c r="AU14" s="272" t="s">
        <v>150</v>
      </c>
      <c r="AV14" s="272" t="s">
        <v>150</v>
      </c>
      <c r="AW14" s="272" t="s">
        <v>150</v>
      </c>
      <c r="AX14" s="272" t="s">
        <v>150</v>
      </c>
      <c r="AY14" s="272" t="s">
        <v>150</v>
      </c>
      <c r="AZ14" s="272" t="s">
        <v>150</v>
      </c>
      <c r="BA14" s="272" t="s">
        <v>150</v>
      </c>
      <c r="BB14" s="272" t="s">
        <v>150</v>
      </c>
      <c r="BC14" s="272" t="s">
        <v>150</v>
      </c>
      <c r="BD14" s="272" t="s">
        <v>150</v>
      </c>
      <c r="BE14" s="272" t="s">
        <v>150</v>
      </c>
      <c r="BF14" s="272" t="s">
        <v>150</v>
      </c>
      <c r="BG14" s="272" t="s">
        <v>150</v>
      </c>
      <c r="BH14" s="272" t="s">
        <v>150</v>
      </c>
      <c r="BI14" s="272" t="s">
        <v>150</v>
      </c>
      <c r="BJ14" s="272" t="s">
        <v>150</v>
      </c>
      <c r="BK14" s="272" t="s">
        <v>150</v>
      </c>
      <c r="BL14" s="272" t="s">
        <v>150</v>
      </c>
      <c r="BM14" s="272" t="s">
        <v>150</v>
      </c>
      <c r="BN14" s="272" t="s">
        <v>150</v>
      </c>
      <c r="BO14" s="272" t="s">
        <v>150</v>
      </c>
      <c r="BP14" s="272" t="s">
        <v>150</v>
      </c>
      <c r="BQ14" s="272" t="s">
        <v>150</v>
      </c>
      <c r="BR14" s="272" t="s">
        <v>150</v>
      </c>
      <c r="BS14" s="272" t="s">
        <v>150</v>
      </c>
      <c r="BT14" s="272" t="s">
        <v>150</v>
      </c>
      <c r="BU14" s="272" t="s">
        <v>150</v>
      </c>
      <c r="BV14" s="272" t="s">
        <v>150</v>
      </c>
      <c r="BW14" s="272" t="s">
        <v>150</v>
      </c>
      <c r="BX14" s="272" t="s">
        <v>150</v>
      </c>
      <c r="BY14" s="272" t="s">
        <v>150</v>
      </c>
      <c r="BZ14" s="272" t="s">
        <v>151</v>
      </c>
      <c r="CA14" s="272" t="s">
        <v>151</v>
      </c>
      <c r="CB14" s="272" t="s">
        <v>151</v>
      </c>
      <c r="CC14" s="272" t="s">
        <v>151</v>
      </c>
      <c r="CD14" s="272" t="s">
        <v>151</v>
      </c>
      <c r="CE14" s="273" t="s">
        <v>151</v>
      </c>
    </row>
    <row r="15" spans="1:83" s="243" customFormat="1" ht="24" customHeight="1" x14ac:dyDescent="0.35">
      <c r="A15" s="561"/>
      <c r="B15" s="108" t="s">
        <v>163</v>
      </c>
      <c r="C15" s="444"/>
      <c r="D15" s="259">
        <f t="shared" ref="D15:AI15" si="6">SUM(D17,D16,D22,D23)</f>
        <v>627.78417776992342</v>
      </c>
      <c r="E15" s="259">
        <f t="shared" si="6"/>
        <v>773.16577683243202</v>
      </c>
      <c r="F15" s="259">
        <f t="shared" si="6"/>
        <v>667.87694136947903</v>
      </c>
      <c r="G15" s="259">
        <f t="shared" si="6"/>
        <v>541.80177543181776</v>
      </c>
      <c r="H15" s="259">
        <f t="shared" si="6"/>
        <v>899.34213624605809</v>
      </c>
      <c r="I15" s="259">
        <f t="shared" si="6"/>
        <v>729.77381996938709</v>
      </c>
      <c r="J15" s="259">
        <f t="shared" si="6"/>
        <v>505.77927901121575</v>
      </c>
      <c r="K15" s="259">
        <f t="shared" si="6"/>
        <v>486.32622981847669</v>
      </c>
      <c r="L15" s="259">
        <f t="shared" si="6"/>
        <v>608.78245376857183</v>
      </c>
      <c r="M15" s="259">
        <f t="shared" si="6"/>
        <v>707.23423086093248</v>
      </c>
      <c r="N15" s="259">
        <f t="shared" si="6"/>
        <v>1342.8088347858052</v>
      </c>
      <c r="O15" s="259">
        <f t="shared" si="6"/>
        <v>1132.6895800004654</v>
      </c>
      <c r="P15" s="259">
        <f t="shared" si="6"/>
        <v>800.05356675934627</v>
      </c>
      <c r="Q15" s="259">
        <f t="shared" si="6"/>
        <v>927.50176936772857</v>
      </c>
      <c r="R15" s="259">
        <f t="shared" si="6"/>
        <v>1597.3760234880485</v>
      </c>
      <c r="S15" s="259">
        <f t="shared" si="6"/>
        <v>1573.7381124863991</v>
      </c>
      <c r="T15" s="259">
        <f t="shared" si="6"/>
        <v>1044.4146716248679</v>
      </c>
      <c r="U15" s="259">
        <f t="shared" si="6"/>
        <v>1086.0326714854139</v>
      </c>
      <c r="V15" s="259">
        <f t="shared" si="6"/>
        <v>1643.8543443758676</v>
      </c>
      <c r="W15" s="259">
        <f t="shared" si="6"/>
        <v>2487.2946930249336</v>
      </c>
      <c r="X15" s="259">
        <f t="shared" si="6"/>
        <v>2394.1355893628988</v>
      </c>
      <c r="Y15" s="259">
        <f t="shared" si="6"/>
        <v>2307.9809603654094</v>
      </c>
      <c r="Z15" s="259">
        <f t="shared" si="6"/>
        <v>2485.826539900153</v>
      </c>
      <c r="AA15" s="259">
        <f t="shared" si="6"/>
        <v>3677.9359859933725</v>
      </c>
      <c r="AB15" s="259">
        <f t="shared" si="6"/>
        <v>2960.8757142443746</v>
      </c>
      <c r="AC15" s="259">
        <f t="shared" si="6"/>
        <v>2265.4913972103714</v>
      </c>
      <c r="AD15" s="259">
        <f t="shared" si="6"/>
        <v>2316.7106107950476</v>
      </c>
      <c r="AE15" s="259">
        <f t="shared" si="6"/>
        <v>3949.0621974564392</v>
      </c>
      <c r="AF15" s="259">
        <f t="shared" si="6"/>
        <v>4263.2256212400634</v>
      </c>
      <c r="AG15" s="259">
        <f t="shared" si="6"/>
        <v>4212.3226716469117</v>
      </c>
      <c r="AH15" s="259">
        <f t="shared" si="6"/>
        <v>6896.0544657291948</v>
      </c>
      <c r="AI15" s="259">
        <f t="shared" si="6"/>
        <v>6040.0792334094494</v>
      </c>
      <c r="AJ15" s="259">
        <f t="shared" ref="AJ15:BO15" si="7">SUM(AJ17,AJ16,AJ22,AJ23)</f>
        <v>8926.5790305199607</v>
      </c>
      <c r="AK15" s="259">
        <f t="shared" si="7"/>
        <v>12480.296813805824</v>
      </c>
      <c r="AL15" s="259">
        <f t="shared" si="7"/>
        <v>14676.784801575144</v>
      </c>
      <c r="AM15" s="259">
        <f t="shared" si="7"/>
        <v>16316.909701812932</v>
      </c>
      <c r="AN15" s="259">
        <f t="shared" si="7"/>
        <v>17184.692890823888</v>
      </c>
      <c r="AO15" s="259">
        <f t="shared" si="7"/>
        <v>17733.005118318837</v>
      </c>
      <c r="AP15" s="259">
        <f t="shared" si="7"/>
        <v>17708.70893526329</v>
      </c>
      <c r="AQ15" s="259">
        <f t="shared" si="7"/>
        <v>15035.808845467838</v>
      </c>
      <c r="AR15" s="259">
        <f t="shared" si="7"/>
        <v>10686.27393948309</v>
      </c>
      <c r="AS15" s="259">
        <f t="shared" si="7"/>
        <v>8000.1073614912621</v>
      </c>
      <c r="AT15" s="259">
        <f t="shared" si="7"/>
        <v>8351.5895617350416</v>
      </c>
      <c r="AU15" s="259">
        <f t="shared" si="7"/>
        <v>11972.219262012974</v>
      </c>
      <c r="AV15" s="259">
        <f t="shared" si="7"/>
        <v>14292.671171028593</v>
      </c>
      <c r="AW15" s="259">
        <f t="shared" si="7"/>
        <v>14377.101597625222</v>
      </c>
      <c r="AX15" s="259">
        <f t="shared" si="7"/>
        <v>12404.765073277766</v>
      </c>
      <c r="AY15" s="259">
        <f t="shared" si="7"/>
        <v>10951.64524017783</v>
      </c>
      <c r="AZ15" s="259">
        <f t="shared" si="7"/>
        <v>9073.6971803050183</v>
      </c>
      <c r="BA15" s="259">
        <f t="shared" si="7"/>
        <v>6905.2426401651974</v>
      </c>
      <c r="BB15" s="259">
        <f t="shared" si="7"/>
        <v>6200.2480109690696</v>
      </c>
      <c r="BC15" s="259">
        <f t="shared" si="7"/>
        <v>5602.3524733835893</v>
      </c>
      <c r="BD15" s="259">
        <f t="shared" si="7"/>
        <v>4899.0937633254125</v>
      </c>
      <c r="BE15" s="259">
        <f t="shared" si="7"/>
        <v>4339.679384301684</v>
      </c>
      <c r="BF15" s="259">
        <f t="shared" si="7"/>
        <v>4272.821560946988</v>
      </c>
      <c r="BG15" s="259">
        <f t="shared" si="7"/>
        <v>4067.9440986664322</v>
      </c>
      <c r="BH15" s="259">
        <f t="shared" si="7"/>
        <v>3401.1832307938885</v>
      </c>
      <c r="BI15" s="259">
        <f t="shared" si="7"/>
        <v>3470.1460667467968</v>
      </c>
      <c r="BJ15" s="259">
        <f t="shared" si="7"/>
        <v>3556.7495117580793</v>
      </c>
      <c r="BK15" s="259">
        <f t="shared" si="7"/>
        <v>3192.2199652287763</v>
      </c>
      <c r="BL15" s="259">
        <f t="shared" si="7"/>
        <v>3926.6971196130385</v>
      </c>
      <c r="BM15" s="259">
        <f t="shared" si="7"/>
        <v>6353.1679687101578</v>
      </c>
      <c r="BN15" s="259">
        <f t="shared" si="7"/>
        <v>5968.0633605188095</v>
      </c>
      <c r="BO15" s="259">
        <f t="shared" si="7"/>
        <v>6467.7793088397739</v>
      </c>
      <c r="BP15" s="259">
        <f t="shared" ref="BP15:CE15" si="8">SUM(BP17,BP16,BP22,BP23)</f>
        <v>6661.4855552700792</v>
      </c>
      <c r="BQ15" s="259">
        <f t="shared" si="8"/>
        <v>5482.2716687069214</v>
      </c>
      <c r="BR15" s="259">
        <f t="shared" si="8"/>
        <v>3890.0788936788676</v>
      </c>
      <c r="BS15" s="259">
        <f t="shared" si="8"/>
        <v>3431.9284113588487</v>
      </c>
      <c r="BT15" s="259">
        <f t="shared" si="8"/>
        <v>3360.729070457026</v>
      </c>
      <c r="BU15" s="259">
        <f t="shared" si="8"/>
        <v>3572.824740744677</v>
      </c>
      <c r="BV15" s="259">
        <f t="shared" si="8"/>
        <v>3827.8476523757308</v>
      </c>
      <c r="BW15" s="259">
        <f t="shared" si="8"/>
        <v>8533.5469829344293</v>
      </c>
      <c r="BX15" s="259">
        <f t="shared" si="8"/>
        <v>18982.513573490483</v>
      </c>
      <c r="BY15" s="259">
        <f t="shared" si="8"/>
        <v>14747.661656668733</v>
      </c>
      <c r="BZ15" s="259">
        <f t="shared" si="8"/>
        <v>10804.058049347805</v>
      </c>
      <c r="CA15" s="259">
        <f t="shared" si="8"/>
        <v>15005.723204160204</v>
      </c>
      <c r="CB15" s="259">
        <f t="shared" si="8"/>
        <v>17480.687235680012</v>
      </c>
      <c r="CC15" s="259">
        <f t="shared" si="8"/>
        <v>19368.059393566757</v>
      </c>
      <c r="CD15" s="259">
        <f t="shared" si="8"/>
        <v>19061.699907482856</v>
      </c>
      <c r="CE15" s="368">
        <f t="shared" si="8"/>
        <v>18642.960528917032</v>
      </c>
    </row>
    <row r="16" spans="1:83" ht="26.25" customHeight="1" x14ac:dyDescent="0.35">
      <c r="A16" s="378"/>
      <c r="B16" s="73" t="s">
        <v>790</v>
      </c>
      <c r="C16" s="242"/>
      <c r="D16" s="197">
        <v>0</v>
      </c>
      <c r="E16" s="197">
        <v>0</v>
      </c>
      <c r="F16" s="197">
        <v>0</v>
      </c>
      <c r="G16" s="197">
        <v>0</v>
      </c>
      <c r="H16" s="197">
        <v>0</v>
      </c>
      <c r="I16" s="197">
        <v>0</v>
      </c>
      <c r="J16" s="197">
        <v>0</v>
      </c>
      <c r="K16" s="197">
        <v>0</v>
      </c>
      <c r="L16" s="197">
        <v>0</v>
      </c>
      <c r="M16" s="197">
        <v>0</v>
      </c>
      <c r="N16" s="197">
        <v>0</v>
      </c>
      <c r="O16" s="197">
        <v>0</v>
      </c>
      <c r="P16" s="197">
        <v>0</v>
      </c>
      <c r="Q16" s="197">
        <v>0</v>
      </c>
      <c r="R16" s="197">
        <v>0</v>
      </c>
      <c r="S16" s="197">
        <v>0</v>
      </c>
      <c r="T16" s="197">
        <v>0</v>
      </c>
      <c r="U16" s="197">
        <v>0</v>
      </c>
      <c r="V16" s="197">
        <v>0</v>
      </c>
      <c r="W16" s="197">
        <v>0</v>
      </c>
      <c r="X16" s="197">
        <v>0</v>
      </c>
      <c r="Y16" s="197">
        <v>0</v>
      </c>
      <c r="Z16" s="197">
        <v>0</v>
      </c>
      <c r="AA16" s="197">
        <v>0</v>
      </c>
      <c r="AB16" s="197">
        <v>0</v>
      </c>
      <c r="AC16" s="197">
        <v>0</v>
      </c>
      <c r="AD16" s="197">
        <v>0</v>
      </c>
      <c r="AE16" s="197">
        <v>0</v>
      </c>
      <c r="AF16" s="197">
        <v>0</v>
      </c>
      <c r="AG16" s="197">
        <v>0</v>
      </c>
      <c r="AH16" s="197">
        <v>3096.3104183526898</v>
      </c>
      <c r="AI16" s="197">
        <v>2686.1916998921279</v>
      </c>
      <c r="AJ16" s="197">
        <v>3417.4077869975167</v>
      </c>
      <c r="AK16" s="197">
        <v>5871.335762575126</v>
      </c>
      <c r="AL16" s="197">
        <v>9263.660335786426</v>
      </c>
      <c r="AM16" s="197">
        <v>11178.833592512563</v>
      </c>
      <c r="AN16" s="197">
        <v>12075.905139934646</v>
      </c>
      <c r="AO16" s="197">
        <v>12877.284778320796</v>
      </c>
      <c r="AP16" s="197">
        <v>12649.911358039808</v>
      </c>
      <c r="AQ16" s="197">
        <v>10988.169704274353</v>
      </c>
      <c r="AR16" s="197">
        <v>7837.5969973411193</v>
      </c>
      <c r="AS16" s="197">
        <v>6256.1585740392848</v>
      </c>
      <c r="AT16" s="197">
        <v>6445.0435295194602</v>
      </c>
      <c r="AU16" s="197">
        <v>8663.8393712505458</v>
      </c>
      <c r="AV16" s="197">
        <v>10768.815906436417</v>
      </c>
      <c r="AW16" s="197">
        <v>11163.089234623802</v>
      </c>
      <c r="AX16" s="197">
        <v>9918.097336282819</v>
      </c>
      <c r="AY16" s="197">
        <v>8914.9919471703852</v>
      </c>
      <c r="AZ16" s="197">
        <v>4186.9965418825868</v>
      </c>
      <c r="BA16" s="197">
        <v>0</v>
      </c>
      <c r="BB16" s="197">
        <v>0</v>
      </c>
      <c r="BC16" s="197">
        <v>0</v>
      </c>
      <c r="BD16" s="197">
        <v>0</v>
      </c>
      <c r="BE16" s="197">
        <v>0</v>
      </c>
      <c r="BF16" s="197">
        <v>0</v>
      </c>
      <c r="BG16" s="197">
        <v>0</v>
      </c>
      <c r="BH16" s="197">
        <v>0</v>
      </c>
      <c r="BI16" s="197">
        <v>0</v>
      </c>
      <c r="BJ16" s="197">
        <v>0</v>
      </c>
      <c r="BK16" s="197">
        <v>0</v>
      </c>
      <c r="BL16" s="197">
        <v>0</v>
      </c>
      <c r="BM16" s="197">
        <v>0</v>
      </c>
      <c r="BN16" s="197">
        <v>0</v>
      </c>
      <c r="BO16" s="197">
        <v>0</v>
      </c>
      <c r="BP16" s="197">
        <v>0</v>
      </c>
      <c r="BQ16" s="197">
        <v>0</v>
      </c>
      <c r="BR16" s="197">
        <v>0</v>
      </c>
      <c r="BS16" s="197">
        <v>0</v>
      </c>
      <c r="BT16" s="197">
        <v>0</v>
      </c>
      <c r="BU16" s="197">
        <v>0</v>
      </c>
      <c r="BV16" s="197">
        <v>0</v>
      </c>
      <c r="BW16" s="197">
        <v>0</v>
      </c>
      <c r="BX16" s="197">
        <v>0</v>
      </c>
      <c r="BY16" s="197">
        <v>0</v>
      </c>
      <c r="BZ16" s="197">
        <v>0</v>
      </c>
      <c r="CA16" s="197">
        <v>0</v>
      </c>
      <c r="CB16" s="197">
        <v>0</v>
      </c>
      <c r="CC16" s="197">
        <v>0</v>
      </c>
      <c r="CD16" s="197">
        <v>0</v>
      </c>
      <c r="CE16" s="220">
        <v>0</v>
      </c>
    </row>
    <row r="17" spans="1:83" ht="26.25" customHeight="1" x14ac:dyDescent="0.35">
      <c r="A17" s="378"/>
      <c r="B17" s="73" t="s">
        <v>791</v>
      </c>
      <c r="C17" s="53"/>
      <c r="D17" s="197">
        <f t="shared" ref="D17:AI17" si="9">SUM(D18,D19)</f>
        <v>0</v>
      </c>
      <c r="E17" s="197">
        <f t="shared" si="9"/>
        <v>0</v>
      </c>
      <c r="F17" s="197">
        <f t="shared" si="9"/>
        <v>0</v>
      </c>
      <c r="G17" s="197">
        <f t="shared" si="9"/>
        <v>0</v>
      </c>
      <c r="H17" s="197">
        <f t="shared" si="9"/>
        <v>0</v>
      </c>
      <c r="I17" s="197">
        <f t="shared" si="9"/>
        <v>0</v>
      </c>
      <c r="J17" s="197">
        <f t="shared" si="9"/>
        <v>0</v>
      </c>
      <c r="K17" s="197">
        <f t="shared" si="9"/>
        <v>0</v>
      </c>
      <c r="L17" s="197">
        <f t="shared" si="9"/>
        <v>0</v>
      </c>
      <c r="M17" s="197">
        <f t="shared" si="9"/>
        <v>0</v>
      </c>
      <c r="N17" s="197">
        <f t="shared" si="9"/>
        <v>0</v>
      </c>
      <c r="O17" s="197">
        <f t="shared" si="9"/>
        <v>0</v>
      </c>
      <c r="P17" s="197">
        <f t="shared" si="9"/>
        <v>0</v>
      </c>
      <c r="Q17" s="197">
        <f t="shared" si="9"/>
        <v>0</v>
      </c>
      <c r="R17" s="197">
        <f t="shared" si="9"/>
        <v>0</v>
      </c>
      <c r="S17" s="197">
        <f t="shared" si="9"/>
        <v>0</v>
      </c>
      <c r="T17" s="197">
        <f t="shared" si="9"/>
        <v>0</v>
      </c>
      <c r="U17" s="197">
        <f t="shared" si="9"/>
        <v>0</v>
      </c>
      <c r="V17" s="197">
        <f t="shared" si="9"/>
        <v>0</v>
      </c>
      <c r="W17" s="197">
        <f t="shared" si="9"/>
        <v>0</v>
      </c>
      <c r="X17" s="197">
        <f t="shared" si="9"/>
        <v>0</v>
      </c>
      <c r="Y17" s="197">
        <f t="shared" si="9"/>
        <v>0</v>
      </c>
      <c r="Z17" s="197">
        <f t="shared" si="9"/>
        <v>0</v>
      </c>
      <c r="AA17" s="197">
        <f t="shared" si="9"/>
        <v>0</v>
      </c>
      <c r="AB17" s="197">
        <f t="shared" si="9"/>
        <v>0</v>
      </c>
      <c r="AC17" s="197">
        <f t="shared" si="9"/>
        <v>0</v>
      </c>
      <c r="AD17" s="197">
        <f t="shared" si="9"/>
        <v>0</v>
      </c>
      <c r="AE17" s="197">
        <f t="shared" si="9"/>
        <v>0</v>
      </c>
      <c r="AF17" s="197">
        <f t="shared" si="9"/>
        <v>0</v>
      </c>
      <c r="AG17" s="197">
        <f t="shared" si="9"/>
        <v>0</v>
      </c>
      <c r="AH17" s="197">
        <f t="shared" si="9"/>
        <v>0</v>
      </c>
      <c r="AI17" s="197">
        <f t="shared" si="9"/>
        <v>0</v>
      </c>
      <c r="AJ17" s="197">
        <f t="shared" ref="AJ17:BO17" si="10">SUM(AJ18,AJ19)</f>
        <v>0</v>
      </c>
      <c r="AK17" s="197">
        <f t="shared" si="10"/>
        <v>0</v>
      </c>
      <c r="AL17" s="197">
        <f t="shared" si="10"/>
        <v>0</v>
      </c>
      <c r="AM17" s="197">
        <f t="shared" si="10"/>
        <v>0</v>
      </c>
      <c r="AN17" s="197">
        <f t="shared" si="10"/>
        <v>0</v>
      </c>
      <c r="AO17" s="197">
        <f t="shared" si="10"/>
        <v>0</v>
      </c>
      <c r="AP17" s="197">
        <f t="shared" si="10"/>
        <v>0</v>
      </c>
      <c r="AQ17" s="197">
        <f t="shared" si="10"/>
        <v>0</v>
      </c>
      <c r="AR17" s="197">
        <f t="shared" si="10"/>
        <v>0</v>
      </c>
      <c r="AS17" s="197">
        <f t="shared" si="10"/>
        <v>0</v>
      </c>
      <c r="AT17" s="197">
        <f t="shared" si="10"/>
        <v>0</v>
      </c>
      <c r="AU17" s="197">
        <f t="shared" si="10"/>
        <v>0</v>
      </c>
      <c r="AV17" s="197">
        <f t="shared" si="10"/>
        <v>0</v>
      </c>
      <c r="AW17" s="197">
        <f t="shared" si="10"/>
        <v>0</v>
      </c>
      <c r="AX17" s="197">
        <f t="shared" si="10"/>
        <v>0</v>
      </c>
      <c r="AY17" s="197">
        <f t="shared" si="10"/>
        <v>0</v>
      </c>
      <c r="AZ17" s="197">
        <f t="shared" si="10"/>
        <v>3844.3035654870532</v>
      </c>
      <c r="BA17" s="197">
        <f t="shared" si="10"/>
        <v>6905.2426401651974</v>
      </c>
      <c r="BB17" s="197">
        <f t="shared" si="10"/>
        <v>6200.2480109690696</v>
      </c>
      <c r="BC17" s="197">
        <f t="shared" si="10"/>
        <v>5602.3524733835893</v>
      </c>
      <c r="BD17" s="197">
        <f t="shared" si="10"/>
        <v>4899.0937633254125</v>
      </c>
      <c r="BE17" s="197">
        <f t="shared" si="10"/>
        <v>4339.679384301684</v>
      </c>
      <c r="BF17" s="197">
        <f t="shared" si="10"/>
        <v>4272.821560946988</v>
      </c>
      <c r="BG17" s="197">
        <f t="shared" si="10"/>
        <v>4067.9440986664322</v>
      </c>
      <c r="BH17" s="197">
        <f t="shared" si="10"/>
        <v>3401.1832307938885</v>
      </c>
      <c r="BI17" s="197">
        <f t="shared" si="10"/>
        <v>3470.1460667467968</v>
      </c>
      <c r="BJ17" s="197">
        <f t="shared" si="10"/>
        <v>3556.7495117580793</v>
      </c>
      <c r="BK17" s="197">
        <f t="shared" si="10"/>
        <v>3192.2199652287763</v>
      </c>
      <c r="BL17" s="197">
        <f t="shared" si="10"/>
        <v>3926.6971196130385</v>
      </c>
      <c r="BM17" s="197">
        <f t="shared" si="10"/>
        <v>6353.1679687101578</v>
      </c>
      <c r="BN17" s="197">
        <f t="shared" si="10"/>
        <v>5968.0633605188095</v>
      </c>
      <c r="BO17" s="197">
        <f t="shared" si="10"/>
        <v>6467.7793088397739</v>
      </c>
      <c r="BP17" s="197">
        <f t="shared" ref="BP17:CE17" si="11">SUM(BP18,BP19)</f>
        <v>6661.4855552700792</v>
      </c>
      <c r="BQ17" s="197">
        <f t="shared" si="11"/>
        <v>5475.8671106735446</v>
      </c>
      <c r="BR17" s="197">
        <f t="shared" si="11"/>
        <v>3826.8512039455691</v>
      </c>
      <c r="BS17" s="197">
        <f t="shared" si="11"/>
        <v>2865.7145362666442</v>
      </c>
      <c r="BT17" s="197">
        <f t="shared" si="11"/>
        <v>2276.390858373481</v>
      </c>
      <c r="BU17" s="197">
        <f t="shared" si="11"/>
        <v>1990.1394231242598</v>
      </c>
      <c r="BV17" s="197">
        <f t="shared" si="11"/>
        <v>1523.3580443095586</v>
      </c>
      <c r="BW17" s="197">
        <f t="shared" si="11"/>
        <v>815.93035029433975</v>
      </c>
      <c r="BX17" s="197">
        <f t="shared" si="11"/>
        <v>1125.5039000908755</v>
      </c>
      <c r="BY17" s="197">
        <f t="shared" si="11"/>
        <v>531.06784263690167</v>
      </c>
      <c r="BZ17" s="197">
        <f t="shared" si="11"/>
        <v>316.61282528304616</v>
      </c>
      <c r="CA17" s="197">
        <f t="shared" si="11"/>
        <v>242.39137179933238</v>
      </c>
      <c r="CB17" s="197">
        <f t="shared" si="11"/>
        <v>206.13965202556435</v>
      </c>
      <c r="CC17" s="197">
        <f t="shared" si="11"/>
        <v>116.49809065099645</v>
      </c>
      <c r="CD17" s="197">
        <f t="shared" si="11"/>
        <v>105.57096407778873</v>
      </c>
      <c r="CE17" s="220">
        <f t="shared" si="11"/>
        <v>106.01965413517406</v>
      </c>
    </row>
    <row r="18" spans="1:83" x14ac:dyDescent="0.35">
      <c r="A18" s="378"/>
      <c r="B18" s="201" t="s">
        <v>254</v>
      </c>
      <c r="C18" s="53"/>
      <c r="D18" s="197">
        <v>0</v>
      </c>
      <c r="E18" s="197">
        <v>0</v>
      </c>
      <c r="F18" s="197">
        <v>0</v>
      </c>
      <c r="G18" s="197">
        <v>0</v>
      </c>
      <c r="H18" s="197">
        <v>0</v>
      </c>
      <c r="I18" s="197">
        <v>0</v>
      </c>
      <c r="J18" s="197">
        <v>0</v>
      </c>
      <c r="K18" s="197">
        <v>0</v>
      </c>
      <c r="L18" s="197">
        <v>0</v>
      </c>
      <c r="M18" s="197">
        <v>0</v>
      </c>
      <c r="N18" s="197">
        <v>0</v>
      </c>
      <c r="O18" s="197">
        <v>0</v>
      </c>
      <c r="P18" s="197">
        <v>0</v>
      </c>
      <c r="Q18" s="197">
        <v>0</v>
      </c>
      <c r="R18" s="197">
        <v>0</v>
      </c>
      <c r="S18" s="197">
        <v>0</v>
      </c>
      <c r="T18" s="197">
        <v>0</v>
      </c>
      <c r="U18" s="197">
        <v>0</v>
      </c>
      <c r="V18" s="197">
        <v>0</v>
      </c>
      <c r="W18" s="197">
        <v>0</v>
      </c>
      <c r="X18" s="197">
        <v>0</v>
      </c>
      <c r="Y18" s="197">
        <v>0</v>
      </c>
      <c r="Z18" s="197">
        <v>0</v>
      </c>
      <c r="AA18" s="197">
        <v>0</v>
      </c>
      <c r="AB18" s="197">
        <v>0</v>
      </c>
      <c r="AC18" s="197">
        <v>0</v>
      </c>
      <c r="AD18" s="197">
        <v>0</v>
      </c>
      <c r="AE18" s="197">
        <v>0</v>
      </c>
      <c r="AF18" s="197">
        <v>0</v>
      </c>
      <c r="AG18" s="197">
        <v>0</v>
      </c>
      <c r="AH18" s="197">
        <v>0</v>
      </c>
      <c r="AI18" s="197">
        <v>0</v>
      </c>
      <c r="AJ18" s="197">
        <v>0</v>
      </c>
      <c r="AK18" s="197">
        <v>0</v>
      </c>
      <c r="AL18" s="197">
        <v>0</v>
      </c>
      <c r="AM18" s="197">
        <v>0</v>
      </c>
      <c r="AN18" s="197">
        <v>0</v>
      </c>
      <c r="AO18" s="197">
        <v>0</v>
      </c>
      <c r="AP18" s="197">
        <v>0</v>
      </c>
      <c r="AQ18" s="197">
        <v>0</v>
      </c>
      <c r="AR18" s="197">
        <v>0</v>
      </c>
      <c r="AS18" s="197">
        <v>0</v>
      </c>
      <c r="AT18" s="197">
        <v>0</v>
      </c>
      <c r="AU18" s="197">
        <v>0</v>
      </c>
      <c r="AV18" s="197">
        <v>0</v>
      </c>
      <c r="AW18" s="197">
        <v>0</v>
      </c>
      <c r="AX18" s="197">
        <v>0</v>
      </c>
      <c r="AY18" s="197">
        <v>0</v>
      </c>
      <c r="AZ18" s="197">
        <v>590.52447878621115</v>
      </c>
      <c r="BA18" s="197">
        <v>842.44873231706401</v>
      </c>
      <c r="BB18" s="197">
        <v>826.49919982247366</v>
      </c>
      <c r="BC18" s="197">
        <v>790.02097947030018</v>
      </c>
      <c r="BD18" s="197">
        <v>759.71631377665346</v>
      </c>
      <c r="BE18" s="197">
        <v>782.40666487586259</v>
      </c>
      <c r="BF18" s="197">
        <v>844.5089002838638</v>
      </c>
      <c r="BG18" s="197">
        <v>806.23118926993152</v>
      </c>
      <c r="BH18" s="197">
        <v>686.93168282347722</v>
      </c>
      <c r="BI18" s="197">
        <v>730.0681597848652</v>
      </c>
      <c r="BJ18" s="197">
        <v>696.72200504095883</v>
      </c>
      <c r="BK18" s="197">
        <v>603.88376283447883</v>
      </c>
      <c r="BL18" s="197">
        <v>1000.2207166248742</v>
      </c>
      <c r="BM18" s="197">
        <v>1476.6477237537977</v>
      </c>
      <c r="BN18" s="197">
        <v>1068.8256700768197</v>
      </c>
      <c r="BO18" s="197">
        <v>982.98596358632983</v>
      </c>
      <c r="BP18" s="197">
        <v>853.44344776568687</v>
      </c>
      <c r="BQ18" s="197">
        <v>664.86179451520388</v>
      </c>
      <c r="BR18" s="197">
        <v>460.97736360574015</v>
      </c>
      <c r="BS18" s="197">
        <v>383.86633327326547</v>
      </c>
      <c r="BT18" s="197">
        <v>320.76008236757013</v>
      </c>
      <c r="BU18" s="197">
        <v>267.7401520654754</v>
      </c>
      <c r="BV18" s="197">
        <v>181.66576898696783</v>
      </c>
      <c r="BW18" s="197">
        <v>126.61959253323958</v>
      </c>
      <c r="BX18" s="197">
        <v>657.15997695799501</v>
      </c>
      <c r="BY18" s="197">
        <v>205.98829858735141</v>
      </c>
      <c r="BZ18" s="197">
        <v>113.38311667834024</v>
      </c>
      <c r="CA18" s="197">
        <v>100.13905472051609</v>
      </c>
      <c r="CB18" s="197">
        <v>109.64183872924983</v>
      </c>
      <c r="CC18" s="197">
        <v>107.36729301638447</v>
      </c>
      <c r="CD18" s="197">
        <v>105.57096407778873</v>
      </c>
      <c r="CE18" s="220">
        <v>106.01965413517406</v>
      </c>
    </row>
    <row r="19" spans="1:83" x14ac:dyDescent="0.35">
      <c r="A19" s="378"/>
      <c r="B19" s="201" t="s">
        <v>264</v>
      </c>
      <c r="C19" s="53"/>
      <c r="D19" s="197">
        <v>0</v>
      </c>
      <c r="E19" s="197">
        <v>0</v>
      </c>
      <c r="F19" s="197">
        <v>0</v>
      </c>
      <c r="G19" s="197">
        <v>0</v>
      </c>
      <c r="H19" s="197">
        <v>0</v>
      </c>
      <c r="I19" s="197">
        <v>0</v>
      </c>
      <c r="J19" s="197">
        <v>0</v>
      </c>
      <c r="K19" s="197">
        <v>0</v>
      </c>
      <c r="L19" s="197">
        <v>0</v>
      </c>
      <c r="M19" s="197">
        <v>0</v>
      </c>
      <c r="N19" s="197">
        <v>0</v>
      </c>
      <c r="O19" s="197">
        <v>0</v>
      </c>
      <c r="P19" s="197">
        <v>0</v>
      </c>
      <c r="Q19" s="197">
        <v>0</v>
      </c>
      <c r="R19" s="197">
        <v>0</v>
      </c>
      <c r="S19" s="197">
        <v>0</v>
      </c>
      <c r="T19" s="197">
        <v>0</v>
      </c>
      <c r="U19" s="197">
        <v>0</v>
      </c>
      <c r="V19" s="197">
        <v>0</v>
      </c>
      <c r="W19" s="197">
        <v>0</v>
      </c>
      <c r="X19" s="197">
        <v>0</v>
      </c>
      <c r="Y19" s="197">
        <v>0</v>
      </c>
      <c r="Z19" s="197">
        <v>0</v>
      </c>
      <c r="AA19" s="197">
        <v>0</v>
      </c>
      <c r="AB19" s="197">
        <v>0</v>
      </c>
      <c r="AC19" s="197">
        <v>0</v>
      </c>
      <c r="AD19" s="197">
        <v>0</v>
      </c>
      <c r="AE19" s="197">
        <v>0</v>
      </c>
      <c r="AF19" s="197">
        <v>0</v>
      </c>
      <c r="AG19" s="197">
        <v>0</v>
      </c>
      <c r="AH19" s="197">
        <v>0</v>
      </c>
      <c r="AI19" s="197">
        <v>0</v>
      </c>
      <c r="AJ19" s="197">
        <v>0</v>
      </c>
      <c r="AK19" s="197">
        <v>0</v>
      </c>
      <c r="AL19" s="197">
        <v>0</v>
      </c>
      <c r="AM19" s="197">
        <v>0</v>
      </c>
      <c r="AN19" s="197">
        <v>0</v>
      </c>
      <c r="AO19" s="197">
        <v>0</v>
      </c>
      <c r="AP19" s="197">
        <v>0</v>
      </c>
      <c r="AQ19" s="197">
        <v>0</v>
      </c>
      <c r="AR19" s="197">
        <v>0</v>
      </c>
      <c r="AS19" s="197">
        <v>0</v>
      </c>
      <c r="AT19" s="197">
        <v>0</v>
      </c>
      <c r="AU19" s="197">
        <v>0</v>
      </c>
      <c r="AV19" s="197">
        <v>0</v>
      </c>
      <c r="AW19" s="197">
        <v>0</v>
      </c>
      <c r="AX19" s="197">
        <v>0</v>
      </c>
      <c r="AY19" s="197">
        <v>0</v>
      </c>
      <c r="AZ19" s="197">
        <v>3253.7790867008421</v>
      </c>
      <c r="BA19" s="197">
        <v>6062.7939078481331</v>
      </c>
      <c r="BB19" s="197">
        <v>5373.7488111465964</v>
      </c>
      <c r="BC19" s="197">
        <v>4812.3314939132888</v>
      </c>
      <c r="BD19" s="197">
        <v>4139.3774495487587</v>
      </c>
      <c r="BE19" s="197">
        <v>3557.2727194258214</v>
      </c>
      <c r="BF19" s="197">
        <v>3428.3126606631245</v>
      </c>
      <c r="BG19" s="197">
        <v>3261.7129093965009</v>
      </c>
      <c r="BH19" s="197">
        <v>2714.2515479704111</v>
      </c>
      <c r="BI19" s="197">
        <v>2740.0779069619316</v>
      </c>
      <c r="BJ19" s="197">
        <v>2860.0275067171206</v>
      </c>
      <c r="BK19" s="197">
        <v>2588.3362023942977</v>
      </c>
      <c r="BL19" s="197">
        <v>2926.4764029881644</v>
      </c>
      <c r="BM19" s="197">
        <v>4876.5202449563603</v>
      </c>
      <c r="BN19" s="197">
        <v>4899.2376904419898</v>
      </c>
      <c r="BO19" s="197">
        <v>5484.7933452534444</v>
      </c>
      <c r="BP19" s="197">
        <v>5808.0421075043923</v>
      </c>
      <c r="BQ19" s="197">
        <v>4811.005316158341</v>
      </c>
      <c r="BR19" s="197">
        <v>3365.8738403398288</v>
      </c>
      <c r="BS19" s="197">
        <v>2481.8482029933789</v>
      </c>
      <c r="BT19" s="197">
        <v>1955.630776005911</v>
      </c>
      <c r="BU19" s="197">
        <v>1722.3992710587843</v>
      </c>
      <c r="BV19" s="197">
        <v>1341.6922753225908</v>
      </c>
      <c r="BW19" s="197">
        <v>689.31075776110015</v>
      </c>
      <c r="BX19" s="197">
        <v>468.34392313288055</v>
      </c>
      <c r="BY19" s="197">
        <v>325.07954404955029</v>
      </c>
      <c r="BZ19" s="197">
        <v>203.22970860470591</v>
      </c>
      <c r="CA19" s="197">
        <v>142.25231707881628</v>
      </c>
      <c r="CB19" s="197">
        <v>96.497813296314519</v>
      </c>
      <c r="CC19" s="197">
        <v>9.1307976346119819</v>
      </c>
      <c r="CD19" s="197">
        <v>0</v>
      </c>
      <c r="CE19" s="220">
        <v>0</v>
      </c>
    </row>
    <row r="20" spans="1:83" x14ac:dyDescent="0.35">
      <c r="A20" s="378"/>
      <c r="B20" s="288" t="s">
        <v>425</v>
      </c>
      <c r="C20" s="73"/>
      <c r="D20" s="197">
        <v>0</v>
      </c>
      <c r="E20" s="197">
        <v>0</v>
      </c>
      <c r="F20" s="197">
        <v>0</v>
      </c>
      <c r="G20" s="197">
        <v>0</v>
      </c>
      <c r="H20" s="197">
        <v>0</v>
      </c>
      <c r="I20" s="197">
        <v>0</v>
      </c>
      <c r="J20" s="197">
        <v>0</v>
      </c>
      <c r="K20" s="197">
        <v>0</v>
      </c>
      <c r="L20" s="197">
        <v>0</v>
      </c>
      <c r="M20" s="197">
        <v>0</v>
      </c>
      <c r="N20" s="197">
        <v>0</v>
      </c>
      <c r="O20" s="197">
        <v>0</v>
      </c>
      <c r="P20" s="197">
        <v>0</v>
      </c>
      <c r="Q20" s="197">
        <v>0</v>
      </c>
      <c r="R20" s="197">
        <v>0</v>
      </c>
      <c r="S20" s="197">
        <v>0</v>
      </c>
      <c r="T20" s="197">
        <v>0</v>
      </c>
      <c r="U20" s="197">
        <v>0</v>
      </c>
      <c r="V20" s="197">
        <v>0</v>
      </c>
      <c r="W20" s="197">
        <v>0</v>
      </c>
      <c r="X20" s="197">
        <v>0</v>
      </c>
      <c r="Y20" s="197">
        <v>0</v>
      </c>
      <c r="Z20" s="197">
        <v>0</v>
      </c>
      <c r="AA20" s="197">
        <v>0</v>
      </c>
      <c r="AB20" s="197">
        <v>0</v>
      </c>
      <c r="AC20" s="197">
        <v>0</v>
      </c>
      <c r="AD20" s="197">
        <v>0</v>
      </c>
      <c r="AE20" s="197">
        <v>0</v>
      </c>
      <c r="AF20" s="197">
        <v>0</v>
      </c>
      <c r="AG20" s="197">
        <v>0</v>
      </c>
      <c r="AH20" s="197">
        <v>0</v>
      </c>
      <c r="AI20" s="197">
        <v>0</v>
      </c>
      <c r="AJ20" s="197">
        <v>0</v>
      </c>
      <c r="AK20" s="197">
        <v>0</v>
      </c>
      <c r="AL20" s="197">
        <v>0</v>
      </c>
      <c r="AM20" s="197">
        <v>0</v>
      </c>
      <c r="AN20" s="197">
        <v>0</v>
      </c>
      <c r="AO20" s="197">
        <v>0</v>
      </c>
      <c r="AP20" s="197">
        <v>0</v>
      </c>
      <c r="AQ20" s="197">
        <v>0</v>
      </c>
      <c r="AR20" s="197">
        <v>0</v>
      </c>
      <c r="AS20" s="197">
        <v>0</v>
      </c>
      <c r="AT20" s="197">
        <v>0</v>
      </c>
      <c r="AU20" s="197">
        <v>0</v>
      </c>
      <c r="AV20" s="197">
        <v>0</v>
      </c>
      <c r="AW20" s="197">
        <v>0</v>
      </c>
      <c r="AX20" s="197">
        <v>0</v>
      </c>
      <c r="AY20" s="197">
        <v>0</v>
      </c>
      <c r="AZ20" s="197">
        <v>380.3342702385898</v>
      </c>
      <c r="BA20" s="197">
        <v>585.27031474129092</v>
      </c>
      <c r="BB20" s="197">
        <v>531.54548280179495</v>
      </c>
      <c r="BC20" s="197">
        <v>490.5155977182547</v>
      </c>
      <c r="BD20" s="197">
        <v>518.42801653386994</v>
      </c>
      <c r="BE20" s="197">
        <v>473.01301395252722</v>
      </c>
      <c r="BF20" s="197">
        <v>471.89960238338023</v>
      </c>
      <c r="BG20" s="197">
        <v>406.74426004727422</v>
      </c>
      <c r="BH20" s="197">
        <v>220.44373270243477</v>
      </c>
      <c r="BI20" s="197">
        <v>36.220205549744463</v>
      </c>
      <c r="BJ20" s="197">
        <v>17.821095240846653</v>
      </c>
      <c r="BK20" s="197">
        <v>0</v>
      </c>
      <c r="BL20" s="197">
        <v>0</v>
      </c>
      <c r="BM20" s="197">
        <v>0</v>
      </c>
      <c r="BN20" s="197">
        <v>0</v>
      </c>
      <c r="BO20" s="197">
        <v>0</v>
      </c>
      <c r="BP20" s="197">
        <v>0</v>
      </c>
      <c r="BQ20" s="197">
        <v>0</v>
      </c>
      <c r="BR20" s="197">
        <v>0</v>
      </c>
      <c r="BS20" s="197">
        <v>0</v>
      </c>
      <c r="BT20" s="197">
        <v>0</v>
      </c>
      <c r="BU20" s="197">
        <v>0</v>
      </c>
      <c r="BV20" s="197">
        <v>0</v>
      </c>
      <c r="BW20" s="197">
        <v>0</v>
      </c>
      <c r="BX20" s="197">
        <v>0</v>
      </c>
      <c r="BY20" s="197">
        <v>0</v>
      </c>
      <c r="BZ20" s="197">
        <v>0</v>
      </c>
      <c r="CA20" s="197">
        <v>0</v>
      </c>
      <c r="CB20" s="197">
        <v>0</v>
      </c>
      <c r="CC20" s="197">
        <v>0</v>
      </c>
      <c r="CD20" s="197">
        <v>0</v>
      </c>
      <c r="CE20" s="220">
        <v>0</v>
      </c>
    </row>
    <row r="21" spans="1:83" x14ac:dyDescent="0.35">
      <c r="A21" s="378"/>
      <c r="B21" s="288" t="s">
        <v>438</v>
      </c>
      <c r="C21" s="73"/>
      <c r="D21" s="197">
        <v>0</v>
      </c>
      <c r="E21" s="197">
        <v>0</v>
      </c>
      <c r="F21" s="197">
        <v>0</v>
      </c>
      <c r="G21" s="197">
        <v>0</v>
      </c>
      <c r="H21" s="197">
        <v>0</v>
      </c>
      <c r="I21" s="197">
        <v>0</v>
      </c>
      <c r="J21" s="197">
        <v>0</v>
      </c>
      <c r="K21" s="197">
        <v>0</v>
      </c>
      <c r="L21" s="197">
        <v>0</v>
      </c>
      <c r="M21" s="197">
        <v>0</v>
      </c>
      <c r="N21" s="197">
        <v>0</v>
      </c>
      <c r="O21" s="197">
        <v>0</v>
      </c>
      <c r="P21" s="197">
        <v>0</v>
      </c>
      <c r="Q21" s="197">
        <v>0</v>
      </c>
      <c r="R21" s="197">
        <v>0</v>
      </c>
      <c r="S21" s="197">
        <v>0</v>
      </c>
      <c r="T21" s="197">
        <v>0</v>
      </c>
      <c r="U21" s="197">
        <v>0</v>
      </c>
      <c r="V21" s="197">
        <v>0</v>
      </c>
      <c r="W21" s="197">
        <v>0</v>
      </c>
      <c r="X21" s="197">
        <v>0</v>
      </c>
      <c r="Y21" s="197">
        <v>0</v>
      </c>
      <c r="Z21" s="197">
        <v>0</v>
      </c>
      <c r="AA21" s="197">
        <v>0</v>
      </c>
      <c r="AB21" s="197">
        <v>0</v>
      </c>
      <c r="AC21" s="197">
        <v>0</v>
      </c>
      <c r="AD21" s="197">
        <v>0</v>
      </c>
      <c r="AE21" s="197">
        <v>0</v>
      </c>
      <c r="AF21" s="197">
        <v>0</v>
      </c>
      <c r="AG21" s="197">
        <v>0</v>
      </c>
      <c r="AH21" s="197">
        <v>0</v>
      </c>
      <c r="AI21" s="197">
        <v>0</v>
      </c>
      <c r="AJ21" s="197">
        <v>0</v>
      </c>
      <c r="AK21" s="197">
        <v>0</v>
      </c>
      <c r="AL21" s="197">
        <v>0</v>
      </c>
      <c r="AM21" s="197">
        <v>0</v>
      </c>
      <c r="AN21" s="197">
        <v>0</v>
      </c>
      <c r="AO21" s="197">
        <v>0</v>
      </c>
      <c r="AP21" s="197">
        <v>0</v>
      </c>
      <c r="AQ21" s="197">
        <v>0</v>
      </c>
      <c r="AR21" s="197">
        <v>0</v>
      </c>
      <c r="AS21" s="197">
        <v>0</v>
      </c>
      <c r="AT21" s="197">
        <v>0</v>
      </c>
      <c r="AU21" s="197">
        <v>0</v>
      </c>
      <c r="AV21" s="197">
        <v>0</v>
      </c>
      <c r="AW21" s="197">
        <v>0</v>
      </c>
      <c r="AX21" s="197">
        <v>0</v>
      </c>
      <c r="AY21" s="197">
        <v>0</v>
      </c>
      <c r="AZ21" s="197">
        <v>2873.4448164622522</v>
      </c>
      <c r="BA21" s="197">
        <v>5477.5235931068419</v>
      </c>
      <c r="BB21" s="197">
        <v>4842.2033283448009</v>
      </c>
      <c r="BC21" s="197">
        <v>4321.8158961950339</v>
      </c>
      <c r="BD21" s="197">
        <v>3620.9494330148882</v>
      </c>
      <c r="BE21" s="197">
        <v>3084.2597054732942</v>
      </c>
      <c r="BF21" s="197">
        <v>2956.4130582797443</v>
      </c>
      <c r="BG21" s="197">
        <v>2854.9686493492268</v>
      </c>
      <c r="BH21" s="197">
        <v>2493.8078152679764</v>
      </c>
      <c r="BI21" s="197">
        <v>2703.857701412187</v>
      </c>
      <c r="BJ21" s="197">
        <v>2842.2064114762743</v>
      </c>
      <c r="BK21" s="197">
        <v>2588.3362023942977</v>
      </c>
      <c r="BL21" s="197">
        <v>2926.4764029881644</v>
      </c>
      <c r="BM21" s="197">
        <v>4876.5202449563603</v>
      </c>
      <c r="BN21" s="197">
        <v>4899.2376904419898</v>
      </c>
      <c r="BO21" s="197">
        <v>5484.7933452534444</v>
      </c>
      <c r="BP21" s="197">
        <v>5808.0421075043923</v>
      </c>
      <c r="BQ21" s="197">
        <v>4811.005316158341</v>
      </c>
      <c r="BR21" s="197">
        <v>3365.8738403398288</v>
      </c>
      <c r="BS21" s="197">
        <v>2481.8482029933789</v>
      </c>
      <c r="BT21" s="197">
        <v>1955.630776005911</v>
      </c>
      <c r="BU21" s="197">
        <v>1722.3992710587843</v>
      </c>
      <c r="BV21" s="197">
        <v>1341.6922753225908</v>
      </c>
      <c r="BW21" s="197">
        <v>689.31075776110015</v>
      </c>
      <c r="BX21" s="197">
        <v>468.34392313288055</v>
      </c>
      <c r="BY21" s="197">
        <v>325.07954404955029</v>
      </c>
      <c r="BZ21" s="197">
        <v>203.22970860470591</v>
      </c>
      <c r="CA21" s="197">
        <v>142.25231707881628</v>
      </c>
      <c r="CB21" s="197">
        <v>96.497813296314519</v>
      </c>
      <c r="CC21" s="197">
        <v>9.1307976346119819</v>
      </c>
      <c r="CD21" s="197">
        <v>0</v>
      </c>
      <c r="CE21" s="220">
        <v>0</v>
      </c>
    </row>
    <row r="22" spans="1:83" s="361" customFormat="1" ht="32.25" customHeight="1" x14ac:dyDescent="0.25">
      <c r="A22" s="550"/>
      <c r="B22" s="551" t="s">
        <v>302</v>
      </c>
      <c r="C22" s="552"/>
      <c r="D22" s="553">
        <v>627.78417776992342</v>
      </c>
      <c r="E22" s="553">
        <v>773.16577683243202</v>
      </c>
      <c r="F22" s="553">
        <v>667.87694136947903</v>
      </c>
      <c r="G22" s="553">
        <v>541.80177543181776</v>
      </c>
      <c r="H22" s="553">
        <v>899.34213624605809</v>
      </c>
      <c r="I22" s="553">
        <v>729.77381996938709</v>
      </c>
      <c r="J22" s="553">
        <v>505.77927901121575</v>
      </c>
      <c r="K22" s="553">
        <v>486.32622981847669</v>
      </c>
      <c r="L22" s="553">
        <v>608.78245376857183</v>
      </c>
      <c r="M22" s="553">
        <v>707.23423086093248</v>
      </c>
      <c r="N22" s="553">
        <v>1342.8088347858052</v>
      </c>
      <c r="O22" s="553">
        <v>1132.6895800004654</v>
      </c>
      <c r="P22" s="553">
        <v>800.05356675934627</v>
      </c>
      <c r="Q22" s="553">
        <v>927.50176936772857</v>
      </c>
      <c r="R22" s="553">
        <v>1597.3760234880485</v>
      </c>
      <c r="S22" s="553">
        <v>1573.7381124863991</v>
      </c>
      <c r="T22" s="553">
        <v>1044.4146716248679</v>
      </c>
      <c r="U22" s="553">
        <v>1086.0326714854139</v>
      </c>
      <c r="V22" s="553">
        <v>1643.8543443758676</v>
      </c>
      <c r="W22" s="553">
        <v>2487.2946930249336</v>
      </c>
      <c r="X22" s="553">
        <v>2394.1355893628988</v>
      </c>
      <c r="Y22" s="553">
        <v>2307.9809603654094</v>
      </c>
      <c r="Z22" s="553">
        <v>2485.826539900153</v>
      </c>
      <c r="AA22" s="553">
        <v>3677.9359859933725</v>
      </c>
      <c r="AB22" s="553">
        <v>2960.8757142443746</v>
      </c>
      <c r="AC22" s="553">
        <v>2265.4913972103714</v>
      </c>
      <c r="AD22" s="553">
        <v>2316.7106107950476</v>
      </c>
      <c r="AE22" s="553">
        <v>3949.0621974564392</v>
      </c>
      <c r="AF22" s="553">
        <v>4263.2256212400634</v>
      </c>
      <c r="AG22" s="553">
        <v>4212.3226716469117</v>
      </c>
      <c r="AH22" s="553">
        <v>3799.744047376505</v>
      </c>
      <c r="AI22" s="553">
        <v>3353.887533517322</v>
      </c>
      <c r="AJ22" s="553">
        <v>5509.1712435224445</v>
      </c>
      <c r="AK22" s="553">
        <v>6608.9610512306981</v>
      </c>
      <c r="AL22" s="553">
        <v>5413.1244657887182</v>
      </c>
      <c r="AM22" s="553">
        <v>5138.0761093003703</v>
      </c>
      <c r="AN22" s="553">
        <v>5108.7877508892416</v>
      </c>
      <c r="AO22" s="553">
        <v>4855.7203399980408</v>
      </c>
      <c r="AP22" s="553">
        <v>5058.797577223484</v>
      </c>
      <c r="AQ22" s="553">
        <v>4047.639141193486</v>
      </c>
      <c r="AR22" s="553">
        <v>2848.6769421419694</v>
      </c>
      <c r="AS22" s="553">
        <v>1743.9487874519768</v>
      </c>
      <c r="AT22" s="553">
        <v>1906.5460322155811</v>
      </c>
      <c r="AU22" s="553">
        <v>3308.3798907624277</v>
      </c>
      <c r="AV22" s="553">
        <v>3523.855264592175</v>
      </c>
      <c r="AW22" s="553">
        <v>3214.01236300142</v>
      </c>
      <c r="AX22" s="553">
        <v>2486.6677369949462</v>
      </c>
      <c r="AY22" s="553">
        <v>2036.6532930074443</v>
      </c>
      <c r="AZ22" s="553">
        <v>1042.3970729353791</v>
      </c>
      <c r="BA22" s="553">
        <v>0</v>
      </c>
      <c r="BB22" s="553">
        <v>0</v>
      </c>
      <c r="BC22" s="553">
        <v>0</v>
      </c>
      <c r="BD22" s="553">
        <v>0</v>
      </c>
      <c r="BE22" s="553">
        <v>0</v>
      </c>
      <c r="BF22" s="553">
        <v>0</v>
      </c>
      <c r="BG22" s="553">
        <v>0</v>
      </c>
      <c r="BH22" s="553">
        <v>0</v>
      </c>
      <c r="BI22" s="553">
        <v>0</v>
      </c>
      <c r="BJ22" s="553">
        <v>0</v>
      </c>
      <c r="BK22" s="553">
        <v>0</v>
      </c>
      <c r="BL22" s="553">
        <v>0</v>
      </c>
      <c r="BM22" s="553">
        <v>0</v>
      </c>
      <c r="BN22" s="553">
        <v>0</v>
      </c>
      <c r="BO22" s="553">
        <v>0</v>
      </c>
      <c r="BP22" s="553">
        <v>0</v>
      </c>
      <c r="BQ22" s="553">
        <v>0</v>
      </c>
      <c r="BR22" s="553">
        <v>0</v>
      </c>
      <c r="BS22" s="553">
        <v>0</v>
      </c>
      <c r="BT22" s="553">
        <v>0</v>
      </c>
      <c r="BU22" s="553">
        <v>0</v>
      </c>
      <c r="BV22" s="553">
        <v>0</v>
      </c>
      <c r="BW22" s="553">
        <v>0</v>
      </c>
      <c r="BX22" s="553">
        <v>0</v>
      </c>
      <c r="BY22" s="553">
        <v>0</v>
      </c>
      <c r="BZ22" s="553">
        <v>0</v>
      </c>
      <c r="CA22" s="553">
        <v>0</v>
      </c>
      <c r="CB22" s="553">
        <v>0</v>
      </c>
      <c r="CC22" s="553">
        <v>0</v>
      </c>
      <c r="CD22" s="553">
        <v>0</v>
      </c>
      <c r="CE22" s="554">
        <v>0</v>
      </c>
    </row>
    <row r="23" spans="1:83" s="560" customFormat="1" ht="28.5" customHeight="1" thickBot="1" x14ac:dyDescent="0.3">
      <c r="A23" s="562"/>
      <c r="B23" s="15" t="s">
        <v>792</v>
      </c>
      <c r="C23" s="563"/>
      <c r="D23" s="557"/>
      <c r="E23" s="557"/>
      <c r="F23" s="557"/>
      <c r="G23" s="557"/>
      <c r="H23" s="557"/>
      <c r="I23" s="557"/>
      <c r="J23" s="557"/>
      <c r="K23" s="557"/>
      <c r="L23" s="557"/>
      <c r="M23" s="557"/>
      <c r="N23" s="557"/>
      <c r="O23" s="557"/>
      <c r="P23" s="557"/>
      <c r="Q23" s="557"/>
      <c r="R23" s="557"/>
      <c r="S23" s="557"/>
      <c r="T23" s="557"/>
      <c r="U23" s="557"/>
      <c r="V23" s="557"/>
      <c r="W23" s="557"/>
      <c r="X23" s="557"/>
      <c r="Y23" s="557"/>
      <c r="Z23" s="557"/>
      <c r="AA23" s="557"/>
      <c r="AB23" s="557"/>
      <c r="AC23" s="557"/>
      <c r="AD23" s="557"/>
      <c r="AE23" s="557"/>
      <c r="AF23" s="557"/>
      <c r="AG23" s="557"/>
      <c r="AH23" s="557"/>
      <c r="AI23" s="557"/>
      <c r="AJ23" s="557"/>
      <c r="AK23" s="557"/>
      <c r="AL23" s="557"/>
      <c r="AM23" s="557"/>
      <c r="AN23" s="557"/>
      <c r="AO23" s="557"/>
      <c r="AP23" s="557"/>
      <c r="AQ23" s="557"/>
      <c r="AR23" s="557"/>
      <c r="AS23" s="557"/>
      <c r="AT23" s="557"/>
      <c r="AU23" s="557"/>
      <c r="AV23" s="557"/>
      <c r="AW23" s="557"/>
      <c r="AX23" s="557"/>
      <c r="AY23" s="557"/>
      <c r="AZ23" s="557"/>
      <c r="BA23" s="557"/>
      <c r="BB23" s="557"/>
      <c r="BC23" s="557"/>
      <c r="BD23" s="557"/>
      <c r="BE23" s="557"/>
      <c r="BF23" s="557"/>
      <c r="BG23" s="557"/>
      <c r="BH23" s="557"/>
      <c r="BI23" s="557"/>
      <c r="BJ23" s="557"/>
      <c r="BK23" s="557"/>
      <c r="BL23" s="557"/>
      <c r="BM23" s="557"/>
      <c r="BN23" s="557"/>
      <c r="BO23" s="557"/>
      <c r="BP23" s="558"/>
      <c r="BQ23" s="558">
        <v>6.4045580333763645</v>
      </c>
      <c r="BR23" s="558">
        <v>63.227689733298575</v>
      </c>
      <c r="BS23" s="558">
        <v>566.2138750922046</v>
      </c>
      <c r="BT23" s="558">
        <v>1084.3382120835447</v>
      </c>
      <c r="BU23" s="558">
        <v>1582.6853176204172</v>
      </c>
      <c r="BV23" s="558">
        <v>2304.4896080661724</v>
      </c>
      <c r="BW23" s="558">
        <v>7717.6166326400889</v>
      </c>
      <c r="BX23" s="558">
        <v>17857.009673399607</v>
      </c>
      <c r="BY23" s="558">
        <v>14216.593814031832</v>
      </c>
      <c r="BZ23" s="558">
        <v>10487.445224064759</v>
      </c>
      <c r="CA23" s="558">
        <v>14763.331832360871</v>
      </c>
      <c r="CB23" s="558">
        <v>17274.547583654446</v>
      </c>
      <c r="CC23" s="558">
        <v>19251.561302915761</v>
      </c>
      <c r="CD23" s="558">
        <v>18956.128943405067</v>
      </c>
      <c r="CE23" s="543">
        <v>18536.94087478186</v>
      </c>
    </row>
    <row r="24" spans="1:83" ht="31" x14ac:dyDescent="0.35">
      <c r="A24" s="479"/>
      <c r="B24" s="410" t="s">
        <v>794</v>
      </c>
      <c r="C24" s="411"/>
      <c r="D24" s="412" t="s">
        <v>524</v>
      </c>
      <c r="E24" s="412" t="s">
        <v>525</v>
      </c>
      <c r="F24" s="412" t="s">
        <v>526</v>
      </c>
      <c r="G24" s="412" t="s">
        <v>527</v>
      </c>
      <c r="H24" s="412" t="s">
        <v>528</v>
      </c>
      <c r="I24" s="412" t="s">
        <v>529</v>
      </c>
      <c r="J24" s="412" t="s">
        <v>530</v>
      </c>
      <c r="K24" s="412" t="s">
        <v>531</v>
      </c>
      <c r="L24" s="412" t="s">
        <v>532</v>
      </c>
      <c r="M24" s="412" t="s">
        <v>533</v>
      </c>
      <c r="N24" s="412" t="s">
        <v>534</v>
      </c>
      <c r="O24" s="412" t="s">
        <v>535</v>
      </c>
      <c r="P24" s="412" t="s">
        <v>536</v>
      </c>
      <c r="Q24" s="412" t="s">
        <v>537</v>
      </c>
      <c r="R24" s="412" t="s">
        <v>538</v>
      </c>
      <c r="S24" s="412" t="s">
        <v>539</v>
      </c>
      <c r="T24" s="412" t="s">
        <v>540</v>
      </c>
      <c r="U24" s="412" t="s">
        <v>541</v>
      </c>
      <c r="V24" s="412" t="s">
        <v>542</v>
      </c>
      <c r="W24" s="412" t="s">
        <v>543</v>
      </c>
      <c r="X24" s="412" t="s">
        <v>544</v>
      </c>
      <c r="Y24" s="412" t="s">
        <v>545</v>
      </c>
      <c r="Z24" s="412" t="s">
        <v>546</v>
      </c>
      <c r="AA24" s="412" t="s">
        <v>547</v>
      </c>
      <c r="AB24" s="412" t="s">
        <v>548</v>
      </c>
      <c r="AC24" s="412" t="s">
        <v>549</v>
      </c>
      <c r="AD24" s="412" t="s">
        <v>550</v>
      </c>
      <c r="AE24" s="412" t="s">
        <v>551</v>
      </c>
      <c r="AF24" s="412" t="s">
        <v>552</v>
      </c>
      <c r="AG24" s="412" t="s">
        <v>553</v>
      </c>
      <c r="AH24" s="412" t="s">
        <v>554</v>
      </c>
      <c r="AI24" s="412" t="s">
        <v>555</v>
      </c>
      <c r="AJ24" s="412" t="s">
        <v>556</v>
      </c>
      <c r="AK24" s="412" t="s">
        <v>557</v>
      </c>
      <c r="AL24" s="412" t="s">
        <v>558</v>
      </c>
      <c r="AM24" s="412" t="s">
        <v>559</v>
      </c>
      <c r="AN24" s="412" t="s">
        <v>560</v>
      </c>
      <c r="AO24" s="412" t="s">
        <v>561</v>
      </c>
      <c r="AP24" s="412" t="s">
        <v>562</v>
      </c>
      <c r="AQ24" s="412" t="s">
        <v>563</v>
      </c>
      <c r="AR24" s="412" t="s">
        <v>564</v>
      </c>
      <c r="AS24" s="412" t="s">
        <v>565</v>
      </c>
      <c r="AT24" s="412" t="s">
        <v>566</v>
      </c>
      <c r="AU24" s="412" t="s">
        <v>567</v>
      </c>
      <c r="AV24" s="412" t="s">
        <v>568</v>
      </c>
      <c r="AW24" s="412" t="s">
        <v>569</v>
      </c>
      <c r="AX24" s="412" t="s">
        <v>570</v>
      </c>
      <c r="AY24" s="412" t="s">
        <v>571</v>
      </c>
      <c r="AZ24" s="412" t="s">
        <v>572</v>
      </c>
      <c r="BA24" s="412" t="s">
        <v>573</v>
      </c>
      <c r="BB24" s="412" t="s">
        <v>574</v>
      </c>
      <c r="BC24" s="412" t="s">
        <v>575</v>
      </c>
      <c r="BD24" s="412" t="s">
        <v>576</v>
      </c>
      <c r="BE24" s="412" t="s">
        <v>577</v>
      </c>
      <c r="BF24" s="412" t="s">
        <v>578</v>
      </c>
      <c r="BG24" s="412" t="s">
        <v>579</v>
      </c>
      <c r="BH24" s="412" t="s">
        <v>580</v>
      </c>
      <c r="BI24" s="412" t="s">
        <v>581</v>
      </c>
      <c r="BJ24" s="412" t="s">
        <v>582</v>
      </c>
      <c r="BK24" s="412" t="s">
        <v>583</v>
      </c>
      <c r="BL24" s="412" t="s">
        <v>584</v>
      </c>
      <c r="BM24" s="412" t="s">
        <v>585</v>
      </c>
      <c r="BN24" s="412" t="s">
        <v>586</v>
      </c>
      <c r="BO24" s="412" t="s">
        <v>587</v>
      </c>
      <c r="BP24" s="412" t="s">
        <v>588</v>
      </c>
      <c r="BQ24" s="412" t="s">
        <v>589</v>
      </c>
      <c r="BR24" s="412" t="s">
        <v>590</v>
      </c>
      <c r="BS24" s="412" t="s">
        <v>591</v>
      </c>
      <c r="BT24" s="412" t="s">
        <v>592</v>
      </c>
      <c r="BU24" s="412" t="s">
        <v>593</v>
      </c>
      <c r="BV24" s="412" t="s">
        <v>594</v>
      </c>
      <c r="BW24" s="412" t="s">
        <v>595</v>
      </c>
      <c r="BX24" s="412" t="s">
        <v>596</v>
      </c>
      <c r="BY24" s="412" t="s">
        <v>597</v>
      </c>
      <c r="BZ24" s="412" t="s">
        <v>598</v>
      </c>
      <c r="CA24" s="412" t="s">
        <v>599</v>
      </c>
      <c r="CB24" s="412" t="s">
        <v>600</v>
      </c>
      <c r="CC24" s="412" t="s">
        <v>601</v>
      </c>
      <c r="CD24" s="412" t="s">
        <v>602</v>
      </c>
      <c r="CE24" s="413" t="s">
        <v>603</v>
      </c>
    </row>
    <row r="25" spans="1:83" s="243" customFormat="1" ht="26.25" customHeight="1" x14ac:dyDescent="0.35">
      <c r="A25" s="561"/>
      <c r="B25" s="108" t="s">
        <v>163</v>
      </c>
      <c r="D25" s="259">
        <v>0</v>
      </c>
      <c r="E25" s="259">
        <v>0</v>
      </c>
      <c r="F25" s="259">
        <v>0</v>
      </c>
      <c r="G25" s="259">
        <v>0</v>
      </c>
      <c r="H25" s="259">
        <v>0</v>
      </c>
      <c r="I25" s="259">
        <v>0</v>
      </c>
      <c r="J25" s="259">
        <v>0</v>
      </c>
      <c r="K25" s="259">
        <v>0</v>
      </c>
      <c r="L25" s="259">
        <v>0</v>
      </c>
      <c r="M25" s="259">
        <v>0</v>
      </c>
      <c r="N25" s="259">
        <v>0</v>
      </c>
      <c r="O25" s="259">
        <v>0</v>
      </c>
      <c r="P25" s="259">
        <v>0</v>
      </c>
      <c r="Q25" s="259">
        <v>0</v>
      </c>
      <c r="R25" s="259">
        <v>0</v>
      </c>
      <c r="S25" s="259">
        <v>0</v>
      </c>
      <c r="T25" s="259">
        <v>0</v>
      </c>
      <c r="U25" s="259">
        <v>0</v>
      </c>
      <c r="V25" s="259">
        <v>0</v>
      </c>
      <c r="W25" s="259">
        <v>0</v>
      </c>
      <c r="X25" s="259">
        <v>0</v>
      </c>
      <c r="Y25" s="259">
        <v>0</v>
      </c>
      <c r="Z25" s="259">
        <v>0</v>
      </c>
      <c r="AA25" s="259">
        <v>0</v>
      </c>
      <c r="AB25" s="259">
        <v>0</v>
      </c>
      <c r="AC25" s="259">
        <v>0</v>
      </c>
      <c r="AD25" s="259">
        <v>0</v>
      </c>
      <c r="AE25" s="259">
        <v>0</v>
      </c>
      <c r="AF25" s="259">
        <v>1210</v>
      </c>
      <c r="AG25" s="259">
        <v>1307</v>
      </c>
      <c r="AH25" s="259">
        <v>1234</v>
      </c>
      <c r="AI25" s="259">
        <v>1136</v>
      </c>
      <c r="AJ25" s="259">
        <v>1697</v>
      </c>
      <c r="AK25" s="259">
        <v>2234</v>
      </c>
      <c r="AL25" s="259">
        <v>2771</v>
      </c>
      <c r="AM25" s="259">
        <v>2877</v>
      </c>
      <c r="AN25" s="259">
        <v>2997</v>
      </c>
      <c r="AO25" s="259">
        <v>3028</v>
      </c>
      <c r="AP25" s="259">
        <v>3054</v>
      </c>
      <c r="AQ25" s="259">
        <v>2589</v>
      </c>
      <c r="AR25" s="259">
        <v>2024</v>
      </c>
      <c r="AS25" s="259">
        <v>1518</v>
      </c>
      <c r="AT25" s="259">
        <v>1516</v>
      </c>
      <c r="AU25" s="259">
        <v>2223</v>
      </c>
      <c r="AV25" s="259">
        <v>2640</v>
      </c>
      <c r="AW25" s="259">
        <v>2612</v>
      </c>
      <c r="AX25" s="259">
        <v>2412</v>
      </c>
      <c r="AY25" s="259">
        <v>2151</v>
      </c>
      <c r="AZ25" s="259">
        <v>1931</v>
      </c>
      <c r="BA25" s="259">
        <v>1252</v>
      </c>
      <c r="BB25" s="259">
        <v>1110</v>
      </c>
      <c r="BC25" s="259">
        <v>1177</v>
      </c>
      <c r="BD25" s="259">
        <v>1022</v>
      </c>
      <c r="BE25" s="259">
        <v>932</v>
      </c>
      <c r="BF25" s="259">
        <v>920</v>
      </c>
      <c r="BG25" s="259">
        <v>898</v>
      </c>
      <c r="BH25" s="259">
        <v>819</v>
      </c>
      <c r="BI25" s="259">
        <v>870</v>
      </c>
      <c r="BJ25" s="259">
        <v>927</v>
      </c>
      <c r="BK25" s="259">
        <v>818</v>
      </c>
      <c r="BL25" s="259">
        <v>1025</v>
      </c>
      <c r="BM25" s="259">
        <v>1538</v>
      </c>
      <c r="BN25" s="259">
        <v>1415</v>
      </c>
      <c r="BO25" s="259">
        <v>1515</v>
      </c>
      <c r="BP25" s="259">
        <v>1507</v>
      </c>
      <c r="BQ25" s="259">
        <v>1273</v>
      </c>
      <c r="BR25" s="259">
        <v>885</v>
      </c>
      <c r="BS25" s="259">
        <v>652</v>
      </c>
      <c r="BT25" s="259">
        <v>564</v>
      </c>
      <c r="BU25" s="259">
        <v>443</v>
      </c>
      <c r="BV25" s="259">
        <v>333</v>
      </c>
      <c r="BW25" s="259">
        <v>2301</v>
      </c>
      <c r="BX25" s="259">
        <v>4287</v>
      </c>
      <c r="BY25" s="259">
        <v>4236</v>
      </c>
      <c r="BZ25" s="259">
        <v>4365</v>
      </c>
      <c r="CA25" s="259">
        <v>4699</v>
      </c>
      <c r="CB25" s="259">
        <v>5270</v>
      </c>
      <c r="CC25" s="259">
        <v>5857</v>
      </c>
      <c r="CD25" s="259">
        <v>6031</v>
      </c>
      <c r="CE25" s="368">
        <v>6157</v>
      </c>
    </row>
    <row r="26" spans="1:83" ht="23.25" customHeight="1" x14ac:dyDescent="0.35">
      <c r="A26" s="378"/>
      <c r="B26" s="73" t="s">
        <v>795</v>
      </c>
      <c r="D26" s="197">
        <v>0</v>
      </c>
      <c r="E26" s="197">
        <v>0</v>
      </c>
      <c r="F26" s="197">
        <v>0</v>
      </c>
      <c r="G26" s="197">
        <v>0</v>
      </c>
      <c r="H26" s="197">
        <v>0</v>
      </c>
      <c r="I26" s="197">
        <v>0</v>
      </c>
      <c r="J26" s="197">
        <v>0</v>
      </c>
      <c r="K26" s="197">
        <v>0</v>
      </c>
      <c r="L26" s="197">
        <v>0</v>
      </c>
      <c r="M26" s="197">
        <v>0</v>
      </c>
      <c r="N26" s="197">
        <v>0</v>
      </c>
      <c r="O26" s="197">
        <v>0</v>
      </c>
      <c r="P26" s="197">
        <v>0</v>
      </c>
      <c r="Q26" s="197">
        <v>0</v>
      </c>
      <c r="R26" s="197">
        <v>0</v>
      </c>
      <c r="S26" s="197">
        <v>0</v>
      </c>
      <c r="T26" s="197">
        <v>0</v>
      </c>
      <c r="U26" s="197">
        <v>0</v>
      </c>
      <c r="V26" s="197">
        <v>0</v>
      </c>
      <c r="W26" s="197">
        <v>0</v>
      </c>
      <c r="X26" s="197">
        <v>0</v>
      </c>
      <c r="Y26" s="197">
        <v>0</v>
      </c>
      <c r="Z26" s="197">
        <v>0</v>
      </c>
      <c r="AA26" s="197">
        <v>0</v>
      </c>
      <c r="AB26" s="197">
        <v>0</v>
      </c>
      <c r="AC26" s="197">
        <v>0</v>
      </c>
      <c r="AD26" s="197">
        <v>0</v>
      </c>
      <c r="AE26" s="197">
        <v>0</v>
      </c>
      <c r="AF26" s="197">
        <v>576</v>
      </c>
      <c r="AG26" s="197">
        <v>645</v>
      </c>
      <c r="AH26" s="197">
        <v>612</v>
      </c>
      <c r="AI26" s="197">
        <v>551</v>
      </c>
      <c r="AJ26" s="197">
        <v>746</v>
      </c>
      <c r="AK26" s="197">
        <v>1179</v>
      </c>
      <c r="AL26" s="197">
        <v>1611</v>
      </c>
      <c r="AM26" s="197">
        <v>1813</v>
      </c>
      <c r="AN26" s="197">
        <v>1885</v>
      </c>
      <c r="AO26" s="197">
        <v>1892</v>
      </c>
      <c r="AP26" s="197">
        <v>1832</v>
      </c>
      <c r="AQ26" s="197">
        <v>1578</v>
      </c>
      <c r="AR26" s="197">
        <v>1249</v>
      </c>
      <c r="AS26" s="197">
        <v>1031</v>
      </c>
      <c r="AT26" s="197">
        <v>1007</v>
      </c>
      <c r="AU26" s="197">
        <v>1441</v>
      </c>
      <c r="AV26" s="197">
        <v>1753</v>
      </c>
      <c r="AW26" s="197">
        <v>1790</v>
      </c>
      <c r="AX26" s="197">
        <v>1800</v>
      </c>
      <c r="AY26" s="197">
        <v>1659</v>
      </c>
      <c r="BA26" s="197">
        <v>0</v>
      </c>
      <c r="BB26" s="197">
        <v>0</v>
      </c>
      <c r="BC26" s="197">
        <v>0</v>
      </c>
      <c r="BD26" s="197">
        <v>0</v>
      </c>
      <c r="BE26" s="197">
        <v>0</v>
      </c>
      <c r="BF26" s="197">
        <v>0</v>
      </c>
      <c r="BG26" s="197">
        <v>0</v>
      </c>
      <c r="BH26" s="197">
        <v>0</v>
      </c>
      <c r="BI26" s="197">
        <v>0</v>
      </c>
      <c r="BJ26" s="197">
        <v>0</v>
      </c>
      <c r="BK26" s="197">
        <v>0</v>
      </c>
      <c r="BL26" s="197">
        <v>0</v>
      </c>
      <c r="BM26" s="197">
        <v>0</v>
      </c>
      <c r="BN26" s="197">
        <v>0</v>
      </c>
      <c r="BO26" s="197">
        <v>0</v>
      </c>
      <c r="BP26" s="197">
        <v>0</v>
      </c>
      <c r="BQ26" s="197">
        <v>0</v>
      </c>
      <c r="BR26" s="197">
        <v>0</v>
      </c>
      <c r="BS26" s="197">
        <v>0</v>
      </c>
      <c r="BT26" s="197">
        <v>0</v>
      </c>
      <c r="BU26" s="197">
        <v>0</v>
      </c>
      <c r="BV26" s="197">
        <v>0</v>
      </c>
      <c r="BW26" s="197">
        <v>0</v>
      </c>
      <c r="BX26" s="197">
        <v>0</v>
      </c>
      <c r="BY26" s="197">
        <v>0</v>
      </c>
      <c r="BZ26" s="197">
        <v>0</v>
      </c>
      <c r="CA26" s="197">
        <v>0</v>
      </c>
      <c r="CB26" s="197">
        <v>0</v>
      </c>
      <c r="CC26" s="197">
        <v>0</v>
      </c>
      <c r="CD26" s="197">
        <v>0</v>
      </c>
      <c r="CE26" s="220">
        <v>0</v>
      </c>
    </row>
    <row r="27" spans="1:83" ht="24" customHeight="1" x14ac:dyDescent="0.35">
      <c r="A27" s="378"/>
      <c r="B27" s="73" t="s">
        <v>791</v>
      </c>
      <c r="D27" s="197" t="s">
        <v>402</v>
      </c>
      <c r="E27" s="197" t="s">
        <v>402</v>
      </c>
      <c r="F27" s="197" t="s">
        <v>402</v>
      </c>
      <c r="G27" s="197" t="s">
        <v>402</v>
      </c>
      <c r="H27" s="197" t="s">
        <v>402</v>
      </c>
      <c r="I27" s="197" t="s">
        <v>402</v>
      </c>
      <c r="J27" s="197" t="s">
        <v>402</v>
      </c>
      <c r="K27" s="197" t="s">
        <v>402</v>
      </c>
      <c r="L27" s="197" t="s">
        <v>402</v>
      </c>
      <c r="M27" s="197" t="s">
        <v>402</v>
      </c>
      <c r="N27" s="197" t="s">
        <v>402</v>
      </c>
      <c r="O27" s="197" t="s">
        <v>402</v>
      </c>
      <c r="P27" s="197" t="s">
        <v>402</v>
      </c>
      <c r="Q27" s="197" t="s">
        <v>402</v>
      </c>
      <c r="R27" s="197" t="s">
        <v>402</v>
      </c>
      <c r="S27" s="197" t="s">
        <v>402</v>
      </c>
      <c r="T27" s="197" t="s">
        <v>402</v>
      </c>
      <c r="U27" s="197" t="s">
        <v>402</v>
      </c>
      <c r="V27" s="197" t="s">
        <v>402</v>
      </c>
      <c r="W27" s="197" t="s">
        <v>402</v>
      </c>
      <c r="X27" s="197" t="s">
        <v>402</v>
      </c>
      <c r="Y27" s="197" t="s">
        <v>402</v>
      </c>
      <c r="Z27" s="197" t="s">
        <v>402</v>
      </c>
      <c r="AA27" s="197" t="s">
        <v>402</v>
      </c>
      <c r="AB27" s="197" t="s">
        <v>402</v>
      </c>
      <c r="AC27" s="197" t="s">
        <v>402</v>
      </c>
      <c r="AD27" s="197" t="s">
        <v>402</v>
      </c>
      <c r="AE27" s="197" t="s">
        <v>402</v>
      </c>
      <c r="AF27" s="197" t="s">
        <v>402</v>
      </c>
      <c r="AG27" s="197" t="s">
        <v>402</v>
      </c>
      <c r="AH27" s="197" t="s">
        <v>402</v>
      </c>
      <c r="AI27" s="197" t="s">
        <v>402</v>
      </c>
      <c r="AJ27" s="197" t="s">
        <v>402</v>
      </c>
      <c r="AK27" s="197" t="s">
        <v>402</v>
      </c>
      <c r="AL27" s="197" t="s">
        <v>402</v>
      </c>
      <c r="AM27" s="197" t="s">
        <v>402</v>
      </c>
      <c r="AN27" s="197" t="s">
        <v>402</v>
      </c>
      <c r="AO27" s="197" t="s">
        <v>402</v>
      </c>
      <c r="AP27" s="197" t="s">
        <v>402</v>
      </c>
      <c r="AQ27" s="197" t="s">
        <v>402</v>
      </c>
      <c r="AR27" s="197" t="s">
        <v>402</v>
      </c>
      <c r="AS27" s="197" t="s">
        <v>402</v>
      </c>
      <c r="AT27" s="197" t="s">
        <v>402</v>
      </c>
      <c r="AU27" s="197" t="s">
        <v>402</v>
      </c>
      <c r="AV27" s="197" t="s">
        <v>402</v>
      </c>
      <c r="AW27" s="197" t="s">
        <v>402</v>
      </c>
      <c r="AX27" s="197" t="s">
        <v>402</v>
      </c>
      <c r="AY27" s="197" t="s">
        <v>402</v>
      </c>
      <c r="AZ27" s="197">
        <v>1931</v>
      </c>
      <c r="BA27" s="197">
        <v>1252</v>
      </c>
      <c r="BB27" s="197">
        <v>1110</v>
      </c>
      <c r="BC27" s="197">
        <v>1177</v>
      </c>
      <c r="BD27" s="197">
        <v>1022</v>
      </c>
      <c r="BE27" s="197">
        <v>932</v>
      </c>
      <c r="BF27" s="197">
        <v>920</v>
      </c>
      <c r="BG27" s="197">
        <v>898</v>
      </c>
      <c r="BH27" s="197">
        <v>819</v>
      </c>
      <c r="BI27" s="197">
        <v>870</v>
      </c>
      <c r="BJ27" s="197">
        <v>927</v>
      </c>
      <c r="BK27" s="197">
        <v>818</v>
      </c>
      <c r="BL27" s="197">
        <v>1025</v>
      </c>
      <c r="BM27" s="197">
        <v>1538</v>
      </c>
      <c r="BN27" s="197">
        <v>1415</v>
      </c>
      <c r="BO27" s="197">
        <v>1515</v>
      </c>
      <c r="BP27" s="197">
        <v>1507</v>
      </c>
      <c r="BQ27" s="197">
        <v>1273</v>
      </c>
      <c r="BR27" s="197">
        <v>885</v>
      </c>
      <c r="BS27" s="197">
        <v>652</v>
      </c>
      <c r="BT27" s="197">
        <v>564</v>
      </c>
      <c r="BU27" s="197">
        <v>443</v>
      </c>
      <c r="BV27" s="197">
        <v>333</v>
      </c>
      <c r="BW27" s="197">
        <v>171</v>
      </c>
      <c r="BX27" s="197">
        <v>277</v>
      </c>
      <c r="BY27" s="197">
        <v>127</v>
      </c>
      <c r="BZ27" s="197">
        <v>77</v>
      </c>
      <c r="CA27" s="197">
        <v>58</v>
      </c>
      <c r="CB27" s="197">
        <v>51</v>
      </c>
      <c r="CC27" s="197">
        <v>35</v>
      </c>
      <c r="CD27" s="197">
        <v>33</v>
      </c>
      <c r="CE27" s="220">
        <v>33</v>
      </c>
    </row>
    <row r="28" spans="1:83" x14ac:dyDescent="0.35">
      <c r="A28" s="378"/>
      <c r="B28" s="201" t="s">
        <v>342</v>
      </c>
      <c r="D28" s="197" t="s">
        <v>402</v>
      </c>
      <c r="E28" s="197" t="s">
        <v>402</v>
      </c>
      <c r="F28" s="197" t="s">
        <v>402</v>
      </c>
      <c r="G28" s="197" t="s">
        <v>402</v>
      </c>
      <c r="H28" s="197" t="s">
        <v>402</v>
      </c>
      <c r="I28" s="197" t="s">
        <v>402</v>
      </c>
      <c r="J28" s="197" t="s">
        <v>402</v>
      </c>
      <c r="K28" s="197" t="s">
        <v>402</v>
      </c>
      <c r="L28" s="197" t="s">
        <v>402</v>
      </c>
      <c r="M28" s="197" t="s">
        <v>402</v>
      </c>
      <c r="N28" s="197" t="s">
        <v>402</v>
      </c>
      <c r="O28" s="197" t="s">
        <v>402</v>
      </c>
      <c r="P28" s="197" t="s">
        <v>402</v>
      </c>
      <c r="Q28" s="197" t="s">
        <v>402</v>
      </c>
      <c r="R28" s="197" t="s">
        <v>402</v>
      </c>
      <c r="S28" s="197" t="s">
        <v>402</v>
      </c>
      <c r="T28" s="197" t="s">
        <v>402</v>
      </c>
      <c r="U28" s="197" t="s">
        <v>402</v>
      </c>
      <c r="V28" s="197" t="s">
        <v>402</v>
      </c>
      <c r="W28" s="197" t="s">
        <v>402</v>
      </c>
      <c r="X28" s="197" t="s">
        <v>402</v>
      </c>
      <c r="Y28" s="197" t="s">
        <v>402</v>
      </c>
      <c r="Z28" s="197" t="s">
        <v>402</v>
      </c>
      <c r="AA28" s="197" t="s">
        <v>402</v>
      </c>
      <c r="AB28" s="197" t="s">
        <v>402</v>
      </c>
      <c r="AC28" s="197" t="s">
        <v>402</v>
      </c>
      <c r="AD28" s="197" t="s">
        <v>402</v>
      </c>
      <c r="AE28" s="197" t="s">
        <v>402</v>
      </c>
      <c r="AF28" s="197" t="s">
        <v>402</v>
      </c>
      <c r="AG28" s="197" t="s">
        <v>402</v>
      </c>
      <c r="AH28" s="197" t="s">
        <v>402</v>
      </c>
      <c r="AI28" s="197" t="s">
        <v>402</v>
      </c>
      <c r="AJ28" s="197" t="s">
        <v>402</v>
      </c>
      <c r="AK28" s="197" t="s">
        <v>402</v>
      </c>
      <c r="AL28" s="197" t="s">
        <v>402</v>
      </c>
      <c r="AM28" s="197" t="s">
        <v>402</v>
      </c>
      <c r="AN28" s="197" t="s">
        <v>402</v>
      </c>
      <c r="AO28" s="197" t="s">
        <v>402</v>
      </c>
      <c r="AP28" s="197" t="s">
        <v>402</v>
      </c>
      <c r="AQ28" s="197" t="s">
        <v>402</v>
      </c>
      <c r="AR28" s="197" t="s">
        <v>402</v>
      </c>
      <c r="AS28" s="197" t="s">
        <v>402</v>
      </c>
      <c r="AT28" s="197" t="s">
        <v>402</v>
      </c>
      <c r="AU28" s="197" t="s">
        <v>402</v>
      </c>
      <c r="AV28" s="197" t="s">
        <v>402</v>
      </c>
      <c r="AW28" s="197" t="s">
        <v>402</v>
      </c>
      <c r="AX28" s="197" t="s">
        <v>402</v>
      </c>
      <c r="AY28" s="197" t="s">
        <v>402</v>
      </c>
      <c r="AZ28" s="197">
        <v>308</v>
      </c>
      <c r="BA28" s="197">
        <v>170</v>
      </c>
      <c r="BB28" s="197">
        <v>162</v>
      </c>
      <c r="BC28" s="197">
        <v>178</v>
      </c>
      <c r="BD28" s="197">
        <v>168</v>
      </c>
      <c r="BE28" s="197">
        <v>178</v>
      </c>
      <c r="BF28" s="197">
        <v>190</v>
      </c>
      <c r="BG28" s="197">
        <v>185</v>
      </c>
      <c r="BH28" s="197">
        <v>158</v>
      </c>
      <c r="BI28" s="197">
        <v>165</v>
      </c>
      <c r="BJ28" s="197">
        <v>157</v>
      </c>
      <c r="BK28" s="197">
        <v>142</v>
      </c>
      <c r="BL28" s="197">
        <v>244</v>
      </c>
      <c r="BM28" s="197">
        <v>321</v>
      </c>
      <c r="BN28" s="197">
        <v>234</v>
      </c>
      <c r="BO28" s="197">
        <v>212</v>
      </c>
      <c r="BP28" s="197">
        <v>178</v>
      </c>
      <c r="BQ28" s="197">
        <v>145</v>
      </c>
      <c r="BR28" s="197">
        <v>111</v>
      </c>
      <c r="BS28" s="197">
        <v>86</v>
      </c>
      <c r="BT28" s="197">
        <v>92</v>
      </c>
      <c r="BU28" s="197">
        <v>68</v>
      </c>
      <c r="BV28" s="197">
        <v>38</v>
      </c>
      <c r="BW28" s="197">
        <v>24</v>
      </c>
      <c r="BX28" s="197">
        <v>156</v>
      </c>
      <c r="BY28" s="197">
        <v>48</v>
      </c>
      <c r="BZ28" s="197">
        <v>27</v>
      </c>
      <c r="CA28" s="197">
        <v>24</v>
      </c>
      <c r="CB28" s="197">
        <v>25</v>
      </c>
      <c r="CC28" s="197">
        <v>24</v>
      </c>
      <c r="CD28" s="197">
        <v>24</v>
      </c>
      <c r="CE28" s="220">
        <v>24</v>
      </c>
    </row>
    <row r="29" spans="1:83" x14ac:dyDescent="0.35">
      <c r="A29" s="378"/>
      <c r="B29" s="201" t="s">
        <v>343</v>
      </c>
      <c r="D29" s="197" t="s">
        <v>402</v>
      </c>
      <c r="E29" s="197" t="s">
        <v>402</v>
      </c>
      <c r="F29" s="197" t="s">
        <v>402</v>
      </c>
      <c r="G29" s="197" t="s">
        <v>402</v>
      </c>
      <c r="H29" s="197" t="s">
        <v>402</v>
      </c>
      <c r="I29" s="197" t="s">
        <v>402</v>
      </c>
      <c r="J29" s="197" t="s">
        <v>402</v>
      </c>
      <c r="K29" s="197" t="s">
        <v>402</v>
      </c>
      <c r="L29" s="197" t="s">
        <v>402</v>
      </c>
      <c r="M29" s="197" t="s">
        <v>402</v>
      </c>
      <c r="N29" s="197" t="s">
        <v>402</v>
      </c>
      <c r="O29" s="197" t="s">
        <v>402</v>
      </c>
      <c r="P29" s="197" t="s">
        <v>402</v>
      </c>
      <c r="Q29" s="197" t="s">
        <v>402</v>
      </c>
      <c r="R29" s="197" t="s">
        <v>402</v>
      </c>
      <c r="S29" s="197" t="s">
        <v>402</v>
      </c>
      <c r="T29" s="197" t="s">
        <v>402</v>
      </c>
      <c r="U29" s="197" t="s">
        <v>402</v>
      </c>
      <c r="V29" s="197" t="s">
        <v>402</v>
      </c>
      <c r="W29" s="197" t="s">
        <v>402</v>
      </c>
      <c r="X29" s="197" t="s">
        <v>402</v>
      </c>
      <c r="Y29" s="197" t="s">
        <v>402</v>
      </c>
      <c r="Z29" s="197" t="s">
        <v>402</v>
      </c>
      <c r="AA29" s="197" t="s">
        <v>402</v>
      </c>
      <c r="AB29" s="197" t="s">
        <v>402</v>
      </c>
      <c r="AC29" s="197" t="s">
        <v>402</v>
      </c>
      <c r="AD29" s="197" t="s">
        <v>402</v>
      </c>
      <c r="AE29" s="197" t="s">
        <v>402</v>
      </c>
      <c r="AF29" s="197" t="s">
        <v>402</v>
      </c>
      <c r="AG29" s="197" t="s">
        <v>402</v>
      </c>
      <c r="AH29" s="197" t="s">
        <v>402</v>
      </c>
      <c r="AI29" s="197" t="s">
        <v>402</v>
      </c>
      <c r="AJ29" s="197" t="s">
        <v>402</v>
      </c>
      <c r="AK29" s="197" t="s">
        <v>402</v>
      </c>
      <c r="AL29" s="197" t="s">
        <v>402</v>
      </c>
      <c r="AM29" s="197" t="s">
        <v>402</v>
      </c>
      <c r="AN29" s="197" t="s">
        <v>402</v>
      </c>
      <c r="AO29" s="197" t="s">
        <v>402</v>
      </c>
      <c r="AP29" s="197" t="s">
        <v>402</v>
      </c>
      <c r="AQ29" s="197" t="s">
        <v>402</v>
      </c>
      <c r="AR29" s="197" t="s">
        <v>402</v>
      </c>
      <c r="AS29" s="197" t="s">
        <v>402</v>
      </c>
      <c r="AT29" s="197" t="s">
        <v>402</v>
      </c>
      <c r="AU29" s="197" t="s">
        <v>402</v>
      </c>
      <c r="AV29" s="197" t="s">
        <v>402</v>
      </c>
      <c r="AW29" s="197" t="s">
        <v>402</v>
      </c>
      <c r="AX29" s="197" t="s">
        <v>402</v>
      </c>
      <c r="AY29" s="197" t="s">
        <v>402</v>
      </c>
      <c r="AZ29" s="197">
        <v>48</v>
      </c>
      <c r="BA29" s="197">
        <v>25</v>
      </c>
      <c r="BB29" s="197">
        <v>23</v>
      </c>
      <c r="BC29" s="197">
        <v>24</v>
      </c>
      <c r="BD29" s="197">
        <v>21</v>
      </c>
      <c r="BE29" s="197">
        <v>20</v>
      </c>
      <c r="BF29" s="197">
        <v>19</v>
      </c>
      <c r="BG29" s="197">
        <v>18</v>
      </c>
      <c r="BH29" s="197">
        <v>14</v>
      </c>
      <c r="BI29" s="197">
        <v>15</v>
      </c>
      <c r="BJ29" s="197">
        <v>15</v>
      </c>
      <c r="BK29" s="197">
        <v>13</v>
      </c>
      <c r="BL29" s="197">
        <v>21</v>
      </c>
      <c r="BM29" s="197">
        <v>30</v>
      </c>
      <c r="BN29" s="197">
        <v>22</v>
      </c>
      <c r="BO29" s="197">
        <v>19</v>
      </c>
      <c r="BP29" s="197">
        <v>18</v>
      </c>
      <c r="BQ29" s="197">
        <v>15</v>
      </c>
      <c r="BR29" s="197">
        <v>11</v>
      </c>
      <c r="BS29" s="197">
        <v>9</v>
      </c>
      <c r="BT29" s="197">
        <v>8</v>
      </c>
      <c r="BU29" s="197">
        <v>6</v>
      </c>
      <c r="BV29" s="197">
        <v>3</v>
      </c>
      <c r="BW29" s="197">
        <v>0</v>
      </c>
      <c r="BX29" s="197">
        <v>0</v>
      </c>
      <c r="BY29" s="197">
        <v>0</v>
      </c>
      <c r="BZ29" s="197">
        <v>0</v>
      </c>
      <c r="CA29" s="197">
        <v>0</v>
      </c>
      <c r="CB29" s="197">
        <v>0</v>
      </c>
      <c r="CC29" s="197">
        <v>0</v>
      </c>
      <c r="CD29" s="197">
        <v>0</v>
      </c>
      <c r="CE29" s="220">
        <v>0</v>
      </c>
    </row>
    <row r="30" spans="1:83" x14ac:dyDescent="0.35">
      <c r="A30" s="378"/>
      <c r="B30" s="201" t="s">
        <v>344</v>
      </c>
      <c r="D30" s="197" t="s">
        <v>402</v>
      </c>
      <c r="E30" s="197" t="s">
        <v>402</v>
      </c>
      <c r="F30" s="197" t="s">
        <v>402</v>
      </c>
      <c r="G30" s="197" t="s">
        <v>402</v>
      </c>
      <c r="H30" s="197" t="s">
        <v>402</v>
      </c>
      <c r="I30" s="197" t="s">
        <v>402</v>
      </c>
      <c r="J30" s="197" t="s">
        <v>402</v>
      </c>
      <c r="K30" s="197" t="s">
        <v>402</v>
      </c>
      <c r="L30" s="197" t="s">
        <v>402</v>
      </c>
      <c r="M30" s="197" t="s">
        <v>402</v>
      </c>
      <c r="N30" s="197" t="s">
        <v>402</v>
      </c>
      <c r="O30" s="197" t="s">
        <v>402</v>
      </c>
      <c r="P30" s="197" t="s">
        <v>402</v>
      </c>
      <c r="Q30" s="197" t="s">
        <v>402</v>
      </c>
      <c r="R30" s="197" t="s">
        <v>402</v>
      </c>
      <c r="S30" s="197" t="s">
        <v>402</v>
      </c>
      <c r="T30" s="197" t="s">
        <v>402</v>
      </c>
      <c r="U30" s="197" t="s">
        <v>402</v>
      </c>
      <c r="V30" s="197" t="s">
        <v>402</v>
      </c>
      <c r="W30" s="197" t="s">
        <v>402</v>
      </c>
      <c r="X30" s="197" t="s">
        <v>402</v>
      </c>
      <c r="Y30" s="197" t="s">
        <v>402</v>
      </c>
      <c r="Z30" s="197" t="s">
        <v>402</v>
      </c>
      <c r="AA30" s="197" t="s">
        <v>402</v>
      </c>
      <c r="AB30" s="197" t="s">
        <v>402</v>
      </c>
      <c r="AC30" s="197" t="s">
        <v>402</v>
      </c>
      <c r="AD30" s="197" t="s">
        <v>402</v>
      </c>
      <c r="AE30" s="197" t="s">
        <v>402</v>
      </c>
      <c r="AF30" s="197" t="s">
        <v>402</v>
      </c>
      <c r="AG30" s="197" t="s">
        <v>402</v>
      </c>
      <c r="AH30" s="197" t="s">
        <v>402</v>
      </c>
      <c r="AI30" s="197" t="s">
        <v>402</v>
      </c>
      <c r="AJ30" s="197" t="s">
        <v>402</v>
      </c>
      <c r="AK30" s="197" t="s">
        <v>402</v>
      </c>
      <c r="AL30" s="197" t="s">
        <v>402</v>
      </c>
      <c r="AM30" s="197" t="s">
        <v>402</v>
      </c>
      <c r="AN30" s="197" t="s">
        <v>402</v>
      </c>
      <c r="AO30" s="197" t="s">
        <v>402</v>
      </c>
      <c r="AP30" s="197" t="s">
        <v>402</v>
      </c>
      <c r="AQ30" s="197" t="s">
        <v>402</v>
      </c>
      <c r="AR30" s="197" t="s">
        <v>402</v>
      </c>
      <c r="AS30" s="197" t="s">
        <v>402</v>
      </c>
      <c r="AT30" s="197" t="s">
        <v>402</v>
      </c>
      <c r="AU30" s="197" t="s">
        <v>402</v>
      </c>
      <c r="AV30" s="197" t="s">
        <v>402</v>
      </c>
      <c r="AW30" s="197" t="s">
        <v>402</v>
      </c>
      <c r="AX30" s="197" t="s">
        <v>402</v>
      </c>
      <c r="AY30" s="197" t="s">
        <v>402</v>
      </c>
      <c r="AZ30" s="197">
        <v>1389</v>
      </c>
      <c r="BA30" s="197">
        <v>962</v>
      </c>
      <c r="BB30" s="197">
        <v>846</v>
      </c>
      <c r="BC30" s="197">
        <v>888</v>
      </c>
      <c r="BD30" s="197">
        <v>764</v>
      </c>
      <c r="BE30" s="197">
        <v>666</v>
      </c>
      <c r="BF30" s="197">
        <v>646</v>
      </c>
      <c r="BG30" s="197">
        <v>631</v>
      </c>
      <c r="BH30" s="197">
        <v>588</v>
      </c>
      <c r="BI30" s="197">
        <v>632</v>
      </c>
      <c r="BJ30" s="197">
        <v>691</v>
      </c>
      <c r="BK30" s="197">
        <v>609</v>
      </c>
      <c r="BL30" s="197">
        <v>695</v>
      </c>
      <c r="BM30" s="197">
        <v>1072</v>
      </c>
      <c r="BN30" s="197">
        <v>1069</v>
      </c>
      <c r="BO30" s="197">
        <v>1208</v>
      </c>
      <c r="BP30" s="197">
        <v>1242</v>
      </c>
      <c r="BQ30" s="197">
        <v>1045</v>
      </c>
      <c r="BR30" s="197">
        <v>710</v>
      </c>
      <c r="BS30" s="197">
        <v>522</v>
      </c>
      <c r="BT30" s="197">
        <v>424</v>
      </c>
      <c r="BU30" s="197">
        <v>333</v>
      </c>
      <c r="BV30" s="197">
        <v>274</v>
      </c>
      <c r="BW30" s="197">
        <v>138</v>
      </c>
      <c r="BX30" s="197">
        <v>97</v>
      </c>
      <c r="BY30" s="197">
        <v>66</v>
      </c>
      <c r="BZ30" s="197">
        <v>41</v>
      </c>
      <c r="CA30" s="197">
        <v>26</v>
      </c>
      <c r="CB30" s="197">
        <v>17</v>
      </c>
      <c r="CC30" s="197">
        <v>1</v>
      </c>
      <c r="CD30" s="197">
        <v>0</v>
      </c>
      <c r="CE30" s="220">
        <v>0</v>
      </c>
    </row>
    <row r="31" spans="1:83" x14ac:dyDescent="0.35">
      <c r="A31" s="378"/>
      <c r="B31" s="201" t="s">
        <v>345</v>
      </c>
      <c r="D31" s="197" t="s">
        <v>402</v>
      </c>
      <c r="E31" s="197" t="s">
        <v>402</v>
      </c>
      <c r="F31" s="197" t="s">
        <v>402</v>
      </c>
      <c r="G31" s="197" t="s">
        <v>402</v>
      </c>
      <c r="H31" s="197" t="s">
        <v>402</v>
      </c>
      <c r="I31" s="197" t="s">
        <v>402</v>
      </c>
      <c r="J31" s="197" t="s">
        <v>402</v>
      </c>
      <c r="K31" s="197" t="s">
        <v>402</v>
      </c>
      <c r="L31" s="197" t="s">
        <v>402</v>
      </c>
      <c r="M31" s="197" t="s">
        <v>402</v>
      </c>
      <c r="N31" s="197" t="s">
        <v>402</v>
      </c>
      <c r="O31" s="197" t="s">
        <v>402</v>
      </c>
      <c r="P31" s="197" t="s">
        <v>402</v>
      </c>
      <c r="Q31" s="197" t="s">
        <v>402</v>
      </c>
      <c r="R31" s="197" t="s">
        <v>402</v>
      </c>
      <c r="S31" s="197" t="s">
        <v>402</v>
      </c>
      <c r="T31" s="197" t="s">
        <v>402</v>
      </c>
      <c r="U31" s="197" t="s">
        <v>402</v>
      </c>
      <c r="V31" s="197" t="s">
        <v>402</v>
      </c>
      <c r="W31" s="197" t="s">
        <v>402</v>
      </c>
      <c r="X31" s="197" t="s">
        <v>402</v>
      </c>
      <c r="Y31" s="197" t="s">
        <v>402</v>
      </c>
      <c r="Z31" s="197" t="s">
        <v>402</v>
      </c>
      <c r="AA31" s="197" t="s">
        <v>402</v>
      </c>
      <c r="AB31" s="197" t="s">
        <v>402</v>
      </c>
      <c r="AC31" s="197" t="s">
        <v>402</v>
      </c>
      <c r="AD31" s="197" t="s">
        <v>402</v>
      </c>
      <c r="AE31" s="197" t="s">
        <v>402</v>
      </c>
      <c r="AF31" s="197" t="s">
        <v>402</v>
      </c>
      <c r="AG31" s="197" t="s">
        <v>402</v>
      </c>
      <c r="AH31" s="197" t="s">
        <v>402</v>
      </c>
      <c r="AI31" s="197" t="s">
        <v>402</v>
      </c>
      <c r="AJ31" s="197" t="s">
        <v>402</v>
      </c>
      <c r="AK31" s="197" t="s">
        <v>402</v>
      </c>
      <c r="AL31" s="197" t="s">
        <v>402</v>
      </c>
      <c r="AM31" s="197" t="s">
        <v>402</v>
      </c>
      <c r="AN31" s="197" t="s">
        <v>402</v>
      </c>
      <c r="AO31" s="197" t="s">
        <v>402</v>
      </c>
      <c r="AP31" s="197" t="s">
        <v>402</v>
      </c>
      <c r="AQ31" s="197" t="s">
        <v>402</v>
      </c>
      <c r="AR31" s="197" t="s">
        <v>402</v>
      </c>
      <c r="AS31" s="197" t="s">
        <v>402</v>
      </c>
      <c r="AT31" s="197" t="s">
        <v>402</v>
      </c>
      <c r="AU31" s="197" t="s">
        <v>402</v>
      </c>
      <c r="AV31" s="197" t="s">
        <v>402</v>
      </c>
      <c r="AW31" s="197" t="s">
        <v>402</v>
      </c>
      <c r="AX31" s="197" t="s">
        <v>402</v>
      </c>
      <c r="AY31" s="197" t="s">
        <v>402</v>
      </c>
      <c r="AZ31" s="197">
        <v>187</v>
      </c>
      <c r="BA31" s="197">
        <v>96</v>
      </c>
      <c r="BB31" s="197">
        <v>79</v>
      </c>
      <c r="BC31" s="197">
        <v>87</v>
      </c>
      <c r="BD31" s="197">
        <v>69</v>
      </c>
      <c r="BE31" s="197">
        <v>67</v>
      </c>
      <c r="BF31" s="197">
        <v>65</v>
      </c>
      <c r="BG31" s="197">
        <v>64</v>
      </c>
      <c r="BH31" s="197">
        <v>59</v>
      </c>
      <c r="BI31" s="197">
        <v>58</v>
      </c>
      <c r="BJ31" s="197">
        <v>64</v>
      </c>
      <c r="BK31" s="197">
        <v>54</v>
      </c>
      <c r="BL31" s="197">
        <v>66</v>
      </c>
      <c r="BM31" s="197">
        <v>114</v>
      </c>
      <c r="BN31" s="197">
        <v>91</v>
      </c>
      <c r="BO31" s="197">
        <v>77</v>
      </c>
      <c r="BP31" s="197">
        <v>69</v>
      </c>
      <c r="BQ31" s="197">
        <v>68</v>
      </c>
      <c r="BR31" s="197">
        <v>53</v>
      </c>
      <c r="BS31" s="197">
        <v>35</v>
      </c>
      <c r="BT31" s="197">
        <v>41</v>
      </c>
      <c r="BU31" s="197">
        <v>36</v>
      </c>
      <c r="BV31" s="197">
        <v>19</v>
      </c>
      <c r="BW31" s="197">
        <v>8</v>
      </c>
      <c r="BX31" s="197">
        <v>24</v>
      </c>
      <c r="BY31" s="197">
        <v>13</v>
      </c>
      <c r="BZ31" s="197">
        <v>9</v>
      </c>
      <c r="CA31" s="197">
        <v>8</v>
      </c>
      <c r="CB31" s="197">
        <v>9</v>
      </c>
      <c r="CC31" s="197">
        <v>10</v>
      </c>
      <c r="CD31" s="197">
        <v>9</v>
      </c>
      <c r="CE31" s="220">
        <v>9</v>
      </c>
    </row>
    <row r="32" spans="1:83" ht="24.75" customHeight="1" x14ac:dyDescent="0.35">
      <c r="A32" s="378"/>
      <c r="B32" s="201" t="s">
        <v>796</v>
      </c>
      <c r="AZ32" s="197">
        <v>355</v>
      </c>
      <c r="BA32" s="197">
        <v>195</v>
      </c>
      <c r="BB32" s="197">
        <v>185</v>
      </c>
      <c r="BC32" s="197">
        <v>202</v>
      </c>
      <c r="BD32" s="197">
        <v>189</v>
      </c>
      <c r="BE32" s="197">
        <v>198</v>
      </c>
      <c r="BF32" s="197">
        <v>209</v>
      </c>
      <c r="BG32" s="197">
        <v>203</v>
      </c>
      <c r="BH32" s="197">
        <v>173</v>
      </c>
      <c r="BI32" s="197">
        <v>180</v>
      </c>
      <c r="BJ32" s="197">
        <v>172</v>
      </c>
      <c r="BK32" s="197">
        <v>155</v>
      </c>
      <c r="BL32" s="197">
        <v>265</v>
      </c>
      <c r="BM32" s="197">
        <v>352</v>
      </c>
      <c r="BN32" s="197">
        <v>256</v>
      </c>
      <c r="BO32" s="197">
        <v>231</v>
      </c>
      <c r="BP32" s="197">
        <v>196</v>
      </c>
      <c r="BQ32" s="197">
        <v>160</v>
      </c>
      <c r="BR32" s="197">
        <v>121</v>
      </c>
      <c r="BS32" s="197">
        <v>95</v>
      </c>
      <c r="BT32" s="197">
        <v>99</v>
      </c>
      <c r="BU32" s="197">
        <v>74</v>
      </c>
      <c r="BV32" s="197">
        <v>41</v>
      </c>
      <c r="BW32" s="197">
        <v>24</v>
      </c>
      <c r="BX32" s="197">
        <v>156</v>
      </c>
      <c r="BY32" s="197">
        <v>48</v>
      </c>
      <c r="BZ32" s="197">
        <v>27</v>
      </c>
      <c r="CA32" s="197">
        <v>24</v>
      </c>
      <c r="CB32" s="197">
        <v>25</v>
      </c>
      <c r="CC32" s="197">
        <v>24</v>
      </c>
      <c r="CD32" s="197">
        <v>24</v>
      </c>
      <c r="CE32" s="220">
        <v>24</v>
      </c>
    </row>
    <row r="33" spans="1:83" x14ac:dyDescent="0.35">
      <c r="A33" s="378"/>
      <c r="B33" s="201" t="s">
        <v>797</v>
      </c>
      <c r="AZ33" s="197">
        <v>1437</v>
      </c>
      <c r="BA33" s="197">
        <v>987</v>
      </c>
      <c r="BB33" s="197">
        <v>869</v>
      </c>
      <c r="BC33" s="197">
        <v>913</v>
      </c>
      <c r="BD33" s="197">
        <v>785</v>
      </c>
      <c r="BE33" s="197">
        <v>686</v>
      </c>
      <c r="BF33" s="197">
        <v>665</v>
      </c>
      <c r="BG33" s="197">
        <v>649</v>
      </c>
      <c r="BH33" s="197">
        <v>602</v>
      </c>
      <c r="BI33" s="197">
        <v>647</v>
      </c>
      <c r="BJ33" s="197">
        <v>706</v>
      </c>
      <c r="BK33" s="197">
        <v>622</v>
      </c>
      <c r="BL33" s="197">
        <v>716</v>
      </c>
      <c r="BM33" s="197">
        <v>1103</v>
      </c>
      <c r="BN33" s="197">
        <v>1091</v>
      </c>
      <c r="BO33" s="197">
        <v>1227</v>
      </c>
      <c r="BP33" s="197">
        <v>1260</v>
      </c>
      <c r="BQ33" s="197">
        <v>1059</v>
      </c>
      <c r="BR33" s="197">
        <v>721</v>
      </c>
      <c r="BS33" s="197">
        <v>531</v>
      </c>
      <c r="BT33" s="197">
        <v>432</v>
      </c>
      <c r="BU33" s="197">
        <v>339</v>
      </c>
      <c r="BV33" s="197">
        <v>277</v>
      </c>
      <c r="BW33" s="197">
        <v>138</v>
      </c>
      <c r="BX33" s="197">
        <v>97</v>
      </c>
      <c r="BY33" s="197">
        <v>66</v>
      </c>
      <c r="BZ33" s="197">
        <v>41</v>
      </c>
      <c r="CA33" s="197">
        <v>26</v>
      </c>
      <c r="CB33" s="197">
        <v>17</v>
      </c>
      <c r="CC33" s="197">
        <v>1</v>
      </c>
      <c r="CD33" s="197">
        <v>0</v>
      </c>
      <c r="CE33" s="220">
        <v>0</v>
      </c>
    </row>
    <row r="34" spans="1:83" ht="23.25" customHeight="1" x14ac:dyDescent="0.35">
      <c r="A34" s="378"/>
      <c r="B34" s="73" t="s">
        <v>798</v>
      </c>
      <c r="D34" s="197">
        <v>0</v>
      </c>
      <c r="E34" s="197">
        <v>0</v>
      </c>
      <c r="F34" s="197">
        <v>0</v>
      </c>
      <c r="G34" s="197">
        <v>0</v>
      </c>
      <c r="H34" s="197">
        <v>0</v>
      </c>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7">
        <v>0</v>
      </c>
      <c r="Y34" s="197">
        <v>0</v>
      </c>
      <c r="Z34" s="197">
        <v>0</v>
      </c>
      <c r="AA34" s="197">
        <v>0</v>
      </c>
      <c r="AB34" s="197">
        <v>0</v>
      </c>
      <c r="AC34" s="197">
        <v>0</v>
      </c>
      <c r="AD34" s="197">
        <v>0</v>
      </c>
      <c r="AE34" s="197">
        <v>0</v>
      </c>
      <c r="AF34" s="197">
        <v>1210</v>
      </c>
      <c r="AG34" s="197">
        <v>1307</v>
      </c>
      <c r="AH34" s="197">
        <v>1234</v>
      </c>
      <c r="AI34" s="197">
        <v>1136</v>
      </c>
      <c r="AJ34" s="197">
        <v>1697</v>
      </c>
      <c r="AK34" s="197">
        <v>2234</v>
      </c>
      <c r="AL34" s="197">
        <v>2771</v>
      </c>
      <c r="AM34" s="197">
        <v>2877</v>
      </c>
      <c r="AN34" s="197">
        <v>2997</v>
      </c>
      <c r="AO34" s="197">
        <v>3028</v>
      </c>
      <c r="AP34" s="197">
        <v>3054</v>
      </c>
      <c r="AQ34" s="197">
        <v>2589</v>
      </c>
      <c r="AR34" s="197">
        <v>2024</v>
      </c>
      <c r="AS34" s="197">
        <v>1518</v>
      </c>
      <c r="AT34" s="197">
        <v>1516</v>
      </c>
      <c r="AU34" s="197">
        <v>2223</v>
      </c>
      <c r="AV34" s="197">
        <v>2640</v>
      </c>
      <c r="AW34" s="197">
        <v>2612</v>
      </c>
      <c r="AX34" s="197">
        <v>2412</v>
      </c>
      <c r="AY34" s="197">
        <v>2151</v>
      </c>
      <c r="BA34" s="197">
        <v>0</v>
      </c>
      <c r="BB34" s="197">
        <v>0</v>
      </c>
      <c r="BC34" s="197">
        <v>0</v>
      </c>
      <c r="BD34" s="197">
        <v>0</v>
      </c>
      <c r="BE34" s="197">
        <v>0</v>
      </c>
      <c r="BF34" s="197">
        <v>0</v>
      </c>
      <c r="BG34" s="197">
        <v>0</v>
      </c>
      <c r="BH34" s="197">
        <v>0</v>
      </c>
      <c r="BI34" s="197">
        <v>0</v>
      </c>
      <c r="BJ34" s="197">
        <v>0</v>
      </c>
      <c r="BK34" s="197">
        <v>0</v>
      </c>
      <c r="BL34" s="197">
        <v>0</v>
      </c>
      <c r="BM34" s="197">
        <v>0</v>
      </c>
      <c r="BN34" s="197">
        <v>0</v>
      </c>
      <c r="BO34" s="197">
        <v>0</v>
      </c>
      <c r="BP34" s="197">
        <v>0</v>
      </c>
      <c r="BQ34" s="197">
        <v>0</v>
      </c>
      <c r="BR34" s="197">
        <v>0</v>
      </c>
      <c r="BS34" s="197">
        <v>0</v>
      </c>
      <c r="BT34" s="197">
        <v>0</v>
      </c>
      <c r="BU34" s="197">
        <v>0</v>
      </c>
      <c r="BV34" s="197">
        <v>0</v>
      </c>
      <c r="BW34" s="197">
        <v>0</v>
      </c>
      <c r="BX34" s="197">
        <v>0</v>
      </c>
      <c r="BY34" s="197">
        <v>0</v>
      </c>
      <c r="BZ34" s="197">
        <v>0</v>
      </c>
      <c r="CA34" s="197">
        <v>0</v>
      </c>
      <c r="CB34" s="197">
        <v>0</v>
      </c>
      <c r="CC34" s="197">
        <v>0</v>
      </c>
      <c r="CD34" s="197">
        <v>0</v>
      </c>
      <c r="CE34" s="220">
        <v>0</v>
      </c>
    </row>
    <row r="35" spans="1:83" x14ac:dyDescent="0.35">
      <c r="A35" s="378"/>
      <c r="B35" s="248" t="s">
        <v>799</v>
      </c>
      <c r="D35" s="197">
        <v>0</v>
      </c>
      <c r="E35" s="197">
        <v>0</v>
      </c>
      <c r="F35" s="197">
        <v>0</v>
      </c>
      <c r="G35" s="197">
        <v>0</v>
      </c>
      <c r="H35" s="197">
        <v>0</v>
      </c>
      <c r="I35" s="197">
        <v>0</v>
      </c>
      <c r="J35" s="197">
        <v>0</v>
      </c>
      <c r="K35" s="197">
        <v>0</v>
      </c>
      <c r="L35" s="197">
        <v>0</v>
      </c>
      <c r="M35" s="197">
        <v>0</v>
      </c>
      <c r="N35" s="197">
        <v>0</v>
      </c>
      <c r="O35" s="197">
        <v>0</v>
      </c>
      <c r="P35" s="197">
        <v>0</v>
      </c>
      <c r="Q35" s="197">
        <v>0</v>
      </c>
      <c r="R35" s="197">
        <v>0</v>
      </c>
      <c r="S35" s="197">
        <v>0</v>
      </c>
      <c r="T35" s="197">
        <v>0</v>
      </c>
      <c r="U35" s="197">
        <v>0</v>
      </c>
      <c r="V35" s="197">
        <v>0</v>
      </c>
      <c r="W35" s="197">
        <v>0</v>
      </c>
      <c r="X35" s="197">
        <v>0</v>
      </c>
      <c r="Y35" s="197">
        <v>0</v>
      </c>
      <c r="Z35" s="197">
        <v>0</v>
      </c>
      <c r="AA35" s="197">
        <v>0</v>
      </c>
      <c r="AB35" s="197">
        <v>0</v>
      </c>
      <c r="AC35" s="197">
        <v>0</v>
      </c>
      <c r="AD35" s="197">
        <v>0</v>
      </c>
      <c r="AE35" s="197">
        <v>0</v>
      </c>
      <c r="AF35" s="197">
        <v>434</v>
      </c>
      <c r="AG35" s="197">
        <v>429</v>
      </c>
      <c r="AH35" s="197">
        <v>406</v>
      </c>
      <c r="AI35" s="197">
        <v>379</v>
      </c>
      <c r="AJ35" s="197">
        <v>681</v>
      </c>
      <c r="AK35" s="197">
        <v>700</v>
      </c>
      <c r="AL35" s="197">
        <v>719</v>
      </c>
      <c r="AM35" s="197">
        <v>694</v>
      </c>
      <c r="AN35" s="197">
        <v>710</v>
      </c>
      <c r="AO35" s="197">
        <v>686</v>
      </c>
      <c r="AP35" s="197">
        <v>738</v>
      </c>
      <c r="AQ35" s="197">
        <v>581</v>
      </c>
      <c r="AR35" s="197">
        <v>425</v>
      </c>
      <c r="AS35" s="197">
        <v>233</v>
      </c>
      <c r="AT35" s="197">
        <v>272</v>
      </c>
      <c r="AU35" s="197">
        <v>489</v>
      </c>
      <c r="AV35" s="197">
        <v>538</v>
      </c>
      <c r="AW35" s="197">
        <v>503</v>
      </c>
      <c r="AX35" s="197">
        <v>358</v>
      </c>
      <c r="AY35" s="197">
        <v>272</v>
      </c>
      <c r="BA35" s="197">
        <v>0</v>
      </c>
      <c r="BB35" s="197">
        <v>0</v>
      </c>
      <c r="BC35" s="197">
        <v>0</v>
      </c>
      <c r="BD35" s="197">
        <v>0</v>
      </c>
      <c r="BE35" s="197">
        <v>0</v>
      </c>
      <c r="BF35" s="197">
        <v>0</v>
      </c>
      <c r="BG35" s="197">
        <v>0</v>
      </c>
      <c r="BH35" s="197">
        <v>0</v>
      </c>
      <c r="BI35" s="197">
        <v>0</v>
      </c>
      <c r="BJ35" s="197">
        <v>0</v>
      </c>
      <c r="BK35" s="197">
        <v>0</v>
      </c>
      <c r="BL35" s="197">
        <v>0</v>
      </c>
      <c r="BM35" s="197">
        <v>0</v>
      </c>
      <c r="BN35" s="197">
        <v>0</v>
      </c>
      <c r="BO35" s="197">
        <v>0</v>
      </c>
      <c r="BP35" s="197">
        <v>0</v>
      </c>
      <c r="BQ35" s="197">
        <v>0</v>
      </c>
      <c r="BR35" s="197">
        <v>0</v>
      </c>
      <c r="BS35" s="197">
        <v>0</v>
      </c>
      <c r="BT35" s="197">
        <v>0</v>
      </c>
      <c r="BU35" s="197">
        <v>0</v>
      </c>
      <c r="BV35" s="197">
        <v>0</v>
      </c>
      <c r="BW35" s="197">
        <v>0</v>
      </c>
      <c r="BX35" s="197">
        <v>0</v>
      </c>
      <c r="BY35" s="197">
        <v>0</v>
      </c>
      <c r="BZ35" s="197">
        <v>0</v>
      </c>
      <c r="CA35" s="197">
        <v>0</v>
      </c>
      <c r="CB35" s="197">
        <v>0</v>
      </c>
      <c r="CC35" s="197">
        <v>0</v>
      </c>
      <c r="CD35" s="197">
        <v>0</v>
      </c>
      <c r="CE35" s="220">
        <v>0</v>
      </c>
    </row>
    <row r="36" spans="1:83" x14ac:dyDescent="0.35">
      <c r="A36" s="378"/>
      <c r="B36" s="248" t="s">
        <v>800</v>
      </c>
      <c r="D36" s="197">
        <v>0</v>
      </c>
      <c r="E36" s="197">
        <v>0</v>
      </c>
      <c r="F36" s="197">
        <v>0</v>
      </c>
      <c r="G36" s="197">
        <v>0</v>
      </c>
      <c r="H36" s="197">
        <v>0</v>
      </c>
      <c r="I36" s="197">
        <v>0</v>
      </c>
      <c r="J36" s="197">
        <v>0</v>
      </c>
      <c r="K36" s="197">
        <v>0</v>
      </c>
      <c r="L36" s="197">
        <v>0</v>
      </c>
      <c r="M36" s="197">
        <v>0</v>
      </c>
      <c r="N36" s="197">
        <v>0</v>
      </c>
      <c r="O36" s="197">
        <v>0</v>
      </c>
      <c r="P36" s="197">
        <v>0</v>
      </c>
      <c r="Q36" s="197">
        <v>0</v>
      </c>
      <c r="R36" s="197">
        <v>0</v>
      </c>
      <c r="S36" s="197">
        <v>0</v>
      </c>
      <c r="T36" s="197">
        <v>0</v>
      </c>
      <c r="U36" s="197">
        <v>0</v>
      </c>
      <c r="V36" s="197">
        <v>0</v>
      </c>
      <c r="W36" s="197">
        <v>0</v>
      </c>
      <c r="X36" s="197">
        <v>0</v>
      </c>
      <c r="Y36" s="197">
        <v>0</v>
      </c>
      <c r="Z36" s="197">
        <v>0</v>
      </c>
      <c r="AA36" s="197">
        <v>0</v>
      </c>
      <c r="AB36" s="197">
        <v>0</v>
      </c>
      <c r="AC36" s="197">
        <v>0</v>
      </c>
      <c r="AD36" s="197">
        <v>0</v>
      </c>
      <c r="AE36" s="197">
        <v>0</v>
      </c>
      <c r="AF36" s="197">
        <v>138</v>
      </c>
      <c r="AG36" s="197">
        <v>123</v>
      </c>
      <c r="AH36" s="197">
        <v>98</v>
      </c>
      <c r="AI36" s="197">
        <v>82</v>
      </c>
      <c r="AJ36" s="197">
        <v>142</v>
      </c>
      <c r="AK36" s="197">
        <v>200</v>
      </c>
      <c r="AL36" s="197">
        <v>258</v>
      </c>
      <c r="AM36" s="197">
        <v>232</v>
      </c>
      <c r="AN36" s="197">
        <v>203</v>
      </c>
      <c r="AO36" s="197">
        <v>200</v>
      </c>
      <c r="AP36" s="197">
        <v>186</v>
      </c>
      <c r="AQ36" s="197">
        <v>135</v>
      </c>
      <c r="AR36" s="197">
        <v>121</v>
      </c>
      <c r="AS36" s="197">
        <v>86</v>
      </c>
      <c r="AT36" s="197">
        <v>56</v>
      </c>
      <c r="AU36" s="197">
        <v>113</v>
      </c>
      <c r="AV36" s="197">
        <v>122</v>
      </c>
      <c r="AW36" s="197">
        <v>106</v>
      </c>
      <c r="AX36" s="197">
        <v>129</v>
      </c>
      <c r="AY36" s="197">
        <v>124</v>
      </c>
      <c r="BA36" s="197">
        <v>0</v>
      </c>
      <c r="BB36" s="197">
        <v>0</v>
      </c>
      <c r="BC36" s="197">
        <v>0</v>
      </c>
      <c r="BD36" s="197">
        <v>0</v>
      </c>
      <c r="BE36" s="197">
        <v>0</v>
      </c>
      <c r="BF36" s="197">
        <v>0</v>
      </c>
      <c r="BG36" s="197">
        <v>0</v>
      </c>
      <c r="BH36" s="197">
        <v>0</v>
      </c>
      <c r="BI36" s="197">
        <v>0</v>
      </c>
      <c r="BJ36" s="197">
        <v>0</v>
      </c>
      <c r="BK36" s="197">
        <v>0</v>
      </c>
      <c r="BL36" s="197">
        <v>0</v>
      </c>
      <c r="BM36" s="197">
        <v>0</v>
      </c>
      <c r="BN36" s="197">
        <v>0</v>
      </c>
      <c r="BO36" s="197">
        <v>0</v>
      </c>
      <c r="BP36" s="197">
        <v>0</v>
      </c>
      <c r="BQ36" s="197">
        <v>0</v>
      </c>
      <c r="BR36" s="197">
        <v>0</v>
      </c>
      <c r="BS36" s="197">
        <v>0</v>
      </c>
      <c r="BT36" s="197">
        <v>0</v>
      </c>
      <c r="BU36" s="197">
        <v>0</v>
      </c>
      <c r="BV36" s="197">
        <v>0</v>
      </c>
      <c r="BW36" s="197">
        <v>0</v>
      </c>
      <c r="BX36" s="197">
        <v>0</v>
      </c>
      <c r="BY36" s="197">
        <v>0</v>
      </c>
      <c r="BZ36" s="197">
        <v>0</v>
      </c>
      <c r="CA36" s="197">
        <v>0</v>
      </c>
      <c r="CB36" s="197">
        <v>0</v>
      </c>
      <c r="CC36" s="197">
        <v>0</v>
      </c>
      <c r="CD36" s="197">
        <v>0</v>
      </c>
      <c r="CE36" s="220">
        <v>0</v>
      </c>
    </row>
    <row r="37" spans="1:83" x14ac:dyDescent="0.35">
      <c r="A37" s="378"/>
      <c r="B37" s="248" t="s">
        <v>801</v>
      </c>
      <c r="D37" s="197">
        <v>0</v>
      </c>
      <c r="E37" s="197">
        <v>0</v>
      </c>
      <c r="F37" s="197">
        <v>0</v>
      </c>
      <c r="G37" s="197">
        <v>0</v>
      </c>
      <c r="H37" s="197">
        <v>0</v>
      </c>
      <c r="I37" s="197">
        <v>0</v>
      </c>
      <c r="J37" s="197">
        <v>0</v>
      </c>
      <c r="K37" s="197">
        <v>0</v>
      </c>
      <c r="L37" s="197">
        <v>0</v>
      </c>
      <c r="M37" s="197">
        <v>0</v>
      </c>
      <c r="N37" s="197">
        <v>0</v>
      </c>
      <c r="O37" s="197">
        <v>0</v>
      </c>
      <c r="P37" s="197">
        <v>0</v>
      </c>
      <c r="Q37" s="197">
        <v>0</v>
      </c>
      <c r="R37" s="197">
        <v>0</v>
      </c>
      <c r="S37" s="197">
        <v>0</v>
      </c>
      <c r="T37" s="197">
        <v>0</v>
      </c>
      <c r="U37" s="197">
        <v>0</v>
      </c>
      <c r="V37" s="197">
        <v>0</v>
      </c>
      <c r="W37" s="197">
        <v>0</v>
      </c>
      <c r="X37" s="197">
        <v>0</v>
      </c>
      <c r="Y37" s="197">
        <v>0</v>
      </c>
      <c r="Z37" s="197">
        <v>0</v>
      </c>
      <c r="AA37" s="197">
        <v>0</v>
      </c>
      <c r="AB37" s="197">
        <v>0</v>
      </c>
      <c r="AC37" s="197">
        <v>0</v>
      </c>
      <c r="AD37" s="197">
        <v>0</v>
      </c>
      <c r="AE37" s="197">
        <v>0</v>
      </c>
      <c r="AF37" s="197">
        <v>438</v>
      </c>
      <c r="AG37" s="197">
        <v>522</v>
      </c>
      <c r="AH37" s="197">
        <v>514</v>
      </c>
      <c r="AI37" s="197">
        <v>469</v>
      </c>
      <c r="AJ37" s="197">
        <v>604</v>
      </c>
      <c r="AK37" s="197">
        <v>979</v>
      </c>
      <c r="AL37" s="197">
        <v>1353</v>
      </c>
      <c r="AM37" s="197">
        <v>1582</v>
      </c>
      <c r="AN37" s="197">
        <v>1682</v>
      </c>
      <c r="AO37" s="197">
        <v>1692</v>
      </c>
      <c r="AP37" s="197">
        <v>1647</v>
      </c>
      <c r="AQ37" s="197">
        <v>1442</v>
      </c>
      <c r="AR37" s="197">
        <v>1129</v>
      </c>
      <c r="AS37" s="197">
        <v>945</v>
      </c>
      <c r="AT37" s="197">
        <v>951</v>
      </c>
      <c r="AU37" s="197">
        <v>1327</v>
      </c>
      <c r="AV37" s="197">
        <v>1631</v>
      </c>
      <c r="AW37" s="197">
        <v>1684</v>
      </c>
      <c r="AX37" s="197">
        <v>1672</v>
      </c>
      <c r="AY37" s="197">
        <v>1536</v>
      </c>
      <c r="BA37" s="197">
        <v>0</v>
      </c>
      <c r="BB37" s="197">
        <v>0</v>
      </c>
      <c r="BC37" s="197">
        <v>0</v>
      </c>
      <c r="BD37" s="197">
        <v>0</v>
      </c>
      <c r="BE37" s="197">
        <v>0</v>
      </c>
      <c r="BF37" s="197">
        <v>0</v>
      </c>
      <c r="BG37" s="197">
        <v>0</v>
      </c>
      <c r="BH37" s="197">
        <v>0</v>
      </c>
      <c r="BI37" s="197">
        <v>0</v>
      </c>
      <c r="BJ37" s="197">
        <v>0</v>
      </c>
      <c r="BK37" s="197">
        <v>0</v>
      </c>
      <c r="BL37" s="197">
        <v>0</v>
      </c>
      <c r="BM37" s="197">
        <v>0</v>
      </c>
      <c r="BN37" s="197">
        <v>0</v>
      </c>
      <c r="BO37" s="197">
        <v>0</v>
      </c>
      <c r="BP37" s="197">
        <v>0</v>
      </c>
      <c r="BQ37" s="197">
        <v>0</v>
      </c>
      <c r="BR37" s="197">
        <v>0</v>
      </c>
      <c r="BS37" s="197">
        <v>0</v>
      </c>
      <c r="BT37" s="197">
        <v>0</v>
      </c>
      <c r="BU37" s="197">
        <v>0</v>
      </c>
      <c r="BV37" s="197">
        <v>0</v>
      </c>
      <c r="BW37" s="197">
        <v>0</v>
      </c>
      <c r="BX37" s="197">
        <v>0</v>
      </c>
      <c r="BY37" s="197">
        <v>0</v>
      </c>
      <c r="BZ37" s="197">
        <v>0</v>
      </c>
      <c r="CA37" s="197">
        <v>0</v>
      </c>
      <c r="CB37" s="197">
        <v>0</v>
      </c>
      <c r="CC37" s="197">
        <v>0</v>
      </c>
      <c r="CD37" s="197">
        <v>0</v>
      </c>
      <c r="CE37" s="220">
        <v>0</v>
      </c>
    </row>
    <row r="38" spans="1:83" x14ac:dyDescent="0.35">
      <c r="A38" s="378"/>
      <c r="B38" s="248" t="s">
        <v>345</v>
      </c>
      <c r="D38" s="197">
        <v>0</v>
      </c>
      <c r="E38" s="197">
        <v>0</v>
      </c>
      <c r="F38" s="197">
        <v>0</v>
      </c>
      <c r="G38" s="197">
        <v>0</v>
      </c>
      <c r="H38" s="197">
        <v>0</v>
      </c>
      <c r="I38" s="197">
        <v>0</v>
      </c>
      <c r="J38" s="197">
        <v>0</v>
      </c>
      <c r="K38" s="197">
        <v>0</v>
      </c>
      <c r="L38" s="197">
        <v>0</v>
      </c>
      <c r="M38" s="197">
        <v>0</v>
      </c>
      <c r="N38" s="197">
        <v>0</v>
      </c>
      <c r="O38" s="197">
        <v>0</v>
      </c>
      <c r="P38" s="197">
        <v>0</v>
      </c>
      <c r="Q38" s="197">
        <v>0</v>
      </c>
      <c r="R38" s="197">
        <v>0</v>
      </c>
      <c r="S38" s="197">
        <v>0</v>
      </c>
      <c r="T38" s="197">
        <v>0</v>
      </c>
      <c r="U38" s="197">
        <v>0</v>
      </c>
      <c r="V38" s="197">
        <v>0</v>
      </c>
      <c r="W38" s="197">
        <v>0</v>
      </c>
      <c r="X38" s="197">
        <v>0</v>
      </c>
      <c r="Y38" s="197">
        <v>0</v>
      </c>
      <c r="Z38" s="197">
        <v>0</v>
      </c>
      <c r="AA38" s="197">
        <v>0</v>
      </c>
      <c r="AB38" s="197">
        <v>0</v>
      </c>
      <c r="AC38" s="197">
        <v>0</v>
      </c>
      <c r="AD38" s="197">
        <v>0</v>
      </c>
      <c r="AE38" s="197">
        <v>0</v>
      </c>
      <c r="AF38" s="197">
        <v>201</v>
      </c>
      <c r="AG38" s="197">
        <v>233</v>
      </c>
      <c r="AH38" s="197">
        <v>216</v>
      </c>
      <c r="AI38" s="197">
        <v>206</v>
      </c>
      <c r="AJ38" s="197">
        <v>269</v>
      </c>
      <c r="AK38" s="197">
        <v>355</v>
      </c>
      <c r="AL38" s="197">
        <v>440</v>
      </c>
      <c r="AM38" s="197">
        <v>370</v>
      </c>
      <c r="AN38" s="197">
        <v>401</v>
      </c>
      <c r="AO38" s="197">
        <v>450</v>
      </c>
      <c r="AP38" s="197">
        <v>484</v>
      </c>
      <c r="AQ38" s="197">
        <v>431</v>
      </c>
      <c r="AR38" s="197">
        <v>350</v>
      </c>
      <c r="AS38" s="197">
        <v>254</v>
      </c>
      <c r="AT38" s="197">
        <v>237</v>
      </c>
      <c r="AU38" s="197">
        <v>293</v>
      </c>
      <c r="AV38" s="197">
        <v>350</v>
      </c>
      <c r="AW38" s="197">
        <v>319</v>
      </c>
      <c r="AX38" s="197">
        <v>254</v>
      </c>
      <c r="AY38" s="197">
        <v>220</v>
      </c>
      <c r="BA38" s="197">
        <v>0</v>
      </c>
      <c r="BB38" s="197">
        <v>0</v>
      </c>
      <c r="BC38" s="197">
        <v>0</v>
      </c>
      <c r="BD38" s="197">
        <v>0</v>
      </c>
      <c r="BE38" s="197">
        <v>0</v>
      </c>
      <c r="BF38" s="197">
        <v>0</v>
      </c>
      <c r="BG38" s="197">
        <v>0</v>
      </c>
      <c r="BH38" s="197">
        <v>0</v>
      </c>
      <c r="BI38" s="197">
        <v>0</v>
      </c>
      <c r="BJ38" s="197">
        <v>0</v>
      </c>
      <c r="BK38" s="197">
        <v>0</v>
      </c>
      <c r="BL38" s="197">
        <v>0</v>
      </c>
      <c r="BM38" s="197">
        <v>0</v>
      </c>
      <c r="BN38" s="197">
        <v>0</v>
      </c>
      <c r="BO38" s="197">
        <v>0</v>
      </c>
      <c r="BP38" s="197">
        <v>0</v>
      </c>
      <c r="BQ38" s="197">
        <v>0</v>
      </c>
      <c r="BR38" s="197">
        <v>0</v>
      </c>
      <c r="BS38" s="197">
        <v>0</v>
      </c>
      <c r="BT38" s="197">
        <v>0</v>
      </c>
      <c r="BU38" s="197">
        <v>0</v>
      </c>
      <c r="BV38" s="197">
        <v>0</v>
      </c>
      <c r="BW38" s="197">
        <v>0</v>
      </c>
      <c r="BX38" s="197">
        <v>0</v>
      </c>
      <c r="BY38" s="197">
        <v>0</v>
      </c>
      <c r="BZ38" s="197">
        <v>0</v>
      </c>
      <c r="CA38" s="197">
        <v>0</v>
      </c>
      <c r="CB38" s="197">
        <v>0</v>
      </c>
      <c r="CC38" s="197">
        <v>0</v>
      </c>
      <c r="CD38" s="197">
        <v>0</v>
      </c>
      <c r="CE38" s="220">
        <v>0</v>
      </c>
    </row>
    <row r="39" spans="1:83" ht="23.25" customHeight="1" x14ac:dyDescent="0.35">
      <c r="A39" s="378"/>
      <c r="B39" s="73" t="s">
        <v>302</v>
      </c>
      <c r="D39" s="197">
        <v>0</v>
      </c>
      <c r="E39" s="197">
        <v>0</v>
      </c>
      <c r="F39" s="197">
        <v>0</v>
      </c>
      <c r="G39" s="197">
        <v>0</v>
      </c>
      <c r="H39" s="197">
        <v>0</v>
      </c>
      <c r="I39" s="197">
        <v>0</v>
      </c>
      <c r="J39" s="197">
        <v>0</v>
      </c>
      <c r="K39" s="197">
        <v>0</v>
      </c>
      <c r="L39" s="197">
        <v>0</v>
      </c>
      <c r="M39" s="197">
        <v>0</v>
      </c>
      <c r="N39" s="197">
        <v>0</v>
      </c>
      <c r="O39" s="197">
        <v>0</v>
      </c>
      <c r="P39" s="197">
        <v>0</v>
      </c>
      <c r="Q39" s="197">
        <v>0</v>
      </c>
      <c r="R39" s="197">
        <v>0</v>
      </c>
      <c r="S39" s="197">
        <v>0</v>
      </c>
      <c r="T39" s="197">
        <v>0</v>
      </c>
      <c r="U39" s="197">
        <v>0</v>
      </c>
      <c r="V39" s="197">
        <v>0</v>
      </c>
      <c r="W39" s="197">
        <v>0</v>
      </c>
      <c r="X39" s="197">
        <v>0</v>
      </c>
      <c r="Y39" s="197">
        <v>0</v>
      </c>
      <c r="Z39" s="197">
        <v>0</v>
      </c>
      <c r="AA39" s="197">
        <v>0</v>
      </c>
      <c r="AB39" s="197">
        <v>0</v>
      </c>
      <c r="AC39" s="197">
        <v>0</v>
      </c>
      <c r="AD39" s="197">
        <v>0</v>
      </c>
      <c r="AE39" s="197">
        <v>0</v>
      </c>
      <c r="AF39" s="197">
        <v>572</v>
      </c>
      <c r="AG39" s="197">
        <v>552</v>
      </c>
      <c r="AH39" s="197">
        <v>503</v>
      </c>
      <c r="AI39" s="197">
        <v>461</v>
      </c>
      <c r="AJ39" s="197">
        <v>823</v>
      </c>
      <c r="AK39" s="197">
        <v>901</v>
      </c>
      <c r="AL39" s="197">
        <v>978</v>
      </c>
      <c r="AM39" s="197">
        <v>925</v>
      </c>
      <c r="AN39" s="197">
        <v>913</v>
      </c>
      <c r="AO39" s="197">
        <v>886</v>
      </c>
      <c r="AP39" s="197">
        <v>924</v>
      </c>
      <c r="AQ39" s="197">
        <v>716</v>
      </c>
      <c r="AR39" s="197">
        <v>546</v>
      </c>
      <c r="AS39" s="197">
        <v>319</v>
      </c>
      <c r="AT39" s="197">
        <v>328</v>
      </c>
      <c r="AU39" s="197">
        <v>603</v>
      </c>
      <c r="AV39" s="197">
        <v>660</v>
      </c>
      <c r="AW39" s="197">
        <v>609</v>
      </c>
      <c r="AX39" s="197">
        <v>487</v>
      </c>
      <c r="AY39" s="197">
        <v>395</v>
      </c>
      <c r="BA39" s="197">
        <v>0</v>
      </c>
      <c r="BB39" s="197">
        <v>0</v>
      </c>
      <c r="BC39" s="197">
        <v>0</v>
      </c>
      <c r="BD39" s="197">
        <v>0</v>
      </c>
      <c r="BE39" s="197">
        <v>0</v>
      </c>
      <c r="BF39" s="197">
        <v>0</v>
      </c>
      <c r="BG39" s="197">
        <v>0</v>
      </c>
      <c r="BH39" s="197">
        <v>0</v>
      </c>
      <c r="BI39" s="197">
        <v>0</v>
      </c>
      <c r="BJ39" s="197">
        <v>0</v>
      </c>
      <c r="BK39" s="197">
        <v>0</v>
      </c>
      <c r="BL39" s="197">
        <v>0</v>
      </c>
      <c r="BM39" s="197">
        <v>0</v>
      </c>
      <c r="BN39" s="197">
        <v>0</v>
      </c>
      <c r="BO39" s="197">
        <v>0</v>
      </c>
      <c r="BP39" s="197">
        <v>0</v>
      </c>
      <c r="BQ39" s="197">
        <v>0</v>
      </c>
      <c r="BR39" s="197">
        <v>0</v>
      </c>
      <c r="BS39" s="197">
        <v>0</v>
      </c>
      <c r="BT39" s="197">
        <v>0</v>
      </c>
      <c r="BU39" s="197">
        <v>0</v>
      </c>
      <c r="BV39" s="197">
        <v>0</v>
      </c>
      <c r="BW39" s="197">
        <v>0</v>
      </c>
      <c r="BX39" s="197">
        <v>0</v>
      </c>
      <c r="BY39" s="197">
        <v>0</v>
      </c>
      <c r="BZ39" s="197">
        <v>0</v>
      </c>
      <c r="CA39" s="197">
        <v>0</v>
      </c>
      <c r="CB39" s="197">
        <v>0</v>
      </c>
      <c r="CC39" s="197">
        <v>0</v>
      </c>
      <c r="CD39" s="197">
        <v>0</v>
      </c>
      <c r="CE39" s="220">
        <v>0</v>
      </c>
    </row>
    <row r="40" spans="1:83" s="243" customFormat="1" ht="30.75" customHeight="1" x14ac:dyDescent="0.35">
      <c r="A40" s="561"/>
      <c r="B40" s="15" t="s">
        <v>792</v>
      </c>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59"/>
      <c r="BG40" s="259"/>
      <c r="BH40" s="259"/>
      <c r="BI40" s="259"/>
      <c r="BJ40" s="259"/>
      <c r="BK40" s="259"/>
      <c r="BL40" s="259"/>
      <c r="BM40" s="259"/>
      <c r="BN40" s="259"/>
      <c r="BO40" s="197"/>
      <c r="BP40" s="197"/>
      <c r="BQ40" s="197">
        <v>2</v>
      </c>
      <c r="BR40" s="197">
        <v>13</v>
      </c>
      <c r="BS40" s="197">
        <v>88</v>
      </c>
      <c r="BT40" s="197">
        <v>230</v>
      </c>
      <c r="BU40" s="197">
        <v>339</v>
      </c>
      <c r="BV40" s="197">
        <v>576</v>
      </c>
      <c r="BW40" s="197">
        <v>856</v>
      </c>
      <c r="BX40" s="197">
        <v>1883</v>
      </c>
      <c r="BY40" s="197">
        <v>1506</v>
      </c>
      <c r="BZ40" s="197">
        <v>1252</v>
      </c>
      <c r="CA40" s="197">
        <v>1526</v>
      </c>
      <c r="CB40" s="197">
        <v>1707</v>
      </c>
      <c r="CC40" s="197">
        <v>1832</v>
      </c>
      <c r="CD40" s="197">
        <v>1830</v>
      </c>
      <c r="CE40" s="220">
        <v>1819</v>
      </c>
    </row>
    <row r="41" spans="1:83" ht="37.5" customHeight="1" x14ac:dyDescent="0.35">
      <c r="A41" s="378"/>
      <c r="B41" s="108" t="s">
        <v>802</v>
      </c>
      <c r="BX41" s="197"/>
      <c r="BY41" s="197"/>
      <c r="BZ41" s="197"/>
      <c r="CA41" s="197"/>
      <c r="CB41" s="197"/>
      <c r="CC41" s="197"/>
      <c r="CD41" s="197"/>
      <c r="CE41" s="220"/>
    </row>
    <row r="42" spans="1:83" s="376" customFormat="1" ht="77.25" customHeight="1" thickBot="1" x14ac:dyDescent="0.3">
      <c r="A42" s="564"/>
      <c r="B42" s="565" t="s">
        <v>803</v>
      </c>
      <c r="C42" s="491"/>
      <c r="D42" s="542"/>
      <c r="E42" s="542"/>
      <c r="F42" s="542"/>
      <c r="G42" s="542"/>
      <c r="H42" s="542"/>
      <c r="I42" s="542"/>
      <c r="J42" s="542"/>
      <c r="K42" s="542"/>
      <c r="L42" s="542"/>
      <c r="M42" s="542"/>
      <c r="N42" s="542"/>
      <c r="O42" s="542"/>
      <c r="P42" s="542"/>
      <c r="Q42" s="542"/>
      <c r="R42" s="542"/>
      <c r="S42" s="542"/>
      <c r="T42" s="542"/>
      <c r="U42" s="542"/>
      <c r="V42" s="542"/>
      <c r="W42" s="542"/>
      <c r="X42" s="542"/>
      <c r="Y42" s="542"/>
      <c r="Z42" s="542"/>
      <c r="AA42" s="542"/>
      <c r="AB42" s="542"/>
      <c r="AC42" s="542"/>
      <c r="AD42" s="542"/>
      <c r="AE42" s="542"/>
      <c r="AF42" s="542"/>
      <c r="AG42" s="542"/>
      <c r="AH42" s="542"/>
      <c r="AI42" s="542"/>
      <c r="AJ42" s="542"/>
      <c r="AK42" s="542"/>
      <c r="AL42" s="542"/>
      <c r="AM42" s="542"/>
      <c r="AN42" s="542"/>
      <c r="AO42" s="542"/>
      <c r="AP42" s="542"/>
      <c r="AQ42" s="542"/>
      <c r="AR42" s="542"/>
      <c r="AS42" s="542"/>
      <c r="AT42" s="542"/>
      <c r="AU42" s="542"/>
      <c r="AV42" s="542"/>
      <c r="AW42" s="542"/>
      <c r="AX42" s="542"/>
      <c r="AY42" s="542"/>
      <c r="AZ42" s="542"/>
      <c r="BA42" s="542"/>
      <c r="BB42" s="542"/>
      <c r="BC42" s="542"/>
      <c r="BD42" s="542"/>
      <c r="BE42" s="542"/>
      <c r="BF42" s="542"/>
      <c r="BG42" s="542"/>
      <c r="BH42" s="542"/>
      <c r="BI42" s="542"/>
      <c r="BJ42" s="542"/>
      <c r="BK42" s="542"/>
      <c r="BL42" s="542"/>
      <c r="BM42" s="542"/>
      <c r="BN42" s="542"/>
      <c r="BO42" s="542"/>
      <c r="BP42" s="542"/>
      <c r="BQ42" s="542"/>
      <c r="BR42" s="542"/>
      <c r="BS42" s="542"/>
      <c r="BT42" s="542"/>
      <c r="BU42" s="542"/>
      <c r="BV42" s="542"/>
      <c r="BW42" s="542"/>
      <c r="BX42" s="542"/>
      <c r="BY42" s="542"/>
      <c r="BZ42" s="542"/>
      <c r="CA42" s="542"/>
      <c r="CB42" s="542"/>
      <c r="CC42" s="542"/>
      <c r="CD42" s="542"/>
      <c r="CE42" s="543"/>
    </row>
    <row r="47" spans="1:83" x14ac:dyDescent="0.35">
      <c r="AY47" s="566"/>
    </row>
    <row r="48" spans="1:83" x14ac:dyDescent="0.35">
      <c r="AY48" s="566"/>
    </row>
    <row r="49" spans="51:51" x14ac:dyDescent="0.35">
      <c r="AY49" s="566"/>
    </row>
    <row r="50" spans="51:51" x14ac:dyDescent="0.35">
      <c r="AY50" s="566"/>
    </row>
    <row r="51" spans="51:51" x14ac:dyDescent="0.35">
      <c r="AY51" s="566"/>
    </row>
    <row r="55" spans="51:51" x14ac:dyDescent="0.35">
      <c r="AY55" s="566"/>
    </row>
    <row r="56" spans="51:51" x14ac:dyDescent="0.35">
      <c r="AY56" s="566"/>
    </row>
    <row r="57" spans="51:51" x14ac:dyDescent="0.35">
      <c r="AY57" s="566"/>
    </row>
    <row r="58" spans="51:51" x14ac:dyDescent="0.35">
      <c r="AY58" s="566"/>
    </row>
    <row r="59" spans="51:51" x14ac:dyDescent="0.35">
      <c r="AY59" s="566"/>
    </row>
    <row r="60" spans="51:51" x14ac:dyDescent="0.35">
      <c r="AY60" s="566"/>
    </row>
    <row r="61" spans="51:51" x14ac:dyDescent="0.35">
      <c r="AY61" s="566"/>
    </row>
    <row r="62" spans="51:51" x14ac:dyDescent="0.35">
      <c r="AY62" s="566"/>
    </row>
    <row r="63" spans="51:51" x14ac:dyDescent="0.35">
      <c r="AY63" s="566"/>
    </row>
    <row r="64" spans="51:51" x14ac:dyDescent="0.35">
      <c r="AY64" s="566"/>
    </row>
    <row r="65" spans="51:57" x14ac:dyDescent="0.35">
      <c r="AY65" s="566"/>
    </row>
    <row r="66" spans="51:57" x14ac:dyDescent="0.35">
      <c r="AY66" s="566"/>
    </row>
    <row r="67" spans="51:57" x14ac:dyDescent="0.35">
      <c r="AY67" s="566"/>
    </row>
    <row r="68" spans="51:57" x14ac:dyDescent="0.35">
      <c r="AY68" s="566"/>
    </row>
    <row r="69" spans="51:57" x14ac:dyDescent="0.35">
      <c r="AY69" s="566"/>
    </row>
    <row r="70" spans="51:57" x14ac:dyDescent="0.35">
      <c r="AY70" s="566"/>
    </row>
    <row r="71" spans="51:57" x14ac:dyDescent="0.35">
      <c r="AY71" s="566"/>
    </row>
    <row r="72" spans="51:57" x14ac:dyDescent="0.35">
      <c r="AY72" s="566"/>
    </row>
    <row r="73" spans="51:57" x14ac:dyDescent="0.35">
      <c r="AY73" s="566"/>
    </row>
    <row r="74" spans="51:57" x14ac:dyDescent="0.35">
      <c r="AY74" s="363"/>
      <c r="AZ74" s="363"/>
      <c r="BA74" s="363"/>
      <c r="BB74" s="363"/>
      <c r="BC74" s="363"/>
      <c r="BD74" s="363"/>
      <c r="BE74" s="363"/>
    </row>
    <row r="75" spans="51:57" x14ac:dyDescent="0.35">
      <c r="AY75" s="363"/>
      <c r="AZ75" s="363"/>
      <c r="BA75" s="363"/>
      <c r="BB75" s="363"/>
      <c r="BC75" s="363"/>
      <c r="BD75" s="363"/>
      <c r="BE75" s="363"/>
    </row>
    <row r="76" spans="51:57" x14ac:dyDescent="0.35">
      <c r="AY76" s="363"/>
      <c r="AZ76" s="363"/>
      <c r="BA76" s="363"/>
      <c r="BB76" s="363"/>
      <c r="BC76" s="363"/>
      <c r="BD76" s="363"/>
      <c r="BE76" s="363"/>
    </row>
    <row r="77" spans="51:57" x14ac:dyDescent="0.35">
      <c r="AY77" s="363"/>
      <c r="AZ77" s="363"/>
      <c r="BA77" s="363"/>
      <c r="BB77" s="363"/>
      <c r="BC77" s="363"/>
      <c r="BD77" s="363"/>
      <c r="BE77" s="363"/>
    </row>
    <row r="78" spans="51:57" x14ac:dyDescent="0.35">
      <c r="AY78" s="363"/>
      <c r="AZ78" s="363"/>
      <c r="BA78" s="363"/>
      <c r="BB78" s="363"/>
      <c r="BC78" s="363"/>
      <c r="BD78" s="363"/>
      <c r="BE78" s="363"/>
    </row>
    <row r="79" spans="51:57" x14ac:dyDescent="0.35">
      <c r="AY79" s="363"/>
      <c r="AZ79" s="363"/>
      <c r="BA79" s="363"/>
      <c r="BB79" s="363"/>
      <c r="BC79" s="363"/>
      <c r="BD79" s="363"/>
      <c r="BE79" s="363"/>
    </row>
    <row r="80" spans="51:57" x14ac:dyDescent="0.35">
      <c r="AY80" s="363"/>
      <c r="AZ80" s="363"/>
      <c r="BA80" s="363"/>
      <c r="BB80" s="363"/>
      <c r="BC80" s="363"/>
      <c r="BD80" s="363"/>
      <c r="BE80" s="363"/>
    </row>
    <row r="81" spans="51:57" x14ac:dyDescent="0.35">
      <c r="AY81" s="363"/>
      <c r="AZ81" s="363"/>
      <c r="BA81" s="363"/>
      <c r="BB81" s="363"/>
      <c r="BC81" s="363"/>
      <c r="BD81" s="363"/>
      <c r="BE81" s="363"/>
    </row>
    <row r="82" spans="51:57" x14ac:dyDescent="0.35">
      <c r="AY82" s="363"/>
      <c r="AZ82" s="363"/>
      <c r="BA82" s="363"/>
      <c r="BB82" s="363"/>
      <c r="BC82" s="363"/>
      <c r="BD82" s="363"/>
      <c r="BE82" s="363"/>
    </row>
    <row r="83" spans="51:57" x14ac:dyDescent="0.35">
      <c r="AY83" s="363"/>
      <c r="AZ83" s="363"/>
      <c r="BA83" s="363"/>
      <c r="BB83" s="363"/>
      <c r="BC83" s="363"/>
      <c r="BD83" s="363"/>
      <c r="BE83" s="363"/>
    </row>
    <row r="84" spans="51:57" x14ac:dyDescent="0.35">
      <c r="AY84" s="363"/>
      <c r="AZ84" s="363"/>
      <c r="BA84" s="363"/>
      <c r="BB84" s="363"/>
      <c r="BC84" s="363"/>
      <c r="BD84" s="363"/>
      <c r="BE84" s="363"/>
    </row>
    <row r="85" spans="51:57" x14ac:dyDescent="0.35">
      <c r="AY85" s="363"/>
      <c r="AZ85" s="363"/>
      <c r="BA85" s="363"/>
      <c r="BB85" s="363"/>
      <c r="BC85" s="363"/>
      <c r="BD85" s="363"/>
      <c r="BE85" s="363"/>
    </row>
    <row r="86" spans="51:57" x14ac:dyDescent="0.35">
      <c r="AY86" s="363"/>
      <c r="AZ86" s="363"/>
      <c r="BA86" s="363"/>
      <c r="BB86" s="363"/>
      <c r="BC86" s="363"/>
      <c r="BD86" s="363"/>
      <c r="BE86" s="363"/>
    </row>
    <row r="87" spans="51:57" x14ac:dyDescent="0.35">
      <c r="AY87" s="363"/>
      <c r="AZ87" s="363"/>
      <c r="BA87" s="363"/>
      <c r="BB87" s="363"/>
      <c r="BC87" s="363"/>
      <c r="BD87" s="363"/>
      <c r="BE87" s="363"/>
    </row>
    <row r="88" spans="51:57" x14ac:dyDescent="0.35">
      <c r="AY88" s="363"/>
      <c r="AZ88" s="363"/>
      <c r="BA88" s="363"/>
      <c r="BB88" s="363"/>
      <c r="BC88" s="363"/>
      <c r="BD88" s="363"/>
      <c r="BE88" s="363"/>
    </row>
    <row r="89" spans="51:57" x14ac:dyDescent="0.35">
      <c r="AY89" s="363"/>
      <c r="AZ89" s="363"/>
      <c r="BA89" s="363"/>
      <c r="BB89" s="363"/>
      <c r="BC89" s="363"/>
      <c r="BD89" s="363"/>
      <c r="BE89" s="363"/>
    </row>
    <row r="90" spans="51:57" x14ac:dyDescent="0.35">
      <c r="AY90" s="363"/>
      <c r="AZ90" s="363"/>
      <c r="BA90" s="363"/>
      <c r="BB90" s="363"/>
      <c r="BC90" s="363"/>
      <c r="BD90" s="363"/>
      <c r="BE90" s="363"/>
    </row>
  </sheetData>
  <hyperlinks>
    <hyperlink ref="A1" location="Contents!A1" display="Contents page" xr:uid="{00000000-0004-0000-1F00-000000000000}"/>
    <hyperlink ref="B1" location="Notes!A1" display="Information relating to this table can be found in the 'Notes' tab" xr:uid="{00000000-0004-0000-1F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C9C9C9"/>
  </sheetPr>
  <dimension ref="A1:CE33"/>
  <sheetViews>
    <sheetView zoomScale="70" zoomScaleNormal="70" workbookViewId="0">
      <pane xSplit="3" ySplit="3" topLeftCell="BY4" activePane="bottomRight" state="frozen"/>
      <selection pane="topRight" activeCell="D1" sqref="D1"/>
      <selection pane="bottomLeft" activeCell="A4" sqref="A4"/>
      <selection pane="bottomRight"/>
    </sheetView>
  </sheetViews>
  <sheetFormatPr defaultColWidth="9" defaultRowHeight="12.5" x14ac:dyDescent="0.25"/>
  <cols>
    <col min="1" max="1" width="23" style="1" customWidth="1"/>
    <col min="2" max="2" width="57" style="1" bestFit="1" customWidth="1"/>
    <col min="3" max="3" width="10.81640625" style="1" customWidth="1"/>
    <col min="4" max="83" width="12.81640625" style="1" customWidth="1"/>
    <col min="84" max="84" width="9" style="1" customWidth="1"/>
    <col min="85" max="16384" width="9" style="1"/>
  </cols>
  <sheetData>
    <row r="1" spans="1:83" ht="26.25" customHeight="1" thickBot="1" x14ac:dyDescent="0.3">
      <c r="A1" s="45" t="s">
        <v>46</v>
      </c>
      <c r="B1" s="46" t="s">
        <v>114</v>
      </c>
    </row>
    <row r="2" spans="1:83" ht="15.5" x14ac:dyDescent="0.35">
      <c r="A2" s="48" t="s">
        <v>47</v>
      </c>
      <c r="B2" s="177" t="s">
        <v>804</v>
      </c>
      <c r="C2" s="567"/>
      <c r="D2" s="51"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83" ht="15.5" x14ac:dyDescent="0.35">
      <c r="A3" s="112">
        <v>2023</v>
      </c>
      <c r="B3" s="261" t="s">
        <v>805</v>
      </c>
      <c r="C3" s="568"/>
      <c r="D3" s="263" t="s">
        <v>150</v>
      </c>
      <c r="E3" s="263" t="s">
        <v>150</v>
      </c>
      <c r="F3" s="263" t="s">
        <v>150</v>
      </c>
      <c r="G3" s="263" t="s">
        <v>150</v>
      </c>
      <c r="H3" s="263" t="s">
        <v>150</v>
      </c>
      <c r="I3" s="263" t="s">
        <v>150</v>
      </c>
      <c r="J3" s="263" t="s">
        <v>150</v>
      </c>
      <c r="K3" s="263" t="s">
        <v>150</v>
      </c>
      <c r="L3" s="263" t="s">
        <v>150</v>
      </c>
      <c r="M3" s="263" t="s">
        <v>150</v>
      </c>
      <c r="N3" s="263" t="s">
        <v>150</v>
      </c>
      <c r="O3" s="263" t="s">
        <v>150</v>
      </c>
      <c r="P3" s="263" t="s">
        <v>150</v>
      </c>
      <c r="Q3" s="263" t="s">
        <v>150</v>
      </c>
      <c r="R3" s="263" t="s">
        <v>150</v>
      </c>
      <c r="S3" s="263" t="s">
        <v>150</v>
      </c>
      <c r="T3" s="263" t="s">
        <v>150</v>
      </c>
      <c r="U3" s="263" t="s">
        <v>150</v>
      </c>
      <c r="V3" s="263" t="s">
        <v>150</v>
      </c>
      <c r="W3" s="263" t="s">
        <v>150</v>
      </c>
      <c r="X3" s="263" t="s">
        <v>150</v>
      </c>
      <c r="Y3" s="263" t="s">
        <v>150</v>
      </c>
      <c r="Z3" s="263" t="s">
        <v>150</v>
      </c>
      <c r="AA3" s="263" t="s">
        <v>150</v>
      </c>
      <c r="AB3" s="263" t="s">
        <v>150</v>
      </c>
      <c r="AC3" s="263" t="s">
        <v>150</v>
      </c>
      <c r="AD3" s="263" t="s">
        <v>150</v>
      </c>
      <c r="AE3" s="263" t="s">
        <v>150</v>
      </c>
      <c r="AF3" s="263" t="s">
        <v>150</v>
      </c>
      <c r="AG3" s="263" t="s">
        <v>150</v>
      </c>
      <c r="AH3" s="263" t="s">
        <v>150</v>
      </c>
      <c r="AI3" s="263" t="s">
        <v>150</v>
      </c>
      <c r="AJ3" s="263" t="s">
        <v>150</v>
      </c>
      <c r="AK3" s="263" t="s">
        <v>150</v>
      </c>
      <c r="AL3" s="263" t="s">
        <v>150</v>
      </c>
      <c r="AM3" s="263" t="s">
        <v>150</v>
      </c>
      <c r="AN3" s="263" t="s">
        <v>150</v>
      </c>
      <c r="AO3" s="263" t="s">
        <v>150</v>
      </c>
      <c r="AP3" s="263" t="s">
        <v>150</v>
      </c>
      <c r="AQ3" s="263" t="s">
        <v>150</v>
      </c>
      <c r="AR3" s="263" t="s">
        <v>150</v>
      </c>
      <c r="AS3" s="263" t="s">
        <v>150</v>
      </c>
      <c r="AT3" s="263" t="s">
        <v>150</v>
      </c>
      <c r="AU3" s="263" t="s">
        <v>150</v>
      </c>
      <c r="AV3" s="263" t="s">
        <v>150</v>
      </c>
      <c r="AW3" s="263" t="s">
        <v>150</v>
      </c>
      <c r="AX3" s="263" t="s">
        <v>150</v>
      </c>
      <c r="AY3" s="263" t="s">
        <v>150</v>
      </c>
      <c r="AZ3" s="263" t="s">
        <v>150</v>
      </c>
      <c r="BA3" s="263" t="s">
        <v>150</v>
      </c>
      <c r="BB3" s="263" t="s">
        <v>150</v>
      </c>
      <c r="BC3" s="263" t="s">
        <v>150</v>
      </c>
      <c r="BD3" s="263" t="s">
        <v>150</v>
      </c>
      <c r="BE3" s="263" t="s">
        <v>150</v>
      </c>
      <c r="BF3" s="263" t="s">
        <v>150</v>
      </c>
      <c r="BG3" s="263" t="s">
        <v>150</v>
      </c>
      <c r="BH3" s="263" t="s">
        <v>150</v>
      </c>
      <c r="BI3" s="263" t="s">
        <v>150</v>
      </c>
      <c r="BJ3" s="263" t="s">
        <v>150</v>
      </c>
      <c r="BK3" s="263" t="s">
        <v>150</v>
      </c>
      <c r="BL3" s="263" t="s">
        <v>150</v>
      </c>
      <c r="BM3" s="263" t="s">
        <v>150</v>
      </c>
      <c r="BN3" s="263" t="s">
        <v>150</v>
      </c>
      <c r="BO3" s="263" t="s">
        <v>150</v>
      </c>
      <c r="BP3" s="263" t="s">
        <v>150</v>
      </c>
      <c r="BQ3" s="263" t="s">
        <v>150</v>
      </c>
      <c r="BR3" s="263" t="s">
        <v>150</v>
      </c>
      <c r="BS3" s="263" t="s">
        <v>150</v>
      </c>
      <c r="BT3" s="263" t="s">
        <v>150</v>
      </c>
      <c r="BU3" s="263" t="s">
        <v>150</v>
      </c>
      <c r="BV3" s="263" t="s">
        <v>150</v>
      </c>
      <c r="BW3" s="263" t="s">
        <v>150</v>
      </c>
      <c r="BX3" s="263" t="s">
        <v>150</v>
      </c>
      <c r="BY3" s="263" t="s">
        <v>150</v>
      </c>
      <c r="BZ3" s="263" t="s">
        <v>151</v>
      </c>
      <c r="CA3" s="263" t="s">
        <v>151</v>
      </c>
      <c r="CB3" s="263" t="s">
        <v>151</v>
      </c>
      <c r="CC3" s="263" t="s">
        <v>151</v>
      </c>
      <c r="CD3" s="263" t="s">
        <v>151</v>
      </c>
      <c r="CE3" s="264" t="s">
        <v>151</v>
      </c>
    </row>
    <row r="4" spans="1:83" ht="25.5" customHeight="1" x14ac:dyDescent="0.35">
      <c r="A4" s="455"/>
      <c r="B4" s="240" t="s">
        <v>806</v>
      </c>
      <c r="D4" s="567"/>
      <c r="E4" s="567"/>
      <c r="F4" s="567"/>
      <c r="G4" s="567"/>
      <c r="H4" s="567"/>
      <c r="I4" s="567"/>
      <c r="J4" s="567"/>
      <c r="K4" s="567"/>
      <c r="L4" s="567"/>
      <c r="M4" s="567"/>
      <c r="N4" s="567"/>
      <c r="O4" s="567"/>
      <c r="P4" s="567"/>
      <c r="Q4" s="567"/>
      <c r="R4" s="567"/>
      <c r="S4" s="567"/>
      <c r="T4" s="567"/>
      <c r="U4" s="567"/>
      <c r="V4" s="567"/>
      <c r="W4" s="567"/>
      <c r="X4" s="567"/>
      <c r="Y4" s="567"/>
      <c r="Z4" s="567"/>
      <c r="AA4" s="567"/>
      <c r="AB4" s="567"/>
      <c r="AC4" s="567"/>
      <c r="AD4" s="567"/>
      <c r="AE4" s="567"/>
      <c r="AF4" s="567"/>
      <c r="AG4" s="567"/>
      <c r="AH4" s="567"/>
      <c r="AI4" s="567"/>
      <c r="AJ4" s="567"/>
      <c r="AK4" s="567"/>
      <c r="AL4" s="567"/>
      <c r="AM4" s="567"/>
      <c r="AN4" s="567"/>
      <c r="AO4" s="567"/>
      <c r="AP4" s="567"/>
      <c r="AQ4" s="567"/>
      <c r="AR4" s="567"/>
      <c r="AS4" s="567"/>
      <c r="AT4" s="567"/>
      <c r="AU4" s="567"/>
      <c r="AV4" s="567"/>
      <c r="AW4" s="567"/>
      <c r="AX4" s="567"/>
      <c r="AY4" s="567"/>
      <c r="AZ4" s="567"/>
      <c r="BA4" s="567"/>
      <c r="BB4" s="567"/>
      <c r="BC4" s="567"/>
      <c r="BD4" s="567"/>
      <c r="BE4" s="567"/>
      <c r="BF4" s="567"/>
      <c r="BG4" s="567"/>
      <c r="BH4" s="567"/>
      <c r="BI4" s="567"/>
      <c r="BJ4" s="567"/>
      <c r="BK4" s="567"/>
      <c r="BL4" s="567"/>
      <c r="BM4" s="567"/>
      <c r="BN4" s="567"/>
      <c r="BO4" s="567"/>
      <c r="BP4" s="567"/>
      <c r="BQ4" s="567"/>
      <c r="BR4" s="567"/>
      <c r="BS4" s="567"/>
      <c r="BT4" s="567"/>
      <c r="BU4" s="567"/>
      <c r="BV4" s="567"/>
      <c r="BW4" s="193">
        <f t="shared" ref="BW4:CE4" si="0">SUM(BW5,BW8:BW11,BW14:BW15)</f>
        <v>64234.122561717471</v>
      </c>
      <c r="BX4" s="193">
        <f t="shared" si="0"/>
        <v>80052.804102481721</v>
      </c>
      <c r="BY4" s="193">
        <f t="shared" si="0"/>
        <v>75710.60678135998</v>
      </c>
      <c r="BZ4" s="193">
        <f t="shared" si="0"/>
        <v>74316.02004091868</v>
      </c>
      <c r="CA4" s="193">
        <f t="shared" si="0"/>
        <v>80658.066325453023</v>
      </c>
      <c r="CB4" s="193">
        <f t="shared" si="0"/>
        <v>86593.401856207027</v>
      </c>
      <c r="CC4" s="193">
        <f t="shared" si="0"/>
        <v>87905.625968820561</v>
      </c>
      <c r="CD4" s="193">
        <f t="shared" si="0"/>
        <v>88388.236924068129</v>
      </c>
      <c r="CE4" s="569">
        <f t="shared" si="0"/>
        <v>89954.258532306892</v>
      </c>
    </row>
    <row r="5" spans="1:83" ht="24.75" customHeight="1" x14ac:dyDescent="0.35">
      <c r="A5" s="570"/>
      <c r="B5" s="73" t="s">
        <v>263</v>
      </c>
      <c r="BW5" s="197">
        <f t="shared" ref="BW5:CE5" si="1">SUM(BW6:BW7)</f>
        <v>13850.988828140005</v>
      </c>
      <c r="BX5" s="197">
        <f t="shared" si="1"/>
        <v>13427.615083349996</v>
      </c>
      <c r="BY5" s="197">
        <f t="shared" si="1"/>
        <v>12688.531819610009</v>
      </c>
      <c r="BZ5" s="197">
        <f t="shared" si="1"/>
        <v>12113.60287542412</v>
      </c>
      <c r="CA5" s="197">
        <f t="shared" si="1"/>
        <v>13199.480392776315</v>
      </c>
      <c r="CB5" s="197">
        <f t="shared" si="1"/>
        <v>12569.532549703876</v>
      </c>
      <c r="CC5" s="197">
        <f t="shared" si="1"/>
        <v>11457.920715884371</v>
      </c>
      <c r="CD5" s="197">
        <f t="shared" si="1"/>
        <v>10679.978955734632</v>
      </c>
      <c r="CE5" s="220">
        <f t="shared" si="1"/>
        <v>10292.83561526562</v>
      </c>
    </row>
    <row r="6" spans="1:83" ht="15.5" x14ac:dyDescent="0.35">
      <c r="A6" s="378"/>
      <c r="B6" s="201" t="s">
        <v>254</v>
      </c>
      <c r="BW6" s="197">
        <v>4511.989815750002</v>
      </c>
      <c r="BX6" s="197">
        <v>4567.4223184649991</v>
      </c>
      <c r="BY6" s="197">
        <v>4506.7600548399996</v>
      </c>
      <c r="BZ6" s="197">
        <v>4538.0394331882653</v>
      </c>
      <c r="CA6" s="197">
        <v>4955.1955715589593</v>
      </c>
      <c r="CB6" s="197">
        <v>5026.9464942603099</v>
      </c>
      <c r="CC6" s="197">
        <v>4907.0615198696159</v>
      </c>
      <c r="CD6" s="197">
        <v>4842.9895107837719</v>
      </c>
      <c r="CE6" s="220">
        <v>4888.6975676361053</v>
      </c>
    </row>
    <row r="7" spans="1:83" ht="15.5" x14ac:dyDescent="0.35">
      <c r="A7" s="378"/>
      <c r="B7" s="201" t="s">
        <v>264</v>
      </c>
      <c r="BW7" s="197">
        <v>9338.9990123900043</v>
      </c>
      <c r="BX7" s="197">
        <v>8860.1927648849978</v>
      </c>
      <c r="BY7" s="197">
        <v>8181.7717647700092</v>
      </c>
      <c r="BZ7" s="197">
        <v>7575.5634422358535</v>
      </c>
      <c r="CA7" s="197">
        <v>8244.2848212173558</v>
      </c>
      <c r="CB7" s="197">
        <v>7542.5860554435658</v>
      </c>
      <c r="CC7" s="197">
        <v>6550.8591960147551</v>
      </c>
      <c r="CD7" s="197">
        <v>5836.9894449508602</v>
      </c>
      <c r="CE7" s="220">
        <v>5404.1380476295135</v>
      </c>
    </row>
    <row r="8" spans="1:83" ht="25.5" customHeight="1" x14ac:dyDescent="0.35">
      <c r="A8" s="378"/>
      <c r="B8" s="170" t="s">
        <v>807</v>
      </c>
      <c r="BW8" s="197">
        <v>12614.417210150652</v>
      </c>
      <c r="BX8" s="197">
        <v>11568.044655145477</v>
      </c>
      <c r="BY8" s="197">
        <v>10419.943516254049</v>
      </c>
      <c r="BZ8" s="197">
        <v>9409.1362062306052</v>
      </c>
      <c r="CA8" s="197">
        <v>8839.4709463258878</v>
      </c>
      <c r="CB8" s="197">
        <v>8389.2026248556485</v>
      </c>
      <c r="CC8" s="197">
        <v>5619.9912197836611</v>
      </c>
      <c r="CD8" s="197">
        <v>5045.5744805022014</v>
      </c>
      <c r="CE8" s="220">
        <v>4862.734932666167</v>
      </c>
    </row>
    <row r="9" spans="1:83" ht="24" customHeight="1" x14ac:dyDescent="0.35">
      <c r="A9" s="378"/>
      <c r="B9" s="170" t="s">
        <v>808</v>
      </c>
      <c r="BW9" s="197">
        <v>1.4391787459022238</v>
      </c>
      <c r="BX9" s="197">
        <v>1.1305357672420582</v>
      </c>
      <c r="BY9" s="197">
        <v>0.84639092662627746</v>
      </c>
      <c r="BZ9" s="197">
        <v>0.66420630900168853</v>
      </c>
      <c r="CA9" s="197">
        <v>0.60255185665735755</v>
      </c>
      <c r="CB9" s="197">
        <v>0.47320139813001039</v>
      </c>
      <c r="CC9" s="197">
        <v>8.9254646212237304E-2</v>
      </c>
      <c r="CD9" s="197">
        <v>0</v>
      </c>
      <c r="CE9" s="220">
        <v>0</v>
      </c>
    </row>
    <row r="10" spans="1:83" ht="15.5" x14ac:dyDescent="0.35">
      <c r="A10" s="378"/>
      <c r="B10" s="170" t="s">
        <v>809</v>
      </c>
      <c r="BW10" s="197">
        <v>1375.5700157400001</v>
      </c>
      <c r="BX10" s="197">
        <v>1080.568419710004</v>
      </c>
      <c r="BY10" s="197">
        <v>767.66384649722625</v>
      </c>
      <c r="BZ10" s="197">
        <v>642.01058595206734</v>
      </c>
      <c r="CA10" s="197">
        <v>618.16685165576166</v>
      </c>
      <c r="CB10" s="197">
        <v>506.05303741542451</v>
      </c>
      <c r="CC10" s="197">
        <v>98.701888845899035</v>
      </c>
      <c r="CD10" s="197">
        <v>0</v>
      </c>
      <c r="CE10" s="220">
        <v>0</v>
      </c>
    </row>
    <row r="11" spans="1:83" ht="25.5" customHeight="1" x14ac:dyDescent="0.35">
      <c r="A11" s="378"/>
      <c r="B11" s="73" t="s">
        <v>279</v>
      </c>
      <c r="BW11" s="197">
        <f t="shared" ref="BW11:CE11" si="2">SUM(BW12:BW13)</f>
        <v>713.74196914999993</v>
      </c>
      <c r="BX11" s="197">
        <f t="shared" si="2"/>
        <v>1046.2354867050001</v>
      </c>
      <c r="BY11" s="197">
        <f t="shared" si="2"/>
        <v>490.13371098000005</v>
      </c>
      <c r="BZ11" s="197">
        <f t="shared" si="2"/>
        <v>308.81630884711075</v>
      </c>
      <c r="CA11" s="197">
        <f t="shared" si="2"/>
        <v>242.39137179933238</v>
      </c>
      <c r="CB11" s="197">
        <f t="shared" si="2"/>
        <v>209.37503043257323</v>
      </c>
      <c r="CC11" s="197">
        <f t="shared" si="2"/>
        <v>119.46680988957046</v>
      </c>
      <c r="CD11" s="197">
        <f t="shared" si="2"/>
        <v>109.5574180627633</v>
      </c>
      <c r="CE11" s="220">
        <f t="shared" si="2"/>
        <v>111.84090659739111</v>
      </c>
    </row>
    <row r="12" spans="1:83" ht="15.5" x14ac:dyDescent="0.35">
      <c r="A12" s="378"/>
      <c r="B12" s="201" t="s">
        <v>254</v>
      </c>
      <c r="BW12" s="197">
        <v>110.7615586</v>
      </c>
      <c r="BX12" s="197">
        <v>610.87668224000004</v>
      </c>
      <c r="BY12" s="197">
        <v>190.11094458999997</v>
      </c>
      <c r="BZ12" s="197">
        <v>110.59108406895372</v>
      </c>
      <c r="CA12" s="197">
        <v>100.13905472051609</v>
      </c>
      <c r="CB12" s="197">
        <v>111.36267620056452</v>
      </c>
      <c r="CC12" s="197">
        <v>110.10333226466915</v>
      </c>
      <c r="CD12" s="197">
        <v>109.5574180627633</v>
      </c>
      <c r="CE12" s="220">
        <v>111.84090659739111</v>
      </c>
    </row>
    <row r="13" spans="1:83" ht="15.5" x14ac:dyDescent="0.35">
      <c r="A13" s="571"/>
      <c r="B13" s="201" t="s">
        <v>264</v>
      </c>
      <c r="BW13" s="197">
        <v>602.98041054999987</v>
      </c>
      <c r="BX13" s="197">
        <v>435.35880446500005</v>
      </c>
      <c r="BY13" s="197">
        <v>300.02276639000007</v>
      </c>
      <c r="BZ13" s="197">
        <v>198.22522477815701</v>
      </c>
      <c r="CA13" s="197">
        <v>142.25231707881628</v>
      </c>
      <c r="CB13" s="197">
        <v>98.01235423200869</v>
      </c>
      <c r="CC13" s="197">
        <v>9.3634776249013072</v>
      </c>
      <c r="CD13" s="197">
        <v>0</v>
      </c>
      <c r="CE13" s="220">
        <v>0</v>
      </c>
    </row>
    <row r="14" spans="1:83" ht="26.25" customHeight="1" x14ac:dyDescent="0.35">
      <c r="A14" s="571"/>
      <c r="B14" s="170" t="s">
        <v>810</v>
      </c>
      <c r="BW14" s="572">
        <f>'Non-DWP_Welfare'!BW5</f>
        <v>17289.709190680911</v>
      </c>
      <c r="BX14" s="572">
        <f>'Non-DWP_Welfare'!BX5</f>
        <v>14608.861107788984</v>
      </c>
      <c r="BY14" s="572">
        <f>'Non-DWP_Welfare'!BY5</f>
        <v>10407.805805700031</v>
      </c>
      <c r="BZ14" s="572">
        <f>'Non-DWP_Welfare'!BZ5</f>
        <v>8437.2666977103145</v>
      </c>
      <c r="CA14" s="572">
        <f>'Non-DWP_Welfare'!CA5</f>
        <v>6938.7859176168249</v>
      </c>
      <c r="CB14" s="572">
        <f>'Non-DWP_Welfare'!CB5</f>
        <v>3758.9854089113733</v>
      </c>
      <c r="CC14" s="572">
        <f>'Non-DWP_Welfare'!CC5</f>
        <v>244.68929593050177</v>
      </c>
      <c r="CD14" s="572">
        <f>'Non-DWP_Welfare'!CD5</f>
        <v>0</v>
      </c>
      <c r="CE14" s="573">
        <f>'Non-DWP_Welfare'!CE5</f>
        <v>0</v>
      </c>
    </row>
    <row r="15" spans="1:83" s="576" customFormat="1" ht="33" customHeight="1" thickBot="1" x14ac:dyDescent="0.3">
      <c r="A15" s="574"/>
      <c r="B15" s="575" t="s">
        <v>811</v>
      </c>
      <c r="BW15" s="577">
        <v>18388.256169110005</v>
      </c>
      <c r="BX15" s="577">
        <v>38320.348814015022</v>
      </c>
      <c r="BY15" s="577">
        <v>40935.681691392034</v>
      </c>
      <c r="BZ15" s="577">
        <v>43404.52316044546</v>
      </c>
      <c r="CA15" s="577">
        <v>50819.168293422241</v>
      </c>
      <c r="CB15" s="577">
        <v>61159.780003489999</v>
      </c>
      <c r="CC15" s="577">
        <v>70364.766783840343</v>
      </c>
      <c r="CD15" s="577">
        <v>72553.126069768536</v>
      </c>
      <c r="CE15" s="578">
        <v>74686.847077777711</v>
      </c>
    </row>
    <row r="16" spans="1:83" ht="25.5" customHeight="1" x14ac:dyDescent="0.35">
      <c r="A16" s="579"/>
      <c r="B16" s="177" t="s">
        <v>812</v>
      </c>
      <c r="C16" s="567"/>
      <c r="D16" s="51" t="s">
        <v>171</v>
      </c>
      <c r="E16" s="51" t="s">
        <v>172</v>
      </c>
      <c r="F16" s="51" t="s">
        <v>173</v>
      </c>
      <c r="G16" s="51" t="s">
        <v>174</v>
      </c>
      <c r="H16" s="51" t="s">
        <v>175</v>
      </c>
      <c r="I16" s="51" t="s">
        <v>176</v>
      </c>
      <c r="J16" s="51" t="s">
        <v>177</v>
      </c>
      <c r="K16" s="51" t="s">
        <v>178</v>
      </c>
      <c r="L16" s="51" t="s">
        <v>179</v>
      </c>
      <c r="M16" s="51" t="s">
        <v>180</v>
      </c>
      <c r="N16" s="51" t="s">
        <v>181</v>
      </c>
      <c r="O16" s="51" t="s">
        <v>182</v>
      </c>
      <c r="P16" s="51" t="s">
        <v>183</v>
      </c>
      <c r="Q16" s="51" t="s">
        <v>184</v>
      </c>
      <c r="R16" s="51" t="s">
        <v>185</v>
      </c>
      <c r="S16" s="51" t="s">
        <v>186</v>
      </c>
      <c r="T16" s="51" t="s">
        <v>187</v>
      </c>
      <c r="U16" s="51" t="s">
        <v>188</v>
      </c>
      <c r="V16" s="51" t="s">
        <v>189</v>
      </c>
      <c r="W16" s="51" t="s">
        <v>190</v>
      </c>
      <c r="X16" s="51" t="s">
        <v>191</v>
      </c>
      <c r="Y16" s="51" t="s">
        <v>192</v>
      </c>
      <c r="Z16" s="51" t="s">
        <v>193</v>
      </c>
      <c r="AA16" s="51" t="s">
        <v>194</v>
      </c>
      <c r="AB16" s="51" t="s">
        <v>195</v>
      </c>
      <c r="AC16" s="51" t="s">
        <v>196</v>
      </c>
      <c r="AD16" s="51" t="s">
        <v>197</v>
      </c>
      <c r="AE16" s="51" t="s">
        <v>198</v>
      </c>
      <c r="AF16" s="51" t="s">
        <v>199</v>
      </c>
      <c r="AG16" s="51" t="s">
        <v>200</v>
      </c>
      <c r="AH16" s="51" t="s">
        <v>201</v>
      </c>
      <c r="AI16" s="51" t="s">
        <v>202</v>
      </c>
      <c r="AJ16" s="51" t="s">
        <v>203</v>
      </c>
      <c r="AK16" s="51" t="s">
        <v>204</v>
      </c>
      <c r="AL16" s="51" t="s">
        <v>205</v>
      </c>
      <c r="AM16" s="51" t="s">
        <v>206</v>
      </c>
      <c r="AN16" s="51" t="s">
        <v>207</v>
      </c>
      <c r="AO16" s="51" t="s">
        <v>208</v>
      </c>
      <c r="AP16" s="51" t="s">
        <v>209</v>
      </c>
      <c r="AQ16" s="51" t="s">
        <v>210</v>
      </c>
      <c r="AR16" s="51" t="s">
        <v>211</v>
      </c>
      <c r="AS16" s="51" t="s">
        <v>212</v>
      </c>
      <c r="AT16" s="51" t="s">
        <v>213</v>
      </c>
      <c r="AU16" s="51" t="s">
        <v>214</v>
      </c>
      <c r="AV16" s="51" t="s">
        <v>215</v>
      </c>
      <c r="AW16" s="51" t="s">
        <v>216</v>
      </c>
      <c r="AX16" s="51" t="s">
        <v>217</v>
      </c>
      <c r="AY16" s="51" t="s">
        <v>116</v>
      </c>
      <c r="AZ16" s="51" t="s">
        <v>117</v>
      </c>
      <c r="BA16" s="51" t="s">
        <v>118</v>
      </c>
      <c r="BB16" s="51" t="s">
        <v>119</v>
      </c>
      <c r="BC16" s="51" t="s">
        <v>120</v>
      </c>
      <c r="BD16" s="51" t="s">
        <v>121</v>
      </c>
      <c r="BE16" s="51" t="s">
        <v>122</v>
      </c>
      <c r="BF16" s="51" t="s">
        <v>123</v>
      </c>
      <c r="BG16" s="51" t="s">
        <v>124</v>
      </c>
      <c r="BH16" s="51" t="s">
        <v>125</v>
      </c>
      <c r="BI16" s="51" t="s">
        <v>126</v>
      </c>
      <c r="BJ16" s="51" t="s">
        <v>127</v>
      </c>
      <c r="BK16" s="51" t="s">
        <v>128</v>
      </c>
      <c r="BL16" s="51" t="s">
        <v>129</v>
      </c>
      <c r="BM16" s="51" t="s">
        <v>130</v>
      </c>
      <c r="BN16" s="51" t="s">
        <v>131</v>
      </c>
      <c r="BO16" s="51" t="s">
        <v>132</v>
      </c>
      <c r="BP16" s="51" t="s">
        <v>133</v>
      </c>
      <c r="BQ16" s="51" t="s">
        <v>134</v>
      </c>
      <c r="BR16" s="51" t="s">
        <v>135</v>
      </c>
      <c r="BS16" s="51" t="s">
        <v>136</v>
      </c>
      <c r="BT16" s="51" t="s">
        <v>137</v>
      </c>
      <c r="BU16" s="51" t="s">
        <v>138</v>
      </c>
      <c r="BV16" s="51" t="s">
        <v>139</v>
      </c>
      <c r="BW16" s="51" t="s">
        <v>140</v>
      </c>
      <c r="BX16" s="51" t="s">
        <v>141</v>
      </c>
      <c r="BY16" s="51" t="s">
        <v>142</v>
      </c>
      <c r="BZ16" s="51" t="s">
        <v>143</v>
      </c>
      <c r="CA16" s="51" t="s">
        <v>144</v>
      </c>
      <c r="CB16" s="51" t="s">
        <v>145</v>
      </c>
      <c r="CC16" s="51" t="s">
        <v>146</v>
      </c>
      <c r="CD16" s="51" t="s">
        <v>147</v>
      </c>
      <c r="CE16" s="52" t="s">
        <v>148</v>
      </c>
    </row>
    <row r="17" spans="1:83" ht="15.5" x14ac:dyDescent="0.35">
      <c r="A17" s="579"/>
      <c r="B17" s="261" t="s">
        <v>813</v>
      </c>
      <c r="C17" s="568"/>
      <c r="D17" s="263" t="s">
        <v>150</v>
      </c>
      <c r="E17" s="263" t="s">
        <v>150</v>
      </c>
      <c r="F17" s="263" t="s">
        <v>150</v>
      </c>
      <c r="G17" s="263" t="s">
        <v>150</v>
      </c>
      <c r="H17" s="263" t="s">
        <v>150</v>
      </c>
      <c r="I17" s="263" t="s">
        <v>150</v>
      </c>
      <c r="J17" s="263" t="s">
        <v>150</v>
      </c>
      <c r="K17" s="263" t="s">
        <v>150</v>
      </c>
      <c r="L17" s="263" t="s">
        <v>150</v>
      </c>
      <c r="M17" s="263" t="s">
        <v>150</v>
      </c>
      <c r="N17" s="263" t="s">
        <v>150</v>
      </c>
      <c r="O17" s="263" t="s">
        <v>150</v>
      </c>
      <c r="P17" s="263" t="s">
        <v>150</v>
      </c>
      <c r="Q17" s="263" t="s">
        <v>150</v>
      </c>
      <c r="R17" s="263" t="s">
        <v>150</v>
      </c>
      <c r="S17" s="263" t="s">
        <v>150</v>
      </c>
      <c r="T17" s="263" t="s">
        <v>150</v>
      </c>
      <c r="U17" s="263" t="s">
        <v>150</v>
      </c>
      <c r="V17" s="263" t="s">
        <v>150</v>
      </c>
      <c r="W17" s="263" t="s">
        <v>150</v>
      </c>
      <c r="X17" s="263" t="s">
        <v>150</v>
      </c>
      <c r="Y17" s="263" t="s">
        <v>150</v>
      </c>
      <c r="Z17" s="263" t="s">
        <v>150</v>
      </c>
      <c r="AA17" s="263" t="s">
        <v>150</v>
      </c>
      <c r="AB17" s="263" t="s">
        <v>150</v>
      </c>
      <c r="AC17" s="263" t="s">
        <v>150</v>
      </c>
      <c r="AD17" s="263" t="s">
        <v>150</v>
      </c>
      <c r="AE17" s="263" t="s">
        <v>150</v>
      </c>
      <c r="AF17" s="263" t="s">
        <v>150</v>
      </c>
      <c r="AG17" s="263" t="s">
        <v>150</v>
      </c>
      <c r="AH17" s="263" t="s">
        <v>150</v>
      </c>
      <c r="AI17" s="263" t="s">
        <v>150</v>
      </c>
      <c r="AJ17" s="263" t="s">
        <v>150</v>
      </c>
      <c r="AK17" s="263" t="s">
        <v>150</v>
      </c>
      <c r="AL17" s="263" t="s">
        <v>150</v>
      </c>
      <c r="AM17" s="263" t="s">
        <v>150</v>
      </c>
      <c r="AN17" s="263" t="s">
        <v>150</v>
      </c>
      <c r="AO17" s="263" t="s">
        <v>150</v>
      </c>
      <c r="AP17" s="263" t="s">
        <v>150</v>
      </c>
      <c r="AQ17" s="263" t="s">
        <v>150</v>
      </c>
      <c r="AR17" s="263" t="s">
        <v>150</v>
      </c>
      <c r="AS17" s="263" t="s">
        <v>150</v>
      </c>
      <c r="AT17" s="263" t="s">
        <v>150</v>
      </c>
      <c r="AU17" s="263" t="s">
        <v>150</v>
      </c>
      <c r="AV17" s="263" t="s">
        <v>150</v>
      </c>
      <c r="AW17" s="263" t="s">
        <v>150</v>
      </c>
      <c r="AX17" s="263" t="s">
        <v>150</v>
      </c>
      <c r="AY17" s="263" t="s">
        <v>150</v>
      </c>
      <c r="AZ17" s="263" t="s">
        <v>150</v>
      </c>
      <c r="BA17" s="263" t="s">
        <v>150</v>
      </c>
      <c r="BB17" s="263" t="s">
        <v>150</v>
      </c>
      <c r="BC17" s="263" t="s">
        <v>150</v>
      </c>
      <c r="BD17" s="263" t="s">
        <v>150</v>
      </c>
      <c r="BE17" s="263" t="s">
        <v>150</v>
      </c>
      <c r="BF17" s="263" t="s">
        <v>150</v>
      </c>
      <c r="BG17" s="263" t="s">
        <v>150</v>
      </c>
      <c r="BH17" s="263" t="s">
        <v>150</v>
      </c>
      <c r="BI17" s="263" t="s">
        <v>150</v>
      </c>
      <c r="BJ17" s="263" t="s">
        <v>150</v>
      </c>
      <c r="BK17" s="263" t="s">
        <v>150</v>
      </c>
      <c r="BL17" s="263" t="s">
        <v>150</v>
      </c>
      <c r="BM17" s="263" t="s">
        <v>150</v>
      </c>
      <c r="BN17" s="263" t="s">
        <v>150</v>
      </c>
      <c r="BO17" s="263" t="s">
        <v>150</v>
      </c>
      <c r="BP17" s="263" t="s">
        <v>150</v>
      </c>
      <c r="BQ17" s="263" t="s">
        <v>150</v>
      </c>
      <c r="BR17" s="580" t="s">
        <v>150</v>
      </c>
      <c r="BS17" s="580" t="s">
        <v>150</v>
      </c>
      <c r="BT17" s="580" t="s">
        <v>150</v>
      </c>
      <c r="BU17" s="580" t="s">
        <v>150</v>
      </c>
      <c r="BV17" s="580" t="s">
        <v>150</v>
      </c>
      <c r="BW17" s="263" t="s">
        <v>150</v>
      </c>
      <c r="BX17" s="263" t="s">
        <v>150</v>
      </c>
      <c r="BY17" s="263" t="s">
        <v>150</v>
      </c>
      <c r="BZ17" s="263" t="s">
        <v>151</v>
      </c>
      <c r="CA17" s="263" t="s">
        <v>151</v>
      </c>
      <c r="CB17" s="263" t="s">
        <v>151</v>
      </c>
      <c r="CC17" s="263" t="s">
        <v>151</v>
      </c>
      <c r="CD17" s="263" t="s">
        <v>151</v>
      </c>
      <c r="CE17" s="264" t="s">
        <v>151</v>
      </c>
    </row>
    <row r="18" spans="1:83" s="581" customFormat="1" ht="25.5" customHeight="1" x14ac:dyDescent="0.35">
      <c r="A18" s="579"/>
      <c r="B18" s="240" t="s">
        <v>806</v>
      </c>
      <c r="D18" s="582"/>
      <c r="E18" s="582"/>
      <c r="F18" s="582"/>
      <c r="G18" s="582"/>
      <c r="H18" s="582"/>
      <c r="I18" s="582"/>
      <c r="J18" s="582"/>
      <c r="K18" s="582"/>
      <c r="L18" s="582"/>
      <c r="M18" s="582"/>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582"/>
      <c r="AX18" s="582"/>
      <c r="AY18" s="582"/>
      <c r="AZ18" s="582"/>
      <c r="BA18" s="582"/>
      <c r="BB18" s="582"/>
      <c r="BC18" s="582"/>
      <c r="BD18" s="582"/>
      <c r="BE18" s="582"/>
      <c r="BF18" s="582"/>
      <c r="BG18" s="582"/>
      <c r="BH18" s="582"/>
      <c r="BI18" s="582"/>
      <c r="BJ18" s="582"/>
      <c r="BK18" s="582"/>
      <c r="BL18" s="582"/>
      <c r="BM18" s="582"/>
      <c r="BN18" s="582"/>
      <c r="BO18" s="582"/>
      <c r="BP18" s="582"/>
      <c r="BQ18" s="582"/>
      <c r="BR18" s="582"/>
      <c r="BS18" s="582"/>
      <c r="BT18" s="582"/>
      <c r="BU18" s="582"/>
      <c r="BV18" s="582"/>
      <c r="BW18" s="193">
        <f t="shared" ref="BW18:CE18" si="3">SUM(BW19,BW22:BW25,BW28:BW29)</f>
        <v>73430.696789552385</v>
      </c>
      <c r="BX18" s="193">
        <f t="shared" si="3"/>
        <v>86118.034013846103</v>
      </c>
      <c r="BY18" s="193">
        <f t="shared" si="3"/>
        <v>82033.673072016652</v>
      </c>
      <c r="BZ18" s="193">
        <f t="shared" si="3"/>
        <v>76192.235950193019</v>
      </c>
      <c r="CA18" s="193">
        <f t="shared" si="3"/>
        <v>80658.066325453023</v>
      </c>
      <c r="CB18" s="193">
        <f t="shared" si="3"/>
        <v>85255.312868345427</v>
      </c>
      <c r="CC18" s="193">
        <f t="shared" si="3"/>
        <v>85721.193964368809</v>
      </c>
      <c r="CD18" s="193">
        <f t="shared" si="3"/>
        <v>85172.063655828359</v>
      </c>
      <c r="CE18" s="569">
        <f t="shared" si="3"/>
        <v>85272.193043932944</v>
      </c>
    </row>
    <row r="19" spans="1:83" ht="25.5" customHeight="1" x14ac:dyDescent="0.35">
      <c r="A19" s="561"/>
      <c r="B19" s="73" t="s">
        <v>263</v>
      </c>
      <c r="BW19" s="197">
        <v>15834.072613000781</v>
      </c>
      <c r="BX19" s="197">
        <v>14444.96323941911</v>
      </c>
      <c r="BY19" s="197">
        <v>13748.230470001139</v>
      </c>
      <c r="BZ19" s="197">
        <v>12419.428381431951</v>
      </c>
      <c r="CA19" s="197">
        <v>13199.480392776315</v>
      </c>
      <c r="CB19" s="197">
        <v>12375.30120266365</v>
      </c>
      <c r="CC19" s="197">
        <v>11173.194358038674</v>
      </c>
      <c r="CD19" s="197">
        <v>10291.36771041355</v>
      </c>
      <c r="CE19" s="220">
        <v>9757.0996623709216</v>
      </c>
    </row>
    <row r="20" spans="1:83" ht="15.5" x14ac:dyDescent="0.35">
      <c r="A20" s="378"/>
      <c r="B20" s="201" t="s">
        <v>254</v>
      </c>
      <c r="BW20" s="197">
        <v>5157.9836831981156</v>
      </c>
      <c r="BX20" s="197">
        <v>4913.474736920236</v>
      </c>
      <c r="BY20" s="197">
        <v>4883.1477737382284</v>
      </c>
      <c r="BZ20" s="197">
        <v>4652.6088325825558</v>
      </c>
      <c r="CA20" s="197">
        <v>4955.1955715589593</v>
      </c>
      <c r="CB20" s="197">
        <v>4949.2673454758688</v>
      </c>
      <c r="CC20" s="197">
        <v>4785.1223138895712</v>
      </c>
      <c r="CD20" s="197">
        <v>4666.7681724587501</v>
      </c>
      <c r="CE20" s="220">
        <v>4634.2437759203294</v>
      </c>
    </row>
    <row r="21" spans="1:83" ht="15.5" x14ac:dyDescent="0.35">
      <c r="A21" s="378"/>
      <c r="B21" s="201" t="s">
        <v>264</v>
      </c>
      <c r="BW21" s="197">
        <v>10676.088929802665</v>
      </c>
      <c r="BX21" s="197">
        <v>9531.4885024988744</v>
      </c>
      <c r="BY21" s="197">
        <v>8865.0826962629108</v>
      </c>
      <c r="BZ21" s="197">
        <v>7766.8195488493948</v>
      </c>
      <c r="CA21" s="197">
        <v>8244.2848212173558</v>
      </c>
      <c r="CB21" s="197">
        <v>7426.033857187781</v>
      </c>
      <c r="CC21" s="197">
        <v>6388.072044149103</v>
      </c>
      <c r="CD21" s="197">
        <v>5624.5995379547994</v>
      </c>
      <c r="CE21" s="220">
        <v>5122.8558864505912</v>
      </c>
    </row>
    <row r="22" spans="1:83" ht="25.5" customHeight="1" x14ac:dyDescent="0.35">
      <c r="A22" s="378"/>
      <c r="B22" s="170" t="s">
        <v>807</v>
      </c>
      <c r="BW22" s="197">
        <v>14420.457669449592</v>
      </c>
      <c r="BX22" s="197">
        <v>12444.501779227805</v>
      </c>
      <c r="BY22" s="197">
        <v>11290.178168955232</v>
      </c>
      <c r="BZ22" s="197">
        <v>9646.6835215058163</v>
      </c>
      <c r="CA22" s="197">
        <v>8839.4709463258878</v>
      </c>
      <c r="CB22" s="197">
        <v>8259.5680405959902</v>
      </c>
      <c r="CC22" s="197">
        <v>5480.3358956797456</v>
      </c>
      <c r="CD22" s="197">
        <v>4861.9817046779199</v>
      </c>
      <c r="CE22" s="220">
        <v>4609.6324806108287</v>
      </c>
    </row>
    <row r="23" spans="1:83" ht="24" customHeight="1" x14ac:dyDescent="0.35">
      <c r="A23" s="378"/>
      <c r="B23" s="170" t="s">
        <v>808</v>
      </c>
      <c r="BW23" s="197">
        <v>1.6452298856386653</v>
      </c>
      <c r="BX23" s="197">
        <v>1.2161912221411231</v>
      </c>
      <c r="BY23" s="197">
        <v>0.9170783265083492</v>
      </c>
      <c r="BZ23" s="197">
        <v>0.68097516238354616</v>
      </c>
      <c r="CA23" s="197">
        <v>0.60255185665735755</v>
      </c>
      <c r="CB23" s="197">
        <v>0.46588922923139248</v>
      </c>
      <c r="CC23" s="197">
        <v>8.7036691404644179E-2</v>
      </c>
      <c r="CD23" s="197">
        <v>0</v>
      </c>
      <c r="CE23" s="220">
        <v>0</v>
      </c>
    </row>
    <row r="24" spans="1:83" ht="15.5" x14ac:dyDescent="0.35">
      <c r="A24" s="378"/>
      <c r="B24" s="170" t="s">
        <v>809</v>
      </c>
      <c r="BW24" s="197">
        <v>1572.5141203812996</v>
      </c>
      <c r="BX24" s="197">
        <v>1162.4380802919206</v>
      </c>
      <c r="BY24" s="197">
        <v>831.77625553338669</v>
      </c>
      <c r="BZ24" s="197">
        <v>658.21907605450531</v>
      </c>
      <c r="CA24" s="197">
        <v>618.16685165576166</v>
      </c>
      <c r="CB24" s="197">
        <v>498.23322687415572</v>
      </c>
      <c r="CC24" s="197">
        <v>96.24917250927578</v>
      </c>
      <c r="CD24" s="197">
        <v>0</v>
      </c>
      <c r="CE24" s="220">
        <v>0</v>
      </c>
    </row>
    <row r="25" spans="1:83" ht="25.5" customHeight="1" x14ac:dyDescent="0.35">
      <c r="A25" s="378"/>
      <c r="B25" s="73" t="s">
        <v>279</v>
      </c>
      <c r="BW25" s="197">
        <v>815.93035029433975</v>
      </c>
      <c r="BX25" s="197">
        <v>1125.5039000908755</v>
      </c>
      <c r="BY25" s="197">
        <v>531.06784263690167</v>
      </c>
      <c r="BZ25" s="197">
        <v>316.61282528304616</v>
      </c>
      <c r="CA25" s="197">
        <v>242.39137179933238</v>
      </c>
      <c r="CB25" s="197">
        <v>206.13965202556437</v>
      </c>
      <c r="CC25" s="197">
        <v>116.49809065099645</v>
      </c>
      <c r="CD25" s="197">
        <v>105.57096407778873</v>
      </c>
      <c r="CE25" s="220">
        <v>106.01965413517406</v>
      </c>
    </row>
    <row r="26" spans="1:83" ht="15.5" x14ac:dyDescent="0.35">
      <c r="A26" s="378"/>
      <c r="B26" s="201" t="s">
        <v>254</v>
      </c>
      <c r="BW26" s="197">
        <v>126.61959253323958</v>
      </c>
      <c r="BX26" s="197">
        <v>657.15997695799501</v>
      </c>
      <c r="BY26" s="197">
        <v>205.98829858735141</v>
      </c>
      <c r="BZ26" s="197">
        <v>113.38311667834024</v>
      </c>
      <c r="CA26" s="197">
        <v>100.13905472051609</v>
      </c>
      <c r="CB26" s="197">
        <v>109.64183872924983</v>
      </c>
      <c r="CC26" s="197">
        <v>107.36729301638447</v>
      </c>
      <c r="CD26" s="197">
        <v>105.57096407778873</v>
      </c>
      <c r="CE26" s="220">
        <v>106.01965413517406</v>
      </c>
    </row>
    <row r="27" spans="1:83" ht="15.5" x14ac:dyDescent="0.35">
      <c r="A27" s="378"/>
      <c r="B27" s="201" t="s">
        <v>264</v>
      </c>
      <c r="BW27" s="197">
        <v>689.31075776110015</v>
      </c>
      <c r="BX27" s="197">
        <v>468.34392313288055</v>
      </c>
      <c r="BY27" s="197">
        <v>325.07954404955029</v>
      </c>
      <c r="BZ27" s="197">
        <v>203.22970860470591</v>
      </c>
      <c r="CA27" s="197">
        <v>142.25231707881628</v>
      </c>
      <c r="CB27" s="197">
        <v>96.497813296314519</v>
      </c>
      <c r="CC27" s="197">
        <v>9.1307976346119819</v>
      </c>
      <c r="CD27" s="197">
        <v>0</v>
      </c>
      <c r="CE27" s="220">
        <v>0</v>
      </c>
    </row>
    <row r="28" spans="1:83" ht="25.5" customHeight="1" x14ac:dyDescent="0.35">
      <c r="A28" s="571"/>
      <c r="B28" s="170" t="s">
        <v>810</v>
      </c>
      <c r="BW28" s="197">
        <v>19765.123933008868</v>
      </c>
      <c r="BX28" s="197">
        <v>15715.706799896132</v>
      </c>
      <c r="BY28" s="197">
        <v>11277.026762279724</v>
      </c>
      <c r="BZ28" s="197">
        <v>8650.2777550882329</v>
      </c>
      <c r="CA28" s="197">
        <v>6938.7859176168249</v>
      </c>
      <c r="CB28" s="197">
        <v>3700.8994938950182</v>
      </c>
      <c r="CC28" s="197">
        <v>238.60883039389395</v>
      </c>
      <c r="CD28" s="197">
        <v>0</v>
      </c>
      <c r="CE28" s="220">
        <v>0</v>
      </c>
    </row>
    <row r="29" spans="1:83" ht="25.5" customHeight="1" x14ac:dyDescent="0.35">
      <c r="A29" s="571"/>
      <c r="B29" s="170" t="s">
        <v>811</v>
      </c>
      <c r="BW29" s="197">
        <v>21020.952873531864</v>
      </c>
      <c r="BX29" s="197">
        <v>41223.704023698112</v>
      </c>
      <c r="BY29" s="197">
        <v>44354.476494283765</v>
      </c>
      <c r="BZ29" s="197">
        <v>44500.333415667083</v>
      </c>
      <c r="CA29" s="197">
        <v>50819.168293422241</v>
      </c>
      <c r="CB29" s="197">
        <v>60214.705363061817</v>
      </c>
      <c r="CC29" s="197">
        <v>68616.220580404828</v>
      </c>
      <c r="CD29" s="197">
        <v>69913.143276659102</v>
      </c>
      <c r="CE29" s="220">
        <v>70799.441246816015</v>
      </c>
    </row>
    <row r="30" spans="1:83" ht="15.5" x14ac:dyDescent="0.35">
      <c r="A30" s="583"/>
      <c r="B30" s="584"/>
      <c r="C30" s="568"/>
      <c r="D30" s="568"/>
      <c r="E30" s="568"/>
      <c r="F30" s="568"/>
      <c r="G30" s="568"/>
      <c r="H30" s="568"/>
      <c r="I30" s="568"/>
      <c r="J30" s="568"/>
      <c r="K30" s="568"/>
      <c r="L30" s="568"/>
      <c r="M30" s="568"/>
      <c r="N30" s="568"/>
      <c r="O30" s="568"/>
      <c r="P30" s="568"/>
      <c r="Q30" s="568"/>
      <c r="R30" s="568"/>
      <c r="S30" s="568"/>
      <c r="T30" s="568"/>
      <c r="U30" s="568"/>
      <c r="V30" s="568"/>
      <c r="W30" s="568"/>
      <c r="X30" s="568"/>
      <c r="Y30" s="568"/>
      <c r="Z30" s="568"/>
      <c r="AA30" s="568"/>
      <c r="AB30" s="568"/>
      <c r="AC30" s="568"/>
      <c r="AD30" s="568"/>
      <c r="AE30" s="568"/>
      <c r="AF30" s="568"/>
      <c r="AG30" s="568"/>
      <c r="AH30" s="568"/>
      <c r="AI30" s="568"/>
      <c r="AJ30" s="568"/>
      <c r="AK30" s="568"/>
      <c r="AL30" s="568"/>
      <c r="AM30" s="568"/>
      <c r="AN30" s="568"/>
      <c r="AO30" s="568"/>
      <c r="AP30" s="568"/>
      <c r="AQ30" s="568"/>
      <c r="AR30" s="568"/>
      <c r="AS30" s="568"/>
      <c r="AT30" s="568"/>
      <c r="AU30" s="568"/>
      <c r="AV30" s="568"/>
      <c r="AW30" s="568"/>
      <c r="AX30" s="568"/>
      <c r="AY30" s="568"/>
      <c r="AZ30" s="568"/>
      <c r="BA30" s="568"/>
      <c r="BB30" s="568"/>
      <c r="BC30" s="568"/>
      <c r="BD30" s="568"/>
      <c r="BE30" s="568"/>
      <c r="BF30" s="568"/>
      <c r="BG30" s="568"/>
      <c r="BH30" s="568"/>
      <c r="BI30" s="568"/>
      <c r="BJ30" s="568"/>
      <c r="BK30" s="568"/>
      <c r="BL30" s="568"/>
      <c r="BM30" s="568"/>
      <c r="BN30" s="568"/>
      <c r="BO30" s="568"/>
      <c r="BP30" s="568"/>
      <c r="BQ30" s="568"/>
      <c r="BR30" s="568"/>
      <c r="BS30" s="568"/>
      <c r="BT30" s="568"/>
      <c r="BU30" s="568"/>
      <c r="BV30" s="568"/>
      <c r="BW30" s="482"/>
      <c r="BX30" s="482"/>
      <c r="BY30" s="482"/>
      <c r="BZ30" s="482"/>
      <c r="CA30" s="482"/>
      <c r="CB30" s="482"/>
      <c r="CC30" s="482"/>
      <c r="CD30" s="482"/>
      <c r="CE30" s="544"/>
    </row>
    <row r="31" spans="1:83" ht="15.5" x14ac:dyDescent="0.35">
      <c r="A31" s="168"/>
      <c r="B31" s="168"/>
      <c r="C31" s="168"/>
      <c r="D31" s="168"/>
      <c r="E31" s="168"/>
      <c r="F31" s="168"/>
      <c r="G31" s="168"/>
      <c r="H31" s="168"/>
      <c r="I31" s="168"/>
    </row>
    <row r="32" spans="1:83" ht="15.5" x14ac:dyDescent="0.35">
      <c r="A32" s="168"/>
      <c r="B32" s="168"/>
      <c r="C32" s="168"/>
      <c r="D32" s="168"/>
      <c r="E32" s="168"/>
      <c r="F32" s="168"/>
      <c r="G32" s="168"/>
      <c r="H32" s="168"/>
      <c r="I32" s="168"/>
    </row>
    <row r="33" spans="1:9" ht="15.5" x14ac:dyDescent="0.35">
      <c r="A33" s="168"/>
      <c r="B33" s="168"/>
      <c r="C33" s="168"/>
      <c r="D33" s="168"/>
      <c r="E33" s="168"/>
      <c r="F33" s="168"/>
      <c r="G33" s="168"/>
      <c r="H33" s="168"/>
      <c r="I33" s="168"/>
    </row>
  </sheetData>
  <hyperlinks>
    <hyperlink ref="A1" location="Contents!A1" display="Contents page" xr:uid="{00000000-0004-0000-2000-000000000000}"/>
    <hyperlink ref="B1" location="Notes!A1" display="Information relating to this table can be found in the 'Notes' tab" xr:uid="{00000000-0004-0000-2000-000001000000}"/>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9C9C9"/>
  </sheetPr>
  <dimension ref="A1:CE39"/>
  <sheetViews>
    <sheetView zoomScale="70" zoomScaleNormal="70" workbookViewId="0">
      <pane xSplit="3" ySplit="4" topLeftCell="BY5" activePane="bottomRight" state="frozen"/>
      <selection pane="topRight" activeCell="D1" sqref="D1"/>
      <selection pane="bottomLeft" activeCell="A5" sqref="A5"/>
      <selection pane="bottomRight"/>
    </sheetView>
  </sheetViews>
  <sheetFormatPr defaultColWidth="9" defaultRowHeight="15.5" x14ac:dyDescent="0.35"/>
  <cols>
    <col min="1" max="1" width="23" style="53" bestFit="1" customWidth="1"/>
    <col min="2" max="2" width="75.81640625" style="53" customWidth="1"/>
    <col min="3" max="3" width="25.81640625" style="53" customWidth="1"/>
    <col min="4" max="83" width="12.81640625" style="53" customWidth="1"/>
    <col min="84" max="84" width="9" style="53" customWidth="1"/>
    <col min="85" max="16384" width="9" style="53"/>
  </cols>
  <sheetData>
    <row r="1" spans="1:83" s="15" customFormat="1" ht="25.5" customHeight="1" thickBot="1" x14ac:dyDescent="0.3">
      <c r="A1" s="45" t="s">
        <v>46</v>
      </c>
      <c r="B1" s="46" t="s">
        <v>114</v>
      </c>
      <c r="C1" s="110"/>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row>
    <row r="2" spans="1:83" ht="33" customHeight="1" x14ac:dyDescent="0.35">
      <c r="A2" s="48" t="s">
        <v>47</v>
      </c>
      <c r="B2" s="17" t="s">
        <v>170</v>
      </c>
      <c r="C2" s="49"/>
      <c r="D2" s="50"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83" s="54" customFormat="1" x14ac:dyDescent="0.35">
      <c r="A3" s="112">
        <v>2023</v>
      </c>
      <c r="B3" s="20" t="s">
        <v>218</v>
      </c>
      <c r="D3" s="55" t="s">
        <v>150</v>
      </c>
      <c r="E3" s="56" t="s">
        <v>150</v>
      </c>
      <c r="F3" s="56" t="s">
        <v>150</v>
      </c>
      <c r="G3" s="56" t="s">
        <v>150</v>
      </c>
      <c r="H3" s="56" t="s">
        <v>150</v>
      </c>
      <c r="I3" s="56" t="s">
        <v>150</v>
      </c>
      <c r="J3" s="56" t="s">
        <v>150</v>
      </c>
      <c r="K3" s="56" t="s">
        <v>150</v>
      </c>
      <c r="L3" s="56" t="s">
        <v>150</v>
      </c>
      <c r="M3" s="56" t="s">
        <v>150</v>
      </c>
      <c r="N3" s="56" t="s">
        <v>150</v>
      </c>
      <c r="O3" s="56" t="s">
        <v>150</v>
      </c>
      <c r="P3" s="56" t="s">
        <v>150</v>
      </c>
      <c r="Q3" s="56" t="s">
        <v>150</v>
      </c>
      <c r="R3" s="56" t="s">
        <v>150</v>
      </c>
      <c r="S3" s="56" t="s">
        <v>150</v>
      </c>
      <c r="T3" s="56" t="s">
        <v>150</v>
      </c>
      <c r="U3" s="56" t="s">
        <v>150</v>
      </c>
      <c r="V3" s="56" t="s">
        <v>150</v>
      </c>
      <c r="W3" s="56" t="s">
        <v>150</v>
      </c>
      <c r="X3" s="56" t="s">
        <v>150</v>
      </c>
      <c r="Y3" s="56" t="s">
        <v>150</v>
      </c>
      <c r="Z3" s="56" t="s">
        <v>150</v>
      </c>
      <c r="AA3" s="56" t="s">
        <v>150</v>
      </c>
      <c r="AB3" s="56" t="s">
        <v>150</v>
      </c>
      <c r="AC3" s="56" t="s">
        <v>150</v>
      </c>
      <c r="AD3" s="56" t="s">
        <v>150</v>
      </c>
      <c r="AE3" s="56" t="s">
        <v>150</v>
      </c>
      <c r="AF3" s="56" t="s">
        <v>150</v>
      </c>
      <c r="AG3" s="56" t="s">
        <v>150</v>
      </c>
      <c r="AH3" s="56" t="s">
        <v>150</v>
      </c>
      <c r="AI3" s="56" t="s">
        <v>150</v>
      </c>
      <c r="AJ3" s="56" t="s">
        <v>150</v>
      </c>
      <c r="AK3" s="56" t="s">
        <v>150</v>
      </c>
      <c r="AL3" s="56" t="s">
        <v>150</v>
      </c>
      <c r="AM3" s="56" t="s">
        <v>150</v>
      </c>
      <c r="AN3" s="56" t="s">
        <v>150</v>
      </c>
      <c r="AO3" s="56" t="s">
        <v>150</v>
      </c>
      <c r="AP3" s="56" t="s">
        <v>150</v>
      </c>
      <c r="AQ3" s="56" t="s">
        <v>150</v>
      </c>
      <c r="AR3" s="56" t="s">
        <v>150</v>
      </c>
      <c r="AS3" s="56" t="s">
        <v>150</v>
      </c>
      <c r="AT3" s="56" t="s">
        <v>150</v>
      </c>
      <c r="AU3" s="56" t="s">
        <v>150</v>
      </c>
      <c r="AV3" s="56" t="s">
        <v>150</v>
      </c>
      <c r="AW3" s="56" t="s">
        <v>150</v>
      </c>
      <c r="AX3" s="56" t="s">
        <v>150</v>
      </c>
      <c r="AY3" s="56" t="s">
        <v>150</v>
      </c>
      <c r="AZ3" s="56" t="s">
        <v>150</v>
      </c>
      <c r="BA3" s="56" t="s">
        <v>150</v>
      </c>
      <c r="BB3" s="56" t="s">
        <v>150</v>
      </c>
      <c r="BC3" s="56" t="s">
        <v>150</v>
      </c>
      <c r="BD3" s="56" t="s">
        <v>150</v>
      </c>
      <c r="BE3" s="56" t="s">
        <v>150</v>
      </c>
      <c r="BF3" s="56" t="s">
        <v>150</v>
      </c>
      <c r="BG3" s="56" t="s">
        <v>150</v>
      </c>
      <c r="BH3" s="56" t="s">
        <v>150</v>
      </c>
      <c r="BI3" s="56" t="s">
        <v>150</v>
      </c>
      <c r="BJ3" s="56" t="s">
        <v>150</v>
      </c>
      <c r="BK3" s="56" t="s">
        <v>150</v>
      </c>
      <c r="BL3" s="56" t="s">
        <v>150</v>
      </c>
      <c r="BM3" s="56" t="s">
        <v>150</v>
      </c>
      <c r="BN3" s="56" t="s">
        <v>150</v>
      </c>
      <c r="BO3" s="56" t="s">
        <v>150</v>
      </c>
      <c r="BP3" s="56" t="s">
        <v>150</v>
      </c>
      <c r="BQ3" s="56" t="s">
        <v>150</v>
      </c>
      <c r="BR3" s="56" t="s">
        <v>150</v>
      </c>
      <c r="BS3" s="56" t="s">
        <v>150</v>
      </c>
      <c r="BT3" s="56" t="s">
        <v>150</v>
      </c>
      <c r="BU3" s="56" t="s">
        <v>150</v>
      </c>
      <c r="BV3" s="56" t="s">
        <v>150</v>
      </c>
      <c r="BW3" s="56" t="s">
        <v>150</v>
      </c>
      <c r="BX3" s="56" t="s">
        <v>150</v>
      </c>
      <c r="BY3" s="56" t="s">
        <v>150</v>
      </c>
      <c r="BZ3" s="56" t="s">
        <v>151</v>
      </c>
      <c r="CA3" s="56" t="s">
        <v>151</v>
      </c>
      <c r="CB3" s="56" t="s">
        <v>151</v>
      </c>
      <c r="CC3" s="56" t="s">
        <v>151</v>
      </c>
      <c r="CD3" s="56" t="s">
        <v>151</v>
      </c>
      <c r="CE3" s="57" t="s">
        <v>151</v>
      </c>
    </row>
    <row r="4" spans="1:83" x14ac:dyDescent="0.35">
      <c r="A4" s="113"/>
      <c r="B4" s="114" t="s">
        <v>219</v>
      </c>
      <c r="C4" s="115"/>
      <c r="D4" s="116"/>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8"/>
      <c r="BU4" s="118"/>
      <c r="BV4" s="118"/>
      <c r="BW4" s="118"/>
      <c r="BX4" s="118"/>
      <c r="BY4" s="118"/>
      <c r="BZ4" s="118"/>
      <c r="CA4" s="118"/>
      <c r="CB4" s="118"/>
      <c r="CC4" s="118"/>
      <c r="CD4" s="118"/>
      <c r="CE4" s="119"/>
    </row>
    <row r="5" spans="1:83" ht="39" customHeight="1" x14ac:dyDescent="0.35">
      <c r="A5" s="67"/>
      <c r="B5" s="120" t="s">
        <v>220</v>
      </c>
      <c r="D5" s="70"/>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B5" s="61"/>
      <c r="CC5" s="61"/>
      <c r="CD5" s="61"/>
      <c r="CE5" s="62"/>
    </row>
    <row r="6" spans="1:83" ht="24" customHeight="1" x14ac:dyDescent="0.35">
      <c r="A6" s="67"/>
      <c r="B6" s="73" t="s">
        <v>221</v>
      </c>
      <c r="D6" s="79"/>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6">
        <f>(Table_2a!AH16+Table_2a!AH75+'Non-DWP_Welfare'!AH4)/1000</f>
        <v>6.5303932275744847</v>
      </c>
      <c r="AI6" s="76">
        <f>(Table_2a!AI16+Table_2a!AI75+'Non-DWP_Welfare'!AI4)/1000</f>
        <v>8.0082544726797984</v>
      </c>
      <c r="AJ6" s="76">
        <f>(Table_2a!AJ16+Table_2a!AJ75+'Non-DWP_Welfare'!AJ4)/1000</f>
        <v>9.7639073887635135</v>
      </c>
      <c r="AK6" s="76">
        <f>(Table_2a!AK16+Table_2a!AK75+'Non-DWP_Welfare'!AK4)/1000</f>
        <v>12.432822842754492</v>
      </c>
      <c r="AL6" s="76">
        <f>(Table_2a!AL16+Table_2a!AL75+'Non-DWP_Welfare'!AL4)/1000</f>
        <v>14.483889065160064</v>
      </c>
      <c r="AM6" s="76">
        <f>(Table_2a!AM16+Table_2a!AM75+'Non-DWP_Welfare'!AM4)/1000</f>
        <v>16.700940583831397</v>
      </c>
      <c r="AN6" s="76">
        <f>(Table_2a!AN16+Table_2a!AN75+'Non-DWP_Welfare'!AN4)/1000</f>
        <v>18.400169608004333</v>
      </c>
      <c r="AO6" s="76">
        <f>(Table_2a!AO16+Table_2a!AO75+'Non-DWP_Welfare'!AO4)/1000</f>
        <v>19.984552299373735</v>
      </c>
      <c r="AP6" s="76">
        <f>(Table_2a!AP16+Table_2a!AP75+'Non-DWP_Welfare'!AP4)/1000</f>
        <v>21.436717140396105</v>
      </c>
      <c r="AQ6" s="76">
        <f>(Table_2a!AQ16+Table_2a!AQ75+'Non-DWP_Welfare'!AQ4)/1000</f>
        <v>21.842965560266343</v>
      </c>
      <c r="AR6" s="76">
        <f>(Table_2a!AR16+Table_2a!AR75+'Non-DWP_Welfare'!AR4)/1000</f>
        <v>21.261016618702275</v>
      </c>
      <c r="AS6" s="76">
        <f>(Table_2a!AS16+Table_2a!AS75+'Non-DWP_Welfare'!AS4)/1000</f>
        <v>21.877504623899004</v>
      </c>
      <c r="AT6" s="76">
        <f>(Table_2a!AT16+Table_2a!AT75+'Non-DWP_Welfare'!AT4)/1000</f>
        <v>24.74140334027414</v>
      </c>
      <c r="AU6" s="76">
        <f>(Table_2a!AU16+Table_2a!AU75+'Non-DWP_Welfare'!AU4)/1000</f>
        <v>30.772089843474689</v>
      </c>
      <c r="AV6" s="76">
        <f>(Table_2a!AV16+Table_2a!AV75+'Non-DWP_Welfare'!AV4)/1000</f>
        <v>36.506436051976408</v>
      </c>
      <c r="AW6" s="76">
        <f>(Table_2a!AW16+Table_2a!AW75+'Non-DWP_Welfare'!AW4)/1000</f>
        <v>40.727242623732145</v>
      </c>
      <c r="AX6" s="76">
        <f>(Table_2a!AX16+Table_2a!AX75+'Non-DWP_Welfare'!AX4)/1000</f>
        <v>42.085281828583554</v>
      </c>
      <c r="AY6" s="76">
        <f>(Table_2a!AY16+Table_2a!AY75+'Non-DWP_Welfare'!AY4)/1000</f>
        <v>44.19618049267153</v>
      </c>
      <c r="AZ6" s="76">
        <f>(Table_2a!AZ16+Table_2a!AZ75+'Non-DWP_Welfare'!AZ4)/1000</f>
        <v>45.2994222612855</v>
      </c>
      <c r="BA6" s="76">
        <f>(Table_2a!BA16+Table_2a!BA75+'Non-DWP_Welfare'!BA4)/1000</f>
        <v>44.597627128238344</v>
      </c>
      <c r="BB6" s="76">
        <f>(Table_2a!BB16+Table_2a!BB75+'Non-DWP_Welfare'!BB4)/1000</f>
        <v>44.776197020530248</v>
      </c>
      <c r="BC6" s="76">
        <f>(Table_2a!BC16+Table_2a!BC75+'Non-DWP_Welfare'!BC4)/1000</f>
        <v>46.195463584808905</v>
      </c>
      <c r="BD6" s="76">
        <f>(Table_2a!BD16+Table_2a!BD75+'Non-DWP_Welfare'!BD4)/1000</f>
        <v>48.603459086007312</v>
      </c>
      <c r="BE6" s="76">
        <f>(Table_2a!BE16+Table_2a!BE75+'Non-DWP_Welfare'!BE4)/1000</f>
        <v>50.924726190605242</v>
      </c>
      <c r="BF6" s="76">
        <f>(Table_2a!BF16+Table_2a!BF75+'Non-DWP_Welfare'!BF4)/1000</f>
        <v>53.365339033969299</v>
      </c>
      <c r="BG6" s="76">
        <f>(Table_2a!BG16+Table_2a!BG75+'Non-DWP_Welfare'!BG4)/1000</f>
        <v>61.441118774873594</v>
      </c>
      <c r="BH6" s="76">
        <f>(Table_2a!BH16+Table_2a!BH75+'Non-DWP_Welfare'!BH4)/1000</f>
        <v>64.608257580742659</v>
      </c>
      <c r="BI6" s="76">
        <f>(Table_2a!BI16+Table_2a!BI75+'Non-DWP_Welfare'!BI4)/1000</f>
        <v>67.051203233391234</v>
      </c>
      <c r="BJ6" s="76">
        <f>(Table_2a!BJ16+Table_2a!BJ75+'Non-DWP_Welfare'!BJ4)/1000</f>
        <v>69.392053499624765</v>
      </c>
      <c r="BK6" s="76">
        <f>(Table_2a!BK16+Table_2a!BK75+'Non-DWP_Welfare'!BK4)/1000</f>
        <v>72.873172859955162</v>
      </c>
      <c r="BL6" s="76">
        <f>(Table_2a!BL16+Table_2a!BL75+'Non-DWP_Welfare'!BL4)/1000</f>
        <v>79.87565271653834</v>
      </c>
      <c r="BM6" s="76">
        <f>(Table_2a!BM16+Table_2a!BM75+'Non-DWP_Welfare'!BM4)/1000</f>
        <v>90.080088405952566</v>
      </c>
      <c r="BN6" s="76">
        <f>(Table_2a!BN16+Table_2a!BN75+'Non-DWP_Welfare'!BN4)/1000</f>
        <v>93.174333728095107</v>
      </c>
      <c r="BO6" s="76">
        <f>(Table_2a!BO16+Table_2a!BO75+'Non-DWP_Welfare'!BO4)/1000</f>
        <v>95.494290735977671</v>
      </c>
      <c r="BP6" s="76">
        <f>(Table_2a!BP16+Table_2a!BP75+'Non-DWP_Welfare'!BP4)/1000</f>
        <v>97.336349506280953</v>
      </c>
      <c r="BQ6" s="76">
        <f>(Table_2a!BQ16+Table_2a!BQ75+'Non-DWP_Welfare'!BQ4)/1000</f>
        <v>93.222112179890715</v>
      </c>
      <c r="BR6" s="76">
        <f>(Table_2a!BR16+Table_2a!BR75+'Non-DWP_Welfare'!BR4)/1000</f>
        <v>94.118435831554351</v>
      </c>
      <c r="BS6" s="76">
        <f>(Table_2a!BS16+Table_2a!BS75+'Non-DWP_Welfare'!BS4)/1000</f>
        <v>94.523070175375722</v>
      </c>
      <c r="BT6" s="76">
        <f>(Table_2a!BT16+Table_2a!BT75+'Non-DWP_Welfare'!BT4)/1000</f>
        <v>93.953153663771445</v>
      </c>
      <c r="BU6" s="76">
        <f>(Table_2a!BU16+Table_2a!BU75+'Non-DWP_Welfare'!BU4)/1000</f>
        <v>95.040275887049205</v>
      </c>
      <c r="BV6" s="76">
        <f>(Table_2a!BV16+Table_2a!BV75+'Non-DWP_Welfare'!BV4)/1000</f>
        <v>95.547308027045332</v>
      </c>
      <c r="BW6" s="76">
        <f>(Table_2a!BW16+Table_2a!BW75+'Non-DWP_Welfare'!BW4)/1000</f>
        <v>97.39964465339628</v>
      </c>
      <c r="BX6" s="76">
        <f>(Table_2a!BX16+Table_2a!BX75+'Non-DWP_Welfare'!BX4)/1000</f>
        <v>113.4888556736307</v>
      </c>
      <c r="BY6" s="76">
        <f>(Table_2a!BY16+Table_2a!BY75+'Non-DWP_Welfare'!BY4)/1000</f>
        <v>110.3913594171415</v>
      </c>
      <c r="BZ6" s="76">
        <f>(Table_2a!BZ16+Table_2a!BZ75+'Non-DWP_Welfare'!BZ4)/1000</f>
        <v>111.77425723940816</v>
      </c>
      <c r="CA6" s="76">
        <f>(Table_2a!CA16+Table_2a!CA75+'Non-DWP_Welfare'!CA4)/1000</f>
        <v>123.9854812789181</v>
      </c>
      <c r="CB6" s="76">
        <f>(Table_2a!CB16+Table_2a!CB75+'Non-DWP_Welfare'!CB4)/1000</f>
        <v>133.89671462648013</v>
      </c>
      <c r="CC6" s="76">
        <f>(Table_2a!CC16+Table_2a!CC75+'Non-DWP_Welfare'!CC4)/1000</f>
        <v>137.28234794037249</v>
      </c>
      <c r="CD6" s="76">
        <f>(Table_2a!CD16+Table_2a!CD75+'Non-DWP_Welfare'!CD4)/1000</f>
        <v>139.79616395919123</v>
      </c>
      <c r="CE6" s="77">
        <f>(Table_2a!CE16+Table_2a!CE75+'Non-DWP_Welfare'!CE4)/1000</f>
        <v>143.95833274728537</v>
      </c>
    </row>
    <row r="7" spans="1:83" x14ac:dyDescent="0.35">
      <c r="A7" s="67"/>
      <c r="B7" s="73" t="s">
        <v>222</v>
      </c>
      <c r="D7" s="79"/>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6">
        <f>Table_2a!AH125/1000</f>
        <v>9.3426067724255155</v>
      </c>
      <c r="AI7" s="76">
        <f>Table_2a!AI125/1000</f>
        <v>10.7688055273202</v>
      </c>
      <c r="AJ7" s="76">
        <f>Table_2a!AJ125/1000</f>
        <v>12.894152611236493</v>
      </c>
      <c r="AK7" s="76">
        <f>Table_2a!AK125/1000</f>
        <v>15.265487157245504</v>
      </c>
      <c r="AL7" s="76">
        <f>Table_2a!AL125/1000</f>
        <v>17.144170934839934</v>
      </c>
      <c r="AM7" s="76">
        <f>Table_2a!AM125/1000</f>
        <v>18.631119416168602</v>
      </c>
      <c r="AN7" s="76">
        <f>Table_2a!AN125/1000</f>
        <v>19.850890391995662</v>
      </c>
      <c r="AO7" s="76">
        <f>Table_2a!AO125/1000</f>
        <v>21.783507700626259</v>
      </c>
      <c r="AP7" s="76">
        <f>Table_2a!AP125/1000</f>
        <v>23.480940859603898</v>
      </c>
      <c r="AQ7" s="76">
        <f>Table_2a!AQ125/1000</f>
        <v>24.857778439733668</v>
      </c>
      <c r="AR7" s="76">
        <f>Table_2a!AR125/1000</f>
        <v>26.056733891297718</v>
      </c>
      <c r="AS7" s="76">
        <f>Table_2a!AS125/1000</f>
        <v>28.436744857101015</v>
      </c>
      <c r="AT7" s="76">
        <f>Table_2a!AT125/1000</f>
        <v>31.737396375410903</v>
      </c>
      <c r="AU7" s="76">
        <f>Table_2a!AU125/1000</f>
        <v>35.530798624968625</v>
      </c>
      <c r="AV7" s="76">
        <f>Table_2a!AV125/1000</f>
        <v>38.751015948023621</v>
      </c>
      <c r="AW7" s="76">
        <f>Table_2a!AW125/1000</f>
        <v>41.710323376267837</v>
      </c>
      <c r="AX7" s="76">
        <f>Table_2a!AX125/1000</f>
        <v>42.777385385416402</v>
      </c>
      <c r="AY7" s="76">
        <f>Table_2a!AY125/1000</f>
        <v>44.514638660369798</v>
      </c>
      <c r="AZ7" s="76">
        <f>Table_2a!AZ125/1000</f>
        <v>46.918527495714486</v>
      </c>
      <c r="BA7" s="76">
        <f>Table_2a!BA125/1000</f>
        <v>48.749766628761677</v>
      </c>
      <c r="BB7" s="76">
        <f>Table_2a!BB125/1000</f>
        <v>50.789120539508168</v>
      </c>
      <c r="BC7" s="76">
        <f>Table_2a!BC125/1000</f>
        <v>53.90831506305399</v>
      </c>
      <c r="BD7" s="76">
        <f>Table_2a!BD125/1000</f>
        <v>57.068777236767062</v>
      </c>
      <c r="BE7" s="76">
        <f>Table_2a!BE125/1000</f>
        <v>61.23818881098439</v>
      </c>
      <c r="BF7" s="76">
        <f>Table_2a!BF125/1000</f>
        <v>63.330305663652602</v>
      </c>
      <c r="BG7" s="76">
        <f>Table_2a!BG125/1000</f>
        <v>66.359817055609824</v>
      </c>
      <c r="BH7" s="76">
        <f>Table_2a!BH125/1000</f>
        <v>71.129788265206841</v>
      </c>
      <c r="BI7" s="76">
        <f>Table_2a!BI125/1000</f>
        <v>75.398089176207534</v>
      </c>
      <c r="BJ7" s="76">
        <f>Table_2a!BJ125/1000</f>
        <v>77.934032948756567</v>
      </c>
      <c r="BK7" s="76">
        <f>Table_2a!BK125/1000</f>
        <v>83.221265865909004</v>
      </c>
      <c r="BL7" s="76">
        <f>Table_2a!BL125/1000</f>
        <v>90.381387301769209</v>
      </c>
      <c r="BM7" s="76">
        <f>Table_2a!BM125/1000</f>
        <v>96.605813211114963</v>
      </c>
      <c r="BN7" s="76">
        <f>Table_2a!BN125/1000</f>
        <v>100.33216468939261</v>
      </c>
      <c r="BO7" s="76">
        <f>Table_2a!BO125/1000</f>
        <v>104.20046115099119</v>
      </c>
      <c r="BP7" s="76">
        <f>Table_2a!BP125/1000</f>
        <v>109.86639345323555</v>
      </c>
      <c r="BQ7" s="76">
        <f>Table_2a!BQ125/1000</f>
        <v>110.68657640979058</v>
      </c>
      <c r="BR7" s="76">
        <f>Table_2a!BR125/1000</f>
        <v>114.11378757387685</v>
      </c>
      <c r="BS7" s="76">
        <f>Table_2a!BS125/1000</f>
        <v>116.21705739555901</v>
      </c>
      <c r="BT7" s="76">
        <f>Table_2a!BT125/1000</f>
        <v>117.73372288378923</v>
      </c>
      <c r="BU7" s="76">
        <f>Table_2a!BU125/1000</f>
        <v>119.36572188526956</v>
      </c>
      <c r="BV7" s="76">
        <f>Table_2a!BV125/1000</f>
        <v>121.59848772844833</v>
      </c>
      <c r="BW7" s="76">
        <f>Table_2a!BW125/1000</f>
        <v>123.6967994392497</v>
      </c>
      <c r="BX7" s="76">
        <f>Table_2a!BX125/1000</f>
        <v>125.74646251530532</v>
      </c>
      <c r="BY7" s="76">
        <f>Table_2a!BY125/1000</f>
        <v>127.69936485809036</v>
      </c>
      <c r="BZ7" s="76">
        <f>Table_2a!BZ125/1000</f>
        <v>134.15205688853996</v>
      </c>
      <c r="CA7" s="76">
        <f>Table_2a!CA125/1000</f>
        <v>151.60431365625195</v>
      </c>
      <c r="CB7" s="76">
        <f>Table_2a!CB125/1000</f>
        <v>163.86533884129696</v>
      </c>
      <c r="CC7" s="76">
        <f>Table_2a!CC125/1000</f>
        <v>170.10057557577036</v>
      </c>
      <c r="CD7" s="76">
        <f>Table_2a!CD125/1000</f>
        <v>174.17936971899584</v>
      </c>
      <c r="CE7" s="77">
        <f>Table_2a!CE125/1000</f>
        <v>177.17136442540863</v>
      </c>
    </row>
    <row r="8" spans="1:83" ht="24" customHeight="1" x14ac:dyDescent="0.35">
      <c r="A8" s="67"/>
      <c r="B8" s="108" t="s">
        <v>163</v>
      </c>
      <c r="D8" s="79"/>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121">
        <f t="shared" ref="AH8:BM8" si="0">SUM(AH9:AH10)</f>
        <v>15.872999999999999</v>
      </c>
      <c r="AI8" s="121">
        <f t="shared" si="0"/>
        <v>18.777059999999999</v>
      </c>
      <c r="AJ8" s="121">
        <f t="shared" si="0"/>
        <v>22.658060000000006</v>
      </c>
      <c r="AK8" s="121">
        <f t="shared" si="0"/>
        <v>27.698309999999996</v>
      </c>
      <c r="AL8" s="121">
        <f t="shared" si="0"/>
        <v>31.628059999999998</v>
      </c>
      <c r="AM8" s="121">
        <f t="shared" si="0"/>
        <v>35.332059999999998</v>
      </c>
      <c r="AN8" s="121">
        <f t="shared" si="0"/>
        <v>38.251059999999995</v>
      </c>
      <c r="AO8" s="121">
        <f t="shared" si="0"/>
        <v>41.768059999999998</v>
      </c>
      <c r="AP8" s="121">
        <f t="shared" si="0"/>
        <v>44.917658000000003</v>
      </c>
      <c r="AQ8" s="121">
        <f t="shared" si="0"/>
        <v>46.700744000000014</v>
      </c>
      <c r="AR8" s="121">
        <f t="shared" si="0"/>
        <v>47.317750509999989</v>
      </c>
      <c r="AS8" s="121">
        <f t="shared" si="0"/>
        <v>50.314249481000019</v>
      </c>
      <c r="AT8" s="121">
        <f t="shared" si="0"/>
        <v>56.478799715685049</v>
      </c>
      <c r="AU8" s="121">
        <f t="shared" si="0"/>
        <v>66.302888468443314</v>
      </c>
      <c r="AV8" s="121">
        <f t="shared" si="0"/>
        <v>75.257452000000029</v>
      </c>
      <c r="AW8" s="121">
        <f t="shared" si="0"/>
        <v>82.437565999999975</v>
      </c>
      <c r="AX8" s="121">
        <f t="shared" si="0"/>
        <v>84.862667213999956</v>
      </c>
      <c r="AY8" s="121">
        <f t="shared" si="0"/>
        <v>88.710819153041328</v>
      </c>
      <c r="AZ8" s="121">
        <f t="shared" si="0"/>
        <v>92.217949756999985</v>
      </c>
      <c r="BA8" s="121">
        <f t="shared" si="0"/>
        <v>93.34739375700002</v>
      </c>
      <c r="BB8" s="121">
        <f t="shared" si="0"/>
        <v>95.565317560038423</v>
      </c>
      <c r="BC8" s="121">
        <f t="shared" si="0"/>
        <v>100.1037786478629</v>
      </c>
      <c r="BD8" s="121">
        <f t="shared" si="0"/>
        <v>105.67223632277438</v>
      </c>
      <c r="BE8" s="121">
        <f t="shared" si="0"/>
        <v>112.16291500158964</v>
      </c>
      <c r="BF8" s="121">
        <f t="shared" si="0"/>
        <v>116.69564469762192</v>
      </c>
      <c r="BG8" s="121">
        <f t="shared" si="0"/>
        <v>127.80093583048341</v>
      </c>
      <c r="BH8" s="121">
        <f t="shared" si="0"/>
        <v>135.7380458459495</v>
      </c>
      <c r="BI8" s="121">
        <f t="shared" si="0"/>
        <v>142.44929240959877</v>
      </c>
      <c r="BJ8" s="121">
        <f t="shared" si="0"/>
        <v>147.32608644838132</v>
      </c>
      <c r="BK8" s="121">
        <f t="shared" si="0"/>
        <v>156.09443872586417</v>
      </c>
      <c r="BL8" s="121">
        <f t="shared" si="0"/>
        <v>170.25704001830758</v>
      </c>
      <c r="BM8" s="121">
        <f t="shared" si="0"/>
        <v>186.68590161706754</v>
      </c>
      <c r="BN8" s="121">
        <f t="shared" ref="BN8:CE8" si="1">SUM(BN9:BN10)</f>
        <v>193.50649841748771</v>
      </c>
      <c r="BO8" s="121">
        <f t="shared" si="1"/>
        <v>199.69475188696885</v>
      </c>
      <c r="BP8" s="121">
        <f t="shared" si="1"/>
        <v>207.20274295951651</v>
      </c>
      <c r="BQ8" s="121">
        <f t="shared" si="1"/>
        <v>203.90868858968128</v>
      </c>
      <c r="BR8" s="121">
        <f t="shared" si="1"/>
        <v>208.2322234054312</v>
      </c>
      <c r="BS8" s="121">
        <f t="shared" si="1"/>
        <v>210.7401275709347</v>
      </c>
      <c r="BT8" s="121">
        <f t="shared" si="1"/>
        <v>211.68687654756064</v>
      </c>
      <c r="BU8" s="121">
        <f t="shared" si="1"/>
        <v>214.40599777231878</v>
      </c>
      <c r="BV8" s="121">
        <f t="shared" si="1"/>
        <v>217.14579575549368</v>
      </c>
      <c r="BW8" s="121">
        <f t="shared" si="1"/>
        <v>221.09644409264598</v>
      </c>
      <c r="BX8" s="121">
        <f t="shared" si="1"/>
        <v>239.23531818893602</v>
      </c>
      <c r="BY8" s="121">
        <f t="shared" si="1"/>
        <v>238.09072427523185</v>
      </c>
      <c r="BZ8" s="121">
        <f t="shared" si="1"/>
        <v>245.9263141279481</v>
      </c>
      <c r="CA8" s="121">
        <f t="shared" si="1"/>
        <v>275.58979493517006</v>
      </c>
      <c r="CB8" s="121">
        <f t="shared" si="1"/>
        <v>297.76205346777709</v>
      </c>
      <c r="CC8" s="121">
        <f t="shared" si="1"/>
        <v>307.38292351614285</v>
      </c>
      <c r="CD8" s="121">
        <f t="shared" si="1"/>
        <v>313.97553367818711</v>
      </c>
      <c r="CE8" s="122">
        <f t="shared" si="1"/>
        <v>321.12969717269397</v>
      </c>
    </row>
    <row r="9" spans="1:83" x14ac:dyDescent="0.35">
      <c r="A9" s="67"/>
      <c r="B9" s="73" t="s">
        <v>223</v>
      </c>
      <c r="D9" s="79"/>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6">
        <f>SUM(Table_2a!AH16,Table_2a!AH75,Table_2a!AH125-Table_1a!AH87)/1000</f>
        <v>15.872999999999999</v>
      </c>
      <c r="AI9" s="76">
        <f>SUM(Table_2a!AI16,Table_2a!AI75,Table_2a!AI125-Table_1a!AI87)/1000</f>
        <v>18.777059999999999</v>
      </c>
      <c r="AJ9" s="76">
        <f>SUM(Table_2a!AJ16,Table_2a!AJ75,Table_2a!AJ125-Table_1a!AJ87)/1000</f>
        <v>22.658060000000006</v>
      </c>
      <c r="AK9" s="76">
        <f>SUM(Table_2a!AK16,Table_2a!AK75,Table_2a!AK125-Table_1a!AK87)/1000</f>
        <v>27.698309999999996</v>
      </c>
      <c r="AL9" s="76">
        <f>SUM(Table_2a!AL16,Table_2a!AL75,Table_2a!AL125-Table_1a!AL87)/1000</f>
        <v>31.628059999999998</v>
      </c>
      <c r="AM9" s="76">
        <f>SUM(Table_2a!AM16,Table_2a!AM75,Table_2a!AM125-Table_1a!AM87)/1000</f>
        <v>35.332059999999998</v>
      </c>
      <c r="AN9" s="76">
        <f>SUM(Table_2a!AN16,Table_2a!AN75,Table_2a!AN125-Table_1a!AN87)/1000</f>
        <v>38.251059999999995</v>
      </c>
      <c r="AO9" s="76">
        <f>SUM(Table_2a!AO16,Table_2a!AO75,Table_2a!AO125-Table_1a!AO87)/1000</f>
        <v>41.768059999999998</v>
      </c>
      <c r="AP9" s="76">
        <f>SUM(Table_2a!AP16,Table_2a!AP75,Table_2a!AP125-Table_1a!AP87)/1000</f>
        <v>44.917658000000003</v>
      </c>
      <c r="AQ9" s="76">
        <f>SUM(Table_2a!AQ16,Table_2a!AQ75,Table_2a!AQ125-Table_1a!AQ87)/1000</f>
        <v>46.700744000000014</v>
      </c>
      <c r="AR9" s="76">
        <f>SUM(Table_2a!AR16,Table_2a!AR75,Table_2a!AR125-Table_1a!AR87)/1000</f>
        <v>47.317750509999989</v>
      </c>
      <c r="AS9" s="76">
        <f>SUM(Table_2a!AS16,Table_2a!AS75,Table_2a!AS125-Table_1a!AS87)/1000</f>
        <v>50.314249481000019</v>
      </c>
      <c r="AT9" s="76">
        <f>SUM(Table_2a!AT16,Table_2a!AT75,Table_2a!AT125-Table_1a!AT87)/1000</f>
        <v>56.478799715685049</v>
      </c>
      <c r="AU9" s="76">
        <f>SUM(Table_2a!AU16,Table_2a!AU75,Table_2a!AU125-Table_1a!AU87)/1000</f>
        <v>62.322729468443313</v>
      </c>
      <c r="AV9" s="76">
        <f>SUM(Table_2a!AV16,Table_2a!AV75,Table_2a!AV125-Table_1a!AV87)/1000</f>
        <v>70.755024000000034</v>
      </c>
      <c r="AW9" s="76">
        <f>SUM(Table_2a!AW16,Table_2a!AW75,Table_2a!AW125-Table_1a!AW87)/1000</f>
        <v>77.496390999999974</v>
      </c>
      <c r="AX9" s="76">
        <f>SUM(Table_2a!AX16,Table_2a!AX75,Table_2a!AX125-Table_1a!AX87)/1000</f>
        <v>79.690671811775147</v>
      </c>
      <c r="AY9" s="76">
        <f>SUM(Table_2a!AY16,Table_2a!AY75,Table_2a!AY125-Table_1a!AY87)/1000</f>
        <v>83.299626860138801</v>
      </c>
      <c r="AZ9" s="76">
        <f>SUM(Table_2a!AZ16,Table_2a!AZ75,Table_2a!AZ125-Table_1a!AZ87)/1000</f>
        <v>86.67607494808054</v>
      </c>
      <c r="BA9" s="76">
        <f>SUM(Table_2a!BA16,Table_2a!BA75,Table_2a!BA125-Table_1a!BA87)/1000</f>
        <v>87.926874053839455</v>
      </c>
      <c r="BB9" s="76">
        <f>SUM(Table_2a!BB16,Table_2a!BB75,Table_2a!BB125-Table_1a!BB87)/1000</f>
        <v>90.248553723961322</v>
      </c>
      <c r="BC9" s="76">
        <f>SUM(Table_2a!BC16,Table_2a!BC75,Table_2a!BC125-Table_1a!BC87)/1000</f>
        <v>93.746448396197465</v>
      </c>
      <c r="BD9" s="76">
        <f>SUM(Table_2a!BD16,Table_2a!BD75,Table_2a!BD125-Table_1a!BD87)/1000</f>
        <v>96.115685924979189</v>
      </c>
      <c r="BE9" s="76">
        <f>SUM(Table_2a!BE16,Table_2a!BE75,Table_2a!BE125-Table_1a!BE87)/1000</f>
        <v>101.43716308374756</v>
      </c>
      <c r="BF9" s="76">
        <f>SUM(Table_2a!BF16,Table_2a!BF75,Table_2a!BF125-Table_1a!BF87)/1000</f>
        <v>105.02910902924353</v>
      </c>
      <c r="BG9" s="76">
        <f>SUM(Table_2a!BG16,Table_2a!BG75,Table_2a!BG125-Table_1a!BG87)/1000</f>
        <v>100.72733073880592</v>
      </c>
      <c r="BH9" s="76">
        <f>SUM(Table_2a!BH16,Table_2a!BH75,Table_2a!BH125-Table_1a!BH87)/1000</f>
        <v>110.63034440351007</v>
      </c>
      <c r="BI9" s="76">
        <f>SUM(Table_2a!BI16,Table_2a!BI75,Table_2a!BI125-Table_1a!BI87)/1000</f>
        <v>115.29853022777368</v>
      </c>
      <c r="BJ9" s="76">
        <f>SUM(Table_2a!BJ16,Table_2a!BJ75,Table_2a!BJ125-Table_1a!BJ87)/1000</f>
        <v>118.74011661544036</v>
      </c>
      <c r="BK9" s="76">
        <f>SUM(Table_2a!BK16,Table_2a!BK75,Table_2a!BK125-Table_1a!BK87)/1000</f>
        <v>125.80318507885741</v>
      </c>
      <c r="BL9" s="76">
        <f>SUM(Table_2a!BL16,Table_2a!BL75,Table_2a!BL125-Table_1a!BL87)/1000</f>
        <v>135.30048475745357</v>
      </c>
      <c r="BM9" s="76">
        <f>SUM(Table_2a!BM16,Table_2a!BM75,Table_2a!BM125-Table_1a!BM87)/1000</f>
        <v>147.49982276252211</v>
      </c>
      <c r="BN9" s="76">
        <f>SUM(Table_2a!BN16,Table_2a!BN75,Table_2a!BN125-Table_1a!BN87)/1000</f>
        <v>152.83349445380352</v>
      </c>
      <c r="BO9" s="76">
        <f>SUM(Table_2a!BO16,Table_2a!BO75,Table_2a!BO125-Table_1a!BO87)/1000</f>
        <v>158.43185788556636</v>
      </c>
      <c r="BP9" s="76">
        <f>SUM(Table_2a!BP16,Table_2a!BP75,Table_2a!BP125-Table_1a!BP87)/1000</f>
        <v>166.00871980556201</v>
      </c>
      <c r="BQ9" s="76">
        <f>SUM(Table_2a!BQ16,Table_2a!BQ75,Table_2a!BQ125-Table_1a!BQ87)/1000</f>
        <v>163.64450199476664</v>
      </c>
      <c r="BR9" s="76">
        <f>SUM(Table_2a!BR16,Table_2a!BR75,Table_2a!BR125-Table_1a!BR87)/1000</f>
        <v>167.68148432687508</v>
      </c>
      <c r="BS9" s="76">
        <f>SUM(Table_2a!BS16,Table_2a!BS75,Table_2a!BS125-Table_1a!BS87)/1000</f>
        <v>171.16624014292105</v>
      </c>
      <c r="BT9" s="76">
        <f>SUM(Table_2a!BT16,Table_2a!BT75,Table_2a!BT125-Table_1a!BT87)/1000</f>
        <v>173.24027258279008</v>
      </c>
      <c r="BU9" s="76">
        <f>SUM(Table_2a!BU16,Table_2a!BU75,Table_2a!BU125-Table_1a!BU87)/1000</f>
        <v>177.41197277483769</v>
      </c>
      <c r="BV9" s="76">
        <f>SUM(Table_2a!BV16,Table_2a!BV75,Table_2a!BV125-Table_1a!BV87)/1000</f>
        <v>183.18966173096607</v>
      </c>
      <c r="BW9" s="76">
        <f>SUM(Table_2a!BW16,Table_2a!BW75,Table_2a!BW125-Table_1a!BW87)/1000</f>
        <v>191.91739080098313</v>
      </c>
      <c r="BX9" s="76">
        <f>SUM(Table_2a!BX16,Table_2a!BX75,Table_2a!BX125-Table_1a!BX87)/1000</f>
        <v>212.72238803967124</v>
      </c>
      <c r="BY9" s="76">
        <f>SUM(Table_2a!BY16,Table_2a!BY75,Table_2a!BY125-Table_1a!BY87)/1000</f>
        <v>215.64432623919484</v>
      </c>
      <c r="BZ9" s="76">
        <f>SUM(Table_2a!BZ16,Table_2a!BZ75,Table_2a!BZ125-Table_1a!BZ87)/1000</f>
        <v>225.20146631196525</v>
      </c>
      <c r="CA9" s="76">
        <f>SUM(Table_2a!CA16,Table_2a!CA75,Table_2a!CA125-Table_1a!CA87)/1000</f>
        <v>255.32181231521054</v>
      </c>
      <c r="CB9" s="76">
        <f>SUM(Table_2a!CB16,Table_2a!CB75,Table_2a!CB125-Table_1a!CB87)/1000</f>
        <v>280.16730721750628</v>
      </c>
      <c r="CC9" s="76">
        <f>SUM(Table_2a!CC16,Table_2a!CC75,Table_2a!CC125-Table_1a!CC87)/1000</f>
        <v>293.40596394174014</v>
      </c>
      <c r="CD9" s="76">
        <f>SUM(Table_2a!CD16,Table_2a!CD75,Table_2a!CD125-Table_1a!CD87)/1000</f>
        <v>300.442845550605</v>
      </c>
      <c r="CE9" s="77">
        <f>SUM(Table_2a!CE16,Table_2a!CE75,Table_2a!CE125-Table_1a!CE87)/1000</f>
        <v>307.71848047880502</v>
      </c>
    </row>
    <row r="10" spans="1:83" x14ac:dyDescent="0.35">
      <c r="A10" s="67"/>
      <c r="B10" s="73" t="s">
        <v>224</v>
      </c>
      <c r="D10" s="79"/>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6">
        <f>('Non-DWP_Welfare'!AH4+Table_1a!AH87)/1000</f>
        <v>0</v>
      </c>
      <c r="AI10" s="76">
        <f>('Non-DWP_Welfare'!AI4+Table_1a!AI87)/1000</f>
        <v>0</v>
      </c>
      <c r="AJ10" s="76">
        <f>('Non-DWP_Welfare'!AJ4+Table_1a!AJ87)/1000</f>
        <v>0</v>
      </c>
      <c r="AK10" s="76">
        <f>('Non-DWP_Welfare'!AK4+Table_1a!AK87)/1000</f>
        <v>0</v>
      </c>
      <c r="AL10" s="76">
        <f>('Non-DWP_Welfare'!AL4+Table_1a!AL87)/1000</f>
        <v>0</v>
      </c>
      <c r="AM10" s="76">
        <f>('Non-DWP_Welfare'!AM4+Table_1a!AM87)/1000</f>
        <v>0</v>
      </c>
      <c r="AN10" s="76">
        <f>('Non-DWP_Welfare'!AN4+Table_1a!AN87)/1000</f>
        <v>0</v>
      </c>
      <c r="AO10" s="76">
        <f>('Non-DWP_Welfare'!AO4+Table_1a!AO87)/1000</f>
        <v>0</v>
      </c>
      <c r="AP10" s="76">
        <f>('Non-DWP_Welfare'!AP4+Table_1a!AP87)/1000</f>
        <v>0</v>
      </c>
      <c r="AQ10" s="76">
        <f>('Non-DWP_Welfare'!AQ4+Table_1a!AQ87)/1000</f>
        <v>0</v>
      </c>
      <c r="AR10" s="76">
        <f>('Non-DWP_Welfare'!AR4+Table_1a!AR87)/1000</f>
        <v>0</v>
      </c>
      <c r="AS10" s="76">
        <f>('Non-DWP_Welfare'!AS4+Table_1a!AS87)/1000</f>
        <v>0</v>
      </c>
      <c r="AT10" s="76">
        <f>('Non-DWP_Welfare'!AT4+Table_1a!AT87)/1000</f>
        <v>0</v>
      </c>
      <c r="AU10" s="76">
        <f>('Non-DWP_Welfare'!AU4+Table_1a!AU87)/1000</f>
        <v>3.9801589999999996</v>
      </c>
      <c r="AV10" s="76">
        <f>('Non-DWP_Welfare'!AV4+Table_1a!AV87)/1000</f>
        <v>4.5024279999999992</v>
      </c>
      <c r="AW10" s="76">
        <f>('Non-DWP_Welfare'!AW4+Table_1a!AW87)/1000</f>
        <v>4.9411750000000021</v>
      </c>
      <c r="AX10" s="76">
        <f>('Non-DWP_Welfare'!AX4+Table_1a!AX87)/1000</f>
        <v>5.1719954022248151</v>
      </c>
      <c r="AY10" s="76">
        <f>('Non-DWP_Welfare'!AY4+Table_1a!AY87)/1000</f>
        <v>5.411192292902526</v>
      </c>
      <c r="AZ10" s="76">
        <f>('Non-DWP_Welfare'!AZ4+Table_1a!AZ87)/1000</f>
        <v>5.5418748089194496</v>
      </c>
      <c r="BA10" s="76">
        <f>('Non-DWP_Welfare'!BA4+Table_1a!BA87)/1000</f>
        <v>5.4205197031605667</v>
      </c>
      <c r="BB10" s="76">
        <f>('Non-DWP_Welfare'!BB4+Table_1a!BB87)/1000</f>
        <v>5.3167638360770972</v>
      </c>
      <c r="BC10" s="76">
        <f>('Non-DWP_Welfare'!BC4+Table_1a!BC87)/1000</f>
        <v>6.3573302516654238</v>
      </c>
      <c r="BD10" s="76">
        <f>('Non-DWP_Welfare'!BD4+Table_1a!BD87)/1000</f>
        <v>9.5565503977951956</v>
      </c>
      <c r="BE10" s="76">
        <f>('Non-DWP_Welfare'!BE4+Table_1a!BE87)/1000</f>
        <v>10.725751917842073</v>
      </c>
      <c r="BF10" s="76">
        <f>('Non-DWP_Welfare'!BF4+Table_1a!BF87)/1000</f>
        <v>11.666535668378387</v>
      </c>
      <c r="BG10" s="76">
        <f>('Non-DWP_Welfare'!BG4+Table_1a!BG87)/1000</f>
        <v>27.0736050916775</v>
      </c>
      <c r="BH10" s="76">
        <f>('Non-DWP_Welfare'!BH4+Table_1a!BH87)/1000</f>
        <v>25.107701442439421</v>
      </c>
      <c r="BI10" s="76">
        <f>('Non-DWP_Welfare'!BI4+Table_1a!BI87)/1000</f>
        <v>27.150762181825087</v>
      </c>
      <c r="BJ10" s="76">
        <f>('Non-DWP_Welfare'!BJ4+Table_1a!BJ87)/1000</f>
        <v>28.585969832940958</v>
      </c>
      <c r="BK10" s="76">
        <f>('Non-DWP_Welfare'!BK4+Table_1a!BK87)/1000</f>
        <v>30.291253647006769</v>
      </c>
      <c r="BL10" s="76">
        <f>('Non-DWP_Welfare'!BL4+Table_1a!BL87)/1000</f>
        <v>34.956555260853989</v>
      </c>
      <c r="BM10" s="76">
        <f>('Non-DWP_Welfare'!BM4+Table_1a!BM87)/1000</f>
        <v>39.186078854545428</v>
      </c>
      <c r="BN10" s="76">
        <f>('Non-DWP_Welfare'!BN4+Table_1a!BN87)/1000</f>
        <v>40.673003963684181</v>
      </c>
      <c r="BO10" s="76">
        <f>('Non-DWP_Welfare'!BO4+Table_1a!BO87)/1000</f>
        <v>41.262894001402493</v>
      </c>
      <c r="BP10" s="76">
        <f>('Non-DWP_Welfare'!BP4+Table_1a!BP87)/1000</f>
        <v>41.194023153954497</v>
      </c>
      <c r="BQ10" s="76">
        <f>('Non-DWP_Welfare'!BQ4+Table_1a!BQ87)/1000</f>
        <v>40.264186594914619</v>
      </c>
      <c r="BR10" s="76">
        <f>('Non-DWP_Welfare'!BR4+Table_1a!BR87)/1000</f>
        <v>40.550739078556113</v>
      </c>
      <c r="BS10" s="76">
        <f>('Non-DWP_Welfare'!BS4+Table_1a!BS87)/1000</f>
        <v>39.573887428013663</v>
      </c>
      <c r="BT10" s="76">
        <f>('Non-DWP_Welfare'!BT4+Table_1a!BT87)/1000</f>
        <v>38.446603964770574</v>
      </c>
      <c r="BU10" s="76">
        <f>('Non-DWP_Welfare'!BU4+Table_1a!BU87)/1000</f>
        <v>36.994024997481084</v>
      </c>
      <c r="BV10" s="76">
        <f>('Non-DWP_Welfare'!BV4+Table_1a!BV87)/1000</f>
        <v>33.956134024527628</v>
      </c>
      <c r="BW10" s="76">
        <f>('Non-DWP_Welfare'!BW4+Table_1a!BW87)/1000</f>
        <v>29.179053291662868</v>
      </c>
      <c r="BX10" s="76">
        <f>('Non-DWP_Welfare'!BX4+Table_1a!BX87)/1000</f>
        <v>26.512930149264786</v>
      </c>
      <c r="BY10" s="76">
        <f>('Non-DWP_Welfare'!BY4+Table_1a!BY87)/1000</f>
        <v>22.44639803603701</v>
      </c>
      <c r="BZ10" s="76">
        <f>('Non-DWP_Welfare'!BZ4+Table_1a!BZ87)/1000</f>
        <v>20.724847815982844</v>
      </c>
      <c r="CA10" s="76">
        <f>('Non-DWP_Welfare'!CA4+Table_1a!CA87)/1000</f>
        <v>20.267982619959533</v>
      </c>
      <c r="CB10" s="76">
        <f>('Non-DWP_Welfare'!CB4+Table_1a!CB87)/1000</f>
        <v>17.594746250270806</v>
      </c>
      <c r="CC10" s="76">
        <f>('Non-DWP_Welfare'!CC4+Table_1a!CC87)/1000</f>
        <v>13.976959574402686</v>
      </c>
      <c r="CD10" s="76">
        <f>('Non-DWP_Welfare'!CD4+Table_1a!CD87)/1000</f>
        <v>13.532688127582084</v>
      </c>
      <c r="CE10" s="77">
        <f>('Non-DWP_Welfare'!CE4+Table_1a!CE87)/1000</f>
        <v>13.411216693888935</v>
      </c>
    </row>
    <row r="11" spans="1:83" x14ac:dyDescent="0.35">
      <c r="A11" s="67"/>
      <c r="B11" s="123"/>
      <c r="C11" s="123"/>
      <c r="D11" s="124"/>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6"/>
    </row>
    <row r="12" spans="1:83" ht="39" customHeight="1" x14ac:dyDescent="0.35">
      <c r="A12" s="67"/>
      <c r="B12" s="120" t="s">
        <v>225</v>
      </c>
      <c r="D12" s="79"/>
      <c r="E12" s="71"/>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2"/>
    </row>
    <row r="13" spans="1:83" ht="24" customHeight="1" x14ac:dyDescent="0.35">
      <c r="A13" s="67"/>
      <c r="B13" s="73" t="s">
        <v>221</v>
      </c>
      <c r="D13" s="79"/>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v>39.262377837822768</v>
      </c>
      <c r="AI13" s="71">
        <v>41.131370353989453</v>
      </c>
      <c r="AJ13" s="71">
        <v>42.024248289525211</v>
      </c>
      <c r="AK13" s="71">
        <v>48.277345431619132</v>
      </c>
      <c r="AL13" s="71">
        <v>52.26872950559175</v>
      </c>
      <c r="AM13" s="71">
        <v>57.321779436625974</v>
      </c>
      <c r="AN13" s="71">
        <v>59.570697786854907</v>
      </c>
      <c r="AO13" s="71">
        <v>61.069475824936234</v>
      </c>
      <c r="AP13" s="71">
        <v>62.539799730946335</v>
      </c>
      <c r="AQ13" s="71">
        <v>60.22941340547721</v>
      </c>
      <c r="AR13" s="71">
        <v>54.724229888722689</v>
      </c>
      <c r="AS13" s="71">
        <v>52.021717267727041</v>
      </c>
      <c r="AT13" s="71">
        <v>54.229081635524906</v>
      </c>
      <c r="AU13" s="71">
        <v>63.477248457513113</v>
      </c>
      <c r="AV13" s="71">
        <v>73.086277978030751</v>
      </c>
      <c r="AW13" s="71">
        <v>79.247314570140475</v>
      </c>
      <c r="AX13" s="71">
        <v>80.533652633761577</v>
      </c>
      <c r="AY13" s="71">
        <v>81.693674722756697</v>
      </c>
      <c r="AZ13" s="71">
        <v>80.402087476592399</v>
      </c>
      <c r="BA13" s="71">
        <v>79.09596141229936</v>
      </c>
      <c r="BB13" s="71">
        <v>78.034705781331283</v>
      </c>
      <c r="BC13" s="71">
        <v>79.507352393594417</v>
      </c>
      <c r="BD13" s="71">
        <v>82.61440947752088</v>
      </c>
      <c r="BE13" s="71">
        <v>84.817106408892201</v>
      </c>
      <c r="BF13" s="71">
        <v>86.894246535470771</v>
      </c>
      <c r="BG13" s="71">
        <v>97.663398444026512</v>
      </c>
      <c r="BH13" s="71">
        <v>99.680751565983513</v>
      </c>
      <c r="BI13" s="71">
        <v>100.67369119208669</v>
      </c>
      <c r="BJ13" s="71">
        <v>101.16006130823864</v>
      </c>
      <c r="BK13" s="71">
        <v>103.78247970612595</v>
      </c>
      <c r="BL13" s="71">
        <v>109.7887330382315</v>
      </c>
      <c r="BM13" s="71">
        <v>122.1801421028208</v>
      </c>
      <c r="BN13" s="71">
        <v>124.30360204464873</v>
      </c>
      <c r="BO13" s="71">
        <v>125.17995057529552</v>
      </c>
      <c r="BP13" s="71">
        <v>125.42144899767533</v>
      </c>
      <c r="BQ13" s="71">
        <v>117.67367934020746</v>
      </c>
      <c r="BR13" s="71">
        <v>117.51139354157371</v>
      </c>
      <c r="BS13" s="71">
        <v>117.08418457679439</v>
      </c>
      <c r="BT13" s="71">
        <v>114.03708917911038</v>
      </c>
      <c r="BU13" s="71">
        <v>113.46440438514171</v>
      </c>
      <c r="BV13" s="71">
        <v>112.06762276727324</v>
      </c>
      <c r="BW13" s="71">
        <v>111.34461698424822</v>
      </c>
      <c r="BX13" s="71">
        <v>122.08738023195882</v>
      </c>
      <c r="BY13" s="71">
        <v>119.61083226492939</v>
      </c>
      <c r="BZ13" s="71">
        <v>114.59616077466787</v>
      </c>
      <c r="CA13" s="71">
        <v>123.9854812789181</v>
      </c>
      <c r="CB13" s="71">
        <v>131.82766876949839</v>
      </c>
      <c r="CC13" s="71">
        <v>133.8709172022125</v>
      </c>
      <c r="CD13" s="71">
        <v>134.70941598033676</v>
      </c>
      <c r="CE13" s="72">
        <v>136.46538741576617</v>
      </c>
    </row>
    <row r="14" spans="1:83" x14ac:dyDescent="0.35">
      <c r="A14" s="67"/>
      <c r="B14" s="73" t="s">
        <v>222</v>
      </c>
      <c r="D14" s="79"/>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v>56.170117833074798</v>
      </c>
      <c r="AI14" s="71">
        <v>55.30989679778201</v>
      </c>
      <c r="AJ14" s="71">
        <v>55.496949043292133</v>
      </c>
      <c r="AK14" s="71">
        <v>59.276739159987052</v>
      </c>
      <c r="AL14" s="71">
        <v>61.86902075536392</v>
      </c>
      <c r="AM14" s="71">
        <v>63.946632973772985</v>
      </c>
      <c r="AN14" s="71">
        <v>64.267418047447649</v>
      </c>
      <c r="AO14" s="71">
        <v>66.566785033627994</v>
      </c>
      <c r="AP14" s="71">
        <v>68.503648634078488</v>
      </c>
      <c r="AQ14" s="71">
        <v>68.542406014315091</v>
      </c>
      <c r="AR14" s="71">
        <v>67.068039181264879</v>
      </c>
      <c r="AS14" s="71">
        <v>67.618694471881426</v>
      </c>
      <c r="AT14" s="71">
        <v>69.563146248037356</v>
      </c>
      <c r="AU14" s="71">
        <v>73.293602861661412</v>
      </c>
      <c r="AV14" s="71">
        <v>77.579951093446368</v>
      </c>
      <c r="AW14" s="71">
        <v>81.16019903334373</v>
      </c>
      <c r="AX14" s="71">
        <v>81.858049786656764</v>
      </c>
      <c r="AY14" s="71">
        <v>82.282323281856989</v>
      </c>
      <c r="AZ14" s="71">
        <v>83.275842464934129</v>
      </c>
      <c r="BA14" s="71">
        <v>86.459973510241895</v>
      </c>
      <c r="BB14" s="71">
        <v>88.513860977873534</v>
      </c>
      <c r="BC14" s="71">
        <v>92.781997842589192</v>
      </c>
      <c r="BD14" s="71">
        <v>97.003452422525939</v>
      </c>
      <c r="BE14" s="71">
        <v>101.99457837492132</v>
      </c>
      <c r="BF14" s="71">
        <v>103.12010179493534</v>
      </c>
      <c r="BG14" s="71">
        <v>105.48188872539068</v>
      </c>
      <c r="BH14" s="71">
        <v>109.7424852255796</v>
      </c>
      <c r="BI14" s="71">
        <v>113.20608102702684</v>
      </c>
      <c r="BJ14" s="71">
        <v>113.6125990440265</v>
      </c>
      <c r="BK14" s="71">
        <v>118.51973774278899</v>
      </c>
      <c r="BL14" s="71">
        <v>124.2288189783319</v>
      </c>
      <c r="BM14" s="71">
        <v>131.03130997052415</v>
      </c>
      <c r="BN14" s="71">
        <v>133.85284308255598</v>
      </c>
      <c r="BO14" s="71">
        <v>136.59254889768815</v>
      </c>
      <c r="BP14" s="71">
        <v>141.5668692420434</v>
      </c>
      <c r="BQ14" s="71">
        <v>139.71896146889404</v>
      </c>
      <c r="BR14" s="71">
        <v>142.47655182150436</v>
      </c>
      <c r="BS14" s="71">
        <v>143.95617253890632</v>
      </c>
      <c r="BT14" s="71">
        <v>142.90112180730813</v>
      </c>
      <c r="BU14" s="71">
        <v>142.50548424134095</v>
      </c>
      <c r="BV14" s="71">
        <v>142.62310192941661</v>
      </c>
      <c r="BW14" s="71">
        <v>141.40680702432491</v>
      </c>
      <c r="BX14" s="71">
        <v>135.27368912837588</v>
      </c>
      <c r="BY14" s="71">
        <v>138.36433749005261</v>
      </c>
      <c r="BZ14" s="71">
        <v>137.53892049153657</v>
      </c>
      <c r="CA14" s="71">
        <v>151.60431365625195</v>
      </c>
      <c r="CB14" s="71">
        <v>161.33320128005585</v>
      </c>
      <c r="CC14" s="71">
        <v>165.87362039322986</v>
      </c>
      <c r="CD14" s="71">
        <v>167.84152373106951</v>
      </c>
      <c r="CE14" s="72">
        <v>167.94970061049978</v>
      </c>
    </row>
    <row r="15" spans="1:83" ht="24" customHeight="1" x14ac:dyDescent="0.35">
      <c r="A15" s="67"/>
      <c r="B15" s="108" t="s">
        <v>163</v>
      </c>
      <c r="D15" s="79"/>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121">
        <f t="shared" ref="AH15:BM15" si="2">SUM(AH13, AH14)</f>
        <v>95.432495670897566</v>
      </c>
      <c r="AI15" s="121">
        <f t="shared" si="2"/>
        <v>96.441267151771456</v>
      </c>
      <c r="AJ15" s="121">
        <f t="shared" si="2"/>
        <v>97.521197332817337</v>
      </c>
      <c r="AK15" s="121">
        <f t="shared" si="2"/>
        <v>107.55408459160618</v>
      </c>
      <c r="AL15" s="121">
        <f t="shared" si="2"/>
        <v>114.13775026095567</v>
      </c>
      <c r="AM15" s="121">
        <f t="shared" si="2"/>
        <v>121.26841241039895</v>
      </c>
      <c r="AN15" s="121">
        <f t="shared" si="2"/>
        <v>123.83811583430256</v>
      </c>
      <c r="AO15" s="121">
        <f t="shared" si="2"/>
        <v>127.63626085856423</v>
      </c>
      <c r="AP15" s="121">
        <f t="shared" si="2"/>
        <v>131.04344836502483</v>
      </c>
      <c r="AQ15" s="121">
        <f t="shared" si="2"/>
        <v>128.77181941979231</v>
      </c>
      <c r="AR15" s="121">
        <f t="shared" si="2"/>
        <v>121.79226906998757</v>
      </c>
      <c r="AS15" s="121">
        <f t="shared" si="2"/>
        <v>119.64041173960847</v>
      </c>
      <c r="AT15" s="121">
        <f t="shared" si="2"/>
        <v>123.79222788356226</v>
      </c>
      <c r="AU15" s="121">
        <f t="shared" si="2"/>
        <v>136.77085131917454</v>
      </c>
      <c r="AV15" s="121">
        <f t="shared" si="2"/>
        <v>150.66622907147712</v>
      </c>
      <c r="AW15" s="121">
        <f t="shared" si="2"/>
        <v>160.4075136034842</v>
      </c>
      <c r="AX15" s="121">
        <f t="shared" si="2"/>
        <v>162.39170242041834</v>
      </c>
      <c r="AY15" s="121">
        <f t="shared" si="2"/>
        <v>163.9759980046137</v>
      </c>
      <c r="AZ15" s="121">
        <f t="shared" si="2"/>
        <v>163.67792994152654</v>
      </c>
      <c r="BA15" s="121">
        <f t="shared" si="2"/>
        <v>165.55593492254127</v>
      </c>
      <c r="BB15" s="121">
        <f t="shared" si="2"/>
        <v>166.54856675920482</v>
      </c>
      <c r="BC15" s="121">
        <f t="shared" si="2"/>
        <v>172.28935023618362</v>
      </c>
      <c r="BD15" s="121">
        <f t="shared" si="2"/>
        <v>179.61786190004682</v>
      </c>
      <c r="BE15" s="121">
        <f t="shared" si="2"/>
        <v>186.81168478381352</v>
      </c>
      <c r="BF15" s="121">
        <f t="shared" si="2"/>
        <v>190.01434833040611</v>
      </c>
      <c r="BG15" s="121">
        <f t="shared" si="2"/>
        <v>203.1452871694172</v>
      </c>
      <c r="BH15" s="121">
        <f t="shared" si="2"/>
        <v>209.42323679156311</v>
      </c>
      <c r="BI15" s="121">
        <f t="shared" si="2"/>
        <v>213.87977221911353</v>
      </c>
      <c r="BJ15" s="121">
        <f t="shared" si="2"/>
        <v>214.77266035226512</v>
      </c>
      <c r="BK15" s="121">
        <f t="shared" si="2"/>
        <v>222.30221744891494</v>
      </c>
      <c r="BL15" s="121">
        <f t="shared" si="2"/>
        <v>234.0175520165634</v>
      </c>
      <c r="BM15" s="121">
        <f t="shared" si="2"/>
        <v>253.21145207334496</v>
      </c>
      <c r="BN15" s="121">
        <f t="shared" ref="BN15:CE15" si="3">SUM(BN13, BN14)</f>
        <v>258.15644512720473</v>
      </c>
      <c r="BO15" s="121">
        <f t="shared" si="3"/>
        <v>261.77249947298367</v>
      </c>
      <c r="BP15" s="121">
        <f t="shared" si="3"/>
        <v>266.98831823971875</v>
      </c>
      <c r="BQ15" s="121">
        <f t="shared" si="3"/>
        <v>257.39264080910152</v>
      </c>
      <c r="BR15" s="121">
        <f t="shared" si="3"/>
        <v>259.9879453630781</v>
      </c>
      <c r="BS15" s="121">
        <f t="shared" si="3"/>
        <v>261.04035711570071</v>
      </c>
      <c r="BT15" s="121">
        <f t="shared" si="3"/>
        <v>256.93821098641854</v>
      </c>
      <c r="BU15" s="121">
        <f t="shared" si="3"/>
        <v>255.96988862648266</v>
      </c>
      <c r="BV15" s="121">
        <f t="shared" si="3"/>
        <v>254.69072469668984</v>
      </c>
      <c r="BW15" s="121">
        <f t="shared" si="3"/>
        <v>252.75142400857311</v>
      </c>
      <c r="BX15" s="121">
        <f t="shared" si="3"/>
        <v>257.36106936033468</v>
      </c>
      <c r="BY15" s="121">
        <f t="shared" si="3"/>
        <v>257.97516975498201</v>
      </c>
      <c r="BZ15" s="121">
        <f t="shared" si="3"/>
        <v>252.13508126620445</v>
      </c>
      <c r="CA15" s="121">
        <f t="shared" si="3"/>
        <v>275.58979493517006</v>
      </c>
      <c r="CB15" s="121">
        <f t="shared" si="3"/>
        <v>293.16087004955421</v>
      </c>
      <c r="CC15" s="121">
        <f t="shared" si="3"/>
        <v>299.74453759544235</v>
      </c>
      <c r="CD15" s="121">
        <f t="shared" si="3"/>
        <v>302.55093971140627</v>
      </c>
      <c r="CE15" s="122">
        <f t="shared" si="3"/>
        <v>304.41508802626595</v>
      </c>
    </row>
    <row r="16" spans="1:83" x14ac:dyDescent="0.35">
      <c r="A16" s="67"/>
      <c r="B16" s="73" t="s">
        <v>223</v>
      </c>
      <c r="D16" s="79"/>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v>95.432495670897566</v>
      </c>
      <c r="AI16" s="71">
        <v>96.441267151771456</v>
      </c>
      <c r="AJ16" s="71">
        <v>97.521197332817337</v>
      </c>
      <c r="AK16" s="71">
        <v>107.55408459160618</v>
      </c>
      <c r="AL16" s="71">
        <v>114.13775026095567</v>
      </c>
      <c r="AM16" s="71">
        <v>121.26841241039895</v>
      </c>
      <c r="AN16" s="71">
        <v>123.83811583430256</v>
      </c>
      <c r="AO16" s="71">
        <v>127.63626085856424</v>
      </c>
      <c r="AP16" s="71">
        <v>131.04344836502483</v>
      </c>
      <c r="AQ16" s="71">
        <v>128.77181941979231</v>
      </c>
      <c r="AR16" s="71">
        <v>121.79226906998757</v>
      </c>
      <c r="AS16" s="71">
        <v>119.64041173960847</v>
      </c>
      <c r="AT16" s="71">
        <v>123.79222788356229</v>
      </c>
      <c r="AU16" s="71">
        <v>128.5605041172609</v>
      </c>
      <c r="AV16" s="71">
        <v>141.65231974558299</v>
      </c>
      <c r="AW16" s="71">
        <v>150.79294545830513</v>
      </c>
      <c r="AX16" s="71">
        <v>152.49466328824144</v>
      </c>
      <c r="AY16" s="71">
        <v>153.97377206312157</v>
      </c>
      <c r="AZ16" s="71">
        <v>153.84163886035148</v>
      </c>
      <c r="BA16" s="71">
        <v>155.94239167184384</v>
      </c>
      <c r="BB16" s="71">
        <v>157.28265921759589</v>
      </c>
      <c r="BC16" s="71">
        <v>161.34770234745375</v>
      </c>
      <c r="BD16" s="71">
        <v>163.37398167829298</v>
      </c>
      <c r="BE16" s="71">
        <v>168.94752900365305</v>
      </c>
      <c r="BF16" s="71">
        <v>171.01784526429356</v>
      </c>
      <c r="BG16" s="71">
        <v>160.11058444740178</v>
      </c>
      <c r="BH16" s="71">
        <v>170.68585795498123</v>
      </c>
      <c r="BI16" s="71">
        <v>173.11439716672911</v>
      </c>
      <c r="BJ16" s="71">
        <v>173.09989935130403</v>
      </c>
      <c r="BK16" s="71">
        <v>179.16286597680278</v>
      </c>
      <c r="BL16" s="71">
        <v>185.96992069278886</v>
      </c>
      <c r="BM16" s="71">
        <v>200.06140784465475</v>
      </c>
      <c r="BN16" s="71">
        <v>203.89471127444381</v>
      </c>
      <c r="BO16" s="71">
        <v>207.68249061611709</v>
      </c>
      <c r="BP16" s="71">
        <v>213.90831164177902</v>
      </c>
      <c r="BQ16" s="71">
        <v>206.5674141384026</v>
      </c>
      <c r="BR16" s="71">
        <v>209.35839743061766</v>
      </c>
      <c r="BS16" s="71">
        <v>212.02082853451941</v>
      </c>
      <c r="BT16" s="71">
        <v>210.27305251122095</v>
      </c>
      <c r="BU16" s="71">
        <v>211.80434961713922</v>
      </c>
      <c r="BV16" s="71">
        <v>214.86350928818675</v>
      </c>
      <c r="BW16" s="71">
        <v>219.39472620659731</v>
      </c>
      <c r="BX16" s="71">
        <v>228.8393773846463</v>
      </c>
      <c r="BY16" s="71">
        <v>233.65413263200435</v>
      </c>
      <c r="BZ16" s="71">
        <v>230.88700455329968</v>
      </c>
      <c r="CA16" s="71">
        <v>255.32181231521054</v>
      </c>
      <c r="CB16" s="71">
        <v>275.83800751902459</v>
      </c>
      <c r="CC16" s="71">
        <v>286.11490184113376</v>
      </c>
      <c r="CD16" s="71">
        <v>289.51066405088977</v>
      </c>
      <c r="CE16" s="72">
        <v>291.70191715993508</v>
      </c>
    </row>
    <row r="17" spans="1:83" x14ac:dyDescent="0.35">
      <c r="A17" s="67"/>
      <c r="B17" s="73" t="s">
        <v>224</v>
      </c>
      <c r="D17" s="79"/>
      <c r="E17" s="71"/>
      <c r="F17" s="71"/>
      <c r="G17" s="71"/>
      <c r="H17" s="71"/>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v>0</v>
      </c>
      <c r="AI17" s="71">
        <v>0</v>
      </c>
      <c r="AJ17" s="71">
        <v>0</v>
      </c>
      <c r="AK17" s="71">
        <v>0</v>
      </c>
      <c r="AL17" s="71">
        <v>0</v>
      </c>
      <c r="AM17" s="71">
        <v>0</v>
      </c>
      <c r="AN17" s="71">
        <v>0</v>
      </c>
      <c r="AO17" s="71">
        <v>0</v>
      </c>
      <c r="AP17" s="71">
        <v>0</v>
      </c>
      <c r="AQ17" s="71">
        <v>0</v>
      </c>
      <c r="AR17" s="71">
        <v>0</v>
      </c>
      <c r="AS17" s="71">
        <v>0</v>
      </c>
      <c r="AT17" s="71">
        <v>0</v>
      </c>
      <c r="AU17" s="71">
        <v>8.2103472019136188</v>
      </c>
      <c r="AV17" s="71">
        <v>9.0139093258941614</v>
      </c>
      <c r="AW17" s="71">
        <v>9.6145681451790637</v>
      </c>
      <c r="AX17" s="71">
        <v>9.8970391321769107</v>
      </c>
      <c r="AY17" s="71">
        <v>10.002225941492116</v>
      </c>
      <c r="AZ17" s="71">
        <v>9.8362910811750552</v>
      </c>
      <c r="BA17" s="71">
        <v>9.6135432506974361</v>
      </c>
      <c r="BB17" s="71">
        <v>9.2659075416089305</v>
      </c>
      <c r="BC17" s="71">
        <v>10.941647888729852</v>
      </c>
      <c r="BD17" s="71">
        <v>16.243880221753866</v>
      </c>
      <c r="BE17" s="71">
        <v>17.864155780160484</v>
      </c>
      <c r="BF17" s="71">
        <v>18.996503066112574</v>
      </c>
      <c r="BG17" s="71">
        <v>43.034702722015403</v>
      </c>
      <c r="BH17" s="71">
        <v>38.737378836581854</v>
      </c>
      <c r="BI17" s="71">
        <v>40.765375052384421</v>
      </c>
      <c r="BJ17" s="71">
        <v>41.672761000961074</v>
      </c>
      <c r="BK17" s="71">
        <v>43.13935147211221</v>
      </c>
      <c r="BL17" s="71">
        <v>48.047631323774553</v>
      </c>
      <c r="BM17" s="71">
        <v>53.150044228690192</v>
      </c>
      <c r="BN17" s="71">
        <v>54.261733852760891</v>
      </c>
      <c r="BO17" s="71">
        <v>54.090008856866554</v>
      </c>
      <c r="BP17" s="71">
        <v>53.080006597939729</v>
      </c>
      <c r="BQ17" s="71">
        <v>50.825226670698861</v>
      </c>
      <c r="BR17" s="71">
        <v>50.629547932460405</v>
      </c>
      <c r="BS17" s="71">
        <v>49.019528581181284</v>
      </c>
      <c r="BT17" s="71">
        <v>46.665158475197536</v>
      </c>
      <c r="BU17" s="71">
        <v>44.165539009343441</v>
      </c>
      <c r="BV17" s="71">
        <v>39.827215408503122</v>
      </c>
      <c r="BW17" s="71">
        <v>33.356697801975812</v>
      </c>
      <c r="BX17" s="71">
        <v>28.521691975688427</v>
      </c>
      <c r="BY17" s="71">
        <v>24.321037122977618</v>
      </c>
      <c r="BZ17" s="71">
        <v>21.248076712904755</v>
      </c>
      <c r="CA17" s="71">
        <v>20.267982619959533</v>
      </c>
      <c r="CB17" s="71">
        <v>17.322862530529648</v>
      </c>
      <c r="CC17" s="71">
        <v>13.629635754308593</v>
      </c>
      <c r="CD17" s="71">
        <v>13.040275660516528</v>
      </c>
      <c r="CE17" s="72">
        <v>12.713170866330806</v>
      </c>
    </row>
    <row r="18" spans="1:83" x14ac:dyDescent="0.35">
      <c r="A18" s="67"/>
      <c r="B18" s="123"/>
      <c r="C18" s="123"/>
      <c r="D18" s="124"/>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6"/>
    </row>
    <row r="19" spans="1:83" ht="38.25" customHeight="1" x14ac:dyDescent="0.35">
      <c r="A19" s="67"/>
      <c r="B19" s="120" t="s">
        <v>226</v>
      </c>
      <c r="D19" s="79"/>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2"/>
    </row>
    <row r="20" spans="1:83" ht="24" customHeight="1" x14ac:dyDescent="0.35">
      <c r="A20" s="67"/>
      <c r="B20" s="73" t="s">
        <v>221</v>
      </c>
      <c r="D20" s="79"/>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61">
        <v>1992.1040051663081</v>
      </c>
      <c r="AI20" s="61">
        <v>2070.6489304263719</v>
      </c>
      <c r="AJ20" s="61">
        <v>2099.2181572268951</v>
      </c>
      <c r="AK20" s="61">
        <v>2393.1663823734266</v>
      </c>
      <c r="AL20" s="61">
        <v>2563.7006820478591</v>
      </c>
      <c r="AM20" s="61">
        <v>2782.205476708536</v>
      </c>
      <c r="AN20" s="61">
        <v>2861.4995574433137</v>
      </c>
      <c r="AO20" s="61">
        <v>2903.5076225424918</v>
      </c>
      <c r="AP20" s="61">
        <v>2943.3264180603505</v>
      </c>
      <c r="AQ20" s="61">
        <v>2806.3280871063839</v>
      </c>
      <c r="AR20" s="61">
        <v>2524.5296807087093</v>
      </c>
      <c r="AS20" s="61">
        <v>2376.2889305557756</v>
      </c>
      <c r="AT20" s="61">
        <v>2453.027621817746</v>
      </c>
      <c r="AU20" s="61">
        <v>2843.707931973529</v>
      </c>
      <c r="AV20" s="61">
        <v>3253.0501614826526</v>
      </c>
      <c r="AW20" s="61">
        <v>3506.3631949975879</v>
      </c>
      <c r="AX20" s="61">
        <v>3542.7438251698736</v>
      </c>
      <c r="AY20" s="61">
        <v>3568.1884569887179</v>
      </c>
      <c r="AZ20" s="61">
        <v>3489.0681946099812</v>
      </c>
      <c r="BA20" s="61">
        <v>3411.5144020832163</v>
      </c>
      <c r="BB20" s="61">
        <v>3343.9623663580428</v>
      </c>
      <c r="BC20" s="61">
        <v>3381.4210178877393</v>
      </c>
      <c r="BD20" s="61">
        <v>3483.782131969338</v>
      </c>
      <c r="BE20" s="61">
        <v>3555.0661697378687</v>
      </c>
      <c r="BF20" s="61">
        <v>3622.8929350273793</v>
      </c>
      <c r="BG20" s="61">
        <v>4050.7127962909321</v>
      </c>
      <c r="BH20" s="61">
        <v>4111.8666622604487</v>
      </c>
      <c r="BI20" s="61">
        <v>4118.1387232170937</v>
      </c>
      <c r="BJ20" s="61">
        <v>4108.4298833362018</v>
      </c>
      <c r="BK20" s="61">
        <v>4183.1748129930529</v>
      </c>
      <c r="BL20" s="61">
        <v>4388.6682485974206</v>
      </c>
      <c r="BM20" s="61">
        <v>4848.25807554936</v>
      </c>
      <c r="BN20" s="61">
        <v>4893.3490269465228</v>
      </c>
      <c r="BO20" s="61">
        <v>4879.0794467974338</v>
      </c>
      <c r="BP20" s="61">
        <v>4855.8938203706039</v>
      </c>
      <c r="BQ20" s="61">
        <v>4524.1644163894071</v>
      </c>
      <c r="BR20" s="61">
        <v>4480.0021815142118</v>
      </c>
      <c r="BS20" s="61">
        <v>4427.7163540486317</v>
      </c>
      <c r="BT20" s="61">
        <v>4275.544713917755</v>
      </c>
      <c r="BU20" s="61">
        <v>4224.3134457827919</v>
      </c>
      <c r="BV20" s="61">
        <v>4144.4703732784837</v>
      </c>
      <c r="BW20" s="61">
        <v>4086.3398553974321</v>
      </c>
      <c r="BX20" s="61">
        <v>4450.9268940426928</v>
      </c>
      <c r="BY20" s="61">
        <v>4333.8809470762717</v>
      </c>
      <c r="BZ20" s="61">
        <v>4121.917482945817</v>
      </c>
      <c r="CA20" s="61">
        <v>4428.8269985088855</v>
      </c>
      <c r="CB20" s="61">
        <v>4677.4000082777002</v>
      </c>
      <c r="CC20" s="61">
        <v>4720.1533512986989</v>
      </c>
      <c r="CD20" s="61">
        <v>4720.3277262423971</v>
      </c>
      <c r="CE20" s="62">
        <v>4751.8453994462425</v>
      </c>
    </row>
    <row r="21" spans="1:83" x14ac:dyDescent="0.35">
      <c r="A21" s="67"/>
      <c r="B21" s="73" t="s">
        <v>222</v>
      </c>
      <c r="D21" s="79"/>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61">
        <v>2849.9729987860774</v>
      </c>
      <c r="AI21" s="61">
        <v>2784.4289567953087</v>
      </c>
      <c r="AJ21" s="61">
        <v>2772.2138490080492</v>
      </c>
      <c r="AK21" s="61">
        <v>2938.4196282152907</v>
      </c>
      <c r="AL21" s="61">
        <v>3034.5801822328781</v>
      </c>
      <c r="AM21" s="61">
        <v>3103.7534812295776</v>
      </c>
      <c r="AN21" s="61">
        <v>3087.108177896419</v>
      </c>
      <c r="AO21" s="61">
        <v>3164.8735336674745</v>
      </c>
      <c r="AP21" s="61">
        <v>3224.0045479140854</v>
      </c>
      <c r="AQ21" s="61">
        <v>3193.6634989430195</v>
      </c>
      <c r="AR21" s="61">
        <v>3093.9723753870403</v>
      </c>
      <c r="AS21" s="61">
        <v>3088.739926543094</v>
      </c>
      <c r="AT21" s="61">
        <v>3146.656997694728</v>
      </c>
      <c r="AU21" s="61">
        <v>3283.4693513870361</v>
      </c>
      <c r="AV21" s="61">
        <v>3453.0623177747975</v>
      </c>
      <c r="AW21" s="61">
        <v>3591.0003554419595</v>
      </c>
      <c r="AX21" s="61">
        <v>3601.0051815351385</v>
      </c>
      <c r="AY21" s="61">
        <v>3593.8992479518229</v>
      </c>
      <c r="AZ21" s="61">
        <v>3613.7754931840882</v>
      </c>
      <c r="BA21" s="61">
        <v>3729.1340741963295</v>
      </c>
      <c r="BB21" s="61">
        <v>3793.0176970292055</v>
      </c>
      <c r="BC21" s="61">
        <v>3945.9872344060386</v>
      </c>
      <c r="BD21" s="61">
        <v>4090.55631367656</v>
      </c>
      <c r="BE21" s="61">
        <v>4275.051229988032</v>
      </c>
      <c r="BF21" s="61">
        <v>4299.3995937311265</v>
      </c>
      <c r="BG21" s="61">
        <v>4374.9945552197823</v>
      </c>
      <c r="BH21" s="61">
        <v>4526.9167752408921</v>
      </c>
      <c r="BI21" s="61">
        <v>4630.7862606481649</v>
      </c>
      <c r="BJ21" s="61">
        <v>4614.1668065394697</v>
      </c>
      <c r="BK21" s="61">
        <v>4777.1915179909902</v>
      </c>
      <c r="BL21" s="61">
        <v>4965.8927498608473</v>
      </c>
      <c r="BM21" s="61">
        <v>5199.4832857518695</v>
      </c>
      <c r="BN21" s="61">
        <v>5269.2654812753126</v>
      </c>
      <c r="BO21" s="61">
        <v>5323.9028682274302</v>
      </c>
      <c r="BP21" s="61">
        <v>5480.9898228363909</v>
      </c>
      <c r="BQ21" s="61">
        <v>5371.7327215115747</v>
      </c>
      <c r="BR21" s="61">
        <v>5431.7734113938768</v>
      </c>
      <c r="BS21" s="61">
        <v>5443.9214119367198</v>
      </c>
      <c r="BT21" s="61">
        <v>5357.7317726562469</v>
      </c>
      <c r="BU21" s="61">
        <v>5305.5214667598029</v>
      </c>
      <c r="BV21" s="61">
        <v>5274.4691633109287</v>
      </c>
      <c r="BW21" s="61">
        <v>5189.6201811870087</v>
      </c>
      <c r="BX21" s="61">
        <v>4931.6587828645115</v>
      </c>
      <c r="BY21" s="61">
        <v>5013.3800981735367</v>
      </c>
      <c r="BZ21" s="61">
        <v>4947.1472440888356</v>
      </c>
      <c r="CA21" s="61">
        <v>5415.3863056011269</v>
      </c>
      <c r="CB21" s="61">
        <v>5724.2908415702877</v>
      </c>
      <c r="CC21" s="61">
        <v>5848.5363479545376</v>
      </c>
      <c r="CD21" s="61">
        <v>5881.3037850166629</v>
      </c>
      <c r="CE21" s="62">
        <v>5848.1570110735202</v>
      </c>
    </row>
    <row r="22" spans="1:83" ht="24" customHeight="1" x14ac:dyDescent="0.35">
      <c r="A22" s="67"/>
      <c r="B22" s="108" t="s">
        <v>163</v>
      </c>
      <c r="D22" s="79"/>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127">
        <v>4842.0770039523859</v>
      </c>
      <c r="AI22" s="127">
        <v>4855.0778872216806</v>
      </c>
      <c r="AJ22" s="127">
        <v>4871.4320062349434</v>
      </c>
      <c r="AK22" s="127">
        <v>5331.5860105887168</v>
      </c>
      <c r="AL22" s="127">
        <v>5598.2808642807377</v>
      </c>
      <c r="AM22" s="127">
        <v>5885.9589579381136</v>
      </c>
      <c r="AN22" s="127">
        <v>5948.6077353397332</v>
      </c>
      <c r="AO22" s="127">
        <v>6068.3811562099663</v>
      </c>
      <c r="AP22" s="127">
        <v>6167.3309659744373</v>
      </c>
      <c r="AQ22" s="127">
        <v>5999.9915860494038</v>
      </c>
      <c r="AR22" s="127">
        <v>5618.50205609575</v>
      </c>
      <c r="AS22" s="127">
        <v>5465.0288570988705</v>
      </c>
      <c r="AT22" s="127">
        <v>5599.6846195124745</v>
      </c>
      <c r="AU22" s="127">
        <v>6127.1772833605646</v>
      </c>
      <c r="AV22" s="127">
        <v>6706.1124792574492</v>
      </c>
      <c r="AW22" s="127">
        <v>7097.3635504395479</v>
      </c>
      <c r="AX22" s="127">
        <v>7143.749006705013</v>
      </c>
      <c r="AY22" s="127">
        <v>7162.0877049405417</v>
      </c>
      <c r="AZ22" s="127">
        <v>7102.8436877940694</v>
      </c>
      <c r="BA22" s="127">
        <v>7140.6484762795453</v>
      </c>
      <c r="BB22" s="127">
        <v>7136.9800633872474</v>
      </c>
      <c r="BC22" s="127">
        <v>7327.4082522937788</v>
      </c>
      <c r="BD22" s="127">
        <v>7574.338445645898</v>
      </c>
      <c r="BE22" s="127">
        <v>7830.1173997259002</v>
      </c>
      <c r="BF22" s="127">
        <v>7922.2925287585058</v>
      </c>
      <c r="BG22" s="127">
        <v>8425.7073515107149</v>
      </c>
      <c r="BH22" s="127">
        <v>8638.7834375013408</v>
      </c>
      <c r="BI22" s="127">
        <v>8748.9249838652577</v>
      </c>
      <c r="BJ22" s="127">
        <v>8722.5966898756706</v>
      </c>
      <c r="BK22" s="127">
        <v>8960.3663309840431</v>
      </c>
      <c r="BL22" s="127">
        <v>9354.5609984582679</v>
      </c>
      <c r="BM22" s="127">
        <v>10047.74136130123</v>
      </c>
      <c r="BN22" s="127">
        <v>10162.614508221837</v>
      </c>
      <c r="BO22" s="127">
        <v>10202.982315024863</v>
      </c>
      <c r="BP22" s="127">
        <v>10336.883643206997</v>
      </c>
      <c r="BQ22" s="127">
        <v>9895.8971379009818</v>
      </c>
      <c r="BR22" s="127">
        <v>9911.7755929080886</v>
      </c>
      <c r="BS22" s="127">
        <v>9871.6377659853533</v>
      </c>
      <c r="BT22" s="127">
        <v>9633.2764865740028</v>
      </c>
      <c r="BU22" s="127">
        <v>9529.8349125425957</v>
      </c>
      <c r="BV22" s="127">
        <v>9418.9395365894125</v>
      </c>
      <c r="BW22" s="127">
        <v>9275.9600365844417</v>
      </c>
      <c r="BX22" s="127">
        <v>9382.5856769072034</v>
      </c>
      <c r="BY22" s="127">
        <v>9347.2610452498084</v>
      </c>
      <c r="BZ22" s="127">
        <v>9069.0647270346544</v>
      </c>
      <c r="CA22" s="127">
        <v>9844.2133041100133</v>
      </c>
      <c r="CB22" s="127">
        <v>10401.690849847988</v>
      </c>
      <c r="CC22" s="127">
        <v>10568.689699253237</v>
      </c>
      <c r="CD22" s="127">
        <v>10601.631511259062</v>
      </c>
      <c r="CE22" s="128">
        <v>10600.002410519763</v>
      </c>
    </row>
    <row r="23" spans="1:83" ht="14.25" customHeight="1" x14ac:dyDescent="0.35">
      <c r="A23" s="67"/>
      <c r="B23" s="73" t="s">
        <v>223</v>
      </c>
      <c r="D23" s="79"/>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61">
        <v>4842.0770039523859</v>
      </c>
      <c r="AI23" s="61">
        <v>4855.0778872216806</v>
      </c>
      <c r="AJ23" s="61">
        <v>4871.4320062349434</v>
      </c>
      <c r="AK23" s="61">
        <v>5331.5860105887168</v>
      </c>
      <c r="AL23" s="61">
        <v>5598.2808642807377</v>
      </c>
      <c r="AM23" s="61">
        <v>5885.9589579381136</v>
      </c>
      <c r="AN23" s="61">
        <v>5948.6077353397332</v>
      </c>
      <c r="AO23" s="61">
        <v>6068.3811562099672</v>
      </c>
      <c r="AP23" s="61">
        <v>6167.3309659744373</v>
      </c>
      <c r="AQ23" s="61">
        <v>5999.9915860494038</v>
      </c>
      <c r="AR23" s="61">
        <v>5618.50205609575</v>
      </c>
      <c r="AS23" s="61">
        <v>5465.0288570988705</v>
      </c>
      <c r="AT23" s="61">
        <v>5599.6846195124754</v>
      </c>
      <c r="AU23" s="61">
        <v>5759.3631447567823</v>
      </c>
      <c r="AV23" s="61">
        <v>6304.9058506068013</v>
      </c>
      <c r="AW23" s="61">
        <v>6671.9590043938379</v>
      </c>
      <c r="AX23" s="61">
        <v>6708.3698437551229</v>
      </c>
      <c r="AY23" s="61">
        <v>6725.2138922525264</v>
      </c>
      <c r="AZ23" s="61">
        <v>6675.995437439311</v>
      </c>
      <c r="BA23" s="61">
        <v>6726.0035226156488</v>
      </c>
      <c r="BB23" s="61">
        <v>6739.9151190262219</v>
      </c>
      <c r="BC23" s="61">
        <v>6862.0636391550952</v>
      </c>
      <c r="BD23" s="61">
        <v>6889.3472918231</v>
      </c>
      <c r="BE23" s="61">
        <v>7081.3503342849899</v>
      </c>
      <c r="BF23" s="61">
        <v>7130.2688966719861</v>
      </c>
      <c r="BG23" s="61">
        <v>6640.7887046283613</v>
      </c>
      <c r="BH23" s="61">
        <v>7040.8527024380382</v>
      </c>
      <c r="BI23" s="61">
        <v>7081.3843624592137</v>
      </c>
      <c r="BJ23" s="61">
        <v>7030.134127048691</v>
      </c>
      <c r="BK23" s="61">
        <v>7221.5425040915879</v>
      </c>
      <c r="BL23" s="61">
        <v>7433.916610135333</v>
      </c>
      <c r="BM23" s="61">
        <v>7938.6823381852</v>
      </c>
      <c r="BN23" s="61">
        <v>8026.541231331068</v>
      </c>
      <c r="BO23" s="61">
        <v>8094.7417439288738</v>
      </c>
      <c r="BP23" s="61">
        <v>8281.8055199352439</v>
      </c>
      <c r="BQ23" s="61">
        <v>7941.8349954764617</v>
      </c>
      <c r="BR23" s="61">
        <v>7981.5756493064036</v>
      </c>
      <c r="BS23" s="61">
        <v>8017.8898054801202</v>
      </c>
      <c r="BT23" s="61">
        <v>7883.6792890394854</v>
      </c>
      <c r="BU23" s="61">
        <v>7885.5387891158425</v>
      </c>
      <c r="BV23" s="61">
        <v>7946.0545923490854</v>
      </c>
      <c r="BW23" s="61">
        <v>8051.7715004476213</v>
      </c>
      <c r="BX23" s="61">
        <v>8342.7733258108037</v>
      </c>
      <c r="BY23" s="61">
        <v>8466.0325026129321</v>
      </c>
      <c r="BZ23" s="61">
        <v>8304.7911397710159</v>
      </c>
      <c r="CA23" s="61">
        <v>9120.2302400716235</v>
      </c>
      <c r="CB23" s="61">
        <v>9787.0554087452001</v>
      </c>
      <c r="CC23" s="61">
        <v>10088.122506414007</v>
      </c>
      <c r="CD23" s="61">
        <v>10144.689624084933</v>
      </c>
      <c r="CE23" s="62">
        <v>10157.318564912119</v>
      </c>
    </row>
    <row r="24" spans="1:83" x14ac:dyDescent="0.35">
      <c r="A24" s="67"/>
      <c r="B24" s="73" t="s">
        <v>224</v>
      </c>
      <c r="D24" s="79"/>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61">
        <v>0</v>
      </c>
      <c r="AI24" s="61">
        <v>0</v>
      </c>
      <c r="AJ24" s="61">
        <v>0</v>
      </c>
      <c r="AK24" s="61">
        <v>0</v>
      </c>
      <c r="AL24" s="61">
        <v>0</v>
      </c>
      <c r="AM24" s="61">
        <v>0</v>
      </c>
      <c r="AN24" s="61">
        <v>0</v>
      </c>
      <c r="AO24" s="61">
        <v>0</v>
      </c>
      <c r="AP24" s="61">
        <v>0</v>
      </c>
      <c r="AQ24" s="61">
        <v>0</v>
      </c>
      <c r="AR24" s="61">
        <v>0</v>
      </c>
      <c r="AS24" s="61">
        <v>0</v>
      </c>
      <c r="AT24" s="61">
        <v>0</v>
      </c>
      <c r="AU24" s="61">
        <v>367.81413860378183</v>
      </c>
      <c r="AV24" s="61">
        <v>401.20662865065037</v>
      </c>
      <c r="AW24" s="61">
        <v>425.40454604570874</v>
      </c>
      <c r="AX24" s="61">
        <v>435.37916294989054</v>
      </c>
      <c r="AY24" s="61">
        <v>436.87381268801556</v>
      </c>
      <c r="AZ24" s="61">
        <v>426.84825035475853</v>
      </c>
      <c r="BA24" s="61">
        <v>414.64495366389633</v>
      </c>
      <c r="BB24" s="61">
        <v>397.06494436102713</v>
      </c>
      <c r="BC24" s="61">
        <v>465.34461313868292</v>
      </c>
      <c r="BD24" s="61">
        <v>684.99115382279945</v>
      </c>
      <c r="BE24" s="61">
        <v>748.76706544091144</v>
      </c>
      <c r="BF24" s="61">
        <v>792.0236320865215</v>
      </c>
      <c r="BG24" s="61">
        <v>1784.9186468823539</v>
      </c>
      <c r="BH24" s="61">
        <v>1597.9307350633014</v>
      </c>
      <c r="BI24" s="61">
        <v>1667.5406214060431</v>
      </c>
      <c r="BJ24" s="61">
        <v>1692.4625628269794</v>
      </c>
      <c r="BK24" s="61">
        <v>1738.8238268924558</v>
      </c>
      <c r="BL24" s="61">
        <v>1920.6443883229358</v>
      </c>
      <c r="BM24" s="61">
        <v>2109.0590231160295</v>
      </c>
      <c r="BN24" s="61">
        <v>2136.0732768907674</v>
      </c>
      <c r="BO24" s="61">
        <v>2108.2405710959897</v>
      </c>
      <c r="BP24" s="61">
        <v>2055.0781232717522</v>
      </c>
      <c r="BQ24" s="61">
        <v>1954.0621424245187</v>
      </c>
      <c r="BR24" s="61">
        <v>1930.1999436016849</v>
      </c>
      <c r="BS24" s="61">
        <v>1853.7479605052317</v>
      </c>
      <c r="BT24" s="61">
        <v>1749.5971975345155</v>
      </c>
      <c r="BU24" s="61">
        <v>1644.2961234267523</v>
      </c>
      <c r="BV24" s="61">
        <v>1472.8849442403296</v>
      </c>
      <c r="BW24" s="61">
        <v>1224.1885361368195</v>
      </c>
      <c r="BX24" s="61">
        <v>1039.8123510964003</v>
      </c>
      <c r="BY24" s="61">
        <v>881.22854263687475</v>
      </c>
      <c r="BZ24" s="61">
        <v>764.27358726363798</v>
      </c>
      <c r="CA24" s="61">
        <v>723.98306403839058</v>
      </c>
      <c r="CB24" s="61">
        <v>614.63544110278769</v>
      </c>
      <c r="CC24" s="61">
        <v>480.56719283923024</v>
      </c>
      <c r="CD24" s="61">
        <v>456.94188717413061</v>
      </c>
      <c r="CE24" s="62">
        <v>442.68384560764167</v>
      </c>
    </row>
    <row r="25" spans="1:83" x14ac:dyDescent="0.35">
      <c r="A25" s="67"/>
      <c r="B25" s="123"/>
      <c r="C25" s="123"/>
      <c r="D25" s="129"/>
      <c r="E25" s="130"/>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c r="BM25" s="130"/>
      <c r="BN25" s="130"/>
      <c r="BO25" s="130"/>
      <c r="BP25" s="130"/>
      <c r="BQ25" s="130"/>
      <c r="BR25" s="130"/>
      <c r="BS25" s="130"/>
      <c r="BT25" s="130"/>
      <c r="BU25" s="130"/>
      <c r="BV25" s="130"/>
      <c r="BW25" s="130"/>
      <c r="BX25" s="130"/>
      <c r="BY25" s="130"/>
      <c r="BZ25" s="130"/>
      <c r="CA25" s="130"/>
      <c r="CB25" s="130"/>
      <c r="CC25" s="130"/>
      <c r="CD25" s="130"/>
      <c r="CE25" s="131"/>
    </row>
    <row r="26" spans="1:83" ht="39" customHeight="1" x14ac:dyDescent="0.35">
      <c r="A26" s="67"/>
      <c r="B26" s="120" t="s">
        <v>227</v>
      </c>
      <c r="D26" s="67"/>
      <c r="CE26" s="132"/>
    </row>
    <row r="27" spans="1:83" ht="24" customHeight="1" x14ac:dyDescent="0.35">
      <c r="A27" s="67"/>
      <c r="B27" s="73" t="s">
        <v>221</v>
      </c>
      <c r="D27" s="67"/>
      <c r="AH27" s="103">
        <v>3.3941752742071125E-2</v>
      </c>
      <c r="AI27" s="103">
        <v>3.4421749627896708E-2</v>
      </c>
      <c r="AJ27" s="103">
        <v>3.6488448287349304E-2</v>
      </c>
      <c r="AK27" s="103">
        <v>4.1673335264310829E-2</v>
      </c>
      <c r="AL27" s="103">
        <v>4.4223184878877081E-2</v>
      </c>
      <c r="AM27" s="103">
        <v>4.6635561057957194E-2</v>
      </c>
      <c r="AN27" s="103">
        <v>4.7666610386055401E-2</v>
      </c>
      <c r="AO27" s="103">
        <v>4.7158180598224388E-2</v>
      </c>
      <c r="AP27" s="103">
        <v>4.7052134330701836E-2</v>
      </c>
      <c r="AQ27" s="103">
        <v>4.2673543963541623E-2</v>
      </c>
      <c r="AR27" s="103">
        <v>3.7262635773753834E-2</v>
      </c>
      <c r="AS27" s="103">
        <v>3.4710165025201065E-2</v>
      </c>
      <c r="AT27" s="103">
        <v>3.63865570625833E-2</v>
      </c>
      <c r="AU27" s="103">
        <v>4.297135741373103E-2</v>
      </c>
      <c r="AV27" s="103">
        <v>4.9442329328050136E-2</v>
      </c>
      <c r="AW27" s="103">
        <v>5.203030638220163E-2</v>
      </c>
      <c r="AX27" s="103">
        <v>5.1230050820190914E-2</v>
      </c>
      <c r="AY27" s="103">
        <v>5.1021829870981576E-2</v>
      </c>
      <c r="AZ27" s="103">
        <v>4.8996290361652935E-2</v>
      </c>
      <c r="BA27" s="103">
        <v>4.6192085536797524E-2</v>
      </c>
      <c r="BB27" s="103">
        <v>4.4301199558860145E-2</v>
      </c>
      <c r="BC27" s="103">
        <v>4.3642631497966836E-2</v>
      </c>
      <c r="BD27" s="103">
        <v>4.3616324882605334E-2</v>
      </c>
      <c r="BE27" s="103">
        <v>4.4167190249605803E-2</v>
      </c>
      <c r="BF27" s="103">
        <v>4.4138349488456026E-2</v>
      </c>
      <c r="BG27" s="103">
        <v>4.8178003483803411E-2</v>
      </c>
      <c r="BH27" s="103">
        <v>4.813329100286428E-2</v>
      </c>
      <c r="BI27" s="103">
        <v>4.718692388536791E-2</v>
      </c>
      <c r="BJ27" s="103">
        <v>4.6635604178077522E-2</v>
      </c>
      <c r="BK27" s="103">
        <v>4.6504095245298999E-2</v>
      </c>
      <c r="BL27" s="103">
        <v>5.0445847790593079E-2</v>
      </c>
      <c r="BM27" s="103">
        <v>5.7694421238003064E-2</v>
      </c>
      <c r="BN27" s="103">
        <v>5.7145550145598835E-2</v>
      </c>
      <c r="BO27" s="103">
        <v>5.7135953848128744E-2</v>
      </c>
      <c r="BP27" s="103">
        <v>5.6362077395249961E-2</v>
      </c>
      <c r="BQ27" s="103">
        <v>5.1615258646213004E-2</v>
      </c>
      <c r="BR27" s="103">
        <v>5.017249658779472E-2</v>
      </c>
      <c r="BS27" s="103">
        <v>4.8784338204749103E-2</v>
      </c>
      <c r="BT27" s="103">
        <v>4.6444072320692822E-2</v>
      </c>
      <c r="BU27" s="103">
        <v>4.5194324993544324E-2</v>
      </c>
      <c r="BV27" s="103">
        <v>4.3884963511780305E-2</v>
      </c>
      <c r="BW27" s="103">
        <v>4.3299834959185664E-2</v>
      </c>
      <c r="BX27" s="103">
        <v>5.4425780726312961E-2</v>
      </c>
      <c r="BY27" s="103">
        <v>4.7221058226813779E-2</v>
      </c>
      <c r="BZ27" s="103">
        <v>4.4630973857877961E-2</v>
      </c>
      <c r="CA27" s="103">
        <v>4.8182802585122794E-2</v>
      </c>
      <c r="CB27" s="103">
        <v>5.0172729057422816E-2</v>
      </c>
      <c r="CC27" s="103">
        <v>4.9753266702149267E-2</v>
      </c>
      <c r="CD27" s="103">
        <v>4.9057051954946015E-2</v>
      </c>
      <c r="CE27" s="104">
        <v>4.8802842756912983E-2</v>
      </c>
    </row>
    <row r="28" spans="1:83" x14ac:dyDescent="0.35">
      <c r="A28" s="67"/>
      <c r="B28" s="73" t="s">
        <v>222</v>
      </c>
      <c r="D28" s="67"/>
      <c r="AH28" s="103">
        <v>4.8558247257928872E-2</v>
      </c>
      <c r="AI28" s="103">
        <v>4.6287381216157254E-2</v>
      </c>
      <c r="AJ28" s="103">
        <v>4.8186407555005965E-2</v>
      </c>
      <c r="AK28" s="103">
        <v>5.1168087273733003E-2</v>
      </c>
      <c r="AL28" s="103">
        <v>5.2345736523916039E-2</v>
      </c>
      <c r="AM28" s="103">
        <v>5.2025375621777864E-2</v>
      </c>
      <c r="AN28" s="103">
        <v>5.1424779134640511E-2</v>
      </c>
      <c r="AO28" s="103">
        <v>5.1403232597866944E-2</v>
      </c>
      <c r="AP28" s="103">
        <v>5.1539066187302092E-2</v>
      </c>
      <c r="AQ28" s="103">
        <v>4.8563437879220704E-2</v>
      </c>
      <c r="AR28" s="103">
        <v>4.566774025240937E-2</v>
      </c>
      <c r="AS28" s="103">
        <v>4.5116850561250303E-2</v>
      </c>
      <c r="AT28" s="103">
        <v>4.6675387339565423E-2</v>
      </c>
      <c r="AU28" s="103">
        <v>4.9616605653859863E-2</v>
      </c>
      <c r="AV28" s="103">
        <v>5.2482266128933183E-2</v>
      </c>
      <c r="AW28" s="103">
        <v>5.3286222311139858E-2</v>
      </c>
      <c r="AX28" s="103">
        <v>5.2072542514408349E-2</v>
      </c>
      <c r="AY28" s="103">
        <v>5.1389470655144355E-2</v>
      </c>
      <c r="AZ28" s="103">
        <v>5.0747530139824526E-2</v>
      </c>
      <c r="BA28" s="103">
        <v>5.0492672705199762E-2</v>
      </c>
      <c r="BB28" s="103">
        <v>5.0250336432281245E-2</v>
      </c>
      <c r="BC28" s="103">
        <v>5.0929258987820421E-2</v>
      </c>
      <c r="BD28" s="103">
        <v>5.1213028360947911E-2</v>
      </c>
      <c r="BE28" s="103">
        <v>5.3112091867368823E-2</v>
      </c>
      <c r="BF28" s="103">
        <v>5.2380350527028816E-2</v>
      </c>
      <c r="BG28" s="103">
        <v>5.2034916698118099E-2</v>
      </c>
      <c r="BH28" s="103">
        <v>5.2991845404012312E-2</v>
      </c>
      <c r="BI28" s="103">
        <v>5.3061000004368523E-2</v>
      </c>
      <c r="BJ28" s="103">
        <v>5.2376324511265782E-2</v>
      </c>
      <c r="BK28" s="103">
        <v>5.310774215499095E-2</v>
      </c>
      <c r="BL28" s="103">
        <v>5.7080794358049358E-2</v>
      </c>
      <c r="BM28" s="103">
        <v>6.1874012116018298E-2</v>
      </c>
      <c r="BN28" s="103">
        <v>6.1535580873655515E-2</v>
      </c>
      <c r="BO28" s="103">
        <v>6.2345012391759005E-2</v>
      </c>
      <c r="BP28" s="103">
        <v>6.3617530371309711E-2</v>
      </c>
      <c r="BQ28" s="103">
        <v>6.1284990615000853E-2</v>
      </c>
      <c r="BR28" s="103">
        <v>6.0831584875863043E-2</v>
      </c>
      <c r="BS28" s="103">
        <v>5.9980830316096453E-2</v>
      </c>
      <c r="BT28" s="103">
        <v>5.8199574223633546E-2</v>
      </c>
      <c r="BU28" s="103">
        <v>5.6761758924008025E-2</v>
      </c>
      <c r="BV28" s="103">
        <v>5.5850293506334373E-2</v>
      </c>
      <c r="BW28" s="103">
        <v>5.4990457303606168E-2</v>
      </c>
      <c r="BX28" s="103">
        <v>6.0304153701654768E-2</v>
      </c>
      <c r="BY28" s="103">
        <v>5.4624738524188081E-2</v>
      </c>
      <c r="BZ28" s="103">
        <v>5.356633174621566E-2</v>
      </c>
      <c r="CA28" s="103">
        <v>5.8915936290310486E-2</v>
      </c>
      <c r="CB28" s="103">
        <v>6.1402337395074759E-2</v>
      </c>
      <c r="CC28" s="103">
        <v>6.1647104888432294E-2</v>
      </c>
      <c r="CD28" s="103">
        <v>6.1122752926746071E-2</v>
      </c>
      <c r="CE28" s="104">
        <v>6.0062283815550718E-2</v>
      </c>
    </row>
    <row r="29" spans="1:83" ht="24" customHeight="1" x14ac:dyDescent="0.35">
      <c r="A29" s="67"/>
      <c r="B29" s="108" t="s">
        <v>163</v>
      </c>
      <c r="D29" s="67"/>
      <c r="AH29" s="133">
        <f t="shared" ref="AH29:BM29" si="4">SUM(AH27,AH28)</f>
        <v>8.249999999999999E-2</v>
      </c>
      <c r="AI29" s="133">
        <f t="shared" si="4"/>
        <v>8.0709130844053956E-2</v>
      </c>
      <c r="AJ29" s="133">
        <f t="shared" si="4"/>
        <v>8.4674855842355262E-2</v>
      </c>
      <c r="AK29" s="133">
        <f t="shared" si="4"/>
        <v>9.2841422538043838E-2</v>
      </c>
      <c r="AL29" s="133">
        <f t="shared" si="4"/>
        <v>9.656892140279312E-2</v>
      </c>
      <c r="AM29" s="133">
        <f t="shared" si="4"/>
        <v>9.8660936679735051E-2</v>
      </c>
      <c r="AN29" s="133">
        <f t="shared" si="4"/>
        <v>9.9091389520695905E-2</v>
      </c>
      <c r="AO29" s="133">
        <f t="shared" si="4"/>
        <v>9.8561413196091324E-2</v>
      </c>
      <c r="AP29" s="133">
        <f t="shared" si="4"/>
        <v>9.8591200518003935E-2</v>
      </c>
      <c r="AQ29" s="133">
        <f t="shared" si="4"/>
        <v>9.1236981842762327E-2</v>
      </c>
      <c r="AR29" s="133">
        <f t="shared" si="4"/>
        <v>8.2930376026163211E-2</v>
      </c>
      <c r="AS29" s="133">
        <f t="shared" si="4"/>
        <v>7.9827015586451361E-2</v>
      </c>
      <c r="AT29" s="133">
        <f t="shared" si="4"/>
        <v>8.306194440214873E-2</v>
      </c>
      <c r="AU29" s="133">
        <f t="shared" si="4"/>
        <v>9.25879630675909E-2</v>
      </c>
      <c r="AV29" s="133">
        <f t="shared" si="4"/>
        <v>0.10192459545698332</v>
      </c>
      <c r="AW29" s="133">
        <f t="shared" si="4"/>
        <v>0.10531652869334149</v>
      </c>
      <c r="AX29" s="133">
        <f t="shared" si="4"/>
        <v>0.10330259333459926</v>
      </c>
      <c r="AY29" s="133">
        <f t="shared" si="4"/>
        <v>0.10241130052612593</v>
      </c>
      <c r="AZ29" s="133">
        <f t="shared" si="4"/>
        <v>9.9743820501477454E-2</v>
      </c>
      <c r="BA29" s="133">
        <f t="shared" si="4"/>
        <v>9.6684758241997293E-2</v>
      </c>
      <c r="BB29" s="133">
        <f t="shared" si="4"/>
        <v>9.4551535991141383E-2</v>
      </c>
      <c r="BC29" s="133">
        <f t="shared" si="4"/>
        <v>9.4571890485787263E-2</v>
      </c>
      <c r="BD29" s="133">
        <f t="shared" si="4"/>
        <v>9.4829353243553238E-2</v>
      </c>
      <c r="BE29" s="133">
        <f t="shared" si="4"/>
        <v>9.7279282116974619E-2</v>
      </c>
      <c r="BF29" s="133">
        <f t="shared" si="4"/>
        <v>9.6518700015484848E-2</v>
      </c>
      <c r="BG29" s="133">
        <f t="shared" si="4"/>
        <v>0.10021292018192152</v>
      </c>
      <c r="BH29" s="133">
        <f t="shared" si="4"/>
        <v>0.10112513640687659</v>
      </c>
      <c r="BI29" s="133">
        <f t="shared" si="4"/>
        <v>0.10024792388973644</v>
      </c>
      <c r="BJ29" s="133">
        <f t="shared" si="4"/>
        <v>9.9011928689343304E-2</v>
      </c>
      <c r="BK29" s="133">
        <f t="shared" si="4"/>
        <v>9.9611837400289949E-2</v>
      </c>
      <c r="BL29" s="133">
        <f t="shared" si="4"/>
        <v>0.10752664214864244</v>
      </c>
      <c r="BM29" s="133">
        <f t="shared" si="4"/>
        <v>0.11956843335402137</v>
      </c>
      <c r="BN29" s="133">
        <f t="shared" ref="BN29:CE29" si="5">SUM(BN27,BN28)</f>
        <v>0.11868113101925434</v>
      </c>
      <c r="BO29" s="133">
        <f t="shared" si="5"/>
        <v>0.11948096623988774</v>
      </c>
      <c r="BP29" s="133">
        <f t="shared" si="5"/>
        <v>0.11997960776655966</v>
      </c>
      <c r="BQ29" s="133">
        <f t="shared" si="5"/>
        <v>0.11290024926121386</v>
      </c>
      <c r="BR29" s="133">
        <f t="shared" si="5"/>
        <v>0.11100408146365776</v>
      </c>
      <c r="BS29" s="133">
        <f t="shared" si="5"/>
        <v>0.10876516852084556</v>
      </c>
      <c r="BT29" s="133">
        <f t="shared" si="5"/>
        <v>0.10464364654432637</v>
      </c>
      <c r="BU29" s="133">
        <f t="shared" si="5"/>
        <v>0.10195608391755234</v>
      </c>
      <c r="BV29" s="133">
        <f t="shared" si="5"/>
        <v>9.973525701811467E-2</v>
      </c>
      <c r="BW29" s="133">
        <f t="shared" si="5"/>
        <v>9.8290292262791831E-2</v>
      </c>
      <c r="BX29" s="133">
        <f t="shared" si="5"/>
        <v>0.11472993442796772</v>
      </c>
      <c r="BY29" s="133">
        <f t="shared" si="5"/>
        <v>0.10184579675100186</v>
      </c>
      <c r="BZ29" s="133">
        <f t="shared" si="5"/>
        <v>9.8197305604093621E-2</v>
      </c>
      <c r="CA29" s="133">
        <f t="shared" si="5"/>
        <v>0.10709873887543328</v>
      </c>
      <c r="CB29" s="133">
        <f t="shared" si="5"/>
        <v>0.11157506645249757</v>
      </c>
      <c r="CC29" s="133">
        <f t="shared" si="5"/>
        <v>0.11140037159058155</v>
      </c>
      <c r="CD29" s="133">
        <f t="shared" si="5"/>
        <v>0.11017980488169209</v>
      </c>
      <c r="CE29" s="134">
        <f t="shared" si="5"/>
        <v>0.10886512657246369</v>
      </c>
    </row>
    <row r="30" spans="1:83" x14ac:dyDescent="0.35">
      <c r="A30" s="67"/>
      <c r="B30" s="73" t="s">
        <v>223</v>
      </c>
      <c r="D30" s="67"/>
      <c r="AH30" s="103">
        <v>8.2500000000000004E-2</v>
      </c>
      <c r="AI30" s="103">
        <v>8.070913084405397E-2</v>
      </c>
      <c r="AJ30" s="103">
        <v>8.4674855842355276E-2</v>
      </c>
      <c r="AK30" s="103">
        <v>9.2841422538043838E-2</v>
      </c>
      <c r="AL30" s="103">
        <v>9.656892140279312E-2</v>
      </c>
      <c r="AM30" s="103">
        <v>9.8660936679735051E-2</v>
      </c>
      <c r="AN30" s="103">
        <v>9.9091389520695905E-2</v>
      </c>
      <c r="AO30" s="103">
        <v>9.8561413196091338E-2</v>
      </c>
      <c r="AP30" s="103">
        <v>9.8591200518003935E-2</v>
      </c>
      <c r="AQ30" s="103">
        <v>9.1236981842762327E-2</v>
      </c>
      <c r="AR30" s="103">
        <v>8.2930376026163197E-2</v>
      </c>
      <c r="AS30" s="103">
        <v>7.9827015586451361E-2</v>
      </c>
      <c r="AT30" s="103">
        <v>8.306194440214873E-2</v>
      </c>
      <c r="AU30" s="103">
        <v>8.7029912385220801E-2</v>
      </c>
      <c r="AV30" s="103">
        <v>9.5826752116842134E-2</v>
      </c>
      <c r="AW30" s="103">
        <v>9.9004025499514509E-2</v>
      </c>
      <c r="AX30" s="103">
        <v>9.7006767910951669E-2</v>
      </c>
      <c r="AY30" s="103">
        <v>9.6164404765225975E-2</v>
      </c>
      <c r="AZ30" s="103">
        <v>9.3749675460960968E-2</v>
      </c>
      <c r="BA30" s="103">
        <v>9.1070443626954684E-2</v>
      </c>
      <c r="BB30" s="103">
        <v>8.9291173758918208E-2</v>
      </c>
      <c r="BC30" s="103">
        <v>8.8565876042941638E-2</v>
      </c>
      <c r="BD30" s="103">
        <v>8.6253387360762268E-2</v>
      </c>
      <c r="BE30" s="103">
        <v>8.7976800572895184E-2</v>
      </c>
      <c r="BF30" s="103">
        <v>8.6869335128612488E-2</v>
      </c>
      <c r="BG30" s="103">
        <v>7.8983615337958085E-2</v>
      </c>
      <c r="BH30" s="103">
        <v>8.2419844773966397E-2</v>
      </c>
      <c r="BI30" s="103">
        <v>8.1140720935539576E-2</v>
      </c>
      <c r="BJ30" s="103">
        <v>7.9800449752742753E-2</v>
      </c>
      <c r="BK30" s="103">
        <v>8.0281440638136678E-2</v>
      </c>
      <c r="BL30" s="103">
        <v>8.5449663670225842E-2</v>
      </c>
      <c r="BM30" s="103">
        <v>9.4470565666423145E-2</v>
      </c>
      <c r="BN30" s="103">
        <v>9.3735621944172995E-2</v>
      </c>
      <c r="BO30" s="103">
        <v>9.4792633679539898E-2</v>
      </c>
      <c r="BP30" s="103">
        <v>9.6126435411096695E-2</v>
      </c>
      <c r="BQ30" s="103">
        <v>9.0606757334475388E-2</v>
      </c>
      <c r="BR30" s="103">
        <v>8.9387362060323716E-2</v>
      </c>
      <c r="BS30" s="103">
        <v>8.8340674217148821E-2</v>
      </c>
      <c r="BT30" s="103">
        <v>8.5638250925409762E-2</v>
      </c>
      <c r="BU30" s="103">
        <v>8.4364384262319236E-2</v>
      </c>
      <c r="BV30" s="103">
        <v>8.4139174475990994E-2</v>
      </c>
      <c r="BW30" s="103">
        <v>8.5318497588485198E-2</v>
      </c>
      <c r="BX30" s="103">
        <v>0.10201514482020524</v>
      </c>
      <c r="BY30" s="103">
        <v>9.2244115294786766E-2</v>
      </c>
      <c r="BZ30" s="103">
        <v>8.9921964179972627E-2</v>
      </c>
      <c r="CA30" s="103">
        <v>9.9222266603818526E-2</v>
      </c>
      <c r="CB30" s="103">
        <v>0.10498210083036454</v>
      </c>
      <c r="CC30" s="103">
        <v>0.1063349031758626</v>
      </c>
      <c r="CD30" s="103">
        <v>0.10543093505749096</v>
      </c>
      <c r="CE30" s="104">
        <v>0.10431863393810044</v>
      </c>
    </row>
    <row r="31" spans="1:83" x14ac:dyDescent="0.35">
      <c r="A31" s="67"/>
      <c r="B31" s="73" t="s">
        <v>224</v>
      </c>
      <c r="D31" s="67"/>
      <c r="AH31" s="103">
        <v>0</v>
      </c>
      <c r="AI31" s="103">
        <v>0</v>
      </c>
      <c r="AJ31" s="103">
        <v>0</v>
      </c>
      <c r="AK31" s="103">
        <v>0</v>
      </c>
      <c r="AL31" s="103">
        <v>0</v>
      </c>
      <c r="AM31" s="103">
        <v>0</v>
      </c>
      <c r="AN31" s="103">
        <v>0</v>
      </c>
      <c r="AO31" s="103">
        <v>0</v>
      </c>
      <c r="AP31" s="103">
        <v>0</v>
      </c>
      <c r="AQ31" s="103">
        <v>0</v>
      </c>
      <c r="AR31" s="103">
        <v>0</v>
      </c>
      <c r="AS31" s="103">
        <v>0</v>
      </c>
      <c r="AT31" s="103">
        <v>0</v>
      </c>
      <c r="AU31" s="103">
        <v>5.558050682370092E-3</v>
      </c>
      <c r="AV31" s="103">
        <v>6.097843340141176E-3</v>
      </c>
      <c r="AW31" s="103">
        <v>6.3125031938269733E-3</v>
      </c>
      <c r="AX31" s="103">
        <v>6.295825423647608E-3</v>
      </c>
      <c r="AY31" s="103">
        <v>6.2468957608999617E-3</v>
      </c>
      <c r="AZ31" s="103">
        <v>5.9941450405165009E-3</v>
      </c>
      <c r="BA31" s="103">
        <v>5.6143146150426076E-3</v>
      </c>
      <c r="BB31" s="103">
        <v>5.2603622322232001E-3</v>
      </c>
      <c r="BC31" s="103">
        <v>6.0060144428456131E-3</v>
      </c>
      <c r="BD31" s="103">
        <v>8.575965882790991E-3</v>
      </c>
      <c r="BE31" s="103">
        <v>9.3024815440794599E-3</v>
      </c>
      <c r="BF31" s="103">
        <v>9.6493648868723764E-3</v>
      </c>
      <c r="BG31" s="103">
        <v>2.1229304843963431E-2</v>
      </c>
      <c r="BH31" s="103">
        <v>1.8705291632910188E-2</v>
      </c>
      <c r="BI31" s="103">
        <v>1.9107202954196843E-2</v>
      </c>
      <c r="BJ31" s="103">
        <v>1.9211478936600544E-2</v>
      </c>
      <c r="BK31" s="103">
        <v>1.9330396762153281E-2</v>
      </c>
      <c r="BL31" s="103">
        <v>2.2076978478416609E-2</v>
      </c>
      <c r="BM31" s="103">
        <v>2.5097867687598228E-2</v>
      </c>
      <c r="BN31" s="103">
        <v>2.4945509075081345E-2</v>
      </c>
      <c r="BO31" s="103">
        <v>2.4688332560347845E-2</v>
      </c>
      <c r="BP31" s="103">
        <v>2.3853172355462963E-2</v>
      </c>
      <c r="BQ31" s="103">
        <v>2.2293491926738459E-2</v>
      </c>
      <c r="BR31" s="103">
        <v>2.1616719403334039E-2</v>
      </c>
      <c r="BS31" s="103">
        <v>2.0424494303696725E-2</v>
      </c>
      <c r="BT31" s="103">
        <v>1.90053956189166E-2</v>
      </c>
      <c r="BU31" s="103">
        <v>1.7591699655233106E-2</v>
      </c>
      <c r="BV31" s="103">
        <v>1.559608254212369E-2</v>
      </c>
      <c r="BW31" s="103">
        <v>1.2971794674306642E-2</v>
      </c>
      <c r="BX31" s="103">
        <v>1.2714789607762495E-2</v>
      </c>
      <c r="BY31" s="103">
        <v>9.6016814562150856E-3</v>
      </c>
      <c r="BZ31" s="103">
        <v>8.2753414241209886E-3</v>
      </c>
      <c r="CA31" s="103">
        <v>7.8764722716147661E-3</v>
      </c>
      <c r="CB31" s="103">
        <v>6.5929656221330509E-3</v>
      </c>
      <c r="CC31" s="103">
        <v>5.0654684147189615E-3</v>
      </c>
      <c r="CD31" s="103">
        <v>4.7488698242011199E-3</v>
      </c>
      <c r="CE31" s="104">
        <v>4.546492634363259E-3</v>
      </c>
    </row>
    <row r="32" spans="1:83" x14ac:dyDescent="0.35">
      <c r="A32" s="67"/>
      <c r="B32" s="123"/>
      <c r="C32" s="123"/>
      <c r="D32" s="135"/>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c r="CE32" s="136"/>
    </row>
    <row r="33" spans="1:83" ht="39" customHeight="1" x14ac:dyDescent="0.35">
      <c r="A33" s="67"/>
      <c r="B33" s="120" t="s">
        <v>228</v>
      </c>
      <c r="D33" s="67"/>
      <c r="CE33" s="132"/>
    </row>
    <row r="34" spans="1:83" ht="24" customHeight="1" x14ac:dyDescent="0.35">
      <c r="A34" s="67"/>
      <c r="B34" s="73" t="s">
        <v>221</v>
      </c>
      <c r="D34" s="67"/>
      <c r="AH34" s="103">
        <v>8.196906234011328E-2</v>
      </c>
      <c r="AI34" s="103">
        <v>8.4100001813425321E-2</v>
      </c>
      <c r="AJ34" s="103">
        <v>8.5258663378450353E-2</v>
      </c>
      <c r="AK34" s="103">
        <v>9.7191413784714714E-2</v>
      </c>
      <c r="AL34" s="103">
        <v>0.1024168197450171</v>
      </c>
      <c r="AM34" s="103">
        <v>0.10904030727937816</v>
      </c>
      <c r="AN34" s="103">
        <v>0.1122646101769636</v>
      </c>
      <c r="AO34" s="103">
        <v>0.1166783569461156</v>
      </c>
      <c r="AP34" s="103">
        <v>0.1197474926285701</v>
      </c>
      <c r="AQ34" s="103">
        <v>0.11482277198508317</v>
      </c>
      <c r="AR34" s="103">
        <v>0.10777950674579383</v>
      </c>
      <c r="AS34" s="103">
        <v>9.9947939932564012E-2</v>
      </c>
      <c r="AT34" s="103">
        <v>0.104020598358948</v>
      </c>
      <c r="AU34" s="103">
        <v>0.11674889440756783</v>
      </c>
      <c r="AV34" s="103">
        <v>0.128794575536084</v>
      </c>
      <c r="AW34" s="103">
        <v>0.13748752679123014</v>
      </c>
      <c r="AX34" s="103">
        <v>0.13635232618259313</v>
      </c>
      <c r="AY34" s="103">
        <v>0.13682900930539818</v>
      </c>
      <c r="AZ34" s="103">
        <v>0.13786588874806893</v>
      </c>
      <c r="BA34" s="103">
        <v>0.1293408403200583</v>
      </c>
      <c r="BB34" s="103">
        <v>0.12594600294366898</v>
      </c>
      <c r="BC34" s="103">
        <v>0.12547284708683984</v>
      </c>
      <c r="BD34" s="103">
        <v>0.12424546468844296</v>
      </c>
      <c r="BE34" s="103">
        <v>0.12160025165622043</v>
      </c>
      <c r="BF34" s="103">
        <v>0.11750752852392479</v>
      </c>
      <c r="BG34" s="103">
        <v>0.12394694177963425</v>
      </c>
      <c r="BH34" s="103">
        <v>0.12034156539661571</v>
      </c>
      <c r="BI34" s="103">
        <v>0.11812504863809149</v>
      </c>
      <c r="BJ34" s="103">
        <v>0.11675520242627052</v>
      </c>
      <c r="BK34" s="103">
        <v>0.11549223169068251</v>
      </c>
      <c r="BL34" s="103">
        <v>0.11601890670273453</v>
      </c>
      <c r="BM34" s="103">
        <v>0.1244418404968172</v>
      </c>
      <c r="BN34" s="103">
        <v>0.12503349288185656</v>
      </c>
      <c r="BO34" s="103">
        <v>0.12797189373004447</v>
      </c>
      <c r="BP34" s="103">
        <v>0.12795544857241761</v>
      </c>
      <c r="BQ34" s="103">
        <v>0.12165176461515968</v>
      </c>
      <c r="BR34" s="103">
        <v>0.11951623290503985</v>
      </c>
      <c r="BS34" s="103">
        <v>0.11880817373607107</v>
      </c>
      <c r="BT34" s="103">
        <v>0.11565230098349957</v>
      </c>
      <c r="BU34" s="103">
        <v>0.11320410016705323</v>
      </c>
      <c r="BV34" s="103">
        <v>0.11137438821280199</v>
      </c>
      <c r="BW34" s="103">
        <v>0.10931460910164868</v>
      </c>
      <c r="BX34" s="103">
        <v>0.10255329063350785</v>
      </c>
      <c r="BY34" s="103">
        <v>0.10540808670984678</v>
      </c>
      <c r="BZ34" s="103">
        <v>9.4572277143428071E-2</v>
      </c>
      <c r="CA34" s="103">
        <v>0.1034268900897051</v>
      </c>
      <c r="CB34" s="103">
        <v>0.11343896438682885</v>
      </c>
      <c r="CC34" s="103">
        <v>0.11447816832048135</v>
      </c>
      <c r="CD34" s="103">
        <v>0.1127651188410719</v>
      </c>
      <c r="CE34" s="104">
        <v>0.11325053207032451</v>
      </c>
    </row>
    <row r="35" spans="1:83" x14ac:dyDescent="0.35">
      <c r="A35" s="67"/>
      <c r="B35" s="73" t="s">
        <v>222</v>
      </c>
      <c r="D35" s="67"/>
      <c r="AH35" s="103">
        <v>0.11726778009546392</v>
      </c>
      <c r="AI35" s="103">
        <v>0.11309038286254582</v>
      </c>
      <c r="AJ35" s="103">
        <v>0.11259203649318895</v>
      </c>
      <c r="AK35" s="103">
        <v>0.11933527065333685</v>
      </c>
      <c r="AL35" s="103">
        <v>0.12122790062890189</v>
      </c>
      <c r="AM35" s="103">
        <v>0.12164242941290392</v>
      </c>
      <c r="AN35" s="103">
        <v>0.12111586572297538</v>
      </c>
      <c r="AO35" s="103">
        <v>0.12718142738237764</v>
      </c>
      <c r="AP35" s="103">
        <v>0.1311667161572368</v>
      </c>
      <c r="AQ35" s="103">
        <v>0.13067085684707971</v>
      </c>
      <c r="AR35" s="103">
        <v>0.132090669819621</v>
      </c>
      <c r="AS35" s="103">
        <v>0.12991399685274735</v>
      </c>
      <c r="AT35" s="103">
        <v>0.13343394131372541</v>
      </c>
      <c r="AU35" s="103">
        <v>0.13480337143116236</v>
      </c>
      <c r="AV35" s="103">
        <v>0.13671344536376684</v>
      </c>
      <c r="AW35" s="103">
        <v>0.14080622289228742</v>
      </c>
      <c r="AX35" s="103">
        <v>0.13859467614041879</v>
      </c>
      <c r="AY35" s="103">
        <v>0.13781493874784384</v>
      </c>
      <c r="AZ35" s="103">
        <v>0.14279353177260204</v>
      </c>
      <c r="BA35" s="103">
        <v>0.1413827637744062</v>
      </c>
      <c r="BB35" s="103">
        <v>0.14285908921747689</v>
      </c>
      <c r="BC35" s="103">
        <v>0.14642194812479525</v>
      </c>
      <c r="BD35" s="103">
        <v>0.14588543450037464</v>
      </c>
      <c r="BE35" s="103">
        <v>0.14622718132082196</v>
      </c>
      <c r="BF35" s="103">
        <v>0.13944983455391374</v>
      </c>
      <c r="BG35" s="103">
        <v>0.13386957374972983</v>
      </c>
      <c r="BH35" s="103">
        <v>0.13248879302258415</v>
      </c>
      <c r="BI35" s="103">
        <v>0.13282987510540781</v>
      </c>
      <c r="BJ35" s="103">
        <v>0.13112746105542061</v>
      </c>
      <c r="BK35" s="103">
        <v>0.13189229097308944</v>
      </c>
      <c r="BL35" s="103">
        <v>0.131278423204128</v>
      </c>
      <c r="BM35" s="103">
        <v>0.13345685391099676</v>
      </c>
      <c r="BN35" s="103">
        <v>0.13463880553330687</v>
      </c>
      <c r="BO35" s="103">
        <v>0.13963903222135127</v>
      </c>
      <c r="BP35" s="103">
        <v>0.14442706890744186</v>
      </c>
      <c r="BQ35" s="103">
        <v>0.1444423112134372</v>
      </c>
      <c r="BR35" s="103">
        <v>0.14490731696566564</v>
      </c>
      <c r="BS35" s="103">
        <v>0.14607583440242008</v>
      </c>
      <c r="BT35" s="103">
        <v>0.14492516135852024</v>
      </c>
      <c r="BU35" s="103">
        <v>0.14217855546707223</v>
      </c>
      <c r="BV35" s="103">
        <v>0.14174085547783738</v>
      </c>
      <c r="BW35" s="103">
        <v>0.1388287126297551</v>
      </c>
      <c r="BX35" s="103">
        <v>0.11362977835949707</v>
      </c>
      <c r="BY35" s="103">
        <v>0.12193477637040316</v>
      </c>
      <c r="BZ35" s="103">
        <v>0.11350614906122465</v>
      </c>
      <c r="CA35" s="103">
        <v>0.12646611945133043</v>
      </c>
      <c r="CB35" s="103">
        <v>0.1388287560968828</v>
      </c>
      <c r="CC35" s="103">
        <v>0.14184491024754078</v>
      </c>
      <c r="CD35" s="103">
        <v>0.14049997345963799</v>
      </c>
      <c r="CE35" s="104">
        <v>0.13937888072117352</v>
      </c>
    </row>
    <row r="36" spans="1:83" s="108" customFormat="1" ht="24" customHeight="1" x14ac:dyDescent="0.35">
      <c r="A36" s="137"/>
      <c r="B36" s="108" t="s">
        <v>163</v>
      </c>
      <c r="D36" s="137"/>
      <c r="AH36" s="133">
        <f t="shared" ref="AH36:BM36" si="6">SUM(AH34,AH35)</f>
        <v>0.19923684243557721</v>
      </c>
      <c r="AI36" s="133">
        <f t="shared" si="6"/>
        <v>0.19719038467597114</v>
      </c>
      <c r="AJ36" s="133">
        <f t="shared" si="6"/>
        <v>0.19785069987163931</v>
      </c>
      <c r="AK36" s="133">
        <f t="shared" si="6"/>
        <v>0.21652668443805156</v>
      </c>
      <c r="AL36" s="133">
        <f t="shared" si="6"/>
        <v>0.22364472037391897</v>
      </c>
      <c r="AM36" s="133">
        <f t="shared" si="6"/>
        <v>0.23068273669228206</v>
      </c>
      <c r="AN36" s="133">
        <f t="shared" si="6"/>
        <v>0.23338047589993899</v>
      </c>
      <c r="AO36" s="133">
        <f t="shared" si="6"/>
        <v>0.24385978432849326</v>
      </c>
      <c r="AP36" s="133">
        <f t="shared" si="6"/>
        <v>0.25091420878580689</v>
      </c>
      <c r="AQ36" s="133">
        <f t="shared" si="6"/>
        <v>0.24549362883216289</v>
      </c>
      <c r="AR36" s="133">
        <f t="shared" si="6"/>
        <v>0.23987017656541482</v>
      </c>
      <c r="AS36" s="133">
        <f t="shared" si="6"/>
        <v>0.22986193678531136</v>
      </c>
      <c r="AT36" s="133">
        <f t="shared" si="6"/>
        <v>0.23745453967267341</v>
      </c>
      <c r="AU36" s="133">
        <f t="shared" si="6"/>
        <v>0.25155226583873019</v>
      </c>
      <c r="AV36" s="133">
        <f t="shared" si="6"/>
        <v>0.26550802089985082</v>
      </c>
      <c r="AW36" s="133">
        <f t="shared" si="6"/>
        <v>0.27829374968351756</v>
      </c>
      <c r="AX36" s="133">
        <f t="shared" si="6"/>
        <v>0.27494700232301195</v>
      </c>
      <c r="AY36" s="133">
        <f t="shared" si="6"/>
        <v>0.27464394805324199</v>
      </c>
      <c r="AZ36" s="133">
        <f t="shared" si="6"/>
        <v>0.28065942052067094</v>
      </c>
      <c r="BA36" s="133">
        <f t="shared" si="6"/>
        <v>0.2707236040944645</v>
      </c>
      <c r="BB36" s="133">
        <f t="shared" si="6"/>
        <v>0.2688050921611459</v>
      </c>
      <c r="BC36" s="133">
        <f t="shared" si="6"/>
        <v>0.27189479521163507</v>
      </c>
      <c r="BD36" s="133">
        <f t="shared" si="6"/>
        <v>0.27013089918881761</v>
      </c>
      <c r="BE36" s="133">
        <f t="shared" si="6"/>
        <v>0.26782743297704237</v>
      </c>
      <c r="BF36" s="133">
        <f t="shared" si="6"/>
        <v>0.25695736307783856</v>
      </c>
      <c r="BG36" s="133">
        <f t="shared" si="6"/>
        <v>0.25781651552936408</v>
      </c>
      <c r="BH36" s="133">
        <f t="shared" si="6"/>
        <v>0.25283035841919987</v>
      </c>
      <c r="BI36" s="133">
        <f t="shared" si="6"/>
        <v>0.25095492374349931</v>
      </c>
      <c r="BJ36" s="133">
        <f t="shared" si="6"/>
        <v>0.24788266348169113</v>
      </c>
      <c r="BK36" s="133">
        <f t="shared" si="6"/>
        <v>0.24738452266377195</v>
      </c>
      <c r="BL36" s="133">
        <f t="shared" si="6"/>
        <v>0.24729732990686254</v>
      </c>
      <c r="BM36" s="133">
        <f t="shared" si="6"/>
        <v>0.25789869440781399</v>
      </c>
      <c r="BN36" s="133">
        <f t="shared" ref="BN36:CE36" si="7">SUM(BN34,BN35)</f>
        <v>0.25967229841516343</v>
      </c>
      <c r="BO36" s="133">
        <f t="shared" si="7"/>
        <v>0.26761092595139574</v>
      </c>
      <c r="BP36" s="133">
        <f t="shared" si="7"/>
        <v>0.27238251747985948</v>
      </c>
      <c r="BQ36" s="133">
        <f t="shared" si="7"/>
        <v>0.2660940758285969</v>
      </c>
      <c r="BR36" s="133">
        <f t="shared" si="7"/>
        <v>0.26442354987070549</v>
      </c>
      <c r="BS36" s="133">
        <f t="shared" si="7"/>
        <v>0.26488400813849117</v>
      </c>
      <c r="BT36" s="133">
        <f t="shared" si="7"/>
        <v>0.26057746234201984</v>
      </c>
      <c r="BU36" s="133">
        <f t="shared" si="7"/>
        <v>0.25538265563412543</v>
      </c>
      <c r="BV36" s="133">
        <f t="shared" si="7"/>
        <v>0.25311524369063937</v>
      </c>
      <c r="BW36" s="133">
        <f t="shared" si="7"/>
        <v>0.2481433217314038</v>
      </c>
      <c r="BX36" s="133">
        <f t="shared" si="7"/>
        <v>0.21618306899300493</v>
      </c>
      <c r="BY36" s="133">
        <f t="shared" si="7"/>
        <v>0.22734286308024992</v>
      </c>
      <c r="BZ36" s="133">
        <f t="shared" si="7"/>
        <v>0.20807842620465272</v>
      </c>
      <c r="CA36" s="133">
        <f t="shared" si="7"/>
        <v>0.22989300954103553</v>
      </c>
      <c r="CB36" s="133">
        <f t="shared" si="7"/>
        <v>0.25226772048371165</v>
      </c>
      <c r="CC36" s="133">
        <f t="shared" si="7"/>
        <v>0.25632307856802217</v>
      </c>
      <c r="CD36" s="133">
        <f t="shared" si="7"/>
        <v>0.25326509230070993</v>
      </c>
      <c r="CE36" s="134">
        <f t="shared" si="7"/>
        <v>0.25262941279149803</v>
      </c>
    </row>
    <row r="37" spans="1:83" s="108" customFormat="1" x14ac:dyDescent="0.35">
      <c r="A37" s="137"/>
      <c r="B37" s="73" t="s">
        <v>223</v>
      </c>
      <c r="D37" s="137"/>
      <c r="AH37" s="103">
        <v>0.19923684243557721</v>
      </c>
      <c r="AI37" s="103">
        <v>0.19719038467597111</v>
      </c>
      <c r="AJ37" s="103">
        <v>0.19785069987163931</v>
      </c>
      <c r="AK37" s="103">
        <v>0.21652668443805156</v>
      </c>
      <c r="AL37" s="103">
        <v>0.223644720373919</v>
      </c>
      <c r="AM37" s="103">
        <v>0.23068273669228206</v>
      </c>
      <c r="AN37" s="103">
        <v>0.23338047589993896</v>
      </c>
      <c r="AO37" s="103">
        <v>0.24385978432849326</v>
      </c>
      <c r="AP37" s="103">
        <v>0.25091420878580689</v>
      </c>
      <c r="AQ37" s="103">
        <v>0.24549362883216289</v>
      </c>
      <c r="AR37" s="103">
        <v>0.23987017656541482</v>
      </c>
      <c r="AS37" s="103">
        <v>0.22986193678531136</v>
      </c>
      <c r="AT37" s="103">
        <v>0.23745453967267344</v>
      </c>
      <c r="AU37" s="103">
        <v>0.23645159620010742</v>
      </c>
      <c r="AV37" s="103">
        <v>0.24962347105455351</v>
      </c>
      <c r="AW37" s="103">
        <v>0.26161327031817028</v>
      </c>
      <c r="AX37" s="103">
        <v>0.25819022718790852</v>
      </c>
      <c r="AY37" s="103">
        <v>0.25789118633616037</v>
      </c>
      <c r="AZ37" s="103">
        <v>0.26379307967739746</v>
      </c>
      <c r="BA37" s="103">
        <v>0.25500315844469357</v>
      </c>
      <c r="BB37" s="103">
        <v>0.25385015631783764</v>
      </c>
      <c r="BC37" s="103">
        <v>0.25462746494481497</v>
      </c>
      <c r="BD37" s="103">
        <v>0.24570140245502603</v>
      </c>
      <c r="BE37" s="103">
        <v>0.24221602119389182</v>
      </c>
      <c r="BF37" s="103">
        <v>0.23126829602338361</v>
      </c>
      <c r="BG37" s="103">
        <v>0.20320015077274975</v>
      </c>
      <c r="BH37" s="103">
        <v>0.20606388911273421</v>
      </c>
      <c r="BI37" s="103">
        <v>0.20312304379757498</v>
      </c>
      <c r="BJ37" s="103">
        <v>0.19978550356100461</v>
      </c>
      <c r="BK37" s="103">
        <v>0.19937776864025175</v>
      </c>
      <c r="BL37" s="103">
        <v>0.19652314296092876</v>
      </c>
      <c r="BM37" s="103">
        <v>0.20376478023427053</v>
      </c>
      <c r="BN37" s="103">
        <v>0.20509194835419392</v>
      </c>
      <c r="BO37" s="103">
        <v>0.21231452398385764</v>
      </c>
      <c r="BP37" s="103">
        <v>0.21823008893797466</v>
      </c>
      <c r="BQ37" s="103">
        <v>0.21355064771345883</v>
      </c>
      <c r="BR37" s="103">
        <v>0.21293022092441866</v>
      </c>
      <c r="BS37" s="103">
        <v>0.21514269859114202</v>
      </c>
      <c r="BT37" s="103">
        <v>0.21325134246062177</v>
      </c>
      <c r="BU37" s="103">
        <v>0.2113184389395695</v>
      </c>
      <c r="BV37" s="103">
        <v>0.21353439383578846</v>
      </c>
      <c r="BW37" s="103">
        <v>0.21539477510287075</v>
      </c>
      <c r="BX37" s="103">
        <v>0.19222487314192804</v>
      </c>
      <c r="BY37" s="103">
        <v>0.20590973748963484</v>
      </c>
      <c r="BZ37" s="103">
        <v>0.19054311798774901</v>
      </c>
      <c r="CA37" s="103">
        <v>0.21298575242389886</v>
      </c>
      <c r="CB37" s="103">
        <v>0.23736123230849668</v>
      </c>
      <c r="CC37" s="103">
        <v>0.24466785300718008</v>
      </c>
      <c r="CD37" s="103">
        <v>0.2423490904468148</v>
      </c>
      <c r="CE37" s="104">
        <v>0.24207894726923054</v>
      </c>
    </row>
    <row r="38" spans="1:83" x14ac:dyDescent="0.35">
      <c r="A38" s="67"/>
      <c r="B38" s="73" t="s">
        <v>224</v>
      </c>
      <c r="D38" s="67"/>
      <c r="AH38" s="103">
        <v>0</v>
      </c>
      <c r="AI38" s="103">
        <v>0</v>
      </c>
      <c r="AJ38" s="103">
        <v>0</v>
      </c>
      <c r="AK38" s="103">
        <v>0</v>
      </c>
      <c r="AL38" s="103">
        <v>0</v>
      </c>
      <c r="AM38" s="103">
        <v>0</v>
      </c>
      <c r="AN38" s="103">
        <v>0</v>
      </c>
      <c r="AO38" s="103">
        <v>0</v>
      </c>
      <c r="AP38" s="103">
        <v>0</v>
      </c>
      <c r="AQ38" s="103">
        <v>0</v>
      </c>
      <c r="AR38" s="103">
        <v>0</v>
      </c>
      <c r="AS38" s="103">
        <v>0</v>
      </c>
      <c r="AT38" s="103">
        <v>0</v>
      </c>
      <c r="AU38" s="103">
        <v>1.510066963862278E-2</v>
      </c>
      <c r="AV38" s="103">
        <v>1.5884549845297354E-2</v>
      </c>
      <c r="AW38" s="103">
        <v>1.6680479365347292E-2</v>
      </c>
      <c r="AX38" s="103">
        <v>1.6756775135103451E-2</v>
      </c>
      <c r="AY38" s="103">
        <v>1.6752761717081656E-2</v>
      </c>
      <c r="AZ38" s="103">
        <v>1.6866340843273549E-2</v>
      </c>
      <c r="BA38" s="103">
        <v>1.5720445649770938E-2</v>
      </c>
      <c r="BB38" s="103">
        <v>1.4954935843308226E-2</v>
      </c>
      <c r="BC38" s="103">
        <v>1.7267330266820105E-2</v>
      </c>
      <c r="BD38" s="103">
        <v>2.4429496733791585E-2</v>
      </c>
      <c r="BE38" s="103">
        <v>2.5611411783150601E-2</v>
      </c>
      <c r="BF38" s="103">
        <v>2.5689067054454947E-2</v>
      </c>
      <c r="BG38" s="103">
        <v>5.461636475661432E-2</v>
      </c>
      <c r="BH38" s="103">
        <v>4.6766469306465615E-2</v>
      </c>
      <c r="BI38" s="103">
        <v>4.783187994592434E-2</v>
      </c>
      <c r="BJ38" s="103">
        <v>4.8097159920686472E-2</v>
      </c>
      <c r="BK38" s="103">
        <v>4.8006754023520226E-2</v>
      </c>
      <c r="BL38" s="103">
        <v>5.0774186945933802E-2</v>
      </c>
      <c r="BM38" s="103">
        <v>5.4133914173543463E-2</v>
      </c>
      <c r="BN38" s="103">
        <v>5.4580350060969521E-2</v>
      </c>
      <c r="BO38" s="103">
        <v>5.5296401967538079E-2</v>
      </c>
      <c r="BP38" s="103">
        <v>5.4152428541884824E-2</v>
      </c>
      <c r="BQ38" s="103">
        <v>5.2543428115138034E-2</v>
      </c>
      <c r="BR38" s="103">
        <v>5.1493328946286783E-2</v>
      </c>
      <c r="BS38" s="103">
        <v>4.9741309547349101E-2</v>
      </c>
      <c r="BT38" s="103">
        <v>4.7326119881397989E-2</v>
      </c>
      <c r="BU38" s="103">
        <v>4.4064216694555979E-2</v>
      </c>
      <c r="BV38" s="103">
        <v>3.9580849854850934E-2</v>
      </c>
      <c r="BW38" s="103">
        <v>3.2748546628533083E-2</v>
      </c>
      <c r="BX38" s="103">
        <v>2.3958195851076902E-2</v>
      </c>
      <c r="BY38" s="103">
        <v>2.1433125590615089E-2</v>
      </c>
      <c r="BZ38" s="103">
        <v>1.7535308216903682E-2</v>
      </c>
      <c r="CA38" s="103">
        <v>1.6907257117136709E-2</v>
      </c>
      <c r="CB38" s="103">
        <v>1.4906488175214979E-2</v>
      </c>
      <c r="CC38" s="103">
        <v>1.1655225560841996E-2</v>
      </c>
      <c r="CD38" s="103">
        <v>1.0916001853895112E-2</v>
      </c>
      <c r="CE38" s="104">
        <v>1.0550465522267457E-2</v>
      </c>
    </row>
    <row r="39" spans="1:83" ht="16" thickBot="1" x14ac:dyDescent="0.4">
      <c r="A39" s="135"/>
      <c r="B39" s="123"/>
      <c r="C39" s="123"/>
      <c r="D39" s="135"/>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c r="BS39" s="123"/>
      <c r="BT39" s="123"/>
      <c r="BU39" s="123"/>
      <c r="BV39" s="123"/>
      <c r="BW39" s="123"/>
      <c r="BX39" s="123"/>
      <c r="BY39" s="123"/>
      <c r="BZ39" s="123"/>
      <c r="CA39" s="123"/>
      <c r="CB39" s="123"/>
      <c r="CC39" s="123"/>
      <c r="CD39" s="123"/>
      <c r="CE39" s="136"/>
    </row>
  </sheetData>
  <conditionalFormatting sqref="AH5:CE5">
    <cfRule type="cellIs" dxfId="2" priority="6" stopIfTrue="1" operator="equal">
      <formula>FALSE</formula>
    </cfRule>
  </conditionalFormatting>
  <hyperlinks>
    <hyperlink ref="A1" location="Contents!A1" display="Contents page" xr:uid="{00000000-0004-0000-0300-000000000000}"/>
    <hyperlink ref="B1" location="Notes!A1" display="Information relating to this table can be found in the 'Notes' tab" xr:uid="{00000000-0004-0000-03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9C9C9"/>
  </sheetPr>
  <dimension ref="A1:CE63"/>
  <sheetViews>
    <sheetView zoomScale="70" zoomScaleNormal="70" workbookViewId="0">
      <pane xSplit="3" ySplit="4" topLeftCell="BY5" activePane="bottomRight" state="frozen"/>
      <selection pane="topRight" activeCell="D1" sqref="D1"/>
      <selection pane="bottomLeft" activeCell="A5" sqref="A5"/>
      <selection pane="bottomRight"/>
    </sheetView>
  </sheetViews>
  <sheetFormatPr defaultColWidth="10.81640625" defaultRowHeight="15.5" x14ac:dyDescent="0.35"/>
  <cols>
    <col min="1" max="1" width="23" style="53" bestFit="1" customWidth="1"/>
    <col min="2" max="2" width="75.81640625" style="53" customWidth="1"/>
    <col min="3" max="3" width="25.81640625" style="53" customWidth="1"/>
    <col min="4" max="83" width="12.81640625" style="53" customWidth="1"/>
    <col min="84" max="84" width="10.81640625" style="53" customWidth="1"/>
    <col min="85" max="16384" width="10.81640625" style="53"/>
  </cols>
  <sheetData>
    <row r="1" spans="1:83" s="15" customFormat="1" ht="25.5" customHeight="1" thickBot="1" x14ac:dyDescent="0.3">
      <c r="A1" s="45" t="s">
        <v>46</v>
      </c>
      <c r="B1" s="46" t="s">
        <v>114</v>
      </c>
      <c r="C1" s="110"/>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row>
    <row r="2" spans="1:83" ht="32.25" customHeight="1" x14ac:dyDescent="0.35">
      <c r="A2" s="48" t="s">
        <v>47</v>
      </c>
      <c r="B2" s="17" t="s">
        <v>229</v>
      </c>
      <c r="C2" s="139"/>
      <c r="D2" s="51"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83" s="54" customFormat="1" x14ac:dyDescent="0.35">
      <c r="A3" s="112">
        <v>2023</v>
      </c>
      <c r="B3" s="20" t="s">
        <v>230</v>
      </c>
      <c r="C3" s="22"/>
      <c r="D3" s="56" t="s">
        <v>150</v>
      </c>
      <c r="E3" s="56" t="s">
        <v>150</v>
      </c>
      <c r="F3" s="56" t="s">
        <v>150</v>
      </c>
      <c r="G3" s="56" t="s">
        <v>150</v>
      </c>
      <c r="H3" s="56" t="s">
        <v>150</v>
      </c>
      <c r="I3" s="56" t="s">
        <v>150</v>
      </c>
      <c r="J3" s="56" t="s">
        <v>150</v>
      </c>
      <c r="K3" s="56" t="s">
        <v>150</v>
      </c>
      <c r="L3" s="56" t="s">
        <v>150</v>
      </c>
      <c r="M3" s="56" t="s">
        <v>150</v>
      </c>
      <c r="N3" s="56" t="s">
        <v>150</v>
      </c>
      <c r="O3" s="56" t="s">
        <v>150</v>
      </c>
      <c r="P3" s="56" t="s">
        <v>150</v>
      </c>
      <c r="Q3" s="56" t="s">
        <v>150</v>
      </c>
      <c r="R3" s="56" t="s">
        <v>150</v>
      </c>
      <c r="S3" s="56" t="s">
        <v>150</v>
      </c>
      <c r="T3" s="56" t="s">
        <v>150</v>
      </c>
      <c r="U3" s="56" t="s">
        <v>150</v>
      </c>
      <c r="V3" s="56" t="s">
        <v>150</v>
      </c>
      <c r="W3" s="56" t="s">
        <v>150</v>
      </c>
      <c r="X3" s="56" t="s">
        <v>150</v>
      </c>
      <c r="Y3" s="56" t="s">
        <v>150</v>
      </c>
      <c r="Z3" s="56" t="s">
        <v>150</v>
      </c>
      <c r="AA3" s="56" t="s">
        <v>150</v>
      </c>
      <c r="AB3" s="56" t="s">
        <v>150</v>
      </c>
      <c r="AC3" s="56" t="s">
        <v>150</v>
      </c>
      <c r="AD3" s="56" t="s">
        <v>150</v>
      </c>
      <c r="AE3" s="56" t="s">
        <v>150</v>
      </c>
      <c r="AF3" s="56" t="s">
        <v>150</v>
      </c>
      <c r="AG3" s="56" t="s">
        <v>150</v>
      </c>
      <c r="AH3" s="56" t="s">
        <v>150</v>
      </c>
      <c r="AI3" s="56" t="s">
        <v>150</v>
      </c>
      <c r="AJ3" s="56" t="s">
        <v>150</v>
      </c>
      <c r="AK3" s="56" t="s">
        <v>150</v>
      </c>
      <c r="AL3" s="56" t="s">
        <v>150</v>
      </c>
      <c r="AM3" s="56" t="s">
        <v>150</v>
      </c>
      <c r="AN3" s="56" t="s">
        <v>150</v>
      </c>
      <c r="AO3" s="56" t="s">
        <v>150</v>
      </c>
      <c r="AP3" s="56" t="s">
        <v>150</v>
      </c>
      <c r="AQ3" s="56" t="s">
        <v>150</v>
      </c>
      <c r="AR3" s="56" t="s">
        <v>150</v>
      </c>
      <c r="AS3" s="56" t="s">
        <v>150</v>
      </c>
      <c r="AT3" s="56" t="s">
        <v>150</v>
      </c>
      <c r="AU3" s="56" t="s">
        <v>150</v>
      </c>
      <c r="AV3" s="56" t="s">
        <v>150</v>
      </c>
      <c r="AW3" s="56" t="s">
        <v>150</v>
      </c>
      <c r="AX3" s="56" t="s">
        <v>150</v>
      </c>
      <c r="AY3" s="56" t="s">
        <v>150</v>
      </c>
      <c r="AZ3" s="56" t="s">
        <v>150</v>
      </c>
      <c r="BA3" s="56" t="s">
        <v>150</v>
      </c>
      <c r="BB3" s="56" t="s">
        <v>150</v>
      </c>
      <c r="BC3" s="56" t="s">
        <v>150</v>
      </c>
      <c r="BD3" s="56" t="s">
        <v>150</v>
      </c>
      <c r="BE3" s="56" t="s">
        <v>150</v>
      </c>
      <c r="BF3" s="56" t="s">
        <v>150</v>
      </c>
      <c r="BG3" s="56" t="s">
        <v>150</v>
      </c>
      <c r="BH3" s="56" t="s">
        <v>150</v>
      </c>
      <c r="BI3" s="56" t="s">
        <v>150</v>
      </c>
      <c r="BJ3" s="56" t="s">
        <v>150</v>
      </c>
      <c r="BK3" s="56" t="s">
        <v>150</v>
      </c>
      <c r="BL3" s="56" t="s">
        <v>150</v>
      </c>
      <c r="BM3" s="56" t="s">
        <v>150</v>
      </c>
      <c r="BN3" s="56" t="s">
        <v>150</v>
      </c>
      <c r="BO3" s="56" t="s">
        <v>150</v>
      </c>
      <c r="BP3" s="56" t="s">
        <v>150</v>
      </c>
      <c r="BQ3" s="56" t="s">
        <v>150</v>
      </c>
      <c r="BR3" s="56" t="s">
        <v>150</v>
      </c>
      <c r="BS3" s="56" t="s">
        <v>150</v>
      </c>
      <c r="BT3" s="56" t="s">
        <v>150</v>
      </c>
      <c r="BU3" s="56" t="s">
        <v>150</v>
      </c>
      <c r="BV3" s="56" t="s">
        <v>150</v>
      </c>
      <c r="BW3" s="56" t="s">
        <v>150</v>
      </c>
      <c r="BX3" s="56" t="s">
        <v>150</v>
      </c>
      <c r="BY3" s="56" t="s">
        <v>150</v>
      </c>
      <c r="BZ3" s="56" t="s">
        <v>151</v>
      </c>
      <c r="CA3" s="56" t="s">
        <v>151</v>
      </c>
      <c r="CB3" s="56" t="s">
        <v>151</v>
      </c>
      <c r="CC3" s="56" t="s">
        <v>151</v>
      </c>
      <c r="CD3" s="56" t="s">
        <v>151</v>
      </c>
      <c r="CE3" s="57" t="s">
        <v>151</v>
      </c>
    </row>
    <row r="4" spans="1:83" x14ac:dyDescent="0.35">
      <c r="A4" s="114"/>
      <c r="B4" s="114"/>
      <c r="C4" s="140"/>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c r="BK4" s="141"/>
      <c r="BL4" s="141"/>
      <c r="BM4" s="141"/>
      <c r="BN4" s="141"/>
      <c r="BO4" s="141"/>
      <c r="BP4" s="141"/>
      <c r="BQ4" s="141"/>
      <c r="BR4" s="141"/>
      <c r="BS4" s="141"/>
      <c r="BT4" s="142"/>
      <c r="BU4" s="142"/>
      <c r="BV4" s="142"/>
      <c r="BW4" s="142"/>
      <c r="BX4" s="142"/>
      <c r="BY4" s="142"/>
      <c r="BZ4" s="142"/>
      <c r="CA4" s="142"/>
      <c r="CB4" s="142"/>
      <c r="CC4" s="142"/>
      <c r="CD4" s="142"/>
      <c r="CE4" s="143"/>
    </row>
    <row r="5" spans="1:83" ht="41.25" customHeight="1" x14ac:dyDescent="0.35">
      <c r="B5" s="120" t="s">
        <v>231</v>
      </c>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1"/>
      <c r="BW5" s="71"/>
      <c r="BX5" s="71"/>
      <c r="BY5" s="71"/>
      <c r="BZ5" s="71"/>
      <c r="CA5" s="71"/>
      <c r="CB5" s="71"/>
      <c r="CC5" s="71"/>
      <c r="CD5" s="71"/>
      <c r="CE5" s="72"/>
    </row>
    <row r="6" spans="1:83" x14ac:dyDescent="0.35">
      <c r="B6" s="73" t="s">
        <v>232</v>
      </c>
      <c r="D6" s="76"/>
      <c r="E6" s="76"/>
      <c r="F6" s="76"/>
      <c r="G6" s="76"/>
      <c r="H6" s="76"/>
      <c r="I6" s="76"/>
      <c r="J6" s="76"/>
      <c r="K6" s="76"/>
      <c r="L6" s="76"/>
      <c r="M6" s="76"/>
      <c r="N6" s="76"/>
      <c r="O6" s="76"/>
      <c r="P6" s="76"/>
      <c r="Q6" s="76"/>
      <c r="R6" s="76"/>
      <c r="S6" s="76"/>
      <c r="T6" s="76"/>
      <c r="U6" s="76"/>
      <c r="V6" s="76"/>
      <c r="W6" s="76"/>
      <c r="X6" s="76"/>
      <c r="Y6" s="76"/>
      <c r="Z6" s="76"/>
      <c r="AA6" s="76"/>
      <c r="AB6" s="76"/>
      <c r="AC6" s="76"/>
      <c r="AD6" s="76"/>
      <c r="AE6" s="76"/>
      <c r="AF6" s="76"/>
      <c r="AG6" s="76"/>
      <c r="AH6" s="76">
        <f>Table_2a!AH16/1000</f>
        <v>2.1402302398240955</v>
      </c>
      <c r="AI6" s="76">
        <f>Table_2a!AI16/1000</f>
        <v>3.1954036116683207</v>
      </c>
      <c r="AJ6" s="76">
        <f>Table_2a!AJ16/1000</f>
        <v>3.4816023161308887</v>
      </c>
      <c r="AK6" s="76">
        <f>Table_2a!AK16/1000</f>
        <v>4.1149635010235581</v>
      </c>
      <c r="AL6" s="76">
        <f>Table_2a!AL16/1000</f>
        <v>4.6340142418760122</v>
      </c>
      <c r="AM6" s="76">
        <f>Table_2a!AM16/1000</f>
        <v>5.1280436409009997</v>
      </c>
      <c r="AN6" s="76">
        <f>Table_2a!AN16/1000</f>
        <v>5.5735994938701277</v>
      </c>
      <c r="AO6" s="76">
        <f>Table_2a!AO16/1000</f>
        <v>5.9417182276070992</v>
      </c>
      <c r="AP6" s="76">
        <f>Table_2a!AP16/1000</f>
        <v>6.0998808325284717</v>
      </c>
      <c r="AQ6" s="76">
        <f>Table_2a!AQ16/1000</f>
        <v>6.2654553240804169</v>
      </c>
      <c r="AR6" s="76">
        <f>Table_2a!AR16/1000</f>
        <v>6.3518234230750714</v>
      </c>
      <c r="AS6" s="76">
        <f>Table_2a!AS16/1000</f>
        <v>6.5317307903545769</v>
      </c>
      <c r="AT6" s="76">
        <f>Table_2a!AT16/1000</f>
        <v>6.8645773705436106</v>
      </c>
      <c r="AU6" s="76">
        <f>Table_2a!AU16/1000</f>
        <v>8.0810507873405797</v>
      </c>
      <c r="AV6" s="76">
        <f>Table_2a!AV16/1000</f>
        <v>9.2941511629693743</v>
      </c>
      <c r="AW6" s="76">
        <f>Table_2a!AW16/1000</f>
        <v>10.170602145994048</v>
      </c>
      <c r="AX6" s="76">
        <f>Table_2a!AX16/1000</f>
        <v>10.304518169157031</v>
      </c>
      <c r="AY6" s="76">
        <f>Table_2a!AY16/1000</f>
        <v>10.698025342314521</v>
      </c>
      <c r="AZ6" s="76">
        <f>Table_2a!AZ16/1000</f>
        <v>11.060411199032972</v>
      </c>
      <c r="BA6" s="76">
        <f>Table_2a!BA16/1000</f>
        <v>11.191470568894628</v>
      </c>
      <c r="BB6" s="76">
        <f>Table_2a!BB16/1000</f>
        <v>11.462957930880082</v>
      </c>
      <c r="BC6" s="76">
        <f>Table_2a!BC16/1000</f>
        <v>12.482486571392403</v>
      </c>
      <c r="BD6" s="76">
        <f>Table_2a!BD16/1000</f>
        <v>12.579086615294388</v>
      </c>
      <c r="BE6" s="76">
        <f>Table_2a!BE16/1000</f>
        <v>13.086047671190972</v>
      </c>
      <c r="BF6" s="76">
        <f>Table_2a!BF16/1000</f>
        <v>13.654315129659999</v>
      </c>
      <c r="BG6" s="76">
        <f>Table_2a!BG16/1000</f>
        <v>4.8027443435502457</v>
      </c>
      <c r="BH6" s="76">
        <f>Table_2a!BH16/1000</f>
        <v>4.2634400000000001</v>
      </c>
      <c r="BI6" s="76">
        <f>Table_2a!BI16/1000</f>
        <v>3.4743883622779057</v>
      </c>
      <c r="BJ6" s="76">
        <f>Table_2a!BJ16/1000</f>
        <v>3.0353044847562924</v>
      </c>
      <c r="BK6" s="76">
        <f>Table_2a!BK16/1000</f>
        <v>2.7775366963541721</v>
      </c>
      <c r="BL6" s="76">
        <f>Table_2a!BL16/1000</f>
        <v>2.5616293883814527</v>
      </c>
      <c r="BM6" s="76">
        <f>Table_2a!BM16/1000</f>
        <v>2.0693648479653115</v>
      </c>
      <c r="BN6" s="76">
        <f>Table_2a!BN16/1000</f>
        <v>1.8535156563857014</v>
      </c>
      <c r="BO6" s="76">
        <f>Table_2a!BO16/1000</f>
        <v>1.7657742885330194</v>
      </c>
      <c r="BP6" s="76">
        <f>Table_2a!BP16/1000</f>
        <v>1.6829105468621641</v>
      </c>
      <c r="BQ6" s="76">
        <f>Table_2a!BQ16/1000</f>
        <v>1.6355663497088375</v>
      </c>
      <c r="BR6" s="76">
        <f>Table_2a!BR16/1000</f>
        <v>1.8368957664640082</v>
      </c>
      <c r="BS6" s="76">
        <f>Table_2a!BS16/1000</f>
        <v>1.9151738924102122</v>
      </c>
      <c r="BT6" s="76">
        <f>Table_2a!BT16/1000</f>
        <v>1.9563863700215895</v>
      </c>
      <c r="BU6" s="76">
        <f>Table_2a!BU16/1000</f>
        <v>2.0080498251361174</v>
      </c>
      <c r="BV6" s="76">
        <f>Table_2a!BV16/1000</f>
        <v>2.147004757668499</v>
      </c>
      <c r="BW6" s="76">
        <f>Table_2a!BW16/1000</f>
        <v>2.31711998866147</v>
      </c>
      <c r="BX6" s="76">
        <f>Table_2a!BX16/1000</f>
        <v>2.257665605474704</v>
      </c>
      <c r="BY6" s="76">
        <f>Table_2a!BY16/1000</f>
        <v>2.4509231994322791</v>
      </c>
      <c r="BZ6" s="76">
        <f>Table_2a!BZ16/1000</f>
        <v>2.8411287449572011</v>
      </c>
      <c r="CA6" s="76">
        <f>Table_2a!CA16/1000</f>
        <v>3.5638592363332777</v>
      </c>
      <c r="CB6" s="76">
        <f>Table_2a!CB16/1000</f>
        <v>4.1659915147676552</v>
      </c>
      <c r="CC6" s="76">
        <f>Table_2a!CC16/1000</f>
        <v>4.5658410834975776</v>
      </c>
      <c r="CD6" s="76">
        <f>Table_2a!CD16/1000</f>
        <v>4.8985436777336036</v>
      </c>
      <c r="CE6" s="77">
        <f>Table_2a!CE16/1000</f>
        <v>5.2507458496244066</v>
      </c>
    </row>
    <row r="7" spans="1:83" x14ac:dyDescent="0.35">
      <c r="B7" s="73" t="s">
        <v>233</v>
      </c>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6">
        <f>Table_2a!AH75/1000</f>
        <v>4.3901629877503892</v>
      </c>
      <c r="AI7" s="76">
        <f>Table_2a!AI75/1000</f>
        <v>4.8128508610114782</v>
      </c>
      <c r="AJ7" s="76">
        <f>Table_2a!AJ75/1000</f>
        <v>6.2823050726326253</v>
      </c>
      <c r="AK7" s="76">
        <f>Table_2a!AK75/1000</f>
        <v>8.3178593417309337</v>
      </c>
      <c r="AL7" s="76">
        <f>Table_2a!AL75/1000</f>
        <v>9.8498748232840523</v>
      </c>
      <c r="AM7" s="76">
        <f>Table_2a!AM75/1000</f>
        <v>11.572896942930397</v>
      </c>
      <c r="AN7" s="76">
        <f>Table_2a!AN75/1000</f>
        <v>12.826570114134206</v>
      </c>
      <c r="AO7" s="76">
        <f>Table_2a!AO75/1000</f>
        <v>14.042834071766636</v>
      </c>
      <c r="AP7" s="76">
        <f>Table_2a!AP75/1000</f>
        <v>15.33683630786763</v>
      </c>
      <c r="AQ7" s="76">
        <f>Table_2a!AQ75/1000</f>
        <v>15.577510236185928</v>
      </c>
      <c r="AR7" s="76">
        <f>Table_2a!AR75/1000</f>
        <v>14.909193195627202</v>
      </c>
      <c r="AS7" s="76">
        <f>Table_2a!AS75/1000</f>
        <v>15.345773833544426</v>
      </c>
      <c r="AT7" s="76">
        <f>Table_2a!AT75/1000</f>
        <v>17.876825969730529</v>
      </c>
      <c r="AU7" s="76">
        <f>Table_2a!AU75/1000</f>
        <v>22.691039056134109</v>
      </c>
      <c r="AV7" s="76">
        <f>Table_2a!AV75/1000</f>
        <v>27.212284889007034</v>
      </c>
      <c r="AW7" s="76">
        <f>Table_2a!AW75/1000</f>
        <v>30.556640477738103</v>
      </c>
      <c r="AX7" s="76">
        <f>Table_2a!AX75/1000</f>
        <v>31.780763659426519</v>
      </c>
      <c r="AY7" s="76">
        <f>Table_2a!AY75/1000</f>
        <v>33.498155150357007</v>
      </c>
      <c r="AZ7" s="76">
        <f>Table_2a!AZ75/1000</f>
        <v>34.23901106225253</v>
      </c>
      <c r="BA7" s="76">
        <f>Table_2a!BA75/1000</f>
        <v>33.406156559343721</v>
      </c>
      <c r="BB7" s="76">
        <f>Table_2a!BB75/1000</f>
        <v>33.313239089650168</v>
      </c>
      <c r="BC7" s="76">
        <f>Table_2a!BC75/1000</f>
        <v>32.657783608021326</v>
      </c>
      <c r="BD7" s="76">
        <f>Table_2a!BD75/1000</f>
        <v>31.72597693305347</v>
      </c>
      <c r="BE7" s="76">
        <f>Table_2a!BE75/1000</f>
        <v>32.38261541270014</v>
      </c>
      <c r="BF7" s="76">
        <f>Table_2a!BF75/1000</f>
        <v>33.317678186724869</v>
      </c>
      <c r="BG7" s="76">
        <f>Table_2a!BG75/1000</f>
        <v>34.628061685856949</v>
      </c>
      <c r="BH7" s="76">
        <f>Table_2a!BH75/1000</f>
        <v>35.699324872273571</v>
      </c>
      <c r="BI7" s="76">
        <f>Table_2a!BI75/1000</f>
        <v>36.930522008288243</v>
      </c>
      <c r="BJ7" s="76">
        <f>Table_2a!BJ75/1000</f>
        <v>38.244559119927516</v>
      </c>
      <c r="BK7" s="76">
        <f>Table_2a!BK75/1000</f>
        <v>40.24340330059421</v>
      </c>
      <c r="BL7" s="76">
        <f>Table_2a!BL75/1000</f>
        <v>42.814148734302925</v>
      </c>
      <c r="BM7" s="76">
        <f>Table_2a!BM75/1000</f>
        <v>49.328831631441837</v>
      </c>
      <c r="BN7" s="76">
        <f>Table_2a!BN75/1000</f>
        <v>51.175874824025215</v>
      </c>
      <c r="BO7" s="76">
        <f>Table_2a!BO75/1000</f>
        <v>52.994211439042175</v>
      </c>
      <c r="BP7" s="76">
        <f>Table_2a!BP75/1000</f>
        <v>55.00337493246429</v>
      </c>
      <c r="BQ7" s="76">
        <f>Table_2a!BQ75/1000</f>
        <v>51.810043229267251</v>
      </c>
      <c r="BR7" s="76">
        <f>Table_2a!BR75/1000</f>
        <v>52.336540697534218</v>
      </c>
      <c r="BS7" s="76">
        <f>Table_2a!BS75/1000</f>
        <v>53.667274842951841</v>
      </c>
      <c r="BT7" s="76">
        <f>Table_2a!BT75/1000</f>
        <v>54.137267693979283</v>
      </c>
      <c r="BU7" s="76">
        <f>Table_2a!BU75/1000</f>
        <v>56.668971866431995</v>
      </c>
      <c r="BV7" s="76">
        <f>Table_2a!BV75/1000</f>
        <v>59.983187159849216</v>
      </c>
      <c r="BW7" s="76">
        <f>Table_2a!BW75/1000</f>
        <v>66.406749704061951</v>
      </c>
      <c r="BX7" s="76">
        <f>Table_2a!BX75/1000</f>
        <v>85.181958611801207</v>
      </c>
      <c r="BY7" s="76">
        <f>Table_2a!BY75/1000</f>
        <v>85.996523192713354</v>
      </c>
      <c r="BZ7" s="76">
        <f>Table_2a!BZ75/1000</f>
        <v>88.687951032729515</v>
      </c>
      <c r="CA7" s="76">
        <f>Table_2a!CA75/1000</f>
        <v>100.63334898743767</v>
      </c>
      <c r="CB7" s="76">
        <f>Table_2a!CB75/1000</f>
        <v>112.62150262622161</v>
      </c>
      <c r="CC7" s="76">
        <f>Table_2a!CC75/1000</f>
        <v>119.1786472780277</v>
      </c>
      <c r="CD7" s="76">
        <f>Table_2a!CD75/1000</f>
        <v>121.80808249495513</v>
      </c>
      <c r="CE7" s="77">
        <f>Table_2a!CE75/1000</f>
        <v>125.73893009127532</v>
      </c>
    </row>
    <row r="8" spans="1:83" x14ac:dyDescent="0.35">
      <c r="B8" s="73" t="s">
        <v>222</v>
      </c>
      <c r="D8" s="71"/>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6">
        <f>Table_2a!AH125/1000</f>
        <v>9.3426067724255155</v>
      </c>
      <c r="AI8" s="76">
        <f>Table_2a!AI125/1000</f>
        <v>10.7688055273202</v>
      </c>
      <c r="AJ8" s="76">
        <f>Table_2a!AJ125/1000</f>
        <v>12.894152611236493</v>
      </c>
      <c r="AK8" s="76">
        <f>Table_2a!AK125/1000</f>
        <v>15.265487157245504</v>
      </c>
      <c r="AL8" s="76">
        <f>Table_2a!AL125/1000</f>
        <v>17.144170934839934</v>
      </c>
      <c r="AM8" s="76">
        <f>Table_2a!AM125/1000</f>
        <v>18.631119416168602</v>
      </c>
      <c r="AN8" s="76">
        <f>Table_2a!AN125/1000</f>
        <v>19.850890391995662</v>
      </c>
      <c r="AO8" s="76">
        <f>Table_2a!AO125/1000</f>
        <v>21.783507700626259</v>
      </c>
      <c r="AP8" s="76">
        <f>Table_2a!AP125/1000</f>
        <v>23.480940859603898</v>
      </c>
      <c r="AQ8" s="76">
        <f>Table_2a!AQ125/1000</f>
        <v>24.857778439733668</v>
      </c>
      <c r="AR8" s="76">
        <f>Table_2a!AR125/1000</f>
        <v>26.056733891297718</v>
      </c>
      <c r="AS8" s="76">
        <f>Table_2a!AS125/1000</f>
        <v>28.436744857101015</v>
      </c>
      <c r="AT8" s="76">
        <f>Table_2a!AT125/1000</f>
        <v>31.737396375410903</v>
      </c>
      <c r="AU8" s="76">
        <f>Table_2a!AU125/1000</f>
        <v>35.530798624968625</v>
      </c>
      <c r="AV8" s="76">
        <f>Table_2a!AV125/1000</f>
        <v>38.751015948023621</v>
      </c>
      <c r="AW8" s="76">
        <f>Table_2a!AW125/1000</f>
        <v>41.710323376267837</v>
      </c>
      <c r="AX8" s="76">
        <f>Table_2a!AX125/1000</f>
        <v>42.777385385416402</v>
      </c>
      <c r="AY8" s="76">
        <f>Table_2a!AY125/1000</f>
        <v>44.514638660369798</v>
      </c>
      <c r="AZ8" s="76">
        <f>Table_2a!AZ125/1000</f>
        <v>46.918527495714486</v>
      </c>
      <c r="BA8" s="76">
        <f>Table_2a!BA125/1000</f>
        <v>48.749766628761677</v>
      </c>
      <c r="BB8" s="76">
        <f>Table_2a!BB125/1000</f>
        <v>50.789120539508168</v>
      </c>
      <c r="BC8" s="76">
        <f>Table_2a!BC125/1000</f>
        <v>53.90831506305399</v>
      </c>
      <c r="BD8" s="76">
        <f>Table_2a!BD125/1000</f>
        <v>57.068777236767062</v>
      </c>
      <c r="BE8" s="76">
        <f>Table_2a!BE125/1000</f>
        <v>61.23818881098439</v>
      </c>
      <c r="BF8" s="76">
        <f>Table_2a!BF125/1000</f>
        <v>63.330305663652602</v>
      </c>
      <c r="BG8" s="76">
        <f>Table_2a!BG125/1000</f>
        <v>66.359817055609824</v>
      </c>
      <c r="BH8" s="76">
        <f>Table_2a!BH125/1000</f>
        <v>71.129788265206841</v>
      </c>
      <c r="BI8" s="76">
        <f>Table_2a!BI125/1000</f>
        <v>75.398089176207534</v>
      </c>
      <c r="BJ8" s="76">
        <f>Table_2a!BJ125/1000</f>
        <v>77.934032948756567</v>
      </c>
      <c r="BK8" s="76">
        <f>Table_2a!BK125/1000</f>
        <v>83.221265865909004</v>
      </c>
      <c r="BL8" s="76">
        <f>Table_2a!BL125/1000</f>
        <v>90.381387301769209</v>
      </c>
      <c r="BM8" s="76">
        <f>Table_2a!BM125/1000</f>
        <v>96.605813211114963</v>
      </c>
      <c r="BN8" s="76">
        <f>Table_2a!BN125/1000</f>
        <v>100.33216468939261</v>
      </c>
      <c r="BO8" s="76">
        <f>Table_2a!BO125/1000</f>
        <v>104.20046115099119</v>
      </c>
      <c r="BP8" s="76">
        <f>Table_2a!BP125/1000</f>
        <v>109.86639345323555</v>
      </c>
      <c r="BQ8" s="76">
        <f>Table_2a!BQ125/1000</f>
        <v>110.68657640979058</v>
      </c>
      <c r="BR8" s="76">
        <f>Table_2a!BR125/1000</f>
        <v>114.11378757387685</v>
      </c>
      <c r="BS8" s="76">
        <f>Table_2a!BS125/1000</f>
        <v>116.21705739555901</v>
      </c>
      <c r="BT8" s="76">
        <f>Table_2a!BT125/1000</f>
        <v>117.73372288378923</v>
      </c>
      <c r="BU8" s="76">
        <f>Table_2a!BU125/1000</f>
        <v>119.36572188526956</v>
      </c>
      <c r="BV8" s="76">
        <f>Table_2a!BV125/1000</f>
        <v>121.59848772844833</v>
      </c>
      <c r="BW8" s="76">
        <f>Table_2a!BW125/1000</f>
        <v>123.6967994392497</v>
      </c>
      <c r="BX8" s="76">
        <f>Table_2a!BX125/1000</f>
        <v>125.74646251530532</v>
      </c>
      <c r="BY8" s="76">
        <f>Table_2a!BY125/1000</f>
        <v>127.69936485809036</v>
      </c>
      <c r="BZ8" s="76">
        <f>Table_2a!BZ125/1000</f>
        <v>134.15205688853996</v>
      </c>
      <c r="CA8" s="76">
        <f>Table_2a!CA125/1000</f>
        <v>151.60431365625195</v>
      </c>
      <c r="CB8" s="76">
        <f>Table_2a!CB125/1000</f>
        <v>163.86533884129696</v>
      </c>
      <c r="CC8" s="76">
        <f>Table_2a!CC125/1000</f>
        <v>170.10057557577036</v>
      </c>
      <c r="CD8" s="76">
        <f>Table_2a!CD125/1000</f>
        <v>174.17936971899584</v>
      </c>
      <c r="CE8" s="77">
        <f>Table_2a!CE125/1000</f>
        <v>177.17136442540863</v>
      </c>
    </row>
    <row r="9" spans="1:83" ht="26.25" customHeight="1" x14ac:dyDescent="0.35">
      <c r="B9" s="73" t="s">
        <v>234</v>
      </c>
      <c r="D9" s="71">
        <f>Table_1a!D78/1000</f>
        <v>0.25080000000000002</v>
      </c>
      <c r="E9" s="71">
        <f>Table_1a!E78/1000</f>
        <v>0.35489999999999999</v>
      </c>
      <c r="F9" s="71">
        <f>Table_1a!F78/1000</f>
        <v>0.35589999999999999</v>
      </c>
      <c r="G9" s="71">
        <f>Table_1a!G78/1000</f>
        <v>0.37730000000000002</v>
      </c>
      <c r="H9" s="71">
        <f>Table_1a!H78/1000</f>
        <v>0.44950000000000001</v>
      </c>
      <c r="I9" s="71">
        <f>Table_1a!I78/1000</f>
        <v>0.47170000000000001</v>
      </c>
      <c r="J9" s="71">
        <f>Table_1a!J78/1000</f>
        <v>0.4803</v>
      </c>
      <c r="K9" s="71">
        <f>Table_1a!K78/1000</f>
        <v>0.58350000000000002</v>
      </c>
      <c r="L9" s="71">
        <f>Table_1a!L78/1000</f>
        <v>0.6036999999999999</v>
      </c>
      <c r="M9" s="71">
        <f>Table_1a!M78/1000</f>
        <v>0.66269999999999996</v>
      </c>
      <c r="N9" s="71">
        <f>Table_1a!N78/1000</f>
        <v>0.85780000000000001</v>
      </c>
      <c r="O9" s="71">
        <f>Table_1a!O78/1000</f>
        <v>0.89100000000000001</v>
      </c>
      <c r="P9" s="71">
        <f>Table_1a!P78/1000</f>
        <v>0.90760000000000007</v>
      </c>
      <c r="Q9" s="71">
        <f>Table_1a!Q78/1000</f>
        <v>1.0548</v>
      </c>
      <c r="R9" s="71">
        <f>Table_1a!R78/1000</f>
        <v>1.1171</v>
      </c>
      <c r="S9" s="71">
        <f>Table_1a!S78/1000</f>
        <v>1.3137999999999996</v>
      </c>
      <c r="T9" s="71">
        <f>Table_1a!T78/1000</f>
        <v>1.3685</v>
      </c>
      <c r="U9" s="71">
        <f>Table_1a!U78/1000</f>
        <v>1.6715</v>
      </c>
      <c r="V9" s="71">
        <f>Table_1a!V78/1000</f>
        <v>1.7526999999999999</v>
      </c>
      <c r="W9" s="71">
        <f>Table_1a!W78/1000</f>
        <v>1.9772000000000001</v>
      </c>
      <c r="X9" s="71">
        <f>Table_1a!X78/1000</f>
        <v>2.169</v>
      </c>
      <c r="Y9" s="71">
        <f>Table_1a!Y78/1000</f>
        <v>2.2987000000000002</v>
      </c>
      <c r="Z9" s="71">
        <f>Table_1a!Z78/1000</f>
        <v>2.5215999999999998</v>
      </c>
      <c r="AA9" s="71">
        <f>Table_1a!AA78/1000</f>
        <v>2.9506000000000001</v>
      </c>
      <c r="AB9" s="71">
        <f>Table_1a!AB78/1000</f>
        <v>3.3402999999999996</v>
      </c>
      <c r="AC9" s="71">
        <f>Table_1a!AC78/1000</f>
        <v>3.8525990000000001</v>
      </c>
      <c r="AD9" s="71">
        <f>Table_1a!AD78/1000</f>
        <v>4.9183270000000006</v>
      </c>
      <c r="AE9" s="71">
        <f>Table_1a!AE78/1000</f>
        <v>6.5839790000000002</v>
      </c>
      <c r="AF9" s="71">
        <f>Table_1a!AF78/1000</f>
        <v>7.8012960000000007</v>
      </c>
      <c r="AG9" s="71">
        <f>Table_1a!AG78/1000</f>
        <v>9.0823199999999993</v>
      </c>
      <c r="AH9" s="71">
        <f>Table_1a!AH78/1000</f>
        <v>10.46</v>
      </c>
      <c r="AI9" s="71">
        <f>Table_1a!AI78/1000</f>
        <v>11.936999999999999</v>
      </c>
      <c r="AJ9" s="71">
        <f>Table_1a!AJ78/1000</f>
        <v>14.529</v>
      </c>
      <c r="AK9" s="71">
        <f>Table_1a!AK78/1000</f>
        <v>16.863</v>
      </c>
      <c r="AL9" s="71">
        <f>Table_1a!AL78/1000</f>
        <v>18.21</v>
      </c>
      <c r="AM9" s="71">
        <f>Table_1a!AM78/1000</f>
        <v>19.797999999999998</v>
      </c>
      <c r="AN9" s="71">
        <f>Table_1a!AN78/1000</f>
        <v>20.863</v>
      </c>
      <c r="AO9" s="71">
        <f>Table_1a!AO78/1000</f>
        <v>22.448</v>
      </c>
      <c r="AP9" s="71">
        <f>Table_1a!AP78/1000</f>
        <v>24.257598000000002</v>
      </c>
      <c r="AQ9" s="71">
        <f>Table_1a!AQ78/1000</f>
        <v>25.406486000000001</v>
      </c>
      <c r="AR9" s="71">
        <f>Table_1a!AR78/1000</f>
        <v>26.034205999999998</v>
      </c>
      <c r="AS9" s="71">
        <f>Table_1a!AS78/1000</f>
        <v>27.702068000000004</v>
      </c>
      <c r="AT9" s="71">
        <f>Table_1a!AT78/1000</f>
        <v>30.508146</v>
      </c>
      <c r="AU9" s="71">
        <f>Table_1a!AU78/1000</f>
        <v>35.252113999999999</v>
      </c>
      <c r="AV9" s="71">
        <f>Table_1a!AV78/1000</f>
        <v>37.320296999999997</v>
      </c>
      <c r="AW9" s="71">
        <f>Table_1a!AW78/1000</f>
        <v>39.538795000000007</v>
      </c>
      <c r="AX9" s="71">
        <f>Table_1a!AX78/1000</f>
        <v>39.824572000000003</v>
      </c>
      <c r="AY9" s="71">
        <f>Table_1a!AY78/1000</f>
        <v>40.701778000000004</v>
      </c>
      <c r="AZ9" s="71">
        <f>Table_1a!AZ78/1000</f>
        <v>42.158667000000001</v>
      </c>
      <c r="BA9" s="71">
        <f>Table_1a!BA78/1000</f>
        <v>43.119707999999996</v>
      </c>
      <c r="BB9" s="71">
        <f>Table_1a!BB78/1000</f>
        <v>45.018209000000006</v>
      </c>
      <c r="BC9" s="71">
        <f>Table_1a!BC78/1000</f>
        <v>46.884318</v>
      </c>
      <c r="BD9" s="71">
        <f>Table_1a!BD78/1000</f>
        <v>47.796771</v>
      </c>
      <c r="BE9" s="71">
        <f>Table_1a!BE78/1000</f>
        <v>51.093595998929331</v>
      </c>
      <c r="BF9" s="71">
        <f>Table_1a!BF78/1000</f>
        <v>53.686528709614699</v>
      </c>
      <c r="BG9" s="71">
        <f>Table_1a!BG78/1000</f>
        <v>56.079337540435695</v>
      </c>
      <c r="BH9" s="71">
        <f>Table_1a!BH78/1000</f>
        <v>58.408538999999998</v>
      </c>
      <c r="BI9" s="71">
        <f>Table_1a!BI78/1000</f>
        <v>60.914807692682672</v>
      </c>
      <c r="BJ9" s="71">
        <f>Table_1a!BJ78/1000</f>
        <v>63.129216045855109</v>
      </c>
      <c r="BK9" s="71">
        <f>Table_1a!BK78/1000</f>
        <v>67.411978362963168</v>
      </c>
      <c r="BL9" s="71">
        <f>Table_1a!BL78/1000</f>
        <v>72.671184816889408</v>
      </c>
      <c r="BM9" s="71">
        <f>Table_1a!BM78/1000</f>
        <v>77.814820358342374</v>
      </c>
      <c r="BN9" s="71">
        <f>Table_1a!BN78/1000</f>
        <v>80.345367492594733</v>
      </c>
      <c r="BO9" s="71">
        <f>Table_1a!BO78/1000</f>
        <v>84.501883808506491</v>
      </c>
      <c r="BP9" s="71">
        <f>Table_1a!BP78/1000</f>
        <v>89.391276039061708</v>
      </c>
      <c r="BQ9" s="71">
        <f>Table_1a!BQ78/1000</f>
        <v>91.660368819799984</v>
      </c>
      <c r="BR9" s="71">
        <f>Table_1a!BR78/1000</f>
        <v>94.520993083800036</v>
      </c>
      <c r="BS9" s="71">
        <f>Table_1a!BS78/1000</f>
        <v>97.594637879079997</v>
      </c>
      <c r="BT9" s="71">
        <f>Table_1a!BT78/1000</f>
        <v>99.861345809219927</v>
      </c>
      <c r="BU9" s="71">
        <f>Table_1a!BU78/1000</f>
        <v>102.00563289946768</v>
      </c>
      <c r="BV9" s="71">
        <f>Table_1a!BV78/1000</f>
        <v>104.77346798265999</v>
      </c>
      <c r="BW9" s="71">
        <f>Table_1a!BW78/1000</f>
        <v>106.87130007515628</v>
      </c>
      <c r="BX9" s="71">
        <f>Table_1a!BX78/1000</f>
        <v>110.46903703641692</v>
      </c>
      <c r="BY9" s="71">
        <f>Table_1a!BY78/1000</f>
        <v>112.28513535101423</v>
      </c>
      <c r="BZ9" s="71">
        <f>Table_1a!BZ78/1000</f>
        <v>117.72907038330669</v>
      </c>
      <c r="CA9" s="71">
        <f>Table_1a!CA78/1000</f>
        <v>133.01360208929901</v>
      </c>
      <c r="CB9" s="71">
        <f>Table_1a!CB78/1000</f>
        <v>143.5358095174108</v>
      </c>
      <c r="CC9" s="71">
        <f>Table_1a!CC78/1000</f>
        <v>149.2040656422177</v>
      </c>
      <c r="CD9" s="71">
        <f>Table_1a!CD78/1000</f>
        <v>153.18976247743362</v>
      </c>
      <c r="CE9" s="72">
        <f>Table_1a!CE78/1000</f>
        <v>156.08344718287091</v>
      </c>
    </row>
    <row r="10" spans="1:83" x14ac:dyDescent="0.35">
      <c r="B10" s="73" t="s">
        <v>235</v>
      </c>
      <c r="D10" s="71">
        <f>Table_1a!D79/1000</f>
        <v>6.25E-2</v>
      </c>
      <c r="E10" s="71">
        <f>Table_1a!E79/1000</f>
        <v>7.5200000000000003E-2</v>
      </c>
      <c r="F10" s="71">
        <f>Table_1a!F79/1000</f>
        <v>8.4500000000000006E-2</v>
      </c>
      <c r="G10" s="71">
        <f>Table_1a!G79/1000</f>
        <v>9.459999999999999E-2</v>
      </c>
      <c r="H10" s="71">
        <f>Table_1a!H79/1000</f>
        <v>0.1186</v>
      </c>
      <c r="I10" s="71">
        <f>Table_1a!I79/1000</f>
        <v>0.12029999999999999</v>
      </c>
      <c r="J10" s="71">
        <f>Table_1a!J79/1000</f>
        <v>0.12540000000000001</v>
      </c>
      <c r="K10" s="71">
        <f>Table_1a!K79/1000</f>
        <v>0.11409999999999999</v>
      </c>
      <c r="L10" s="71">
        <f>Table_1a!L79/1000</f>
        <v>0.12129999999999999</v>
      </c>
      <c r="M10" s="71">
        <f>Table_1a!M79/1000</f>
        <v>0.1196</v>
      </c>
      <c r="N10" s="71">
        <f>Table_1a!N79/1000</f>
        <v>0.1318</v>
      </c>
      <c r="O10" s="71">
        <f>Table_1a!O79/1000</f>
        <v>0.1585</v>
      </c>
      <c r="P10" s="71">
        <f>Table_1a!P79/1000</f>
        <v>0.17949999999999999</v>
      </c>
      <c r="Q10" s="71">
        <f>Table_1a!Q79/1000</f>
        <v>0.1711</v>
      </c>
      <c r="R10" s="71">
        <f>Table_1a!R79/1000</f>
        <v>0.19980000000000001</v>
      </c>
      <c r="S10" s="71">
        <f>Table_1a!S79/1000</f>
        <v>0.21740000000000001</v>
      </c>
      <c r="T10" s="71">
        <f>Table_1a!T79/1000</f>
        <v>0.2233</v>
      </c>
      <c r="U10" s="71">
        <f>Table_1a!U79/1000</f>
        <v>0.24590000000000001</v>
      </c>
      <c r="V10" s="71">
        <f>Table_1a!V79/1000</f>
        <v>0.29749999999999999</v>
      </c>
      <c r="W10" s="71">
        <f>Table_1a!W79/1000</f>
        <v>0.38569999999999999</v>
      </c>
      <c r="X10" s="71">
        <f>Table_1a!X79/1000</f>
        <v>0.4289</v>
      </c>
      <c r="Y10" s="71">
        <f>Table_1a!Y79/1000</f>
        <v>0.47070000000000001</v>
      </c>
      <c r="Z10" s="71">
        <f>Table_1a!Z79/1000</f>
        <v>0.56379999999999997</v>
      </c>
      <c r="AA10" s="71">
        <f>Table_1a!AA79/1000</f>
        <v>0.68610000000000004</v>
      </c>
      <c r="AB10" s="71">
        <f>Table_1a!AB79/1000</f>
        <v>0.84529999999999994</v>
      </c>
      <c r="AC10" s="71">
        <f>Table_1a!AC79/1000</f>
        <v>0.97430000000000005</v>
      </c>
      <c r="AD10" s="71">
        <f>Table_1a!AD79/1000</f>
        <v>1.2081999999999999</v>
      </c>
      <c r="AE10" s="71">
        <f>Table_1a!AE79/1000</f>
        <v>1.6511</v>
      </c>
      <c r="AF10" s="71">
        <f>Table_1a!AF79/1000</f>
        <v>2.0819000000000001</v>
      </c>
      <c r="AG10" s="71">
        <f>Table_1a!AG79/1000</f>
        <v>2.5093000000000001</v>
      </c>
      <c r="AH10" s="71">
        <f>Table_1a!AH79/1000</f>
        <v>2.6920000000000002</v>
      </c>
      <c r="AI10" s="71">
        <f>Table_1a!AI79/1000</f>
        <v>2.94</v>
      </c>
      <c r="AJ10" s="71">
        <f>Table_1a!AJ79/1000</f>
        <v>3.83</v>
      </c>
      <c r="AK10" s="71">
        <f>Table_1a!AK79/1000</f>
        <v>5.8572499999999996</v>
      </c>
      <c r="AL10" s="71">
        <f>Table_1a!AL79/1000</f>
        <v>7.9169999999999998</v>
      </c>
      <c r="AM10" s="71">
        <f>Table_1a!AM79/1000</f>
        <v>9.4489999999999998</v>
      </c>
      <c r="AN10" s="71">
        <f>Table_1a!AN79/1000</f>
        <v>10.782999999999999</v>
      </c>
      <c r="AO10" s="71">
        <f>Table_1a!AO79/1000</f>
        <v>12.231999999999999</v>
      </c>
      <c r="AP10" s="71">
        <f>Table_1a!AP79/1000</f>
        <v>13.176</v>
      </c>
      <c r="AQ10" s="71">
        <f>Table_1a!AQ79/1000</f>
        <v>13.40169</v>
      </c>
      <c r="AR10" s="71">
        <f>Table_1a!AR79/1000</f>
        <v>13.25199351</v>
      </c>
      <c r="AS10" s="71">
        <f>Table_1a!AS79/1000</f>
        <v>14.200272480999999</v>
      </c>
      <c r="AT10" s="71">
        <f>Table_1a!AT79/1000</f>
        <v>16.797837000000005</v>
      </c>
      <c r="AU10" s="71">
        <f>Table_1a!AU79/1000</f>
        <v>20.295427899511736</v>
      </c>
      <c r="AV10" s="71">
        <f>Table_1a!AV79/1000</f>
        <v>25.526476000000002</v>
      </c>
      <c r="AW10" s="71">
        <f>Table_1a!AW79/1000</f>
        <v>28.829948000000002</v>
      </c>
      <c r="AX10" s="71">
        <f>Table_1a!AX79/1000</f>
        <v>30.339205213999996</v>
      </c>
      <c r="AY10" s="71">
        <f>Table_1a!AY79/1000</f>
        <v>31.886693626000003</v>
      </c>
      <c r="AZ10" s="71">
        <f>Table_1a!AZ79/1000</f>
        <v>32.437416757000001</v>
      </c>
      <c r="BA10" s="71">
        <f>Table_1a!BA79/1000</f>
        <v>31.640413748</v>
      </c>
      <c r="BB10" s="71">
        <f>Table_1a!BB79/1000</f>
        <v>31.212963835000004</v>
      </c>
      <c r="BC10" s="71">
        <f>Table_1a!BC79/1000</f>
        <v>30.726584142467686</v>
      </c>
      <c r="BD10" s="71">
        <f>Table_1a!BD79/1000</f>
        <v>29.666571453818168</v>
      </c>
      <c r="BE10" s="71">
        <f>Table_1a!BE79/1000</f>
        <v>30.918086668030107</v>
      </c>
      <c r="BF10" s="71">
        <f>Table_1a!BF79/1000</f>
        <v>32.295353709467577</v>
      </c>
      <c r="BG10" s="71">
        <f>Table_1a!BG79/1000</f>
        <v>33.353048856553258</v>
      </c>
      <c r="BH10" s="71">
        <f>Table_1a!BH79/1000</f>
        <v>35.028023048480414</v>
      </c>
      <c r="BI10" s="71">
        <f>Table_1a!BI79/1000</f>
        <v>35.716781529642006</v>
      </c>
      <c r="BJ10" s="71">
        <f>Table_1a!BJ79/1000</f>
        <v>37.172236532855472</v>
      </c>
      <c r="BK10" s="71">
        <f>Table_1a!BK79/1000</f>
        <v>38.696081911583093</v>
      </c>
      <c r="BL10" s="71">
        <f>Table_1a!BL79/1000</f>
        <v>40.966842600690001</v>
      </c>
      <c r="BM10" s="71">
        <f>Table_1a!BM79/1000</f>
        <v>46.695822820729994</v>
      </c>
      <c r="BN10" s="71">
        <f>Table_1a!BN79/1000</f>
        <v>48.764863047781709</v>
      </c>
      <c r="BO10" s="71">
        <f>Table_1a!BO79/1000</f>
        <v>49.940019439679816</v>
      </c>
      <c r="BP10" s="71">
        <f>Table_1a!BP79/1000</f>
        <v>51.405957286050004</v>
      </c>
      <c r="BQ10" s="71">
        <f>Table_1a!BQ79/1000</f>
        <v>46.170925824626167</v>
      </c>
      <c r="BR10" s="71">
        <f>Table_1a!BR79/1000</f>
        <v>45.840720174789986</v>
      </c>
      <c r="BS10" s="71">
        <f>Table_1a!BS79/1000</f>
        <v>45.405656244279996</v>
      </c>
      <c r="BT10" s="71">
        <f>Table_1a!BT79/1000</f>
        <v>44.932035467030005</v>
      </c>
      <c r="BU10" s="71">
        <f>Table_1a!BU79/1000</f>
        <v>45.555270080459998</v>
      </c>
      <c r="BV10" s="71">
        <f>Table_1a!BV79/1000</f>
        <v>47.779270845328405</v>
      </c>
      <c r="BW10" s="71">
        <f>Table_1a!BW79/1000</f>
        <v>53.345128451450158</v>
      </c>
      <c r="BX10" s="71">
        <f>Table_1a!BX79/1000</f>
        <v>71.462354267813936</v>
      </c>
      <c r="BY10" s="71">
        <f>Table_1a!BY79/1000</f>
        <v>71.363562147219412</v>
      </c>
      <c r="BZ10" s="71">
        <f>Table_1a!BZ79/1000</f>
        <v>72.040977517059247</v>
      </c>
      <c r="CA10" s="71">
        <f>Table_1a!CA79/1000</f>
        <v>80.248706703843126</v>
      </c>
      <c r="CB10" s="71">
        <f>Table_1a!CB79/1000</f>
        <v>89.678274014061472</v>
      </c>
      <c r="CC10" s="71">
        <f>Table_1a!CC79/1000</f>
        <v>94.276780029094198</v>
      </c>
      <c r="CD10" s="71">
        <f>Table_1a!CD79/1000</f>
        <v>94.73538719490135</v>
      </c>
      <c r="CE10" s="72">
        <f>Table_1a!CE79/1000</f>
        <v>96.124402286155842</v>
      </c>
    </row>
    <row r="11" spans="1:83" x14ac:dyDescent="0.35">
      <c r="B11" s="73" t="s">
        <v>236</v>
      </c>
      <c r="D11" s="71">
        <f>Table_1a!D80/1000</f>
        <v>0.158</v>
      </c>
      <c r="E11" s="71">
        <f>Table_1a!E80/1000</f>
        <v>0.16769999999999999</v>
      </c>
      <c r="F11" s="71">
        <f>Table_1a!F80/1000</f>
        <v>0.1701</v>
      </c>
      <c r="G11" s="71">
        <f>Table_1a!G80/1000</f>
        <v>0.17019999999999999</v>
      </c>
      <c r="H11" s="71">
        <f>Table_1a!H80/1000</f>
        <v>0.20710000000000001</v>
      </c>
      <c r="I11" s="71">
        <f>Table_1a!I80/1000</f>
        <v>0.22469999999999998</v>
      </c>
      <c r="J11" s="71">
        <f>Table_1a!J80/1000</f>
        <v>0.23350000000000001</v>
      </c>
      <c r="K11" s="71">
        <f>Table_1a!K80/1000</f>
        <v>0.2447</v>
      </c>
      <c r="L11" s="71">
        <f>Table_1a!L80/1000</f>
        <v>0.25580000000000003</v>
      </c>
      <c r="M11" s="71">
        <f>Table_1a!M80/1000</f>
        <v>0.26880000000000004</v>
      </c>
      <c r="N11" s="71">
        <f>Table_1a!N80/1000</f>
        <v>0.2974</v>
      </c>
      <c r="O11" s="71">
        <f>Table_1a!O80/1000</f>
        <v>0.30090000000000006</v>
      </c>
      <c r="P11" s="71">
        <f>Table_1a!P80/1000</f>
        <v>0.30270000000000002</v>
      </c>
      <c r="Q11" s="71">
        <f>Table_1a!Q80/1000</f>
        <v>0.32719999999999999</v>
      </c>
      <c r="R11" s="71">
        <f>Table_1a!R80/1000</f>
        <v>0.32890000000000003</v>
      </c>
      <c r="S11" s="71">
        <f>Table_1a!S80/1000</f>
        <v>0.35940000000000005</v>
      </c>
      <c r="T11" s="71">
        <f>Table_1a!T80/1000</f>
        <v>0.37030000000000002</v>
      </c>
      <c r="U11" s="71">
        <f>Table_1a!U80/1000</f>
        <v>0.40500000000000008</v>
      </c>
      <c r="V11" s="71">
        <f>Table_1a!V80/1000</f>
        <v>0.40629999999999999</v>
      </c>
      <c r="W11" s="71">
        <f>Table_1a!W80/1000</f>
        <v>0.42669999999999997</v>
      </c>
      <c r="X11" s="71">
        <f>Table_1a!X80/1000</f>
        <v>0.57429999999999992</v>
      </c>
      <c r="Y11" s="71">
        <f>Table_1a!Y80/1000</f>
        <v>0.62269999999999992</v>
      </c>
      <c r="Z11" s="71">
        <f>Table_1a!Z80/1000</f>
        <v>0.55109999999999992</v>
      </c>
      <c r="AA11" s="71">
        <f>Table_1a!AA80/1000</f>
        <v>0.59309999999999996</v>
      </c>
      <c r="AB11" s="71">
        <f>Table_1a!AB80/1000</f>
        <v>0.71209999999999996</v>
      </c>
      <c r="AC11" s="71">
        <f>Table_1a!AC80/1000</f>
        <v>0.67810000000000004</v>
      </c>
      <c r="AD11" s="71">
        <f>Table_1a!AD80/1000</f>
        <v>0.77519999999999989</v>
      </c>
      <c r="AE11" s="71">
        <f>Table_1a!AE80/1000</f>
        <v>1.1025</v>
      </c>
      <c r="AF11" s="71">
        <f>Table_1a!AF80/1000</f>
        <v>1.2310000000000001</v>
      </c>
      <c r="AG11" s="71">
        <f>Table_1a!AG80/1000</f>
        <v>1.7755000000000001</v>
      </c>
      <c r="AH11" s="71">
        <f>Table_1a!AH80/1000</f>
        <v>2.7210000000000001</v>
      </c>
      <c r="AI11" s="71">
        <f>Table_1a!AI80/1000</f>
        <v>3.9000599999999999</v>
      </c>
      <c r="AJ11" s="71">
        <f>Table_1a!AJ80/1000</f>
        <v>4.2990600000000008</v>
      </c>
      <c r="AK11" s="71">
        <f>Table_1a!AK80/1000</f>
        <v>4.9780600000000002</v>
      </c>
      <c r="AL11" s="71">
        <f>Table_1a!AL80/1000</f>
        <v>5.5010600000000007</v>
      </c>
      <c r="AM11" s="71">
        <f>Table_1a!AM80/1000</f>
        <v>6.0850600000000004</v>
      </c>
      <c r="AN11" s="71">
        <f>Table_1a!AN80/1000</f>
        <v>6.6050600000000008</v>
      </c>
      <c r="AO11" s="71">
        <f>Table_1a!AO80/1000</f>
        <v>7.0880600000000005</v>
      </c>
      <c r="AP11" s="71">
        <f>Table_1a!AP80/1000</f>
        <v>7.4840600000000004</v>
      </c>
      <c r="AQ11" s="71">
        <f>Table_1a!AQ80/1000</f>
        <v>7.8925679999999998</v>
      </c>
      <c r="AR11" s="71">
        <f>Table_1a!AR80/1000</f>
        <v>8.0315510000000021</v>
      </c>
      <c r="AS11" s="71">
        <f>Table_1a!AS80/1000</f>
        <v>8.4119089999999996</v>
      </c>
      <c r="AT11" s="71">
        <f>Table_1a!AT80/1000</f>
        <v>9.1728167156850411</v>
      </c>
      <c r="AU11" s="71">
        <f>Table_1a!AU80/1000</f>
        <v>10.755346568931577</v>
      </c>
      <c r="AV11" s="71">
        <f>Table_1a!AV80/1000</f>
        <v>12.410679000000002</v>
      </c>
      <c r="AW11" s="71">
        <f>Table_1a!AW80/1000</f>
        <v>14.068823</v>
      </c>
      <c r="AX11" s="71">
        <f>Table_1a!AX80/1000</f>
        <v>14.698889999999999</v>
      </c>
      <c r="AY11" s="71">
        <f>Table_1a!AY80/1000</f>
        <v>16.122347527041317</v>
      </c>
      <c r="AZ11" s="71">
        <f>Table_1a!AZ80/1000</f>
        <v>17.621866000000001</v>
      </c>
      <c r="BA11" s="71">
        <f>Table_1a!BA80/1000</f>
        <v>18.587272009000003</v>
      </c>
      <c r="BB11" s="71">
        <f>Table_1a!BB80/1000</f>
        <v>19.334144725038435</v>
      </c>
      <c r="BC11" s="71">
        <f>Table_1a!BC80/1000</f>
        <v>21.437683100000015</v>
      </c>
      <c r="BD11" s="71">
        <f>Table_1a!BD80/1000</f>
        <v>23.910498331296751</v>
      </c>
      <c r="BE11" s="71">
        <f>Table_1a!BE80/1000</f>
        <v>24.695169227916086</v>
      </c>
      <c r="BF11" s="71">
        <f>Table_1a!BF80/1000</f>
        <v>24.320416560955216</v>
      </c>
      <c r="BG11" s="71">
        <f>Table_1a!BG80/1000</f>
        <v>16.358236688028089</v>
      </c>
      <c r="BH11" s="71">
        <f>Table_1a!BH80/1000</f>
        <v>17.655991089</v>
      </c>
      <c r="BI11" s="71">
        <f>Table_1a!BI80/1000</f>
        <v>19.171410324448999</v>
      </c>
      <c r="BJ11" s="71">
        <f>Table_1a!BJ80/1000</f>
        <v>18.912443974729797</v>
      </c>
      <c r="BK11" s="71">
        <f>Table_1a!BK80/1000</f>
        <v>20.134145588311135</v>
      </c>
      <c r="BL11" s="71">
        <f>Table_1a!BL80/1000</f>
        <v>22.11913800687423</v>
      </c>
      <c r="BM11" s="71">
        <f>Table_1a!BM80/1000</f>
        <v>23.493366511449778</v>
      </c>
      <c r="BN11" s="71">
        <f>Table_1a!BN80/1000</f>
        <v>24.251324629427096</v>
      </c>
      <c r="BO11" s="71">
        <f>Table_1a!BO80/1000</f>
        <v>24.518543630379988</v>
      </c>
      <c r="BP11" s="71">
        <f>Table_1a!BP80/1000</f>
        <v>25.755445607450234</v>
      </c>
      <c r="BQ11" s="71">
        <f>Table_1a!BQ80/1000</f>
        <v>26.300891344340588</v>
      </c>
      <c r="BR11" s="71">
        <f>Table_1a!BR80/1000</f>
        <v>27.925510779285048</v>
      </c>
      <c r="BS11" s="71">
        <f>Table_1a!BS80/1000</f>
        <v>28.799212007561117</v>
      </c>
      <c r="BT11" s="71">
        <f>Table_1a!BT80/1000</f>
        <v>29.033995671540161</v>
      </c>
      <c r="BU11" s="71">
        <f>Table_1a!BU80/1000</f>
        <v>30.481840596910011</v>
      </c>
      <c r="BV11" s="71">
        <f>Table_1a!BV80/1000</f>
        <v>31.175940817977654</v>
      </c>
      <c r="BW11" s="71">
        <f>Table_1a!BW80/1000</f>
        <v>32.204240915575504</v>
      </c>
      <c r="BX11" s="71">
        <f>Table_1a!BX80/1000</f>
        <v>31.254689349282074</v>
      </c>
      <c r="BY11" s="71">
        <f>Table_1a!BY80/1000</f>
        <v>32.498141351626082</v>
      </c>
      <c r="BZ11" s="71">
        <f>Table_1a!BZ80/1000</f>
        <v>35.911084703475908</v>
      </c>
      <c r="CA11" s="71">
        <f>Table_1a!CA80/1000</f>
        <v>42.539213086880757</v>
      </c>
      <c r="CB11" s="71">
        <f>Table_1a!CB80/1000</f>
        <v>47.439749450813906</v>
      </c>
      <c r="CC11" s="71">
        <f>Table_1a!CC80/1000</f>
        <v>50.364218265983745</v>
      </c>
      <c r="CD11" s="71">
        <f>Table_1a!CD80/1000</f>
        <v>52.960846219349619</v>
      </c>
      <c r="CE11" s="72">
        <f>Table_1a!CE80/1000</f>
        <v>55.9541870558105</v>
      </c>
    </row>
    <row r="12" spans="1:83" x14ac:dyDescent="0.35">
      <c r="B12" s="108" t="s">
        <v>163</v>
      </c>
      <c r="D12" s="121">
        <f t="shared" ref="D12:AI12" si="0">SUM(D9:D11)</f>
        <v>0.47130000000000005</v>
      </c>
      <c r="E12" s="121">
        <f t="shared" si="0"/>
        <v>0.5978</v>
      </c>
      <c r="F12" s="121">
        <f t="shared" si="0"/>
        <v>0.61050000000000004</v>
      </c>
      <c r="G12" s="121">
        <f t="shared" si="0"/>
        <v>0.6421</v>
      </c>
      <c r="H12" s="121">
        <f t="shared" si="0"/>
        <v>0.77520000000000011</v>
      </c>
      <c r="I12" s="121">
        <f t="shared" si="0"/>
        <v>0.81669999999999998</v>
      </c>
      <c r="J12" s="121">
        <f t="shared" si="0"/>
        <v>0.83920000000000006</v>
      </c>
      <c r="K12" s="121">
        <f t="shared" si="0"/>
        <v>0.94230000000000003</v>
      </c>
      <c r="L12" s="121">
        <f t="shared" si="0"/>
        <v>0.98079999999999989</v>
      </c>
      <c r="M12" s="121">
        <f t="shared" si="0"/>
        <v>1.0510999999999999</v>
      </c>
      <c r="N12" s="121">
        <f t="shared" si="0"/>
        <v>1.2869999999999999</v>
      </c>
      <c r="O12" s="121">
        <f t="shared" si="0"/>
        <v>1.3504</v>
      </c>
      <c r="P12" s="121">
        <f t="shared" si="0"/>
        <v>1.3897999999999999</v>
      </c>
      <c r="Q12" s="121">
        <f t="shared" si="0"/>
        <v>1.5530999999999999</v>
      </c>
      <c r="R12" s="121">
        <f t="shared" si="0"/>
        <v>1.6457999999999999</v>
      </c>
      <c r="S12" s="121">
        <f t="shared" si="0"/>
        <v>1.8905999999999996</v>
      </c>
      <c r="T12" s="121">
        <f t="shared" si="0"/>
        <v>1.9621000000000002</v>
      </c>
      <c r="U12" s="121">
        <f t="shared" si="0"/>
        <v>2.3224</v>
      </c>
      <c r="V12" s="121">
        <f t="shared" si="0"/>
        <v>2.4564999999999997</v>
      </c>
      <c r="W12" s="121">
        <f t="shared" si="0"/>
        <v>2.7896000000000001</v>
      </c>
      <c r="X12" s="121">
        <f t="shared" si="0"/>
        <v>3.1722000000000001</v>
      </c>
      <c r="Y12" s="121">
        <f t="shared" si="0"/>
        <v>3.3921000000000001</v>
      </c>
      <c r="Z12" s="121">
        <f t="shared" si="0"/>
        <v>3.6364999999999998</v>
      </c>
      <c r="AA12" s="121">
        <f t="shared" si="0"/>
        <v>4.2298</v>
      </c>
      <c r="AB12" s="121">
        <f t="shared" si="0"/>
        <v>4.8976999999999986</v>
      </c>
      <c r="AC12" s="121">
        <f t="shared" si="0"/>
        <v>5.5049989999999998</v>
      </c>
      <c r="AD12" s="121">
        <f t="shared" si="0"/>
        <v>6.9017270000000002</v>
      </c>
      <c r="AE12" s="121">
        <f t="shared" si="0"/>
        <v>9.3375790000000016</v>
      </c>
      <c r="AF12" s="121">
        <f t="shared" si="0"/>
        <v>11.114196000000002</v>
      </c>
      <c r="AG12" s="121">
        <f t="shared" si="0"/>
        <v>13.36712</v>
      </c>
      <c r="AH12" s="121">
        <f t="shared" si="0"/>
        <v>15.873000000000001</v>
      </c>
      <c r="AI12" s="121">
        <f t="shared" si="0"/>
        <v>18.777059999999999</v>
      </c>
      <c r="AJ12" s="121">
        <f t="shared" ref="AJ12:BO12" si="1">SUM(AJ9:AJ11)</f>
        <v>22.658060000000003</v>
      </c>
      <c r="AK12" s="121">
        <f t="shared" si="1"/>
        <v>27.698309999999999</v>
      </c>
      <c r="AL12" s="121">
        <f t="shared" si="1"/>
        <v>31.628060000000005</v>
      </c>
      <c r="AM12" s="121">
        <f t="shared" si="1"/>
        <v>35.332059999999998</v>
      </c>
      <c r="AN12" s="121">
        <f t="shared" si="1"/>
        <v>38.251060000000003</v>
      </c>
      <c r="AO12" s="121">
        <f t="shared" si="1"/>
        <v>41.768059999999998</v>
      </c>
      <c r="AP12" s="121">
        <f t="shared" si="1"/>
        <v>44.917658000000003</v>
      </c>
      <c r="AQ12" s="121">
        <f t="shared" si="1"/>
        <v>46.700744</v>
      </c>
      <c r="AR12" s="121">
        <f t="shared" si="1"/>
        <v>47.317750509999996</v>
      </c>
      <c r="AS12" s="121">
        <f t="shared" si="1"/>
        <v>50.314249481000004</v>
      </c>
      <c r="AT12" s="121">
        <f t="shared" si="1"/>
        <v>56.478799715685042</v>
      </c>
      <c r="AU12" s="121">
        <f t="shared" si="1"/>
        <v>66.302888468443314</v>
      </c>
      <c r="AV12" s="121">
        <f t="shared" si="1"/>
        <v>75.257452000000001</v>
      </c>
      <c r="AW12" s="121">
        <f t="shared" si="1"/>
        <v>82.437566000000004</v>
      </c>
      <c r="AX12" s="121">
        <f t="shared" si="1"/>
        <v>84.862667213999998</v>
      </c>
      <c r="AY12" s="121">
        <f t="shared" si="1"/>
        <v>88.710819153041314</v>
      </c>
      <c r="AZ12" s="121">
        <f t="shared" si="1"/>
        <v>92.217949757</v>
      </c>
      <c r="BA12" s="121">
        <f t="shared" si="1"/>
        <v>93.347393756999992</v>
      </c>
      <c r="BB12" s="121">
        <f t="shared" si="1"/>
        <v>95.565317560038437</v>
      </c>
      <c r="BC12" s="121">
        <f t="shared" si="1"/>
        <v>99.048585242467709</v>
      </c>
      <c r="BD12" s="121">
        <f t="shared" si="1"/>
        <v>101.37384078511492</v>
      </c>
      <c r="BE12" s="121">
        <f t="shared" si="1"/>
        <v>106.70685189487553</v>
      </c>
      <c r="BF12" s="121">
        <f t="shared" si="1"/>
        <v>110.30229898003748</v>
      </c>
      <c r="BG12" s="121">
        <f t="shared" si="1"/>
        <v>105.79062308501705</v>
      </c>
      <c r="BH12" s="121">
        <f t="shared" si="1"/>
        <v>111.09255313748041</v>
      </c>
      <c r="BI12" s="121">
        <f t="shared" si="1"/>
        <v>115.80299954677368</v>
      </c>
      <c r="BJ12" s="121">
        <f t="shared" si="1"/>
        <v>119.21389655344038</v>
      </c>
      <c r="BK12" s="121">
        <f t="shared" si="1"/>
        <v>126.24220586285739</v>
      </c>
      <c r="BL12" s="121">
        <f t="shared" si="1"/>
        <v>135.75716542445363</v>
      </c>
      <c r="BM12" s="121">
        <f t="shared" si="1"/>
        <v>148.00400969052214</v>
      </c>
      <c r="BN12" s="121">
        <f t="shared" si="1"/>
        <v>153.36155516980355</v>
      </c>
      <c r="BO12" s="121">
        <f t="shared" si="1"/>
        <v>158.96044687856627</v>
      </c>
      <c r="BP12" s="121">
        <f t="shared" ref="BP12:CE12" si="2">SUM(BP9:BP11)</f>
        <v>166.55267893256195</v>
      </c>
      <c r="BQ12" s="121">
        <f t="shared" si="2"/>
        <v>164.13218598876674</v>
      </c>
      <c r="BR12" s="121">
        <f t="shared" si="2"/>
        <v>168.28722403787506</v>
      </c>
      <c r="BS12" s="121">
        <f t="shared" si="2"/>
        <v>171.79950613092112</v>
      </c>
      <c r="BT12" s="121">
        <f t="shared" si="2"/>
        <v>173.8273769477901</v>
      </c>
      <c r="BU12" s="121">
        <f t="shared" si="2"/>
        <v>178.04274357683769</v>
      </c>
      <c r="BV12" s="121">
        <f t="shared" si="2"/>
        <v>183.72867964596605</v>
      </c>
      <c r="BW12" s="121">
        <f t="shared" si="2"/>
        <v>192.42066944218195</v>
      </c>
      <c r="BX12" s="121">
        <f t="shared" si="2"/>
        <v>213.18608065351293</v>
      </c>
      <c r="BY12" s="121">
        <f t="shared" si="2"/>
        <v>216.14683884985973</v>
      </c>
      <c r="BZ12" s="121">
        <f t="shared" si="2"/>
        <v>225.68113260384183</v>
      </c>
      <c r="CA12" s="121">
        <f t="shared" si="2"/>
        <v>255.8015218800229</v>
      </c>
      <c r="CB12" s="121">
        <f t="shared" si="2"/>
        <v>280.65383298228619</v>
      </c>
      <c r="CC12" s="121">
        <f t="shared" si="2"/>
        <v>293.84506393729566</v>
      </c>
      <c r="CD12" s="121">
        <f t="shared" si="2"/>
        <v>300.88599589168456</v>
      </c>
      <c r="CE12" s="122">
        <f t="shared" si="2"/>
        <v>308.16203652483728</v>
      </c>
    </row>
    <row r="13" spans="1:83" ht="51" customHeight="1" x14ac:dyDescent="0.35">
      <c r="B13" s="120" t="s">
        <v>237</v>
      </c>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2"/>
    </row>
    <row r="14" spans="1:83" x14ac:dyDescent="0.35">
      <c r="B14" s="73" t="s">
        <v>232</v>
      </c>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6">
        <f>Table_2a!AH17/1000</f>
        <v>3.8212009057648627E-2</v>
      </c>
      <c r="AI14" s="76">
        <f>Table_2a!AI17/1000</f>
        <v>4.5189829137708332E-2</v>
      </c>
      <c r="AJ14" s="76">
        <f>Table_2a!AJ17/1000</f>
        <v>5.3999241405613699E-2</v>
      </c>
      <c r="AK14" s="76">
        <f>Table_2a!AK17/1000</f>
        <v>6.2342414539001766E-2</v>
      </c>
      <c r="AL14" s="76">
        <f>Table_2a!AL17/1000</f>
        <v>7.185954155132003E-2</v>
      </c>
      <c r="AM14" s="76">
        <f>Table_2a!AM17/1000</f>
        <v>7.86472729167699E-2</v>
      </c>
      <c r="AN14" s="76">
        <f>Table_2a!AN17/1000</f>
        <v>8.4034886228206235E-2</v>
      </c>
      <c r="AO14" s="76">
        <f>Table_2a!AO17/1000</f>
        <v>9.3675937329378026E-2</v>
      </c>
      <c r="AP14" s="76">
        <f>Table_2a!AP17/1000</f>
        <v>0.10099402633497175</v>
      </c>
      <c r="AQ14" s="76">
        <f>Table_2a!AQ17/1000</f>
        <v>0.11138888622317154</v>
      </c>
      <c r="AR14" s="76">
        <f>Table_2a!AR17/1000</f>
        <v>0.11974097445514689</v>
      </c>
      <c r="AS14" s="76">
        <f>Table_2a!AS17/1000</f>
        <v>0.13007975711499967</v>
      </c>
      <c r="AT14" s="76">
        <f>Table_2a!AT17/1000</f>
        <v>0.15129442329670836</v>
      </c>
      <c r="AU14" s="76">
        <f>Table_2a!AU17/1000</f>
        <v>0.18310452084153347</v>
      </c>
      <c r="AV14" s="76">
        <f>Table_2a!AV17/1000</f>
        <v>0.23344177379818212</v>
      </c>
      <c r="AW14" s="76">
        <f>Table_2a!AW17/1000</f>
        <v>0.32523502588180236</v>
      </c>
      <c r="AX14" s="76">
        <f>Table_2a!AX17/1000</f>
        <v>0.36515245224968751</v>
      </c>
      <c r="AY14" s="76">
        <f>Table_2a!AY17/1000</f>
        <v>0.43739160512525266</v>
      </c>
      <c r="AZ14" s="76">
        <f>Table_2a!AZ17/1000</f>
        <v>0.44327124191823353</v>
      </c>
      <c r="BA14" s="76">
        <f>Table_2a!BA17/1000</f>
        <v>0.4886237591892677</v>
      </c>
      <c r="BB14" s="76">
        <f>Table_2a!BB17/1000</f>
        <v>0.52858293270579093</v>
      </c>
      <c r="BC14" s="76">
        <f>Table_2a!BC17/1000</f>
        <v>0.56642950568822015</v>
      </c>
      <c r="BD14" s="76">
        <f>Table_2a!BD17/1000</f>
        <v>0.66776598548293808</v>
      </c>
      <c r="BE14" s="76">
        <f>Table_2a!BE17/1000</f>
        <v>0.68014794552251256</v>
      </c>
      <c r="BF14" s="76">
        <f>Table_2a!BF17/1000</f>
        <v>0.76279799999999887</v>
      </c>
      <c r="BG14" s="76">
        <f>Table_2a!BG17/1000</f>
        <v>0.79402521823565664</v>
      </c>
      <c r="BH14" s="76">
        <f>Table_2a!BH17/1000</f>
        <v>0.84255900000000061</v>
      </c>
      <c r="BI14" s="76">
        <f>Table_2a!BI17/1000</f>
        <v>0.92426479697783859</v>
      </c>
      <c r="BJ14" s="76">
        <f>Table_2a!BJ17/1000</f>
        <v>0.97307987379439642</v>
      </c>
      <c r="BK14" s="76">
        <f>Table_2a!BK17/1000</f>
        <v>1.040024715870719</v>
      </c>
      <c r="BL14" s="76">
        <f>Table_2a!BL17/1000</f>
        <v>1.1059393085337212</v>
      </c>
      <c r="BM14" s="76">
        <f>Table_2a!BM17/1000</f>
        <v>1.1923924182195147</v>
      </c>
      <c r="BN14" s="76">
        <f>Table_2a!BN17/1000</f>
        <v>1.2202959423261623</v>
      </c>
      <c r="BO14" s="76">
        <f>Table_2a!BO17/1000</f>
        <v>1.3147165739259212</v>
      </c>
      <c r="BP14" s="76">
        <f>Table_2a!BP17/1000</f>
        <v>1.3906353122046253</v>
      </c>
      <c r="BQ14" s="76">
        <f>Table_2a!BQ17/1000</f>
        <v>1.4633916564663692</v>
      </c>
      <c r="BR14" s="76">
        <f>Table_2a!BR17/1000</f>
        <v>1.7174043496814249</v>
      </c>
      <c r="BS14" s="76">
        <f>Table_2a!BS17/1000</f>
        <v>1.8349490892979174</v>
      </c>
      <c r="BT14" s="76">
        <f>Table_2a!BT17/1000</f>
        <v>1.8972120008984343</v>
      </c>
      <c r="BU14" s="76">
        <f>Table_2a!BU17/1000</f>
        <v>1.9654420231168197</v>
      </c>
      <c r="BV14" s="76">
        <f>Table_2a!BV17/1000</f>
        <v>2.1143233711450695</v>
      </c>
      <c r="BW14" s="76">
        <f>Table_2a!BW17/1000</f>
        <v>2.2994628969686604</v>
      </c>
      <c r="BX14" s="76">
        <f>Table_2a!BX17/1000</f>
        <v>2.2468879233095822</v>
      </c>
      <c r="BY14" s="76">
        <f>Table_2a!BY17/1000</f>
        <v>2.4443731555471859</v>
      </c>
      <c r="BZ14" s="76">
        <f>Table_2a!BZ17/1000</f>
        <v>2.8372083813659588</v>
      </c>
      <c r="CA14" s="76">
        <f>Table_2a!CA17/1000</f>
        <v>3.5615970285235061</v>
      </c>
      <c r="CB14" s="76">
        <f>Table_2a!CB17/1000</f>
        <v>4.1646677106695407</v>
      </c>
      <c r="CC14" s="76">
        <f>Table_2a!CC17/1000</f>
        <v>4.5653435319829603</v>
      </c>
      <c r="CD14" s="76">
        <f>Table_2a!CD17/1000</f>
        <v>4.8985436777336036</v>
      </c>
      <c r="CE14" s="77">
        <f>Table_2a!CE17/1000</f>
        <v>5.2507458496244066</v>
      </c>
    </row>
    <row r="15" spans="1:83" x14ac:dyDescent="0.35">
      <c r="B15" s="73" t="s">
        <v>233</v>
      </c>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6">
        <f>Table_2a!AH76/1000</f>
        <v>4.0872273647098112</v>
      </c>
      <c r="AI15" s="76">
        <f>Table_2a!AI76/1000</f>
        <v>4.4339729056964119</v>
      </c>
      <c r="AJ15" s="76">
        <f>Table_2a!AJ76/1000</f>
        <v>5.8044348053450809</v>
      </c>
      <c r="AK15" s="76">
        <f>Table_2a!AK76/1000</f>
        <v>7.6697643336848849</v>
      </c>
      <c r="AL15" s="76">
        <f>Table_2a!AL76/1000</f>
        <v>9.0884149574401771</v>
      </c>
      <c r="AM15" s="76">
        <f>Table_2a!AM76/1000</f>
        <v>10.708548004269627</v>
      </c>
      <c r="AN15" s="76">
        <f>Table_2a!AN76/1000</f>
        <v>11.886313985398557</v>
      </c>
      <c r="AO15" s="76">
        <f>Table_2a!AO76/1000</f>
        <v>13.017019488817986</v>
      </c>
      <c r="AP15" s="76">
        <f>Table_2a!AP76/1000</f>
        <v>14.194694757319626</v>
      </c>
      <c r="AQ15" s="76">
        <f>Table_2a!AQ76/1000</f>
        <v>14.367511717459035</v>
      </c>
      <c r="AR15" s="76">
        <f>Table_2a!AR76/1000</f>
        <v>13.821885689247209</v>
      </c>
      <c r="AS15" s="76">
        <f>Table_2a!AS76/1000</f>
        <v>14.05693518393573</v>
      </c>
      <c r="AT15" s="76">
        <f>Table_2a!AT76/1000</f>
        <v>16.319359410054382</v>
      </c>
      <c r="AU15" s="76">
        <f>Table_2a!AU76/1000</f>
        <v>21.223094072210827</v>
      </c>
      <c r="AV15" s="76">
        <f>Table_2a!AV76/1000</f>
        <v>25.238697901374167</v>
      </c>
      <c r="AW15" s="76">
        <f>Table_2a!AW76/1000</f>
        <v>28.282290239862771</v>
      </c>
      <c r="AX15" s="76">
        <f>Table_2a!AX76/1000</f>
        <v>29.274234871308582</v>
      </c>
      <c r="AY15" s="76">
        <f>Table_2a!AY76/1000</f>
        <v>30.689238521149569</v>
      </c>
      <c r="AZ15" s="76">
        <f>Table_2a!AZ76/1000</f>
        <v>31.142787199387289</v>
      </c>
      <c r="BA15" s="76">
        <f>Table_2a!BA76/1000</f>
        <v>30.118971854383787</v>
      </c>
      <c r="BB15" s="76">
        <f>Table_2a!BB76/1000</f>
        <v>29.936464944798306</v>
      </c>
      <c r="BC15" s="76">
        <f>Table_2a!BC76/1000</f>
        <v>29.598920484797166</v>
      </c>
      <c r="BD15" s="76">
        <f>Table_2a!BD76/1000</f>
        <v>29.680475521105301</v>
      </c>
      <c r="BE15" s="76">
        <f>Table_2a!BE76/1000</f>
        <v>30.37090463706021</v>
      </c>
      <c r="BF15" s="76">
        <f>Table_2a!BF76/1000</f>
        <v>31.767564711638769</v>
      </c>
      <c r="BG15" s="76">
        <f>Table_2a!BG76/1000</f>
        <v>32.949344465398681</v>
      </c>
      <c r="BH15" s="76">
        <f>Table_2a!BH76/1000</f>
        <v>33.970896257800078</v>
      </c>
      <c r="BI15" s="76">
        <f>Table_2a!BI76/1000</f>
        <v>34.999728367404188</v>
      </c>
      <c r="BJ15" s="76">
        <f>Table_2a!BJ76/1000</f>
        <v>36.307526404963731</v>
      </c>
      <c r="BK15" s="76">
        <f>Table_2a!BK76/1000</f>
        <v>38.263329337690422</v>
      </c>
      <c r="BL15" s="76">
        <f>Table_2a!BL76/1000</f>
        <v>40.742530283141413</v>
      </c>
      <c r="BM15" s="76">
        <f>Table_2a!BM76/1000</f>
        <v>46.870899391809679</v>
      </c>
      <c r="BN15" s="76">
        <f>Table_2a!BN76/1000</f>
        <v>48.524116056627939</v>
      </c>
      <c r="BO15" s="76">
        <f>Table_2a!BO76/1000</f>
        <v>50.302962045437845</v>
      </c>
      <c r="BP15" s="76">
        <f>Table_2a!BP76/1000</f>
        <v>52.228012503016231</v>
      </c>
      <c r="BQ15" s="76">
        <f>Table_2a!BQ76/1000</f>
        <v>51.810043229267251</v>
      </c>
      <c r="BR15" s="76">
        <f>Table_2a!BR76/1000</f>
        <v>52.336540697534218</v>
      </c>
      <c r="BS15" s="76">
        <f>Table_2a!BS76/1000</f>
        <v>53.667274842951841</v>
      </c>
      <c r="BT15" s="76">
        <f>Table_2a!BT76/1000</f>
        <v>54.137267693979283</v>
      </c>
      <c r="BU15" s="76">
        <f>Table_2a!BU76/1000</f>
        <v>56.668971866431995</v>
      </c>
      <c r="BV15" s="76">
        <f>Table_2a!BV76/1000</f>
        <v>59.983187159849216</v>
      </c>
      <c r="BW15" s="76">
        <f>Table_2a!BW76/1000</f>
        <v>66.406749704061951</v>
      </c>
      <c r="BX15" s="76">
        <f>Table_2a!BX76/1000</f>
        <v>85.181958611801207</v>
      </c>
      <c r="BY15" s="76">
        <f>Table_2a!BY76/1000</f>
        <v>85.996523192713354</v>
      </c>
      <c r="BZ15" s="76">
        <f>Table_2a!BZ76/1000</f>
        <v>88.687951032729515</v>
      </c>
      <c r="CA15" s="76">
        <f>Table_2a!CA76/1000</f>
        <v>100.63334898743767</v>
      </c>
      <c r="CB15" s="76">
        <f>Table_2a!CB76/1000</f>
        <v>112.62150262622161</v>
      </c>
      <c r="CC15" s="76">
        <f>Table_2a!CC76/1000</f>
        <v>119.1786472780277</v>
      </c>
      <c r="CD15" s="76">
        <f>Table_2a!CD76/1000</f>
        <v>121.80808249495513</v>
      </c>
      <c r="CE15" s="77">
        <f>Table_2a!CE76/1000</f>
        <v>125.73893009127532</v>
      </c>
    </row>
    <row r="16" spans="1:83" x14ac:dyDescent="0.35">
      <c r="B16" s="73" t="s">
        <v>222</v>
      </c>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6">
        <f>Table_2a!AH126/1000</f>
        <v>8.9100543624361954</v>
      </c>
      <c r="AI16" s="76">
        <f>Table_2a!AI126/1000</f>
        <v>10.30681680916588</v>
      </c>
      <c r="AJ16" s="76">
        <f>Table_2a!AJ126/1000</f>
        <v>12.313740307095463</v>
      </c>
      <c r="AK16" s="76">
        <f>Table_2a!AK126/1000</f>
        <v>14.493238721276105</v>
      </c>
      <c r="AL16" s="76">
        <f>Table_2a!AL126/1000</f>
        <v>16.239318895258503</v>
      </c>
      <c r="AM16" s="76">
        <f>Table_2a!AM126/1000</f>
        <v>17.595902157313606</v>
      </c>
      <c r="AN16" s="76">
        <f>Table_2a!AN126/1000</f>
        <v>18.637940530623233</v>
      </c>
      <c r="AO16" s="76">
        <f>Table_2a!AO126/1000</f>
        <v>20.344244861138339</v>
      </c>
      <c r="AP16" s="76">
        <f>Table_2a!AP126/1000</f>
        <v>21.827393655278737</v>
      </c>
      <c r="AQ16" s="76">
        <f>Table_2a!AQ126/1000</f>
        <v>23.018209763317806</v>
      </c>
      <c r="AR16" s="76">
        <f>Table_2a!AR126/1000</f>
        <v>24.111016892964305</v>
      </c>
      <c r="AS16" s="76">
        <f>Table_2a!AS126/1000</f>
        <v>26.101131256615957</v>
      </c>
      <c r="AT16" s="76">
        <f>Table_2a!AT126/1000</f>
        <v>28.882238575136881</v>
      </c>
      <c r="AU16" s="76">
        <f>Table_2a!AU126/1000</f>
        <v>32.769179029366185</v>
      </c>
      <c r="AV16" s="76">
        <f>Table_2a!AV126/1000</f>
        <v>35.520090726400312</v>
      </c>
      <c r="AW16" s="76">
        <f>Table_2a!AW126/1000</f>
        <v>38.027385195152178</v>
      </c>
      <c r="AX16" s="76">
        <f>Table_2a!AX126/1000</f>
        <v>39.174223848013305</v>
      </c>
      <c r="AY16" s="76">
        <f>Table_2a!AY126/1000</f>
        <v>41.009677420196041</v>
      </c>
      <c r="AZ16" s="76">
        <f>Table_2a!AZ126/1000</f>
        <v>43.344847705346645</v>
      </c>
      <c r="BA16" s="76">
        <f>Table_2a!BA126/1000</f>
        <v>45.296793622831608</v>
      </c>
      <c r="BB16" s="76">
        <f>Table_2a!BB126/1000</f>
        <v>47.433782529303187</v>
      </c>
      <c r="BC16" s="76">
        <f>Table_2a!BC126/1000</f>
        <v>50.591433705644626</v>
      </c>
      <c r="BD16" s="76">
        <f>Table_2a!BD126/1000</f>
        <v>53.270351131481974</v>
      </c>
      <c r="BE16" s="76">
        <f>Table_2a!BE126/1000</f>
        <v>57.415151294864764</v>
      </c>
      <c r="BF16" s="76">
        <f>Table_2a!BF126/1000</f>
        <v>60.917041156778012</v>
      </c>
      <c r="BG16" s="76">
        <f>Table_2a!BG126/1000</f>
        <v>64.096181623095063</v>
      </c>
      <c r="BH16" s="76">
        <f>Table_2a!BH126/1000</f>
        <v>68.865767916761982</v>
      </c>
      <c r="BI16" s="76">
        <f>Table_2a!BI126/1000</f>
        <v>73.094220242091581</v>
      </c>
      <c r="BJ16" s="76">
        <f>Table_2a!BJ126/1000</f>
        <v>75.442196958720331</v>
      </c>
      <c r="BK16" s="76">
        <f>Table_2a!BK126/1000</f>
        <v>80.664915636812808</v>
      </c>
      <c r="BL16" s="76">
        <f>Table_2a!BL126/1000</f>
        <v>87.690903575046477</v>
      </c>
      <c r="BM16" s="76">
        <f>Table_2a!BM126/1000</f>
        <v>93.817217961027325</v>
      </c>
      <c r="BN16" s="76">
        <f>Table_2a!BN126/1000</f>
        <v>97.481017197801009</v>
      </c>
      <c r="BO16" s="76">
        <f>Table_2a!BO126/1000</f>
        <v>101.38614626106553</v>
      </c>
      <c r="BP16" s="76">
        <f>Table_2a!BP126/1000</f>
        <v>107.13380979268361</v>
      </c>
      <c r="BQ16" s="76">
        <f>Table_2a!BQ126/1000</f>
        <v>110.08018108297058</v>
      </c>
      <c r="BR16" s="76">
        <f>Table_2a!BR126/1000</f>
        <v>113.50184827687684</v>
      </c>
      <c r="BS16" s="76">
        <f>Table_2a!BS126/1000</f>
        <v>115.595307614459</v>
      </c>
      <c r="BT16" s="76">
        <f>Table_2a!BT126/1000</f>
        <v>117.10617188378923</v>
      </c>
      <c r="BU16" s="76">
        <f>Table_2a!BU126/1000</f>
        <v>118.71096898566957</v>
      </c>
      <c r="BV16" s="76">
        <f>Table_2a!BV126/1000</f>
        <v>121.13048772844834</v>
      </c>
      <c r="BW16" s="76">
        <f>Table_2a!BW126/1000</f>
        <v>123.4437521832497</v>
      </c>
      <c r="BX16" s="76">
        <f>Table_2a!BX126/1000</f>
        <v>125.74646251530532</v>
      </c>
      <c r="BY16" s="76">
        <f>Table_2a!BY126/1000</f>
        <v>127.69936485809036</v>
      </c>
      <c r="BZ16" s="76">
        <f>Table_2a!BZ126/1000</f>
        <v>134.15205688853996</v>
      </c>
      <c r="CA16" s="76">
        <f>Table_2a!CA126/1000</f>
        <v>151.60431365625195</v>
      </c>
      <c r="CB16" s="76">
        <f>Table_2a!CB126/1000</f>
        <v>163.86533884129696</v>
      </c>
      <c r="CC16" s="76">
        <f>Table_2a!CC126/1000</f>
        <v>170.10057557577036</v>
      </c>
      <c r="CD16" s="76">
        <f>Table_2a!CD126/1000</f>
        <v>174.17936971899584</v>
      </c>
      <c r="CE16" s="77">
        <f>Table_2a!CE126/1000</f>
        <v>177.17136442540863</v>
      </c>
    </row>
    <row r="17" spans="2:83" ht="26.25" customHeight="1" x14ac:dyDescent="0.35">
      <c r="B17" s="108" t="s">
        <v>163</v>
      </c>
      <c r="D17" s="71"/>
      <c r="E17" s="71"/>
      <c r="F17" s="71"/>
      <c r="G17" s="71"/>
      <c r="H17" s="71"/>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121">
        <f t="shared" ref="AH17:BM17" si="3">SUM(AH14:AH16)</f>
        <v>13.035493736203655</v>
      </c>
      <c r="AI17" s="121">
        <f t="shared" si="3"/>
        <v>14.785979544</v>
      </c>
      <c r="AJ17" s="121">
        <f t="shared" si="3"/>
        <v>18.17217435384616</v>
      </c>
      <c r="AK17" s="121">
        <f t="shared" si="3"/>
        <v>22.225345469499992</v>
      </c>
      <c r="AL17" s="121">
        <f t="shared" si="3"/>
        <v>25.399593394249997</v>
      </c>
      <c r="AM17" s="121">
        <f t="shared" si="3"/>
        <v>28.383097434500002</v>
      </c>
      <c r="AN17" s="121">
        <f t="shared" si="3"/>
        <v>30.608289402249994</v>
      </c>
      <c r="AO17" s="121">
        <f t="shared" si="3"/>
        <v>33.454940287285702</v>
      </c>
      <c r="AP17" s="121">
        <f t="shared" si="3"/>
        <v>36.123082438933338</v>
      </c>
      <c r="AQ17" s="121">
        <f t="shared" si="3"/>
        <v>37.497110367000012</v>
      </c>
      <c r="AR17" s="121">
        <f t="shared" si="3"/>
        <v>38.052643556666659</v>
      </c>
      <c r="AS17" s="121">
        <f t="shared" si="3"/>
        <v>40.288146197666691</v>
      </c>
      <c r="AT17" s="121">
        <f t="shared" si="3"/>
        <v>45.352892408487975</v>
      </c>
      <c r="AU17" s="121">
        <f t="shared" si="3"/>
        <v>54.175377622418544</v>
      </c>
      <c r="AV17" s="121">
        <f t="shared" si="3"/>
        <v>60.992230401572662</v>
      </c>
      <c r="AW17" s="121">
        <f t="shared" si="3"/>
        <v>66.634910460896748</v>
      </c>
      <c r="AX17" s="121">
        <f t="shared" si="3"/>
        <v>68.81361117157158</v>
      </c>
      <c r="AY17" s="121">
        <f t="shared" si="3"/>
        <v>72.13630754647086</v>
      </c>
      <c r="AZ17" s="121">
        <f t="shared" si="3"/>
        <v>74.930906146652163</v>
      </c>
      <c r="BA17" s="121">
        <f t="shared" si="3"/>
        <v>75.904389236404654</v>
      </c>
      <c r="BB17" s="121">
        <f t="shared" si="3"/>
        <v>77.898830406807292</v>
      </c>
      <c r="BC17" s="121">
        <f t="shared" si="3"/>
        <v>80.756783696130015</v>
      </c>
      <c r="BD17" s="121">
        <f t="shared" si="3"/>
        <v>83.618592638070211</v>
      </c>
      <c r="BE17" s="121">
        <f t="shared" si="3"/>
        <v>88.466203877447484</v>
      </c>
      <c r="BF17" s="121">
        <f t="shared" si="3"/>
        <v>93.447403868416785</v>
      </c>
      <c r="BG17" s="121">
        <f t="shared" si="3"/>
        <v>97.839551306729405</v>
      </c>
      <c r="BH17" s="121">
        <f t="shared" si="3"/>
        <v>103.67922317456205</v>
      </c>
      <c r="BI17" s="121">
        <f t="shared" si="3"/>
        <v>109.01821340647361</v>
      </c>
      <c r="BJ17" s="121">
        <f t="shared" si="3"/>
        <v>112.72280323747846</v>
      </c>
      <c r="BK17" s="121">
        <f t="shared" si="3"/>
        <v>119.96826969037394</v>
      </c>
      <c r="BL17" s="121">
        <f t="shared" si="3"/>
        <v>129.53937316672162</v>
      </c>
      <c r="BM17" s="121">
        <f t="shared" si="3"/>
        <v>141.88050977105652</v>
      </c>
      <c r="BN17" s="121">
        <f t="shared" ref="BN17:CE17" si="4">SUM(BN14:BN16)</f>
        <v>147.2254291967551</v>
      </c>
      <c r="BO17" s="121">
        <f t="shared" si="4"/>
        <v>153.00382488042931</v>
      </c>
      <c r="BP17" s="121">
        <f t="shared" si="4"/>
        <v>160.75245760790446</v>
      </c>
      <c r="BQ17" s="121">
        <f t="shared" si="4"/>
        <v>163.35361596870422</v>
      </c>
      <c r="BR17" s="121">
        <f t="shared" si="4"/>
        <v>167.55579332409249</v>
      </c>
      <c r="BS17" s="121">
        <f t="shared" si="4"/>
        <v>171.09753154670875</v>
      </c>
      <c r="BT17" s="121">
        <f t="shared" si="4"/>
        <v>173.14065157866696</v>
      </c>
      <c r="BU17" s="121">
        <f t="shared" si="4"/>
        <v>177.34538287521838</v>
      </c>
      <c r="BV17" s="121">
        <f t="shared" si="4"/>
        <v>183.22799825944264</v>
      </c>
      <c r="BW17" s="121">
        <f t="shared" si="4"/>
        <v>192.14996478428031</v>
      </c>
      <c r="BX17" s="121">
        <f t="shared" si="4"/>
        <v>213.1753090504161</v>
      </c>
      <c r="BY17" s="121">
        <f t="shared" si="4"/>
        <v>216.14026120635089</v>
      </c>
      <c r="BZ17" s="121">
        <f t="shared" si="4"/>
        <v>225.67721630263543</v>
      </c>
      <c r="CA17" s="121">
        <f t="shared" si="4"/>
        <v>255.79925967221311</v>
      </c>
      <c r="CB17" s="121">
        <f t="shared" si="4"/>
        <v>280.65150917818812</v>
      </c>
      <c r="CC17" s="121">
        <f t="shared" si="4"/>
        <v>293.84456638578104</v>
      </c>
      <c r="CD17" s="121">
        <f t="shared" si="4"/>
        <v>300.88599589168456</v>
      </c>
      <c r="CE17" s="122">
        <f t="shared" si="4"/>
        <v>308.16104036630838</v>
      </c>
    </row>
    <row r="18" spans="2:83" x14ac:dyDescent="0.35">
      <c r="B18" s="123"/>
      <c r="C18" s="123"/>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6"/>
    </row>
    <row r="19" spans="2:83" x14ac:dyDescent="0.35">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2"/>
    </row>
    <row r="20" spans="2:83" ht="31" x14ac:dyDescent="0.35">
      <c r="B20" s="120" t="s">
        <v>238</v>
      </c>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2"/>
    </row>
    <row r="21" spans="2:83" x14ac:dyDescent="0.35">
      <c r="B21" s="73" t="s">
        <v>232</v>
      </c>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v>12.867606192700627</v>
      </c>
      <c r="AI21" s="71">
        <v>16.411982140475661</v>
      </c>
      <c r="AJ21" s="71">
        <v>14.984955751101118</v>
      </c>
      <c r="AK21" s="71">
        <v>15.978633081962753</v>
      </c>
      <c r="AL21" s="71">
        <v>16.722997245008266</v>
      </c>
      <c r="AM21" s="71">
        <v>17.600720453415573</v>
      </c>
      <c r="AN21" s="71">
        <v>18.044573398381615</v>
      </c>
      <c r="AO21" s="71">
        <v>18.156905004612273</v>
      </c>
      <c r="AP21" s="71">
        <v>17.795883723729528</v>
      </c>
      <c r="AQ21" s="71">
        <v>17.276257559735228</v>
      </c>
      <c r="AR21" s="71">
        <v>16.349107451012863</v>
      </c>
      <c r="AS21" s="71">
        <v>15.531563507180987</v>
      </c>
      <c r="AT21" s="71">
        <v>15.046023117638631</v>
      </c>
      <c r="AU21" s="71">
        <v>16.669744279151558</v>
      </c>
      <c r="AV21" s="71">
        <v>18.606990682396194</v>
      </c>
      <c r="AW21" s="71">
        <v>19.790019056229369</v>
      </c>
      <c r="AX21" s="71">
        <v>19.718544126026291</v>
      </c>
      <c r="AY21" s="71">
        <v>19.774582164080169</v>
      </c>
      <c r="AZ21" s="71">
        <v>19.631158729186303</v>
      </c>
      <c r="BA21" s="71">
        <v>19.84859243113592</v>
      </c>
      <c r="BB21" s="71">
        <v>19.977322976086285</v>
      </c>
      <c r="BC21" s="71">
        <v>21.483699514303975</v>
      </c>
      <c r="BD21" s="71">
        <v>21.381478438605971</v>
      </c>
      <c r="BE21" s="71">
        <v>21.795319893227081</v>
      </c>
      <c r="BF21" s="71">
        <v>22.233184434459208</v>
      </c>
      <c r="BG21" s="71">
        <v>7.6341763268926934</v>
      </c>
      <c r="BH21" s="71">
        <v>6.5778418946736696</v>
      </c>
      <c r="BI21" s="71">
        <v>5.2166028974578778</v>
      </c>
      <c r="BJ21" s="71">
        <v>4.4248811251677198</v>
      </c>
      <c r="BK21" s="71">
        <v>3.955634625328627</v>
      </c>
      <c r="BL21" s="71">
        <v>3.5209483177803054</v>
      </c>
      <c r="BM21" s="71">
        <v>2.806783337595796</v>
      </c>
      <c r="BN21" s="71">
        <v>2.47276973514243</v>
      </c>
      <c r="BO21" s="71">
        <v>2.3146885165817968</v>
      </c>
      <c r="BP21" s="71">
        <v>2.1684918367243946</v>
      </c>
      <c r="BQ21" s="71">
        <v>2.0645650015296293</v>
      </c>
      <c r="BR21" s="71">
        <v>2.293452705632772</v>
      </c>
      <c r="BS21" s="71">
        <v>2.3722946482755178</v>
      </c>
      <c r="BT21" s="71">
        <v>2.3745941274664863</v>
      </c>
      <c r="BU21" s="71">
        <v>2.3973223484277022</v>
      </c>
      <c r="BV21" s="71">
        <v>2.5182260414268081</v>
      </c>
      <c r="BW21" s="71">
        <v>2.6488683666369068</v>
      </c>
      <c r="BX21" s="71">
        <v>2.4287184638187282</v>
      </c>
      <c r="BY21" s="71">
        <v>2.6556151246743065</v>
      </c>
      <c r="BZ21" s="71">
        <v>2.9128571683664513</v>
      </c>
      <c r="CA21" s="71">
        <v>3.5638592363332777</v>
      </c>
      <c r="CB21" s="71">
        <v>4.1016163170049875</v>
      </c>
      <c r="CC21" s="71">
        <v>4.4523811168559622</v>
      </c>
      <c r="CD21" s="71">
        <v>4.7203008959122394</v>
      </c>
      <c r="CE21" s="72">
        <v>4.9774476608352698</v>
      </c>
    </row>
    <row r="22" spans="2:83" x14ac:dyDescent="0.35">
      <c r="B22" s="73" t="s">
        <v>233</v>
      </c>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v>26.394771645122141</v>
      </c>
      <c r="AI22" s="71">
        <v>24.719388213513792</v>
      </c>
      <c r="AJ22" s="71">
        <v>27.039292538424096</v>
      </c>
      <c r="AK22" s="71">
        <v>32.298712349656377</v>
      </c>
      <c r="AL22" s="71">
        <v>35.545732260583485</v>
      </c>
      <c r="AM22" s="71">
        <v>39.721058983210398</v>
      </c>
      <c r="AN22" s="71">
        <v>41.526124388473292</v>
      </c>
      <c r="AO22" s="71">
        <v>42.912570820323957</v>
      </c>
      <c r="AP22" s="71">
        <v>44.743916007216797</v>
      </c>
      <c r="AQ22" s="71">
        <v>42.953155845741989</v>
      </c>
      <c r="AR22" s="71">
        <v>38.37512243770982</v>
      </c>
      <c r="AS22" s="71">
        <v>36.49015376054605</v>
      </c>
      <c r="AT22" s="71">
        <v>39.183058517886273</v>
      </c>
      <c r="AU22" s="71">
        <v>46.807504178361555</v>
      </c>
      <c r="AV22" s="71">
        <v>54.479287295634563</v>
      </c>
      <c r="AW22" s="71">
        <v>59.45729551391112</v>
      </c>
      <c r="AX22" s="71">
        <v>60.815108507735282</v>
      </c>
      <c r="AY22" s="71">
        <v>61.919092558676525</v>
      </c>
      <c r="AZ22" s="71">
        <v>60.770928747406096</v>
      </c>
      <c r="BA22" s="71">
        <v>59.247368981163454</v>
      </c>
      <c r="BB22" s="71">
        <v>58.057382805245005</v>
      </c>
      <c r="BC22" s="71">
        <v>56.207551742603513</v>
      </c>
      <c r="BD22" s="71">
        <v>53.926673095089242</v>
      </c>
      <c r="BE22" s="71">
        <v>53.934501816995962</v>
      </c>
      <c r="BF22" s="71">
        <v>54.25084136547666</v>
      </c>
      <c r="BG22" s="71">
        <v>55.042848392161837</v>
      </c>
      <c r="BH22" s="71">
        <v>55.078648874244003</v>
      </c>
      <c r="BI22" s="71">
        <v>55.449146158997735</v>
      </c>
      <c r="BJ22" s="71">
        <v>55.753097799582271</v>
      </c>
      <c r="BK22" s="71">
        <v>57.312725965366056</v>
      </c>
      <c r="BL22" s="71">
        <v>58.847858963113985</v>
      </c>
      <c r="BM22" s="71">
        <v>66.907168555769488</v>
      </c>
      <c r="BN22" s="71">
        <v>68.273582690446801</v>
      </c>
      <c r="BO22" s="71">
        <v>69.468161055378744</v>
      </c>
      <c r="BP22" s="71">
        <v>70.873861807884296</v>
      </c>
      <c r="BQ22" s="71">
        <v>65.399488072082306</v>
      </c>
      <c r="BR22" s="71">
        <v>65.344688064297628</v>
      </c>
      <c r="BS22" s="71">
        <v>66.476777592891494</v>
      </c>
      <c r="BT22" s="71">
        <v>65.709943553627227</v>
      </c>
      <c r="BU22" s="71">
        <v>67.654592539111505</v>
      </c>
      <c r="BV22" s="71">
        <v>70.354396474529366</v>
      </c>
      <c r="BW22" s="71">
        <v>75.914384875630958</v>
      </c>
      <c r="BX22" s="71">
        <v>91.635800786017839</v>
      </c>
      <c r="BY22" s="71">
        <v>93.178630694292593</v>
      </c>
      <c r="BZ22" s="71">
        <v>90.927007222726388</v>
      </c>
      <c r="CA22" s="71">
        <v>100.63334898743767</v>
      </c>
      <c r="CB22" s="71">
        <v>110.8812130749367</v>
      </c>
      <c r="CC22" s="71">
        <v>116.21708880560719</v>
      </c>
      <c r="CD22" s="71">
        <v>117.37586490120037</v>
      </c>
      <c r="CE22" s="72">
        <v>119.19429379799757</v>
      </c>
    </row>
    <row r="23" spans="2:83" x14ac:dyDescent="0.35">
      <c r="B23" s="73" t="s">
        <v>222</v>
      </c>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v>56.170117833074798</v>
      </c>
      <c r="AI23" s="71">
        <v>55.30989679778201</v>
      </c>
      <c r="AJ23" s="71">
        <v>55.496949043292133</v>
      </c>
      <c r="AK23" s="71">
        <v>59.276739159987052</v>
      </c>
      <c r="AL23" s="71">
        <v>61.86902075536392</v>
      </c>
      <c r="AM23" s="71">
        <v>63.946632973772985</v>
      </c>
      <c r="AN23" s="71">
        <v>64.267418047447649</v>
      </c>
      <c r="AO23" s="71">
        <v>66.566785033627994</v>
      </c>
      <c r="AP23" s="71">
        <v>68.503648634078488</v>
      </c>
      <c r="AQ23" s="71">
        <v>68.542406014315091</v>
      </c>
      <c r="AR23" s="71">
        <v>67.068039181264879</v>
      </c>
      <c r="AS23" s="71">
        <v>67.618694471881426</v>
      </c>
      <c r="AT23" s="71">
        <v>69.563146248037356</v>
      </c>
      <c r="AU23" s="71">
        <v>73.293602861661412</v>
      </c>
      <c r="AV23" s="71">
        <v>77.579951093446368</v>
      </c>
      <c r="AW23" s="71">
        <v>81.16019903334373</v>
      </c>
      <c r="AX23" s="71">
        <v>81.858049786656764</v>
      </c>
      <c r="AY23" s="71">
        <v>82.282323281856989</v>
      </c>
      <c r="AZ23" s="71">
        <v>83.275842464934129</v>
      </c>
      <c r="BA23" s="71">
        <v>86.459973510241895</v>
      </c>
      <c r="BB23" s="71">
        <v>88.513860977873534</v>
      </c>
      <c r="BC23" s="71">
        <v>92.781997842589192</v>
      </c>
      <c r="BD23" s="71">
        <v>97.003452422525939</v>
      </c>
      <c r="BE23" s="71">
        <v>101.99457837492132</v>
      </c>
      <c r="BF23" s="71">
        <v>103.12010179493534</v>
      </c>
      <c r="BG23" s="71">
        <v>105.48188872539068</v>
      </c>
      <c r="BH23" s="71">
        <v>109.7424852255796</v>
      </c>
      <c r="BI23" s="71">
        <v>113.20608102702684</v>
      </c>
      <c r="BJ23" s="71">
        <v>113.6125990440265</v>
      </c>
      <c r="BK23" s="71">
        <v>118.51973774278899</v>
      </c>
      <c r="BL23" s="71">
        <v>124.2288189783319</v>
      </c>
      <c r="BM23" s="71">
        <v>131.03130997052415</v>
      </c>
      <c r="BN23" s="71">
        <v>133.85284308255598</v>
      </c>
      <c r="BO23" s="71">
        <v>136.59254889768815</v>
      </c>
      <c r="BP23" s="71">
        <v>141.5668692420434</v>
      </c>
      <c r="BQ23" s="71">
        <v>139.71896146889404</v>
      </c>
      <c r="BR23" s="71">
        <v>142.47655182150436</v>
      </c>
      <c r="BS23" s="71">
        <v>143.95617253890632</v>
      </c>
      <c r="BT23" s="71">
        <v>142.90112180730813</v>
      </c>
      <c r="BU23" s="71">
        <v>142.50548424134095</v>
      </c>
      <c r="BV23" s="71">
        <v>142.62310192941661</v>
      </c>
      <c r="BW23" s="71">
        <v>141.40680702432491</v>
      </c>
      <c r="BX23" s="71">
        <v>135.27368912837588</v>
      </c>
      <c r="BY23" s="71">
        <v>138.36433749005261</v>
      </c>
      <c r="BZ23" s="71">
        <v>137.53892049153657</v>
      </c>
      <c r="CA23" s="71">
        <v>151.60431365625195</v>
      </c>
      <c r="CB23" s="71">
        <v>161.33320128005585</v>
      </c>
      <c r="CC23" s="71">
        <v>165.87362039322986</v>
      </c>
      <c r="CD23" s="71">
        <v>167.84152373106951</v>
      </c>
      <c r="CE23" s="72">
        <v>167.94970061049978</v>
      </c>
    </row>
    <row r="24" spans="2:83" ht="26.25" customHeight="1" x14ac:dyDescent="0.35">
      <c r="B24" s="73" t="s">
        <v>234</v>
      </c>
      <c r="D24" s="71">
        <v>10.358438933203738</v>
      </c>
      <c r="E24" s="71">
        <v>14.291486156136985</v>
      </c>
      <c r="F24" s="71">
        <v>13.982200201964563</v>
      </c>
      <c r="G24" s="71">
        <v>13.812284450704382</v>
      </c>
      <c r="H24" s="71">
        <v>15.084115307559816</v>
      </c>
      <c r="I24" s="71">
        <v>15.506050039619815</v>
      </c>
      <c r="J24" s="71">
        <v>15.472980108859041</v>
      </c>
      <c r="K24" s="71">
        <v>18.074608605037017</v>
      </c>
      <c r="L24" s="71">
        <v>17.584783126319941</v>
      </c>
      <c r="M24" s="71">
        <v>18.452130897304723</v>
      </c>
      <c r="N24" s="71">
        <v>23.31703276273813</v>
      </c>
      <c r="O24" s="71">
        <v>24.086549302635195</v>
      </c>
      <c r="P24" s="71">
        <v>24.043993946714661</v>
      </c>
      <c r="Q24" s="71">
        <v>26.951208438817638</v>
      </c>
      <c r="R24" s="71">
        <v>27.665562106023238</v>
      </c>
      <c r="S24" s="71">
        <v>32.005837959514409</v>
      </c>
      <c r="T24" s="71">
        <v>31.832549624022981</v>
      </c>
      <c r="U24" s="71">
        <v>36.896414845281896</v>
      </c>
      <c r="V24" s="71">
        <v>36.796724257823541</v>
      </c>
      <c r="W24" s="71">
        <v>40.409852646252247</v>
      </c>
      <c r="X24" s="71">
        <v>42.115815842077275</v>
      </c>
      <c r="Y24" s="71">
        <v>41.741587990495418</v>
      </c>
      <c r="Z24" s="71">
        <v>41.677261988113202</v>
      </c>
      <c r="AA24" s="71">
        <v>45.330484211662679</v>
      </c>
      <c r="AB24" s="71">
        <v>47.298962928218479</v>
      </c>
      <c r="AC24" s="71">
        <v>50.135159350917803</v>
      </c>
      <c r="AD24" s="71">
        <v>53.214243974275291</v>
      </c>
      <c r="AE24" s="71">
        <v>57.22139282270993</v>
      </c>
      <c r="AF24" s="71">
        <v>59.513148499009795</v>
      </c>
      <c r="AG24" s="71">
        <v>60.839822855849114</v>
      </c>
      <c r="AH24" s="71">
        <v>62.88816888537697</v>
      </c>
      <c r="AI24" s="71">
        <v>61.309885892184184</v>
      </c>
      <c r="AJ24" s="71">
        <v>62.533397654013754</v>
      </c>
      <c r="AK24" s="71">
        <v>65.479970744361495</v>
      </c>
      <c r="AL24" s="71">
        <v>65.715331014675044</v>
      </c>
      <c r="AM24" s="71">
        <v>67.951657188997146</v>
      </c>
      <c r="AN24" s="71">
        <v>67.544131081623732</v>
      </c>
      <c r="AO24" s="71">
        <v>68.597363242464468</v>
      </c>
      <c r="AP24" s="71">
        <v>70.769479810646615</v>
      </c>
      <c r="AQ24" s="71">
        <v>70.055402699440521</v>
      </c>
      <c r="AR24" s="71">
        <v>67.010054112893314</v>
      </c>
      <c r="AS24" s="71">
        <v>65.87173327131103</v>
      </c>
      <c r="AT24" s="71">
        <v>66.868831861668411</v>
      </c>
      <c r="AU24" s="71">
        <v>72.718726950717283</v>
      </c>
      <c r="AV24" s="71">
        <v>74.715636357414255</v>
      </c>
      <c r="AW24" s="71">
        <v>76.934826009150683</v>
      </c>
      <c r="AX24" s="71">
        <v>76.207598200232184</v>
      </c>
      <c r="AY24" s="71">
        <v>75.234506138402821</v>
      </c>
      <c r="AZ24" s="71">
        <v>74.827551055268984</v>
      </c>
      <c r="BA24" s="71">
        <v>76.474803250644115</v>
      </c>
      <c r="BB24" s="71">
        <v>78.456477500908562</v>
      </c>
      <c r="BC24" s="71">
        <v>80.69294479783413</v>
      </c>
      <c r="BD24" s="71">
        <v>81.243230118864247</v>
      </c>
      <c r="BE24" s="71">
        <v>85.098365623684316</v>
      </c>
      <c r="BF24" s="71">
        <v>87.417236464241086</v>
      </c>
      <c r="BG24" s="71">
        <v>89.140608047137448</v>
      </c>
      <c r="BH24" s="71">
        <v>90.115525219278538</v>
      </c>
      <c r="BI24" s="71">
        <v>91.460231031685836</v>
      </c>
      <c r="BJ24" s="71">
        <v>92.030067471259926</v>
      </c>
      <c r="BK24" s="71">
        <v>96.004908278784825</v>
      </c>
      <c r="BL24" s="71">
        <v>99.886223624955747</v>
      </c>
      <c r="BM24" s="71">
        <v>105.54414385387621</v>
      </c>
      <c r="BN24" s="71">
        <v>107.1885162718269</v>
      </c>
      <c r="BO24" s="71">
        <v>110.77040896522357</v>
      </c>
      <c r="BP24" s="71">
        <v>115.18393103335799</v>
      </c>
      <c r="BQ24" s="71">
        <v>115.70230062898085</v>
      </c>
      <c r="BR24" s="71">
        <v>118.01400563105128</v>
      </c>
      <c r="BS24" s="71">
        <v>120.88888536881669</v>
      </c>
      <c r="BT24" s="71">
        <v>121.20824851016357</v>
      </c>
      <c r="BU24" s="71">
        <v>121.78003770341185</v>
      </c>
      <c r="BV24" s="71">
        <v>122.88900366063842</v>
      </c>
      <c r="BW24" s="71">
        <v>122.17235510275552</v>
      </c>
      <c r="BX24" s="71">
        <v>118.83876393386764</v>
      </c>
      <c r="BY24" s="71">
        <v>121.6627692713201</v>
      </c>
      <c r="BZ24" s="71">
        <v>120.70131182890104</v>
      </c>
      <c r="CA24" s="71">
        <v>133.01360208929901</v>
      </c>
      <c r="CB24" s="71">
        <v>141.3178150517588</v>
      </c>
      <c r="CC24" s="71">
        <v>145.49638331141009</v>
      </c>
      <c r="CD24" s="71">
        <v>147.61566307016551</v>
      </c>
      <c r="CE24" s="72">
        <v>147.95939687902791</v>
      </c>
    </row>
    <row r="25" spans="2:83" x14ac:dyDescent="0.35">
      <c r="B25" s="73" t="s">
        <v>235</v>
      </c>
      <c r="D25" s="71">
        <v>2.5813494151723826</v>
      </c>
      <c r="E25" s="71">
        <v>3.0282326259270254</v>
      </c>
      <c r="F25" s="71">
        <v>3.3197412673953517</v>
      </c>
      <c r="G25" s="71">
        <v>3.4631383753952671</v>
      </c>
      <c r="H25" s="71">
        <v>3.9799245283127789</v>
      </c>
      <c r="I25" s="71">
        <v>3.9545851595638406</v>
      </c>
      <c r="J25" s="71">
        <v>4.0397911839494558</v>
      </c>
      <c r="K25" s="71">
        <v>3.534383619254025</v>
      </c>
      <c r="L25" s="71">
        <v>3.5332684996233379</v>
      </c>
      <c r="M25" s="71">
        <v>3.3301265358648635</v>
      </c>
      <c r="N25" s="71">
        <v>3.5826357171005894</v>
      </c>
      <c r="O25" s="71">
        <v>4.2847565257774169</v>
      </c>
      <c r="P25" s="71">
        <v>4.7552852726259154</v>
      </c>
      <c r="Q25" s="71">
        <v>4.3717783123641425</v>
      </c>
      <c r="R25" s="71">
        <v>4.9481508448513498</v>
      </c>
      <c r="S25" s="71">
        <v>5.296140335209647</v>
      </c>
      <c r="T25" s="71">
        <v>5.1941602711321382</v>
      </c>
      <c r="U25" s="71">
        <v>5.42795597394844</v>
      </c>
      <c r="V25" s="71">
        <v>6.2458067362940053</v>
      </c>
      <c r="W25" s="71">
        <v>7.882905202134074</v>
      </c>
      <c r="X25" s="71">
        <v>8.3280190938990053</v>
      </c>
      <c r="Y25" s="71">
        <v>8.5473378288276809</v>
      </c>
      <c r="Z25" s="71">
        <v>9.3185439042267699</v>
      </c>
      <c r="AA25" s="71">
        <v>10.540651127778</v>
      </c>
      <c r="AB25" s="71">
        <v>11.969527696082112</v>
      </c>
      <c r="AC25" s="71">
        <v>12.678891770360533</v>
      </c>
      <c r="AD25" s="71">
        <v>13.07221938877171</v>
      </c>
      <c r="AE25" s="71">
        <v>14.349717957723795</v>
      </c>
      <c r="AF25" s="71">
        <v>15.882030865139393</v>
      </c>
      <c r="AG25" s="71">
        <v>16.80907163502081</v>
      </c>
      <c r="AH25" s="71">
        <v>16.184985720787267</v>
      </c>
      <c r="AI25" s="71">
        <v>15.100198083523624</v>
      </c>
      <c r="AJ25" s="71">
        <v>16.484473330227317</v>
      </c>
      <c r="AK25" s="71">
        <v>22.744028858590482</v>
      </c>
      <c r="AL25" s="71">
        <v>28.570470930432851</v>
      </c>
      <c r="AM25" s="71">
        <v>32.431316737995459</v>
      </c>
      <c r="AN25" s="71">
        <v>34.910049631076483</v>
      </c>
      <c r="AO25" s="71">
        <v>37.378962365548169</v>
      </c>
      <c r="AP25" s="71">
        <v>38.439859790943842</v>
      </c>
      <c r="AQ25" s="71">
        <v>36.953586962127112</v>
      </c>
      <c r="AR25" s="71">
        <v>34.109617255422002</v>
      </c>
      <c r="AS25" s="71">
        <v>33.766308033334184</v>
      </c>
      <c r="AT25" s="71">
        <v>36.818092387282817</v>
      </c>
      <c r="AU25" s="71">
        <v>41.865792212420608</v>
      </c>
      <c r="AV25" s="71">
        <v>51.10427975163924</v>
      </c>
      <c r="AW25" s="71">
        <v>56.097486866579047</v>
      </c>
      <c r="AX25" s="71">
        <v>58.056567705558784</v>
      </c>
      <c r="AY25" s="71">
        <v>58.94041403642531</v>
      </c>
      <c r="AZ25" s="71">
        <v>57.573273331565609</v>
      </c>
      <c r="BA25" s="71">
        <v>56.115742160110997</v>
      </c>
      <c r="BB25" s="71">
        <v>54.397081742131284</v>
      </c>
      <c r="BC25" s="71">
        <v>52.883750128009765</v>
      </c>
      <c r="BD25" s="71">
        <v>50.426169823486156</v>
      </c>
      <c r="BE25" s="71">
        <v>51.495272396092851</v>
      </c>
      <c r="BF25" s="71">
        <v>52.586200668459917</v>
      </c>
      <c r="BG25" s="71">
        <v>53.016158636954202</v>
      </c>
      <c r="BH25" s="71">
        <v>54.042931880333569</v>
      </c>
      <c r="BI25" s="71">
        <v>53.626781633945996</v>
      </c>
      <c r="BJ25" s="71">
        <v>54.189860898818068</v>
      </c>
      <c r="BK25" s="71">
        <v>55.109105011980276</v>
      </c>
      <c r="BL25" s="71">
        <v>56.308744814490268</v>
      </c>
      <c r="BM25" s="71">
        <v>63.335886640492262</v>
      </c>
      <c r="BN25" s="71">
        <v>65.057059036693374</v>
      </c>
      <c r="BO25" s="71">
        <v>65.46453318840301</v>
      </c>
      <c r="BP25" s="71">
        <v>66.238457499507476</v>
      </c>
      <c r="BQ25" s="71">
        <v>58.281266035286826</v>
      </c>
      <c r="BR25" s="71">
        <v>57.234343740367507</v>
      </c>
      <c r="BS25" s="71">
        <v>56.24324544973048</v>
      </c>
      <c r="BT25" s="71">
        <v>54.536950977606686</v>
      </c>
      <c r="BU25" s="71">
        <v>54.386432889006457</v>
      </c>
      <c r="BV25" s="71">
        <v>56.040399376547676</v>
      </c>
      <c r="BW25" s="71">
        <v>60.982695743286015</v>
      </c>
      <c r="BX25" s="71">
        <v>76.876725613092333</v>
      </c>
      <c r="BY25" s="71">
        <v>77.323579552671788</v>
      </c>
      <c r="BZ25" s="71">
        <v>73.859756672115708</v>
      </c>
      <c r="CA25" s="71">
        <v>80.248706703843126</v>
      </c>
      <c r="CB25" s="71">
        <v>88.292515880804245</v>
      </c>
      <c r="CC25" s="71">
        <v>91.934026498788242</v>
      </c>
      <c r="CD25" s="71">
        <v>91.288260852576713</v>
      </c>
      <c r="CE25" s="72">
        <v>91.121184496606205</v>
      </c>
    </row>
    <row r="26" spans="2:83" x14ac:dyDescent="0.35">
      <c r="B26" s="73" t="s">
        <v>236</v>
      </c>
      <c r="D26" s="71">
        <v>6.5256513215557836</v>
      </c>
      <c r="E26" s="71">
        <v>6.753119832020773</v>
      </c>
      <c r="F26" s="71">
        <v>6.6826981015851992</v>
      </c>
      <c r="G26" s="71">
        <v>6.2307204174659043</v>
      </c>
      <c r="H26" s="71">
        <v>6.949767030468605</v>
      </c>
      <c r="I26" s="71">
        <v>7.386494475095553</v>
      </c>
      <c r="J26" s="71">
        <v>7.5222587037655337</v>
      </c>
      <c r="K26" s="71">
        <v>7.5798744227121819</v>
      </c>
      <c r="L26" s="71">
        <v>7.451031180574196</v>
      </c>
      <c r="M26" s="71">
        <v>7.484431545488925</v>
      </c>
      <c r="N26" s="71">
        <v>8.0840353737914672</v>
      </c>
      <c r="O26" s="71">
        <v>8.1342791079269716</v>
      </c>
      <c r="P26" s="71">
        <v>8.0190799555647061</v>
      </c>
      <c r="Q26" s="71">
        <v>8.3602914307746783</v>
      </c>
      <c r="R26" s="71">
        <v>8.145379443801847</v>
      </c>
      <c r="S26" s="71">
        <v>8.7554408301487925</v>
      </c>
      <c r="T26" s="71">
        <v>8.6135134276768071</v>
      </c>
      <c r="U26" s="71">
        <v>8.9399030884470054</v>
      </c>
      <c r="V26" s="71">
        <v>8.5299874855672417</v>
      </c>
      <c r="W26" s="71">
        <v>8.7208598645335993</v>
      </c>
      <c r="X26" s="71">
        <v>11.151273876489153</v>
      </c>
      <c r="Y26" s="71">
        <v>11.307472415574669</v>
      </c>
      <c r="Z26" s="71">
        <v>9.108637008902754</v>
      </c>
      <c r="AA26" s="71">
        <v>9.111879002893355</v>
      </c>
      <c r="AB26" s="71">
        <v>10.083403137797317</v>
      </c>
      <c r="AC26" s="71">
        <v>8.8243421014897638</v>
      </c>
      <c r="AD26" s="71">
        <v>8.3873402335505958</v>
      </c>
      <c r="AE26" s="71">
        <v>9.581832746890246</v>
      </c>
      <c r="AF26" s="71">
        <v>9.3908352922746499</v>
      </c>
      <c r="AG26" s="71">
        <v>11.89355863706191</v>
      </c>
      <c r="AH26" s="71">
        <v>16.359341064733339</v>
      </c>
      <c r="AI26" s="71">
        <v>20.031183176063657</v>
      </c>
      <c r="AJ26" s="71">
        <v>18.503326348576255</v>
      </c>
      <c r="AK26" s="71">
        <v>19.330084988654225</v>
      </c>
      <c r="AL26" s="71">
        <v>19.851948315847793</v>
      </c>
      <c r="AM26" s="71">
        <v>20.885438483406354</v>
      </c>
      <c r="AN26" s="71">
        <v>21.383935121602345</v>
      </c>
      <c r="AO26" s="71">
        <v>21.659935250551616</v>
      </c>
      <c r="AP26" s="71">
        <v>21.834108763434365</v>
      </c>
      <c r="AQ26" s="71">
        <v>21.762829758224644</v>
      </c>
      <c r="AR26" s="71">
        <v>20.672597701672277</v>
      </c>
      <c r="AS26" s="71">
        <v>20.002370434963215</v>
      </c>
      <c r="AT26" s="71">
        <v>20.105303634611047</v>
      </c>
      <c r="AU26" s="71">
        <v>22.186332156036638</v>
      </c>
      <c r="AV26" s="71">
        <v>24.846312962423578</v>
      </c>
      <c r="AW26" s="71">
        <v>27.375200727754528</v>
      </c>
      <c r="AX26" s="71">
        <v>28.127536514627465</v>
      </c>
      <c r="AY26" s="71">
        <v>29.801077829785552</v>
      </c>
      <c r="AZ26" s="71">
        <v>31.277105554691961</v>
      </c>
      <c r="BA26" s="71">
        <v>32.965389511786114</v>
      </c>
      <c r="BB26" s="71">
        <v>33.69500751616502</v>
      </c>
      <c r="BC26" s="71">
        <v>36.896554173652753</v>
      </c>
      <c r="BD26" s="71">
        <v>40.642204013870753</v>
      </c>
      <c r="BE26" s="71">
        <v>41.130762065367222</v>
      </c>
      <c r="BF26" s="71">
        <v>39.600690462170235</v>
      </c>
      <c r="BG26" s="71">
        <v>26.002146760353593</v>
      </c>
      <c r="BH26" s="71">
        <v>27.24051889488516</v>
      </c>
      <c r="BI26" s="71">
        <v>28.784817417850611</v>
      </c>
      <c r="BJ26" s="71">
        <v>27.570649598698505</v>
      </c>
      <c r="BK26" s="71">
        <v>28.67408504271858</v>
      </c>
      <c r="BL26" s="71">
        <v>30.402657819780234</v>
      </c>
      <c r="BM26" s="71">
        <v>31.865231369521005</v>
      </c>
      <c r="BN26" s="71">
        <v>32.353620199624949</v>
      </c>
      <c r="BO26" s="71">
        <v>32.140456316021989</v>
      </c>
      <c r="BP26" s="71">
        <v>33.186834353786566</v>
      </c>
      <c r="BQ26" s="71">
        <v>33.199447878238374</v>
      </c>
      <c r="BR26" s="71">
        <v>34.866343220015978</v>
      </c>
      <c r="BS26" s="71">
        <v>35.673113961526226</v>
      </c>
      <c r="BT26" s="71">
        <v>35.240460000631586</v>
      </c>
      <c r="BU26" s="71">
        <v>36.390928536461857</v>
      </c>
      <c r="BV26" s="71">
        <v>36.566321408186688</v>
      </c>
      <c r="BW26" s="71">
        <v>36.8150097751735</v>
      </c>
      <c r="BX26" s="71">
        <v>33.622712291601346</v>
      </c>
      <c r="BY26" s="71">
        <v>35.21226438966854</v>
      </c>
      <c r="BZ26" s="71">
        <v>36.817712216667033</v>
      </c>
      <c r="CA26" s="71">
        <v>42.539213086880757</v>
      </c>
      <c r="CB26" s="71">
        <v>46.706684286883089</v>
      </c>
      <c r="CC26" s="71">
        <v>49.112680505494673</v>
      </c>
      <c r="CD26" s="71">
        <v>51.033765605439918</v>
      </c>
      <c r="CE26" s="72">
        <v>53.041805002770275</v>
      </c>
    </row>
    <row r="27" spans="2:83" x14ac:dyDescent="0.35">
      <c r="B27" s="108" t="s">
        <v>163</v>
      </c>
      <c r="D27" s="121">
        <f t="shared" ref="D27:AI27" si="5">SUM(D24:D26)</f>
        <v>19.465439669931904</v>
      </c>
      <c r="E27" s="121">
        <f t="shared" si="5"/>
        <v>24.072838614084784</v>
      </c>
      <c r="F27" s="121">
        <f t="shared" si="5"/>
        <v>23.984639570945113</v>
      </c>
      <c r="G27" s="121">
        <f t="shared" si="5"/>
        <v>23.506143243565553</v>
      </c>
      <c r="H27" s="121">
        <f t="shared" si="5"/>
        <v>26.013806866341199</v>
      </c>
      <c r="I27" s="121">
        <f t="shared" si="5"/>
        <v>26.847129674279209</v>
      </c>
      <c r="J27" s="121">
        <f t="shared" si="5"/>
        <v>27.035029996574028</v>
      </c>
      <c r="K27" s="121">
        <f t="shared" si="5"/>
        <v>29.188866647003223</v>
      </c>
      <c r="L27" s="121">
        <f t="shared" si="5"/>
        <v>28.569082806517478</v>
      </c>
      <c r="M27" s="121">
        <f t="shared" si="5"/>
        <v>29.266688978658511</v>
      </c>
      <c r="N27" s="121">
        <f t="shared" si="5"/>
        <v>34.983703853630189</v>
      </c>
      <c r="O27" s="121">
        <f t="shared" si="5"/>
        <v>36.505584936339588</v>
      </c>
      <c r="P27" s="121">
        <f t="shared" si="5"/>
        <v>36.818359174905282</v>
      </c>
      <c r="Q27" s="121">
        <f t="shared" si="5"/>
        <v>39.68327818195646</v>
      </c>
      <c r="R27" s="121">
        <f t="shared" si="5"/>
        <v>40.759092394676429</v>
      </c>
      <c r="S27" s="121">
        <f t="shared" si="5"/>
        <v>46.057419124872851</v>
      </c>
      <c r="T27" s="121">
        <f t="shared" si="5"/>
        <v>45.640223322831929</v>
      </c>
      <c r="U27" s="121">
        <f t="shared" si="5"/>
        <v>51.264273907677342</v>
      </c>
      <c r="V27" s="121">
        <f t="shared" si="5"/>
        <v>51.572518479684788</v>
      </c>
      <c r="W27" s="121">
        <f t="shared" si="5"/>
        <v>57.013617712919924</v>
      </c>
      <c r="X27" s="121">
        <f t="shared" si="5"/>
        <v>61.59510881246544</v>
      </c>
      <c r="Y27" s="121">
        <f t="shared" si="5"/>
        <v>61.596398234897762</v>
      </c>
      <c r="Z27" s="121">
        <f t="shared" si="5"/>
        <v>60.104442901242727</v>
      </c>
      <c r="AA27" s="121">
        <f t="shared" si="5"/>
        <v>64.98301434233403</v>
      </c>
      <c r="AB27" s="121">
        <f t="shared" si="5"/>
        <v>69.351893762097902</v>
      </c>
      <c r="AC27" s="121">
        <f t="shared" si="5"/>
        <v>71.638393222768102</v>
      </c>
      <c r="AD27" s="121">
        <f t="shared" si="5"/>
        <v>74.673803596597594</v>
      </c>
      <c r="AE27" s="121">
        <f t="shared" si="5"/>
        <v>81.15294352732397</v>
      </c>
      <c r="AF27" s="121">
        <f t="shared" si="5"/>
        <v>84.786014656423831</v>
      </c>
      <c r="AG27" s="121">
        <f t="shared" si="5"/>
        <v>89.542453127931836</v>
      </c>
      <c r="AH27" s="121">
        <f t="shared" si="5"/>
        <v>95.43249567089758</v>
      </c>
      <c r="AI27" s="121">
        <f t="shared" si="5"/>
        <v>96.441267151771456</v>
      </c>
      <c r="AJ27" s="121">
        <f t="shared" ref="AJ27:BO27" si="6">SUM(AJ24:AJ26)</f>
        <v>97.521197332817323</v>
      </c>
      <c r="AK27" s="121">
        <f t="shared" si="6"/>
        <v>107.5540845916062</v>
      </c>
      <c r="AL27" s="121">
        <f t="shared" si="6"/>
        <v>114.13775026095568</v>
      </c>
      <c r="AM27" s="121">
        <f t="shared" si="6"/>
        <v>121.26841241039895</v>
      </c>
      <c r="AN27" s="121">
        <f t="shared" si="6"/>
        <v>123.83811583430256</v>
      </c>
      <c r="AO27" s="121">
        <f t="shared" si="6"/>
        <v>127.63626085856426</v>
      </c>
      <c r="AP27" s="121">
        <f t="shared" si="6"/>
        <v>131.04344836502483</v>
      </c>
      <c r="AQ27" s="121">
        <f t="shared" si="6"/>
        <v>128.77181941979228</v>
      </c>
      <c r="AR27" s="121">
        <f t="shared" si="6"/>
        <v>121.7922690699876</v>
      </c>
      <c r="AS27" s="121">
        <f t="shared" si="6"/>
        <v>119.64041173960842</v>
      </c>
      <c r="AT27" s="121">
        <f t="shared" si="6"/>
        <v>123.79222788356228</v>
      </c>
      <c r="AU27" s="121">
        <f t="shared" si="6"/>
        <v>136.77085131917451</v>
      </c>
      <c r="AV27" s="121">
        <f t="shared" si="6"/>
        <v>150.66622907147706</v>
      </c>
      <c r="AW27" s="121">
        <f t="shared" si="6"/>
        <v>160.40751360348426</v>
      </c>
      <c r="AX27" s="121">
        <f t="shared" si="6"/>
        <v>162.39170242041843</v>
      </c>
      <c r="AY27" s="121">
        <f t="shared" si="6"/>
        <v>163.97599800461367</v>
      </c>
      <c r="AZ27" s="121">
        <f t="shared" si="6"/>
        <v>163.67792994152654</v>
      </c>
      <c r="BA27" s="121">
        <f t="shared" si="6"/>
        <v>165.55593492254121</v>
      </c>
      <c r="BB27" s="121">
        <f t="shared" si="6"/>
        <v>166.54856675920487</v>
      </c>
      <c r="BC27" s="121">
        <f t="shared" si="6"/>
        <v>170.47324909949666</v>
      </c>
      <c r="BD27" s="121">
        <f t="shared" si="6"/>
        <v>172.31160395622115</v>
      </c>
      <c r="BE27" s="121">
        <f t="shared" si="6"/>
        <v>177.7244000851444</v>
      </c>
      <c r="BF27" s="121">
        <f t="shared" si="6"/>
        <v>179.60412759487124</v>
      </c>
      <c r="BG27" s="121">
        <f t="shared" si="6"/>
        <v>168.15891344444523</v>
      </c>
      <c r="BH27" s="121">
        <f t="shared" si="6"/>
        <v>171.39897599449728</v>
      </c>
      <c r="BI27" s="121">
        <f t="shared" si="6"/>
        <v>173.87183008348245</v>
      </c>
      <c r="BJ27" s="121">
        <f t="shared" si="6"/>
        <v>173.79057796877649</v>
      </c>
      <c r="BK27" s="121">
        <f t="shared" si="6"/>
        <v>179.7880983334837</v>
      </c>
      <c r="BL27" s="121">
        <f t="shared" si="6"/>
        <v>186.59762625922627</v>
      </c>
      <c r="BM27" s="121">
        <f t="shared" si="6"/>
        <v>200.74526186388948</v>
      </c>
      <c r="BN27" s="121">
        <f t="shared" si="6"/>
        <v>204.59919550814521</v>
      </c>
      <c r="BO27" s="121">
        <f t="shared" si="6"/>
        <v>208.37539846964856</v>
      </c>
      <c r="BP27" s="121">
        <f t="shared" ref="BP27:CE27" si="7">SUM(BP24:BP26)</f>
        <v>214.60922288665202</v>
      </c>
      <c r="BQ27" s="121">
        <f t="shared" si="7"/>
        <v>207.18301454250604</v>
      </c>
      <c r="BR27" s="121">
        <f t="shared" si="7"/>
        <v>210.11469259143476</v>
      </c>
      <c r="BS27" s="121">
        <f t="shared" si="7"/>
        <v>212.80524478007339</v>
      </c>
      <c r="BT27" s="121">
        <f t="shared" si="7"/>
        <v>210.98565948840184</v>
      </c>
      <c r="BU27" s="121">
        <f t="shared" si="7"/>
        <v>212.55739912888015</v>
      </c>
      <c r="BV27" s="121">
        <f t="shared" si="7"/>
        <v>215.49572444537279</v>
      </c>
      <c r="BW27" s="121">
        <f t="shared" si="7"/>
        <v>219.97006062121505</v>
      </c>
      <c r="BX27" s="121">
        <f t="shared" si="7"/>
        <v>229.33820183856133</v>
      </c>
      <c r="BY27" s="121">
        <f t="shared" si="7"/>
        <v>234.19861321366042</v>
      </c>
      <c r="BZ27" s="121">
        <f t="shared" si="7"/>
        <v>231.37878071768375</v>
      </c>
      <c r="CA27" s="121">
        <f t="shared" si="7"/>
        <v>255.8015218800229</v>
      </c>
      <c r="CB27" s="121">
        <f t="shared" si="7"/>
        <v>276.31701521944615</v>
      </c>
      <c r="CC27" s="121">
        <f t="shared" si="7"/>
        <v>286.54309031569301</v>
      </c>
      <c r="CD27" s="121">
        <f t="shared" si="7"/>
        <v>289.93768952818215</v>
      </c>
      <c r="CE27" s="122">
        <f t="shared" si="7"/>
        <v>292.12238637840437</v>
      </c>
    </row>
    <row r="28" spans="2:83" ht="51" customHeight="1" x14ac:dyDescent="0.35">
      <c r="B28" s="120" t="s">
        <v>239</v>
      </c>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2"/>
    </row>
    <row r="29" spans="2:83" x14ac:dyDescent="0.35">
      <c r="B29" s="73" t="s">
        <v>232</v>
      </c>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v>0.22974027524540738</v>
      </c>
      <c r="AI29" s="71">
        <v>0.23210046644217122</v>
      </c>
      <c r="AJ29" s="71">
        <v>0.23241489681549493</v>
      </c>
      <c r="AK29" s="71">
        <v>0.24207907727846126</v>
      </c>
      <c r="AL29" s="71">
        <v>0.25932309498120759</v>
      </c>
      <c r="AM29" s="71">
        <v>0.26993699000352805</v>
      </c>
      <c r="AN29" s="71">
        <v>0.27206362320027316</v>
      </c>
      <c r="AO29" s="71">
        <v>0.28625812099348186</v>
      </c>
      <c r="AP29" s="71">
        <v>0.29464148543102642</v>
      </c>
      <c r="AQ29" s="71">
        <v>0.30714177791475944</v>
      </c>
      <c r="AR29" s="71">
        <v>0.30820410569732642</v>
      </c>
      <c r="AS29" s="71">
        <v>0.30931189197413639</v>
      </c>
      <c r="AT29" s="71">
        <v>0.33161246026014429</v>
      </c>
      <c r="AU29" s="71">
        <v>0.37771146588591525</v>
      </c>
      <c r="AV29" s="71">
        <v>0.46735294420981516</v>
      </c>
      <c r="AW29" s="71">
        <v>0.63284427682477629</v>
      </c>
      <c r="AX29" s="71">
        <v>0.69874928882785359</v>
      </c>
      <c r="AY29" s="71">
        <v>0.80848903948819328</v>
      </c>
      <c r="AZ29" s="71">
        <v>0.78676352565817864</v>
      </c>
      <c r="BA29" s="71">
        <v>0.86659691312356202</v>
      </c>
      <c r="BB29" s="71">
        <v>0.92119957431438793</v>
      </c>
      <c r="BC29" s="71">
        <v>0.97488599139618548</v>
      </c>
      <c r="BD29" s="71">
        <v>1.1350445749596871</v>
      </c>
      <c r="BE29" s="71">
        <v>1.1328127804409258</v>
      </c>
      <c r="BF29" s="71">
        <v>1.2420563359781553</v>
      </c>
      <c r="BG29" s="71">
        <v>1.2621384963267799</v>
      </c>
      <c r="BH29" s="71">
        <v>1.299940866749469</v>
      </c>
      <c r="BI29" s="71">
        <v>1.3877327216154343</v>
      </c>
      <c r="BJ29" s="71">
        <v>1.418560407516785</v>
      </c>
      <c r="BK29" s="71">
        <v>1.4811533481072683</v>
      </c>
      <c r="BL29" s="71">
        <v>1.5201087111236211</v>
      </c>
      <c r="BM29" s="71">
        <v>1.6173016443305281</v>
      </c>
      <c r="BN29" s="71">
        <v>1.6279931942874979</v>
      </c>
      <c r="BO29" s="71">
        <v>1.7234135619645403</v>
      </c>
      <c r="BP29" s="71">
        <v>1.7918844991488403</v>
      </c>
      <c r="BQ29" s="71">
        <v>1.8472299812286921</v>
      </c>
      <c r="BR29" s="71">
        <v>2.1442619251197077</v>
      </c>
      <c r="BS29" s="71">
        <v>2.2729214937873143</v>
      </c>
      <c r="BT29" s="71">
        <v>2.3027703243724029</v>
      </c>
      <c r="BU29" s="71">
        <v>2.3464547679923804</v>
      </c>
      <c r="BV29" s="71">
        <v>2.4798939798329593</v>
      </c>
      <c r="BW29" s="71">
        <v>2.6286832610486073</v>
      </c>
      <c r="BX29" s="71">
        <v>2.4171242066319572</v>
      </c>
      <c r="BY29" s="71">
        <v>2.6485180456583</v>
      </c>
      <c r="BZ29" s="71">
        <v>2.9088378294999457</v>
      </c>
      <c r="CA29" s="71">
        <v>3.5615970285235061</v>
      </c>
      <c r="CB29" s="71">
        <v>4.1003129690576632</v>
      </c>
      <c r="CC29" s="71">
        <v>4.4518959293674287</v>
      </c>
      <c r="CD29" s="71">
        <v>4.7203008959122394</v>
      </c>
      <c r="CE29" s="72">
        <v>4.9774476608352698</v>
      </c>
    </row>
    <row r="30" spans="2:83" x14ac:dyDescent="0.35">
      <c r="B30" s="73" t="s">
        <v>233</v>
      </c>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v>24.573445964130482</v>
      </c>
      <c r="AI30" s="71">
        <v>22.773424888773004</v>
      </c>
      <c r="AJ30" s="71">
        <v>24.982519776959311</v>
      </c>
      <c r="AK30" s="71">
        <v>29.782123239389993</v>
      </c>
      <c r="AL30" s="71">
        <v>32.797814240906369</v>
      </c>
      <c r="AM30" s="71">
        <v>36.754398574504961</v>
      </c>
      <c r="AN30" s="71">
        <v>38.48203757403526</v>
      </c>
      <c r="AO30" s="71">
        <v>39.777851666459661</v>
      </c>
      <c r="AP30" s="71">
        <v>41.411815137113848</v>
      </c>
      <c r="AQ30" s="71">
        <v>39.616726971038929</v>
      </c>
      <c r="AR30" s="71">
        <v>35.576476116793472</v>
      </c>
      <c r="AS30" s="71">
        <v>33.425471522498668</v>
      </c>
      <c r="AT30" s="71">
        <v>35.769348307204986</v>
      </c>
      <c r="AU30" s="71">
        <v>43.779399524422445</v>
      </c>
      <c r="AV30" s="71">
        <v>50.528144900178759</v>
      </c>
      <c r="AW30" s="71">
        <v>55.031851090660261</v>
      </c>
      <c r="AX30" s="71">
        <v>56.018659251175627</v>
      </c>
      <c r="AY30" s="71">
        <v>56.726998606850422</v>
      </c>
      <c r="AZ30" s="71">
        <v>55.275431245620972</v>
      </c>
      <c r="BA30" s="71">
        <v>53.417394354240251</v>
      </c>
      <c r="BB30" s="71">
        <v>52.172435122825654</v>
      </c>
      <c r="BC30" s="71">
        <v>50.942919906720611</v>
      </c>
      <c r="BD30" s="71">
        <v>50.449803456356392</v>
      </c>
      <c r="BE30" s="71">
        <v>50.583919502959979</v>
      </c>
      <c r="BF30" s="71">
        <v>51.726807134637284</v>
      </c>
      <c r="BG30" s="71">
        <v>52.374452502803265</v>
      </c>
      <c r="BH30" s="71">
        <v>52.41194542533033</v>
      </c>
      <c r="BI30" s="71">
        <v>52.550165777073644</v>
      </c>
      <c r="BJ30" s="71">
        <v>52.929282415550439</v>
      </c>
      <c r="BK30" s="71">
        <v>54.492799539675673</v>
      </c>
      <c r="BL30" s="71">
        <v>56.000428521465096</v>
      </c>
      <c r="BM30" s="71">
        <v>63.573351775262012</v>
      </c>
      <c r="BN30" s="71">
        <v>64.735879190437046</v>
      </c>
      <c r="BO30" s="71">
        <v>65.940301290352394</v>
      </c>
      <c r="BP30" s="71">
        <v>67.297705735043053</v>
      </c>
      <c r="BQ30" s="71">
        <v>65.399488072082306</v>
      </c>
      <c r="BR30" s="71">
        <v>65.344688064297628</v>
      </c>
      <c r="BS30" s="71">
        <v>66.476777592891494</v>
      </c>
      <c r="BT30" s="71">
        <v>65.709943553627227</v>
      </c>
      <c r="BU30" s="71">
        <v>67.654592539111505</v>
      </c>
      <c r="BV30" s="71">
        <v>70.354396474529366</v>
      </c>
      <c r="BW30" s="71">
        <v>75.914384875630958</v>
      </c>
      <c r="BX30" s="71">
        <v>91.635800786017839</v>
      </c>
      <c r="BY30" s="71">
        <v>93.178630694292593</v>
      </c>
      <c r="BZ30" s="71">
        <v>90.927007222726388</v>
      </c>
      <c r="CA30" s="71">
        <v>100.63334898743767</v>
      </c>
      <c r="CB30" s="71">
        <v>110.8812130749367</v>
      </c>
      <c r="CC30" s="71">
        <v>116.21708880560719</v>
      </c>
      <c r="CD30" s="71">
        <v>117.37586490120037</v>
      </c>
      <c r="CE30" s="72">
        <v>119.19429379799757</v>
      </c>
    </row>
    <row r="31" spans="2:83" x14ac:dyDescent="0.35">
      <c r="B31" s="73" t="s">
        <v>222</v>
      </c>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v>53.569503204854421</v>
      </c>
      <c r="AI31" s="71">
        <v>52.937066472447519</v>
      </c>
      <c r="AJ31" s="71">
        <v>52.998831250041846</v>
      </c>
      <c r="AK31" s="71">
        <v>56.278055355524316</v>
      </c>
      <c r="AL31" s="71">
        <v>58.603636279779209</v>
      </c>
      <c r="AM31" s="71">
        <v>60.393510017421434</v>
      </c>
      <c r="AN31" s="71">
        <v>60.340483070120477</v>
      </c>
      <c r="AO31" s="71">
        <v>62.168636610528672</v>
      </c>
      <c r="AP31" s="71">
        <v>63.679565248227981</v>
      </c>
      <c r="AQ31" s="71">
        <v>63.470011334484518</v>
      </c>
      <c r="AR31" s="71">
        <v>62.059912513345829</v>
      </c>
      <c r="AS31" s="71">
        <v>62.064924402585589</v>
      </c>
      <c r="AT31" s="71">
        <v>63.305110545538277</v>
      </c>
      <c r="AU31" s="71">
        <v>67.596881770995367</v>
      </c>
      <c r="AV31" s="71">
        <v>71.111604017944671</v>
      </c>
      <c r="AW31" s="71">
        <v>73.993915686403312</v>
      </c>
      <c r="AX31" s="71">
        <v>74.963103453198471</v>
      </c>
      <c r="AY31" s="71">
        <v>75.803637561082908</v>
      </c>
      <c r="AZ31" s="71">
        <v>76.932906931205508</v>
      </c>
      <c r="BA31" s="71">
        <v>80.335965637593802</v>
      </c>
      <c r="BB31" s="71">
        <v>82.666271592307567</v>
      </c>
      <c r="BC31" s="71">
        <v>87.073288924728885</v>
      </c>
      <c r="BD31" s="71">
        <v>90.547024515268831</v>
      </c>
      <c r="BE31" s="71">
        <v>95.627161128606787</v>
      </c>
      <c r="BF31" s="71">
        <v>99.190607392544678</v>
      </c>
      <c r="BG31" s="71">
        <v>101.88373925178256</v>
      </c>
      <c r="BH31" s="71">
        <v>106.24944488763788</v>
      </c>
      <c r="BI31" s="71">
        <v>109.74694862618236</v>
      </c>
      <c r="BJ31" s="71">
        <v>109.97998884142594</v>
      </c>
      <c r="BK31" s="71">
        <v>114.87910628184275</v>
      </c>
      <c r="BL31" s="71">
        <v>120.53076093973125</v>
      </c>
      <c r="BM31" s="71">
        <v>127.24899836368469</v>
      </c>
      <c r="BN31" s="71">
        <v>130.04913567747113</v>
      </c>
      <c r="BO31" s="71">
        <v>132.90336710358238</v>
      </c>
      <c r="BP31" s="71">
        <v>138.04583517869301</v>
      </c>
      <c r="BQ31" s="71">
        <v>138.95351250434021</v>
      </c>
      <c r="BR31" s="71">
        <v>141.71251617941167</v>
      </c>
      <c r="BS31" s="71">
        <v>143.18602123091529</v>
      </c>
      <c r="BT31" s="71">
        <v>142.13942210313911</v>
      </c>
      <c r="BU31" s="71">
        <v>141.72380355829191</v>
      </c>
      <c r="BV31" s="71">
        <v>142.07418382237546</v>
      </c>
      <c r="BW31" s="71">
        <v>141.11753030367055</v>
      </c>
      <c r="BX31" s="71">
        <v>135.27368912837588</v>
      </c>
      <c r="BY31" s="71">
        <v>138.36433749005261</v>
      </c>
      <c r="BZ31" s="71">
        <v>137.53892049153657</v>
      </c>
      <c r="CA31" s="71">
        <v>151.60431365625195</v>
      </c>
      <c r="CB31" s="71">
        <v>161.33320128005585</v>
      </c>
      <c r="CC31" s="71">
        <v>165.87362039322986</v>
      </c>
      <c r="CD31" s="71">
        <v>167.84152373106951</v>
      </c>
      <c r="CE31" s="72">
        <v>167.94970061049978</v>
      </c>
    </row>
    <row r="32" spans="2:83" x14ac:dyDescent="0.35">
      <c r="B32" s="108" t="s">
        <v>163</v>
      </c>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121">
        <f t="shared" ref="AH32:BM32" si="8">SUM(AH29:AH31)</f>
        <v>78.372689444230303</v>
      </c>
      <c r="AI32" s="121">
        <f t="shared" si="8"/>
        <v>75.942591827662696</v>
      </c>
      <c r="AJ32" s="121">
        <f t="shared" si="8"/>
        <v>78.213765923816652</v>
      </c>
      <c r="AK32" s="121">
        <f t="shared" si="8"/>
        <v>86.302257672192766</v>
      </c>
      <c r="AL32" s="121">
        <f t="shared" si="8"/>
        <v>91.660773615666784</v>
      </c>
      <c r="AM32" s="121">
        <f t="shared" si="8"/>
        <v>97.417845581929924</v>
      </c>
      <c r="AN32" s="121">
        <f t="shared" si="8"/>
        <v>99.094584267356012</v>
      </c>
      <c r="AO32" s="121">
        <f t="shared" si="8"/>
        <v>102.23274639798181</v>
      </c>
      <c r="AP32" s="121">
        <f t="shared" si="8"/>
        <v>105.38602187077285</v>
      </c>
      <c r="AQ32" s="121">
        <f t="shared" si="8"/>
        <v>103.39388008343821</v>
      </c>
      <c r="AR32" s="121">
        <f t="shared" si="8"/>
        <v>97.944592735836636</v>
      </c>
      <c r="AS32" s="121">
        <f t="shared" si="8"/>
        <v>95.79970781705839</v>
      </c>
      <c r="AT32" s="121">
        <f t="shared" si="8"/>
        <v>99.406071313003409</v>
      </c>
      <c r="AU32" s="121">
        <f t="shared" si="8"/>
        <v>111.75399276130372</v>
      </c>
      <c r="AV32" s="121">
        <f t="shared" si="8"/>
        <v>122.10710186233325</v>
      </c>
      <c r="AW32" s="121">
        <f t="shared" si="8"/>
        <v>129.65861105388836</v>
      </c>
      <c r="AX32" s="121">
        <f t="shared" si="8"/>
        <v>131.68051199320195</v>
      </c>
      <c r="AY32" s="121">
        <f t="shared" si="8"/>
        <v>133.33912520742152</v>
      </c>
      <c r="AZ32" s="121">
        <f t="shared" si="8"/>
        <v>132.99510170248465</v>
      </c>
      <c r="BA32" s="121">
        <f t="shared" si="8"/>
        <v>134.61995690495763</v>
      </c>
      <c r="BB32" s="121">
        <f t="shared" si="8"/>
        <v>135.7599062894476</v>
      </c>
      <c r="BC32" s="121">
        <f t="shared" si="8"/>
        <v>138.9910948228457</v>
      </c>
      <c r="BD32" s="121">
        <f t="shared" si="8"/>
        <v>142.1318725465849</v>
      </c>
      <c r="BE32" s="121">
        <f t="shared" si="8"/>
        <v>147.3438934120077</v>
      </c>
      <c r="BF32" s="121">
        <f t="shared" si="8"/>
        <v>152.15947086316012</v>
      </c>
      <c r="BG32" s="121">
        <f t="shared" si="8"/>
        <v>155.52033025091259</v>
      </c>
      <c r="BH32" s="121">
        <f t="shared" si="8"/>
        <v>159.96133117971766</v>
      </c>
      <c r="BI32" s="121">
        <f t="shared" si="8"/>
        <v>163.68484712487145</v>
      </c>
      <c r="BJ32" s="121">
        <f t="shared" si="8"/>
        <v>164.32783166449315</v>
      </c>
      <c r="BK32" s="121">
        <f t="shared" si="8"/>
        <v>170.85305916962568</v>
      </c>
      <c r="BL32" s="121">
        <f t="shared" si="8"/>
        <v>178.05129817231997</v>
      </c>
      <c r="BM32" s="121">
        <f t="shared" si="8"/>
        <v>192.43965178327721</v>
      </c>
      <c r="BN32" s="121">
        <f t="shared" ref="BN32:CE32" si="9">SUM(BN29:BN31)</f>
        <v>196.41300806219567</v>
      </c>
      <c r="BO32" s="121">
        <f t="shared" si="9"/>
        <v>200.56708195589931</v>
      </c>
      <c r="BP32" s="121">
        <f t="shared" si="9"/>
        <v>207.1354254128849</v>
      </c>
      <c r="BQ32" s="121">
        <f t="shared" si="9"/>
        <v>206.2002305576512</v>
      </c>
      <c r="BR32" s="121">
        <f t="shared" si="9"/>
        <v>209.201466168829</v>
      </c>
      <c r="BS32" s="121">
        <f t="shared" si="9"/>
        <v>211.93572031759408</v>
      </c>
      <c r="BT32" s="121">
        <f t="shared" si="9"/>
        <v>210.15213598113874</v>
      </c>
      <c r="BU32" s="121">
        <f t="shared" si="9"/>
        <v>211.72485086539581</v>
      </c>
      <c r="BV32" s="121">
        <f t="shared" si="9"/>
        <v>214.90847427673779</v>
      </c>
      <c r="BW32" s="121">
        <f t="shared" si="9"/>
        <v>219.6605984403501</v>
      </c>
      <c r="BX32" s="121">
        <f t="shared" si="9"/>
        <v>229.32661412102567</v>
      </c>
      <c r="BY32" s="121">
        <f t="shared" si="9"/>
        <v>234.19148623000351</v>
      </c>
      <c r="BZ32" s="121">
        <f t="shared" si="9"/>
        <v>231.37476554376292</v>
      </c>
      <c r="CA32" s="121">
        <f t="shared" si="9"/>
        <v>255.79925967221311</v>
      </c>
      <c r="CB32" s="121">
        <f t="shared" si="9"/>
        <v>276.31472732405018</v>
      </c>
      <c r="CC32" s="121">
        <f t="shared" si="9"/>
        <v>286.54260512820446</v>
      </c>
      <c r="CD32" s="121">
        <f t="shared" si="9"/>
        <v>289.93768952818215</v>
      </c>
      <c r="CE32" s="122">
        <f t="shared" si="9"/>
        <v>292.1214420693326</v>
      </c>
    </row>
    <row r="33" spans="2:83" x14ac:dyDescent="0.35">
      <c r="B33" s="123"/>
      <c r="C33" s="123"/>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6"/>
    </row>
    <row r="34" spans="2:83" x14ac:dyDescent="0.35">
      <c r="AL34" s="144"/>
      <c r="AT34" s="145"/>
      <c r="CE34" s="132"/>
    </row>
    <row r="35" spans="2:83" ht="31" x14ac:dyDescent="0.35">
      <c r="B35" s="120" t="s">
        <v>240</v>
      </c>
      <c r="CE35" s="132"/>
    </row>
    <row r="36" spans="2:83" x14ac:dyDescent="0.35">
      <c r="B36" s="73" t="s">
        <v>232</v>
      </c>
      <c r="AH36" s="103">
        <v>1.1123857795343532E-2</v>
      </c>
      <c r="AI36" s="103">
        <v>1.3734751244002049E-2</v>
      </c>
      <c r="AJ36" s="103">
        <v>1.3011006865494803E-2</v>
      </c>
      <c r="AK36" s="103">
        <v>1.3792865525988999E-2</v>
      </c>
      <c r="AL36" s="103">
        <v>1.414888415866002E-2</v>
      </c>
      <c r="AM36" s="103">
        <v>1.4319504408909403E-2</v>
      </c>
      <c r="AN36" s="103">
        <v>1.4438703619702002E-2</v>
      </c>
      <c r="AO36" s="103">
        <v>1.4020860564889315E-2</v>
      </c>
      <c r="AP36" s="103">
        <v>1.3388823039165205E-2</v>
      </c>
      <c r="AQ36" s="103">
        <v>1.2240516631592924E-2</v>
      </c>
      <c r="AR36" s="103">
        <v>1.1132378425641411E-2</v>
      </c>
      <c r="AS36" s="103">
        <v>1.0363039913872444E-2</v>
      </c>
      <c r="AT36" s="103">
        <v>1.0095560577892244E-2</v>
      </c>
      <c r="AU36" s="103">
        <v>1.1284697380895006E-2</v>
      </c>
      <c r="AV36" s="103">
        <v>1.2587492297795362E-2</v>
      </c>
      <c r="AW36" s="103">
        <v>1.2993257379010231E-2</v>
      </c>
      <c r="AX36" s="103">
        <v>1.2543601148583843E-2</v>
      </c>
      <c r="AY36" s="103">
        <v>1.2350226261328831E-2</v>
      </c>
      <c r="AZ36" s="103">
        <v>1.1963047023013377E-2</v>
      </c>
      <c r="BA36" s="103">
        <v>1.1591589039355086E-2</v>
      </c>
      <c r="BB36" s="103">
        <v>1.1341355912783221E-2</v>
      </c>
      <c r="BC36" s="103">
        <v>1.179268524091058E-2</v>
      </c>
      <c r="BD36" s="103">
        <v>1.1288363809008543E-2</v>
      </c>
      <c r="BE36" s="103">
        <v>1.1349574172389545E-2</v>
      </c>
      <c r="BF36" s="103">
        <v>1.1293452719091978E-2</v>
      </c>
      <c r="BG36" s="103">
        <v>3.7659899156980629E-3</v>
      </c>
      <c r="BH36" s="103">
        <v>3.1762719794260208E-3</v>
      </c>
      <c r="BI36" s="103">
        <v>2.4450821356382653E-3</v>
      </c>
      <c r="BJ36" s="103">
        <v>2.0399058879530555E-3</v>
      </c>
      <c r="BK36" s="103">
        <v>1.7724880913693078E-3</v>
      </c>
      <c r="BL36" s="103">
        <v>1.6178092050250618E-3</v>
      </c>
      <c r="BM36" s="103">
        <v>1.3253851028163224E-3</v>
      </c>
      <c r="BN36" s="103">
        <v>1.1367955921932527E-3</v>
      </c>
      <c r="BO36" s="103">
        <v>1.0564945556250384E-3</v>
      </c>
      <c r="BP36" s="103">
        <v>9.7448008860664178E-4</v>
      </c>
      <c r="BQ36" s="103">
        <v>9.0558107083390778E-4</v>
      </c>
      <c r="BR36" s="103">
        <v>9.7920928839057161E-4</v>
      </c>
      <c r="BS36" s="103">
        <v>9.8844113627389587E-4</v>
      </c>
      <c r="BT36" s="103">
        <v>9.6710484441713007E-4</v>
      </c>
      <c r="BU36" s="103">
        <v>9.5488418518783005E-4</v>
      </c>
      <c r="BV36" s="103">
        <v>9.8612119373609982E-4</v>
      </c>
      <c r="BW36" s="103">
        <v>1.0300952682805635E-3</v>
      </c>
      <c r="BX36" s="103">
        <v>1.0827073060835793E-3</v>
      </c>
      <c r="BY36" s="103">
        <v>1.0484080250566159E-3</v>
      </c>
      <c r="BZ36" s="103">
        <v>1.1344503276049852E-3</v>
      </c>
      <c r="CA36" s="103">
        <v>1.3849744684147197E-3</v>
      </c>
      <c r="CB36" s="103">
        <v>1.561047738243932E-3</v>
      </c>
      <c r="CC36" s="103">
        <v>1.6547321090804239E-3</v>
      </c>
      <c r="CD36" s="103">
        <v>1.7189893119835501E-3</v>
      </c>
      <c r="CE36" s="104">
        <v>1.7800381482993071E-3</v>
      </c>
    </row>
    <row r="37" spans="2:83" x14ac:dyDescent="0.35">
      <c r="B37" s="73" t="s">
        <v>233</v>
      </c>
      <c r="AH37" s="103">
        <v>2.2817894946727594E-2</v>
      </c>
      <c r="AI37" s="103">
        <v>2.0686998383894664E-2</v>
      </c>
      <c r="AJ37" s="103">
        <v>2.3477441421854504E-2</v>
      </c>
      <c r="AK37" s="103">
        <v>2.7880469738321825E-2</v>
      </c>
      <c r="AL37" s="103">
        <v>3.0074300720217061E-2</v>
      </c>
      <c r="AM37" s="103">
        <v>3.2316056649047784E-2</v>
      </c>
      <c r="AN37" s="103">
        <v>3.3227906766353399E-2</v>
      </c>
      <c r="AO37" s="103">
        <v>3.3137320033335069E-2</v>
      </c>
      <c r="AP37" s="103">
        <v>3.3663311291536629E-2</v>
      </c>
      <c r="AQ37" s="103">
        <v>3.0433027331948703E-2</v>
      </c>
      <c r="AR37" s="103">
        <v>2.6130257348112425E-2</v>
      </c>
      <c r="AS37" s="103">
        <v>2.4347125111328617E-2</v>
      </c>
      <c r="AT37" s="103">
        <v>2.6290996484691055E-2</v>
      </c>
      <c r="AU37" s="103">
        <v>3.1686660032836024E-2</v>
      </c>
      <c r="AV37" s="103">
        <v>3.6854837030254772E-2</v>
      </c>
      <c r="AW37" s="103">
        <v>3.9037049003191403E-2</v>
      </c>
      <c r="AX37" s="103">
        <v>3.8686449671607066E-2</v>
      </c>
      <c r="AY37" s="103">
        <v>3.8671603609652744E-2</v>
      </c>
      <c r="AZ37" s="103">
        <v>3.7033243338639568E-2</v>
      </c>
      <c r="BA37" s="103">
        <v>3.4600496497442436E-2</v>
      </c>
      <c r="BB37" s="103">
        <v>3.2959843646076931E-2</v>
      </c>
      <c r="BC37" s="103">
        <v>3.085306445574687E-2</v>
      </c>
      <c r="BD37" s="103">
        <v>2.84706180002831E-2</v>
      </c>
      <c r="BE37" s="103">
        <v>2.8085553771252308E-2</v>
      </c>
      <c r="BF37" s="103">
        <v>2.7556975193458046E-2</v>
      </c>
      <c r="BG37" s="103">
        <v>2.7153002904316138E-2</v>
      </c>
      <c r="BH37" s="103">
        <v>2.6596073892497359E-2</v>
      </c>
      <c r="BI37" s="103">
        <v>2.5989656367332345E-2</v>
      </c>
      <c r="BJ37" s="103">
        <v>2.570262776690517E-2</v>
      </c>
      <c r="BK37" s="103">
        <v>2.5681371986949943E-2</v>
      </c>
      <c r="BL37" s="103">
        <v>2.7039478951103087E-2</v>
      </c>
      <c r="BM37" s="103">
        <v>3.1594089678256464E-2</v>
      </c>
      <c r="BN37" s="103">
        <v>3.1387114927331081E-2</v>
      </c>
      <c r="BO37" s="103">
        <v>3.1707391045717584E-2</v>
      </c>
      <c r="BP37" s="103">
        <v>3.1849401489455476E-2</v>
      </c>
      <c r="BQ37" s="103">
        <v>2.8686206729469112E-2</v>
      </c>
      <c r="BR37" s="103">
        <v>2.789947459670452E-2</v>
      </c>
      <c r="BS37" s="103">
        <v>2.7698237918089071E-2</v>
      </c>
      <c r="BT37" s="103">
        <v>2.6761796469567813E-2</v>
      </c>
      <c r="BU37" s="103">
        <v>2.6947690415222603E-2</v>
      </c>
      <c r="BV37" s="103">
        <v>2.7550331183429717E-2</v>
      </c>
      <c r="BW37" s="103">
        <v>2.9521681650833104E-2</v>
      </c>
      <c r="BX37" s="103">
        <v>4.0850659509477825E-2</v>
      </c>
      <c r="BY37" s="103">
        <v>3.6785911962925723E-2</v>
      </c>
      <c r="BZ37" s="103">
        <v>3.5412712388438607E-2</v>
      </c>
      <c r="CA37" s="103">
        <v>3.9107778892543139E-2</v>
      </c>
      <c r="CB37" s="103">
        <v>4.2200648112002068E-2</v>
      </c>
      <c r="CC37" s="103">
        <v>4.319220287374842E-2</v>
      </c>
      <c r="CD37" s="103">
        <v>4.2744702445710332E-2</v>
      </c>
      <c r="CE37" s="104">
        <v>4.2626342751824475E-2</v>
      </c>
    </row>
    <row r="38" spans="2:83" x14ac:dyDescent="0.35">
      <c r="B38" s="73" t="s">
        <v>222</v>
      </c>
      <c r="AH38" s="103">
        <v>4.8558247257928872E-2</v>
      </c>
      <c r="AI38" s="103">
        <v>4.6287381216157254E-2</v>
      </c>
      <c r="AJ38" s="103">
        <v>4.8186407555005965E-2</v>
      </c>
      <c r="AK38" s="103">
        <v>5.1168087273733003E-2</v>
      </c>
      <c r="AL38" s="103">
        <v>5.2345736523916039E-2</v>
      </c>
      <c r="AM38" s="103">
        <v>5.2025375621777864E-2</v>
      </c>
      <c r="AN38" s="103">
        <v>5.1424779134640511E-2</v>
      </c>
      <c r="AO38" s="103">
        <v>5.1403232597866944E-2</v>
      </c>
      <c r="AP38" s="103">
        <v>5.1539066187302092E-2</v>
      </c>
      <c r="AQ38" s="103">
        <v>4.8563437879220704E-2</v>
      </c>
      <c r="AR38" s="103">
        <v>4.566774025240937E-2</v>
      </c>
      <c r="AS38" s="103">
        <v>4.5116850561250303E-2</v>
      </c>
      <c r="AT38" s="103">
        <v>4.6675387339565423E-2</v>
      </c>
      <c r="AU38" s="103">
        <v>4.9616605653859863E-2</v>
      </c>
      <c r="AV38" s="103">
        <v>5.2482266128933183E-2</v>
      </c>
      <c r="AW38" s="103">
        <v>5.3286222311139858E-2</v>
      </c>
      <c r="AX38" s="103">
        <v>5.2072542514408349E-2</v>
      </c>
      <c r="AY38" s="103">
        <v>5.1389470655144355E-2</v>
      </c>
      <c r="AZ38" s="103">
        <v>5.0747530139824526E-2</v>
      </c>
      <c r="BA38" s="103">
        <v>5.0492672705199762E-2</v>
      </c>
      <c r="BB38" s="103">
        <v>5.0250336432281245E-2</v>
      </c>
      <c r="BC38" s="103">
        <v>5.0929258987820421E-2</v>
      </c>
      <c r="BD38" s="103">
        <v>5.1213028360947911E-2</v>
      </c>
      <c r="BE38" s="103">
        <v>5.3112091867368823E-2</v>
      </c>
      <c r="BF38" s="103">
        <v>5.2380350527028816E-2</v>
      </c>
      <c r="BG38" s="103">
        <v>5.2034916698118099E-2</v>
      </c>
      <c r="BH38" s="103">
        <v>5.2991845404012312E-2</v>
      </c>
      <c r="BI38" s="103">
        <v>5.3061000004368523E-2</v>
      </c>
      <c r="BJ38" s="103">
        <v>5.2376324511265782E-2</v>
      </c>
      <c r="BK38" s="103">
        <v>5.310774215499095E-2</v>
      </c>
      <c r="BL38" s="103">
        <v>5.7080794358049358E-2</v>
      </c>
      <c r="BM38" s="103">
        <v>6.1874012116018298E-2</v>
      </c>
      <c r="BN38" s="103">
        <v>6.1535580873655515E-2</v>
      </c>
      <c r="BO38" s="103">
        <v>6.2345012391759005E-2</v>
      </c>
      <c r="BP38" s="103">
        <v>6.3617530371309711E-2</v>
      </c>
      <c r="BQ38" s="103">
        <v>6.1284990615000853E-2</v>
      </c>
      <c r="BR38" s="103">
        <v>6.0831584875863043E-2</v>
      </c>
      <c r="BS38" s="103">
        <v>5.9980830316096453E-2</v>
      </c>
      <c r="BT38" s="103">
        <v>5.8199574223633546E-2</v>
      </c>
      <c r="BU38" s="103">
        <v>5.6761758924008025E-2</v>
      </c>
      <c r="BV38" s="103">
        <v>5.5850293506334373E-2</v>
      </c>
      <c r="BW38" s="103">
        <v>5.4990457303606168E-2</v>
      </c>
      <c r="BX38" s="103">
        <v>6.0304153701654768E-2</v>
      </c>
      <c r="BY38" s="103">
        <v>5.4624738524188081E-2</v>
      </c>
      <c r="BZ38" s="103">
        <v>5.356633174621566E-2</v>
      </c>
      <c r="CA38" s="103">
        <v>5.8915936290310486E-2</v>
      </c>
      <c r="CB38" s="103">
        <v>6.1402337395074759E-2</v>
      </c>
      <c r="CC38" s="103">
        <v>6.1647104888432294E-2</v>
      </c>
      <c r="CD38" s="103">
        <v>6.1122752926746071E-2</v>
      </c>
      <c r="CE38" s="104">
        <v>6.0062283815550718E-2</v>
      </c>
    </row>
    <row r="39" spans="2:83" ht="26.25" customHeight="1" x14ac:dyDescent="0.35">
      <c r="B39" s="73" t="s">
        <v>234</v>
      </c>
      <c r="D39" s="146"/>
      <c r="E39" s="146"/>
      <c r="F39" s="146"/>
      <c r="G39" s="146"/>
      <c r="H39" s="146"/>
      <c r="I39" s="146"/>
      <c r="J39" s="146"/>
      <c r="K39" s="103">
        <v>2.9811474991059111E-2</v>
      </c>
      <c r="L39" s="103">
        <v>2.8527549380965876E-2</v>
      </c>
      <c r="M39" s="103">
        <v>2.9441556710649072E-2</v>
      </c>
      <c r="N39" s="103">
        <v>3.6761806805519846E-2</v>
      </c>
      <c r="O39" s="103">
        <v>3.5823415889353491E-2</v>
      </c>
      <c r="P39" s="103">
        <v>3.4067790248113808E-2</v>
      </c>
      <c r="Q39" s="103">
        <v>3.7484008528784647E-2</v>
      </c>
      <c r="R39" s="103">
        <v>3.793080031238328E-2</v>
      </c>
      <c r="S39" s="103">
        <v>4.1152701644479234E-2</v>
      </c>
      <c r="T39" s="103">
        <v>3.9261533165021803E-2</v>
      </c>
      <c r="U39" s="103">
        <v>4.461497397571066E-2</v>
      </c>
      <c r="V39" s="103">
        <v>4.3866850206482295E-2</v>
      </c>
      <c r="W39" s="103">
        <v>4.6502657697916179E-2</v>
      </c>
      <c r="X39" s="103">
        <v>4.6367950746077212E-2</v>
      </c>
      <c r="Y39" s="103">
        <v>4.5193952381888607E-2</v>
      </c>
      <c r="Z39" s="103">
        <v>4.3670118804336529E-2</v>
      </c>
      <c r="AA39" s="103">
        <v>4.5679872431997282E-2</v>
      </c>
      <c r="AB39" s="103">
        <v>4.5177651243626327E-2</v>
      </c>
      <c r="AC39" s="103">
        <v>4.6493597866357719E-2</v>
      </c>
      <c r="AD39" s="103">
        <v>5.0089897138201452E-2</v>
      </c>
      <c r="AE39" s="103">
        <v>5.4480136697255301E-2</v>
      </c>
      <c r="AF39" s="103">
        <v>5.4904678790608646E-2</v>
      </c>
      <c r="AG39" s="103">
        <v>5.4670944518350417E-2</v>
      </c>
      <c r="AH39" s="103">
        <v>5.4365904365904369E-2</v>
      </c>
      <c r="AI39" s="103">
        <v>5.1308612471040314E-2</v>
      </c>
      <c r="AJ39" s="103">
        <v>5.429595386955368E-2</v>
      </c>
      <c r="AK39" s="103">
        <v>5.6522759267949321E-2</v>
      </c>
      <c r="AL39" s="103">
        <v>5.5599997557386163E-2</v>
      </c>
      <c r="AM39" s="103">
        <v>5.5283762803114068E-2</v>
      </c>
      <c r="AN39" s="103">
        <v>5.4046702485376331E-2</v>
      </c>
      <c r="AO39" s="103">
        <v>5.2971256108755319E-2</v>
      </c>
      <c r="AP39" s="103">
        <v>5.3243775721858233E-2</v>
      </c>
      <c r="AQ39" s="103">
        <v>4.9635421265888074E-2</v>
      </c>
      <c r="AR39" s="103">
        <v>4.5628257257629187E-2</v>
      </c>
      <c r="AS39" s="103">
        <v>4.3951235223095367E-2</v>
      </c>
      <c r="AT39" s="103">
        <v>4.4867559856462146E-2</v>
      </c>
      <c r="AU39" s="103">
        <v>4.9227439474827085E-2</v>
      </c>
      <c r="AV39" s="103">
        <v>5.0544578283881661E-2</v>
      </c>
      <c r="AW39" s="103">
        <v>5.051202795237366E-2</v>
      </c>
      <c r="AX39" s="103">
        <v>4.8478108231811236E-2</v>
      </c>
      <c r="AY39" s="103">
        <v>4.6987752548137258E-2</v>
      </c>
      <c r="AZ39" s="103">
        <v>4.559921929418484E-2</v>
      </c>
      <c r="BA39" s="103">
        <v>4.4661327709889981E-2</v>
      </c>
      <c r="BB39" s="103">
        <v>4.4540644212750891E-2</v>
      </c>
      <c r="BC39" s="103">
        <v>4.4293418762883868E-2</v>
      </c>
      <c r="BD39" s="103">
        <v>4.2892409953506155E-2</v>
      </c>
      <c r="BE39" s="103">
        <v>4.4313651615421466E-2</v>
      </c>
      <c r="BF39" s="103">
        <v>4.4404004732334391E-2</v>
      </c>
      <c r="BG39" s="103">
        <v>4.3973654342007173E-2</v>
      </c>
      <c r="BH39" s="103">
        <v>4.3514487311868334E-2</v>
      </c>
      <c r="BI39" s="103">
        <v>4.2868468505797216E-2</v>
      </c>
      <c r="BJ39" s="103">
        <v>4.2426603380497439E-2</v>
      </c>
      <c r="BK39" s="103">
        <v>4.3019027982902122E-2</v>
      </c>
      <c r="BL39" s="103">
        <v>4.5895831875635132E-2</v>
      </c>
      <c r="BM39" s="103">
        <v>4.9838772405301865E-2</v>
      </c>
      <c r="BN39" s="103">
        <v>4.9277306778639056E-2</v>
      </c>
      <c r="BO39" s="103">
        <v>5.0558998827599747E-2</v>
      </c>
      <c r="BP39" s="103">
        <v>5.1761526337585087E-2</v>
      </c>
      <c r="BQ39" s="103">
        <v>5.0750551919610025E-2</v>
      </c>
      <c r="BR39" s="103">
        <v>5.0387091126964878E-2</v>
      </c>
      <c r="BS39" s="103">
        <v>5.0369606196978688E-2</v>
      </c>
      <c r="BT39" s="103">
        <v>4.9364682141516403E-2</v>
      </c>
      <c r="BU39" s="103">
        <v>4.8506548212355498E-2</v>
      </c>
      <c r="BV39" s="103">
        <v>4.8122546980813162E-2</v>
      </c>
      <c r="BW39" s="103">
        <v>4.7510539402840765E-2</v>
      </c>
      <c r="BX39" s="103">
        <v>5.2977568159478364E-2</v>
      </c>
      <c r="BY39" s="103">
        <v>4.8031140683575856E-2</v>
      </c>
      <c r="BZ39" s="103">
        <v>4.7008704798058895E-2</v>
      </c>
      <c r="CA39" s="103">
        <v>5.1691279208628767E-2</v>
      </c>
      <c r="CB39" s="103">
        <v>5.3784615261431364E-2</v>
      </c>
      <c r="CC39" s="103">
        <v>5.4073883367485337E-2</v>
      </c>
      <c r="CD39" s="103">
        <v>5.3757112670237944E-2</v>
      </c>
      <c r="CE39" s="104">
        <v>5.2913338078140686E-2</v>
      </c>
    </row>
    <row r="40" spans="2:83" x14ac:dyDescent="0.35">
      <c r="B40" s="73" t="s">
        <v>235</v>
      </c>
      <c r="D40" s="146"/>
      <c r="E40" s="146"/>
      <c r="F40" s="146"/>
      <c r="G40" s="146"/>
      <c r="H40" s="146"/>
      <c r="I40" s="146"/>
      <c r="J40" s="146"/>
      <c r="K40" s="103">
        <v>5.8294589485515759E-3</v>
      </c>
      <c r="L40" s="103">
        <v>5.7319724033645207E-3</v>
      </c>
      <c r="M40" s="103">
        <v>5.3134301834821618E-3</v>
      </c>
      <c r="N40" s="103">
        <v>5.6484100454272735E-3</v>
      </c>
      <c r="O40" s="103">
        <v>6.3726278546156322E-3</v>
      </c>
      <c r="P40" s="103">
        <v>6.7377350700048794E-3</v>
      </c>
      <c r="Q40" s="103">
        <v>6.0803127221037666E-3</v>
      </c>
      <c r="R40" s="103">
        <v>6.7841499439747384E-3</v>
      </c>
      <c r="S40" s="103">
        <v>6.809710258418168E-3</v>
      </c>
      <c r="T40" s="103">
        <v>6.4063575854946065E-3</v>
      </c>
      <c r="U40" s="103">
        <v>6.5634592286133728E-3</v>
      </c>
      <c r="V40" s="103">
        <v>7.4458766111875855E-3</v>
      </c>
      <c r="W40" s="103">
        <v>9.0714520908791573E-3</v>
      </c>
      <c r="X40" s="103">
        <v>9.1688400530163753E-3</v>
      </c>
      <c r="Y40" s="103">
        <v>9.2542712777461018E-3</v>
      </c>
      <c r="Z40" s="103">
        <v>9.764123168577464E-3</v>
      </c>
      <c r="AA40" s="103">
        <v>1.0621894013283173E-2</v>
      </c>
      <c r="AB40" s="103">
        <v>1.1432706222865411E-2</v>
      </c>
      <c r="AC40" s="103">
        <v>1.1757961937173407E-2</v>
      </c>
      <c r="AD40" s="103">
        <v>1.230471534779509E-2</v>
      </c>
      <c r="AE40" s="103">
        <v>1.3662278342752646E-2</v>
      </c>
      <c r="AF40" s="103">
        <v>1.465218737683689E-2</v>
      </c>
      <c r="AG40" s="103">
        <v>1.5104709047897092E-2</v>
      </c>
      <c r="AH40" s="103">
        <v>1.3991683991683993E-2</v>
      </c>
      <c r="AI40" s="103">
        <v>1.2636954064242149E-2</v>
      </c>
      <c r="AJ40" s="103">
        <v>1.4312994928790047E-2</v>
      </c>
      <c r="AK40" s="103">
        <v>1.963280150164242E-2</v>
      </c>
      <c r="AL40" s="103">
        <v>2.4172717224702153E-2</v>
      </c>
      <c r="AM40" s="103">
        <v>2.638530532006389E-2</v>
      </c>
      <c r="AN40" s="103">
        <v>2.7933930542099073E-2</v>
      </c>
      <c r="AO40" s="103">
        <v>2.8864237558904798E-2</v>
      </c>
      <c r="AP40" s="103">
        <v>2.8920422743884372E-2</v>
      </c>
      <c r="AQ40" s="103">
        <v>2.6182232711160432E-2</v>
      </c>
      <c r="AR40" s="103">
        <v>2.3225804122880198E-2</v>
      </c>
      <c r="AS40" s="103">
        <v>2.2529708469579923E-2</v>
      </c>
      <c r="AT40" s="103">
        <v>2.4704154656156253E-2</v>
      </c>
      <c r="AU40" s="103">
        <v>2.834133432505441E-2</v>
      </c>
      <c r="AV40" s="103">
        <v>3.4571669257981157E-2</v>
      </c>
      <c r="AW40" s="103">
        <v>3.6831146200623437E-2</v>
      </c>
      <c r="AX40" s="103">
        <v>3.693165300135362E-2</v>
      </c>
      <c r="AY40" s="103">
        <v>3.6811268286037861E-2</v>
      </c>
      <c r="AZ40" s="103">
        <v>3.5084621628082048E-2</v>
      </c>
      <c r="BA40" s="103">
        <v>3.2771624689015434E-2</v>
      </c>
      <c r="BB40" s="103">
        <v>3.088184865373466E-2</v>
      </c>
      <c r="BC40" s="103">
        <v>2.9028586031160958E-2</v>
      </c>
      <c r="BD40" s="103">
        <v>2.6622525289671801E-2</v>
      </c>
      <c r="BE40" s="103">
        <v>2.6815362951771948E-2</v>
      </c>
      <c r="BF40" s="103">
        <v>2.6711412963654497E-2</v>
      </c>
      <c r="BG40" s="103">
        <v>2.6153223379513476E-2</v>
      </c>
      <c r="BH40" s="103">
        <v>2.6095952588420887E-2</v>
      </c>
      <c r="BI40" s="103">
        <v>2.5135493029157553E-2</v>
      </c>
      <c r="BJ40" s="103">
        <v>2.4981962947234218E-2</v>
      </c>
      <c r="BK40" s="103">
        <v>2.4693947144231138E-2</v>
      </c>
      <c r="BL40" s="103">
        <v>2.587280398984081E-2</v>
      </c>
      <c r="BM40" s="103">
        <v>2.9907702351858766E-2</v>
      </c>
      <c r="BN40" s="103">
        <v>2.9908396606006419E-2</v>
      </c>
      <c r="BO40" s="103">
        <v>2.9880012971342851E-2</v>
      </c>
      <c r="BP40" s="103">
        <v>2.9766336603226553E-2</v>
      </c>
      <c r="BQ40" s="103">
        <v>2.5563937810961414E-2</v>
      </c>
      <c r="BR40" s="103">
        <v>2.4436693579013125E-2</v>
      </c>
      <c r="BS40" s="103">
        <v>2.3434330756710722E-2</v>
      </c>
      <c r="BT40" s="103">
        <v>2.2211353460414619E-2</v>
      </c>
      <c r="BU40" s="103">
        <v>2.1662812549406184E-2</v>
      </c>
      <c r="BV40" s="103">
        <v>2.1945061571731504E-2</v>
      </c>
      <c r="BW40" s="103">
        <v>2.371502756549131E-2</v>
      </c>
      <c r="BX40" s="103">
        <v>3.427115729099596E-2</v>
      </c>
      <c r="BY40" s="103">
        <v>3.0526509875585618E-2</v>
      </c>
      <c r="BZ40" s="103">
        <v>2.8765648403040734E-2</v>
      </c>
      <c r="CA40" s="103">
        <v>3.1185970751884742E-2</v>
      </c>
      <c r="CB40" s="103">
        <v>3.36035410353153E-2</v>
      </c>
      <c r="CC40" s="103">
        <v>3.4167377313831335E-2</v>
      </c>
      <c r="CD40" s="103">
        <v>3.3244394409483694E-2</v>
      </c>
      <c r="CE40" s="104">
        <v>3.2586818701968966E-2</v>
      </c>
    </row>
    <row r="41" spans="2:83" x14ac:dyDescent="0.35">
      <c r="B41" s="73" t="s">
        <v>236</v>
      </c>
      <c r="D41" s="146"/>
      <c r="E41" s="146"/>
      <c r="F41" s="146"/>
      <c r="G41" s="146"/>
      <c r="H41" s="146"/>
      <c r="I41" s="146"/>
      <c r="J41" s="146"/>
      <c r="K41" s="103">
        <v>1.2501915904562408E-2</v>
      </c>
      <c r="L41" s="103">
        <v>1.2087704375767887E-2</v>
      </c>
      <c r="M41" s="103">
        <v>1.1941889910702387E-2</v>
      </c>
      <c r="N41" s="103">
        <v>1.2745350132853347E-2</v>
      </c>
      <c r="O41" s="103">
        <v>1.2097941460276618E-2</v>
      </c>
      <c r="P41" s="103">
        <v>1.136218610412522E-2</v>
      </c>
      <c r="Q41" s="103">
        <v>1.1627576403695807E-2</v>
      </c>
      <c r="R41" s="103">
        <v>1.1167702285151609E-2</v>
      </c>
      <c r="S41" s="103">
        <v>1.1257635082223964E-2</v>
      </c>
      <c r="T41" s="103">
        <v>1.0623708974064724E-2</v>
      </c>
      <c r="U41" s="103">
        <v>1.0810089416789006E-2</v>
      </c>
      <c r="V41" s="103">
        <v>1.016894005756476E-2</v>
      </c>
      <c r="W41" s="103">
        <v>1.0035749564890164E-2</v>
      </c>
      <c r="X41" s="103">
        <v>1.2277138825943818E-2</v>
      </c>
      <c r="Y41" s="103">
        <v>1.2242691150738255E-2</v>
      </c>
      <c r="Z41" s="103">
        <v>9.5441792802466122E-3</v>
      </c>
      <c r="AA41" s="103">
        <v>9.182109516511076E-3</v>
      </c>
      <c r="AB41" s="103">
        <v>9.6311724846829053E-3</v>
      </c>
      <c r="AC41" s="103">
        <v>8.1833870364336307E-3</v>
      </c>
      <c r="AD41" s="103">
        <v>7.8948976474182697E-3</v>
      </c>
      <c r="AE41" s="103">
        <v>9.1228041141571039E-3</v>
      </c>
      <c r="AF41" s="103">
        <v>8.6636450650301212E-3</v>
      </c>
      <c r="AG41" s="103">
        <v>1.0687606469749049E-2</v>
      </c>
      <c r="AH41" s="103">
        <v>1.4142411642411644E-2</v>
      </c>
      <c r="AI41" s="103">
        <v>1.6763564308771507E-2</v>
      </c>
      <c r="AJ41" s="103">
        <v>1.6065907044011528E-2</v>
      </c>
      <c r="AK41" s="103">
        <v>1.66858617684521E-2</v>
      </c>
      <c r="AL41" s="103">
        <v>1.6796206620704818E-2</v>
      </c>
      <c r="AM41" s="103">
        <v>1.6991868556557096E-2</v>
      </c>
      <c r="AN41" s="103">
        <v>1.7110756493220525E-2</v>
      </c>
      <c r="AO41" s="103">
        <v>1.6725919528431228E-2</v>
      </c>
      <c r="AP41" s="103">
        <v>1.642700205226133E-2</v>
      </c>
      <c r="AQ41" s="103">
        <v>1.5419327865713804E-2</v>
      </c>
      <c r="AR41" s="103">
        <v>1.4076314645653839E-2</v>
      </c>
      <c r="AS41" s="103">
        <v>1.3346071893776049E-2</v>
      </c>
      <c r="AT41" s="103">
        <v>1.3490229889530327E-2</v>
      </c>
      <c r="AU41" s="103">
        <v>1.5019189267709402E-2</v>
      </c>
      <c r="AV41" s="103">
        <v>1.680834791512046E-2</v>
      </c>
      <c r="AW41" s="103">
        <v>1.7973354540344422E-2</v>
      </c>
      <c r="AX41" s="103">
        <v>1.7892832101434455E-2</v>
      </c>
      <c r="AY41" s="103">
        <v>1.8612279691950805E-2</v>
      </c>
      <c r="AZ41" s="103">
        <v>1.9059979579210597E-2</v>
      </c>
      <c r="BA41" s="103">
        <v>1.9251805843091847E-2</v>
      </c>
      <c r="BB41" s="103">
        <v>1.9129043124655874E-2</v>
      </c>
      <c r="BC41" s="103">
        <v>2.0253003890433028E-2</v>
      </c>
      <c r="BD41" s="103">
        <v>2.1457074927061601E-2</v>
      </c>
      <c r="BE41" s="103">
        <v>2.1418205243817285E-2</v>
      </c>
      <c r="BF41" s="103">
        <v>2.0115360743589966E-2</v>
      </c>
      <c r="BG41" s="103">
        <v>1.2827031796611675E-2</v>
      </c>
      <c r="BH41" s="103">
        <v>1.3153751375646476E-2</v>
      </c>
      <c r="BI41" s="103">
        <v>1.3491776972384356E-2</v>
      </c>
      <c r="BJ41" s="103">
        <v>1.2710291838392351E-2</v>
      </c>
      <c r="BK41" s="103">
        <v>1.2848627106176942E-2</v>
      </c>
      <c r="BL41" s="103">
        <v>1.3969446648701605E-2</v>
      </c>
      <c r="BM41" s="103">
        <v>1.5047012139930468E-2</v>
      </c>
      <c r="BN41" s="103">
        <v>1.4873788008534387E-2</v>
      </c>
      <c r="BO41" s="103">
        <v>1.4669886194158972E-2</v>
      </c>
      <c r="BP41" s="103">
        <v>1.4913549008560151E-2</v>
      </c>
      <c r="BQ41" s="103">
        <v>1.4562288684732477E-2</v>
      </c>
      <c r="BR41" s="103">
        <v>1.4886484054980123E-2</v>
      </c>
      <c r="BS41" s="103">
        <v>1.4863572416770035E-2</v>
      </c>
      <c r="BT41" s="103">
        <v>1.4352439935687456E-2</v>
      </c>
      <c r="BU41" s="103">
        <v>1.4494972762656782E-2</v>
      </c>
      <c r="BV41" s="103">
        <v>1.4319137330955526E-2</v>
      </c>
      <c r="BW41" s="103">
        <v>1.4316667392293713E-2</v>
      </c>
      <c r="BX41" s="103">
        <v>1.4988792151406805E-2</v>
      </c>
      <c r="BY41" s="103">
        <v>1.390141975903658E-2</v>
      </c>
      <c r="BZ41" s="103">
        <v>1.433913963906705E-2</v>
      </c>
      <c r="CA41" s="103">
        <v>1.6531439690754837E-2</v>
      </c>
      <c r="CB41" s="103">
        <v>1.7776251660748303E-2</v>
      </c>
      <c r="CC41" s="103">
        <v>1.825277918994447E-2</v>
      </c>
      <c r="CD41" s="103">
        <v>1.8584937604718316E-2</v>
      </c>
      <c r="CE41" s="104">
        <v>1.8968845640004183E-2</v>
      </c>
    </row>
    <row r="42" spans="2:83" x14ac:dyDescent="0.35">
      <c r="B42" s="108" t="s">
        <v>163</v>
      </c>
      <c r="D42" s="147"/>
      <c r="E42" s="147"/>
      <c r="F42" s="147"/>
      <c r="G42" s="147"/>
      <c r="H42" s="147"/>
      <c r="I42" s="147"/>
      <c r="J42" s="147"/>
      <c r="K42" s="133">
        <f t="shared" ref="K42:AP42" si="10">SUM(K39:K41)</f>
        <v>4.8142849844173094E-2</v>
      </c>
      <c r="L42" s="133">
        <f t="shared" si="10"/>
        <v>4.634722616009828E-2</v>
      </c>
      <c r="M42" s="133">
        <f t="shared" si="10"/>
        <v>4.6696876804833622E-2</v>
      </c>
      <c r="N42" s="133">
        <f t="shared" si="10"/>
        <v>5.5155566983800468E-2</v>
      </c>
      <c r="O42" s="133">
        <f t="shared" si="10"/>
        <v>5.4293985204245741E-2</v>
      </c>
      <c r="P42" s="133">
        <f t="shared" si="10"/>
        <v>5.2167711422243905E-2</v>
      </c>
      <c r="Q42" s="133">
        <f t="shared" si="10"/>
        <v>5.5191897654584217E-2</v>
      </c>
      <c r="R42" s="133">
        <f t="shared" si="10"/>
        <v>5.5882652541509634E-2</v>
      </c>
      <c r="S42" s="133">
        <f t="shared" si="10"/>
        <v>5.9220046985121365E-2</v>
      </c>
      <c r="T42" s="133">
        <f t="shared" si="10"/>
        <v>5.6291599724581129E-2</v>
      </c>
      <c r="U42" s="133">
        <f t="shared" si="10"/>
        <v>6.198852262111304E-2</v>
      </c>
      <c r="V42" s="133">
        <f t="shared" si="10"/>
        <v>6.1481666875234639E-2</v>
      </c>
      <c r="W42" s="133">
        <f t="shared" si="10"/>
        <v>6.5609859353685504E-2</v>
      </c>
      <c r="X42" s="133">
        <f t="shared" si="10"/>
        <v>6.7813929625037406E-2</v>
      </c>
      <c r="Y42" s="133">
        <f t="shared" si="10"/>
        <v>6.6690914810372967E-2</v>
      </c>
      <c r="Z42" s="133">
        <f t="shared" si="10"/>
        <v>6.297842125316061E-2</v>
      </c>
      <c r="AA42" s="133">
        <f t="shared" si="10"/>
        <v>6.5483875961791532E-2</v>
      </c>
      <c r="AB42" s="133">
        <f t="shared" si="10"/>
        <v>6.6241529951174632E-2</v>
      </c>
      <c r="AC42" s="133">
        <f t="shared" si="10"/>
        <v>6.6434946839964759E-2</v>
      </c>
      <c r="AD42" s="133">
        <f t="shared" si="10"/>
        <v>7.0289510133414806E-2</v>
      </c>
      <c r="AE42" s="133">
        <f t="shared" si="10"/>
        <v>7.7265219154165052E-2</v>
      </c>
      <c r="AF42" s="133">
        <f t="shared" si="10"/>
        <v>7.8220511232475656E-2</v>
      </c>
      <c r="AG42" s="133">
        <f t="shared" si="10"/>
        <v>8.0463260035996562E-2</v>
      </c>
      <c r="AH42" s="133">
        <f t="shared" si="10"/>
        <v>8.2500000000000004E-2</v>
      </c>
      <c r="AI42" s="133">
        <f t="shared" si="10"/>
        <v>8.070913084405397E-2</v>
      </c>
      <c r="AJ42" s="133">
        <f t="shared" si="10"/>
        <v>8.4674855842355262E-2</v>
      </c>
      <c r="AK42" s="133">
        <f t="shared" si="10"/>
        <v>9.2841422538043838E-2</v>
      </c>
      <c r="AL42" s="133">
        <f t="shared" si="10"/>
        <v>9.6568921402793134E-2</v>
      </c>
      <c r="AM42" s="133">
        <f t="shared" si="10"/>
        <v>9.8660936679735051E-2</v>
      </c>
      <c r="AN42" s="133">
        <f t="shared" si="10"/>
        <v>9.9091389520695933E-2</v>
      </c>
      <c r="AO42" s="133">
        <f t="shared" si="10"/>
        <v>9.8561413196091352E-2</v>
      </c>
      <c r="AP42" s="133">
        <f t="shared" si="10"/>
        <v>9.8591200518003935E-2</v>
      </c>
      <c r="AQ42" s="133">
        <f t="shared" ref="AQ42:BV42" si="11">SUM(AQ39:AQ41)</f>
        <v>9.1236981842762313E-2</v>
      </c>
      <c r="AR42" s="133">
        <f t="shared" si="11"/>
        <v>8.2930376026163224E-2</v>
      </c>
      <c r="AS42" s="133">
        <f t="shared" si="11"/>
        <v>7.9827015586451347E-2</v>
      </c>
      <c r="AT42" s="133">
        <f t="shared" si="11"/>
        <v>8.306194440214873E-2</v>
      </c>
      <c r="AU42" s="133">
        <f t="shared" si="11"/>
        <v>9.25879630675909E-2</v>
      </c>
      <c r="AV42" s="133">
        <f t="shared" si="11"/>
        <v>0.10192459545698326</v>
      </c>
      <c r="AW42" s="133">
        <f t="shared" si="11"/>
        <v>0.10531652869334152</v>
      </c>
      <c r="AX42" s="133">
        <f t="shared" si="11"/>
        <v>0.1033025933345993</v>
      </c>
      <c r="AY42" s="133">
        <f t="shared" si="11"/>
        <v>0.10241130052612593</v>
      </c>
      <c r="AZ42" s="133">
        <f t="shared" si="11"/>
        <v>9.9743820501477481E-2</v>
      </c>
      <c r="BA42" s="133">
        <f t="shared" si="11"/>
        <v>9.6684758241997251E-2</v>
      </c>
      <c r="BB42" s="133">
        <f t="shared" si="11"/>
        <v>9.4551535991141439E-2</v>
      </c>
      <c r="BC42" s="133">
        <f t="shared" si="11"/>
        <v>9.3575008684477851E-2</v>
      </c>
      <c r="BD42" s="133">
        <f t="shared" si="11"/>
        <v>9.0972010170239551E-2</v>
      </c>
      <c r="BE42" s="133">
        <f t="shared" si="11"/>
        <v>9.2547219811010703E-2</v>
      </c>
      <c r="BF42" s="133">
        <f t="shared" si="11"/>
        <v>9.1230778439578858E-2</v>
      </c>
      <c r="BG42" s="133">
        <f t="shared" si="11"/>
        <v>8.2953909518132335E-2</v>
      </c>
      <c r="BH42" s="133">
        <f t="shared" si="11"/>
        <v>8.2764191275935706E-2</v>
      </c>
      <c r="BI42" s="133">
        <f t="shared" si="11"/>
        <v>8.1495738507339127E-2</v>
      </c>
      <c r="BJ42" s="133">
        <f t="shared" si="11"/>
        <v>8.0118858166124005E-2</v>
      </c>
      <c r="BK42" s="133">
        <f t="shared" si="11"/>
        <v>8.0561602233310201E-2</v>
      </c>
      <c r="BL42" s="133">
        <f t="shared" si="11"/>
        <v>8.5738082514177541E-2</v>
      </c>
      <c r="BM42" s="133">
        <f t="shared" si="11"/>
        <v>9.4793486897091092E-2</v>
      </c>
      <c r="BN42" s="133">
        <f t="shared" si="11"/>
        <v>9.4059491393179873E-2</v>
      </c>
      <c r="BO42" s="133">
        <f t="shared" si="11"/>
        <v>9.5108897993101571E-2</v>
      </c>
      <c r="BP42" s="133">
        <f t="shared" si="11"/>
        <v>9.6441411949371794E-2</v>
      </c>
      <c r="BQ42" s="133">
        <f t="shared" si="11"/>
        <v>9.0876778415303908E-2</v>
      </c>
      <c r="BR42" s="133">
        <f t="shared" si="11"/>
        <v>8.9710268760958126E-2</v>
      </c>
      <c r="BS42" s="133">
        <f t="shared" si="11"/>
        <v>8.8667509370459446E-2</v>
      </c>
      <c r="BT42" s="133">
        <f t="shared" si="11"/>
        <v>8.5928475537618468E-2</v>
      </c>
      <c r="BU42" s="133">
        <f t="shared" si="11"/>
        <v>8.4664333524418461E-2</v>
      </c>
      <c r="BV42" s="133">
        <f t="shared" si="11"/>
        <v>8.4386745883500189E-2</v>
      </c>
      <c r="BW42" s="133">
        <f t="shared" ref="BW42:CE42" si="12">SUM(BW39:BW41)</f>
        <v>8.5542234360625788E-2</v>
      </c>
      <c r="BX42" s="133">
        <f t="shared" si="12"/>
        <v>0.10223751760188113</v>
      </c>
      <c r="BY42" s="133">
        <f t="shared" si="12"/>
        <v>9.2459070318198056E-2</v>
      </c>
      <c r="BZ42" s="133">
        <f t="shared" si="12"/>
        <v>9.0113492840166676E-2</v>
      </c>
      <c r="CA42" s="133">
        <f t="shared" si="12"/>
        <v>9.9408689651268353E-2</v>
      </c>
      <c r="CB42" s="133">
        <f t="shared" si="12"/>
        <v>0.10516440795749496</v>
      </c>
      <c r="CC42" s="133">
        <f t="shared" si="12"/>
        <v>0.10649403987126115</v>
      </c>
      <c r="CD42" s="133">
        <f t="shared" si="12"/>
        <v>0.10558644468443995</v>
      </c>
      <c r="CE42" s="134">
        <f t="shared" si="12"/>
        <v>0.10446900242011384</v>
      </c>
    </row>
    <row r="43" spans="2:83" ht="51" customHeight="1" x14ac:dyDescent="0.35">
      <c r="B43" s="120" t="s">
        <v>241</v>
      </c>
      <c r="CE43" s="132"/>
    </row>
    <row r="44" spans="2:83" x14ac:dyDescent="0.35">
      <c r="B44" s="73" t="s">
        <v>232</v>
      </c>
      <c r="AH44" s="103">
        <v>1.9860711568424444E-4</v>
      </c>
      <c r="AI44" s="103">
        <v>1.9423870577692909E-4</v>
      </c>
      <c r="AJ44" s="103">
        <v>2.0179918234910141E-4</v>
      </c>
      <c r="AK44" s="103">
        <v>2.0896431768787881E-4</v>
      </c>
      <c r="AL44" s="103">
        <v>2.1940638850786835E-4</v>
      </c>
      <c r="AM44" s="103">
        <v>2.1961396004861524E-4</v>
      </c>
      <c r="AN44" s="103">
        <v>2.1769680747583335E-4</v>
      </c>
      <c r="AO44" s="103">
        <v>2.210500742828847E-4</v>
      </c>
      <c r="AP44" s="103">
        <v>2.2167501033806724E-4</v>
      </c>
      <c r="AQ44" s="103">
        <v>2.1761507246713282E-4</v>
      </c>
      <c r="AR44" s="103">
        <v>2.0986128736626909E-4</v>
      </c>
      <c r="AS44" s="103">
        <v>2.0638047681943684E-4</v>
      </c>
      <c r="AT44" s="103">
        <v>2.2250488748854104E-4</v>
      </c>
      <c r="AU44" s="103">
        <v>2.5569435969978433E-4</v>
      </c>
      <c r="AV44" s="103">
        <v>3.1616082826110446E-4</v>
      </c>
      <c r="AW44" s="103">
        <v>4.1549775905999587E-4</v>
      </c>
      <c r="AX44" s="103">
        <v>4.4449693272966332E-4</v>
      </c>
      <c r="AY44" s="103">
        <v>5.0494227815448098E-4</v>
      </c>
      <c r="AZ44" s="103">
        <v>4.794464342773263E-4</v>
      </c>
      <c r="BA44" s="103">
        <v>5.0609308012916632E-4</v>
      </c>
      <c r="BB44" s="103">
        <v>5.2297558844646784E-4</v>
      </c>
      <c r="BC44" s="103">
        <v>5.351277434621454E-4</v>
      </c>
      <c r="BD44" s="103">
        <v>5.9924743456710118E-4</v>
      </c>
      <c r="BE44" s="103">
        <v>5.8989465344073369E-4</v>
      </c>
      <c r="BF44" s="103">
        <v>6.3090847584915967E-4</v>
      </c>
      <c r="BG44" s="103">
        <v>6.2262130789892897E-4</v>
      </c>
      <c r="BH44" s="103">
        <v>6.2770826907689807E-4</v>
      </c>
      <c r="BI44" s="103">
        <v>6.504463830889031E-4</v>
      </c>
      <c r="BJ44" s="103">
        <v>6.5396778938347014E-4</v>
      </c>
      <c r="BK44" s="103">
        <v>6.6369291395152667E-4</v>
      </c>
      <c r="BL44" s="103">
        <v>6.984612222439401E-4</v>
      </c>
      <c r="BM44" s="103">
        <v>7.6370251933735687E-4</v>
      </c>
      <c r="BN44" s="103">
        <v>7.4843017571955286E-4</v>
      </c>
      <c r="BO44" s="103">
        <v>7.8661860214121341E-4</v>
      </c>
      <c r="BP44" s="103">
        <v>8.0523972280249735E-4</v>
      </c>
      <c r="BQ44" s="103">
        <v>8.1025131358818646E-4</v>
      </c>
      <c r="BR44" s="103">
        <v>9.155110060314744E-4</v>
      </c>
      <c r="BS44" s="103">
        <v>9.4703628219776185E-4</v>
      </c>
      <c r="BT44" s="103">
        <v>9.3785304634633334E-4</v>
      </c>
      <c r="BU44" s="103">
        <v>9.3462297662390227E-4</v>
      </c>
      <c r="BV44" s="103">
        <v>9.7111060385439321E-4</v>
      </c>
      <c r="BW44" s="103">
        <v>1.0222456589839531E-3</v>
      </c>
      <c r="BX44" s="103">
        <v>1.0775386596753038E-3</v>
      </c>
      <c r="BY44" s="103">
        <v>1.0456061752984532E-3</v>
      </c>
      <c r="BZ44" s="103">
        <v>1.1328849435060387E-3</v>
      </c>
      <c r="CA44" s="103">
        <v>1.3840953371553142E-3</v>
      </c>
      <c r="CB44" s="103">
        <v>1.5605516927320979E-3</v>
      </c>
      <c r="CC44" s="103">
        <v>1.6545517886417352E-3</v>
      </c>
      <c r="CD44" s="103">
        <v>1.7189893119835501E-3</v>
      </c>
      <c r="CE44" s="104">
        <v>1.7800381482993071E-3</v>
      </c>
    </row>
    <row r="45" spans="2:83" x14ac:dyDescent="0.35">
      <c r="B45" s="73" t="s">
        <v>233</v>
      </c>
      <c r="AH45" s="103">
        <v>2.1243385471464715E-2</v>
      </c>
      <c r="AI45" s="103">
        <v>1.9058473446047563E-2</v>
      </c>
      <c r="AJ45" s="103">
        <v>2.1691604682348979E-2</v>
      </c>
      <c r="AK45" s="103">
        <v>2.5708132780334129E-2</v>
      </c>
      <c r="AL45" s="103">
        <v>2.7749360210553853E-2</v>
      </c>
      <c r="AM45" s="103">
        <v>2.9902456199303096E-2</v>
      </c>
      <c r="AN45" s="103">
        <v>3.0792123645525742E-2</v>
      </c>
      <c r="AO45" s="103">
        <v>3.0716672893568994E-2</v>
      </c>
      <c r="AP45" s="103">
        <v>3.1156388365367545E-2</v>
      </c>
      <c r="AQ45" s="103">
        <v>2.8069111825959017E-2</v>
      </c>
      <c r="AR45" s="103">
        <v>2.4224612650545783E-2</v>
      </c>
      <c r="AS45" s="103">
        <v>2.2302293994259363E-2</v>
      </c>
      <c r="AT45" s="103">
        <v>2.4000469748300463E-2</v>
      </c>
      <c r="AU45" s="103">
        <v>2.9636763880552523E-2</v>
      </c>
      <c r="AV45" s="103">
        <v>3.4181918269815662E-2</v>
      </c>
      <c r="AW45" s="103">
        <v>3.6131496550491561E-2</v>
      </c>
      <c r="AX45" s="103">
        <v>3.5635273782597336E-2</v>
      </c>
      <c r="AY45" s="103">
        <v>3.5428878451514767E-2</v>
      </c>
      <c r="AZ45" s="103">
        <v>3.368433785956737E-2</v>
      </c>
      <c r="BA45" s="103">
        <v>3.1195788066876222E-2</v>
      </c>
      <c r="BB45" s="103">
        <v>2.9618891193422432E-2</v>
      </c>
      <c r="BC45" s="103">
        <v>2.7963238794737773E-2</v>
      </c>
      <c r="BD45" s="103">
        <v>2.6635002679705137E-2</v>
      </c>
      <c r="BE45" s="103">
        <v>2.6340790093538857E-2</v>
      </c>
      <c r="BF45" s="103">
        <v>2.6274879894362061E-2</v>
      </c>
      <c r="BG45" s="103">
        <v>2.5836665479017921E-2</v>
      </c>
      <c r="BH45" s="103">
        <v>2.5308390853310624E-2</v>
      </c>
      <c r="BI45" s="103">
        <v>2.4630870720285573E-2</v>
      </c>
      <c r="BJ45" s="103">
        <v>2.4400826099146102E-2</v>
      </c>
      <c r="BK45" s="103">
        <v>2.4417785614217511E-2</v>
      </c>
      <c r="BL45" s="103">
        <v>2.5731138480467534E-2</v>
      </c>
      <c r="BM45" s="103">
        <v>3.0019835250699359E-2</v>
      </c>
      <c r="BN45" s="103">
        <v>2.9760742003017489E-2</v>
      </c>
      <c r="BO45" s="103">
        <v>3.0097168068388854E-2</v>
      </c>
      <c r="BP45" s="103">
        <v>3.02423431516212E-2</v>
      </c>
      <c r="BQ45" s="103">
        <v>2.8686206729469112E-2</v>
      </c>
      <c r="BR45" s="103">
        <v>2.789947459670452E-2</v>
      </c>
      <c r="BS45" s="103">
        <v>2.7698237918089071E-2</v>
      </c>
      <c r="BT45" s="103">
        <v>2.6761796469567813E-2</v>
      </c>
      <c r="BU45" s="103">
        <v>2.6947690415222603E-2</v>
      </c>
      <c r="BV45" s="103">
        <v>2.7550331183429717E-2</v>
      </c>
      <c r="BW45" s="103">
        <v>2.9521681650833104E-2</v>
      </c>
      <c r="BX45" s="103">
        <v>4.0850659509477825E-2</v>
      </c>
      <c r="BY45" s="103">
        <v>3.6785911962925723E-2</v>
      </c>
      <c r="BZ45" s="103">
        <v>3.5412712388438607E-2</v>
      </c>
      <c r="CA45" s="103">
        <v>3.9107778892543139E-2</v>
      </c>
      <c r="CB45" s="103">
        <v>4.2200648112002068E-2</v>
      </c>
      <c r="CC45" s="103">
        <v>4.319220287374842E-2</v>
      </c>
      <c r="CD45" s="103">
        <v>4.2744702445710332E-2</v>
      </c>
      <c r="CE45" s="104">
        <v>4.2626342751824475E-2</v>
      </c>
    </row>
    <row r="46" spans="2:83" x14ac:dyDescent="0.35">
      <c r="B46" s="73" t="s">
        <v>222</v>
      </c>
      <c r="AH46" s="103">
        <v>4.631005385881598E-2</v>
      </c>
      <c r="AI46" s="103">
        <v>4.4301622641492538E-2</v>
      </c>
      <c r="AJ46" s="103">
        <v>4.6017363595272837E-2</v>
      </c>
      <c r="AK46" s="103">
        <v>4.8579602873486977E-2</v>
      </c>
      <c r="AL46" s="103">
        <v>4.9582981378912004E-2</v>
      </c>
      <c r="AM46" s="103">
        <v>4.9134643962608783E-2</v>
      </c>
      <c r="AN46" s="103">
        <v>4.8282568508782576E-2</v>
      </c>
      <c r="AO46" s="103">
        <v>4.8006958520963476E-2</v>
      </c>
      <c r="AP46" s="103">
        <v>4.7909642676672783E-2</v>
      </c>
      <c r="AQ46" s="103">
        <v>4.4969561646142527E-2</v>
      </c>
      <c r="AR46" s="103">
        <v>4.2257623740674807E-2</v>
      </c>
      <c r="AS46" s="103">
        <v>4.1411239025491334E-2</v>
      </c>
      <c r="AT46" s="103">
        <v>4.2476378868075884E-2</v>
      </c>
      <c r="AU46" s="103">
        <v>4.576017135618865E-2</v>
      </c>
      <c r="AV46" s="103">
        <v>4.8106476922493931E-2</v>
      </c>
      <c r="AW46" s="103">
        <v>4.858115539265187E-2</v>
      </c>
      <c r="AX46" s="103">
        <v>4.7686445032006614E-2</v>
      </c>
      <c r="AY46" s="103">
        <v>4.7343203893920882E-2</v>
      </c>
      <c r="AZ46" s="103">
        <v>4.6882203742095216E-2</v>
      </c>
      <c r="BA46" s="103">
        <v>4.6916248695295835E-2</v>
      </c>
      <c r="BB46" s="103">
        <v>4.6930592714221307E-2</v>
      </c>
      <c r="BC46" s="103">
        <v>4.7795673575518262E-2</v>
      </c>
      <c r="BD46" s="103">
        <v>4.7804353543019575E-2</v>
      </c>
      <c r="BE46" s="103">
        <v>4.9796358275128391E-2</v>
      </c>
      <c r="BF46" s="103">
        <v>5.0384344989713399E-2</v>
      </c>
      <c r="BG46" s="103">
        <v>5.0259925650944066E-2</v>
      </c>
      <c r="BH46" s="103">
        <v>5.1305145369857801E-2</v>
      </c>
      <c r="BI46" s="103">
        <v>5.1439664624933379E-2</v>
      </c>
      <c r="BJ46" s="103">
        <v>5.0701661908743922E-2</v>
      </c>
      <c r="BK46" s="103">
        <v>5.1476404450473925E-2</v>
      </c>
      <c r="BL46" s="103">
        <v>5.5381606583734984E-2</v>
      </c>
      <c r="BM46" s="103">
        <v>6.0087974914369423E-2</v>
      </c>
      <c r="BN46" s="103">
        <v>5.9786919139956235E-2</v>
      </c>
      <c r="BO46" s="103">
        <v>6.0661157111766721E-2</v>
      </c>
      <c r="BP46" s="103">
        <v>6.203524284412968E-2</v>
      </c>
      <c r="BQ46" s="103">
        <v>6.0949241393021512E-2</v>
      </c>
      <c r="BR46" s="103">
        <v>6.0505373310409283E-2</v>
      </c>
      <c r="BS46" s="103">
        <v>5.9659938796770701E-2</v>
      </c>
      <c r="BT46" s="103">
        <v>5.7889355535996646E-2</v>
      </c>
      <c r="BU46" s="103">
        <v>5.6450405499801265E-2</v>
      </c>
      <c r="BV46" s="103">
        <v>5.56353406903147E-2</v>
      </c>
      <c r="BW46" s="103">
        <v>5.4877963007957907E-2</v>
      </c>
      <c r="BX46" s="103">
        <v>6.0304153701654768E-2</v>
      </c>
      <c r="BY46" s="103">
        <v>5.4624738524188081E-2</v>
      </c>
      <c r="BZ46" s="103">
        <v>5.356633174621566E-2</v>
      </c>
      <c r="CA46" s="103">
        <v>5.8915936290310486E-2</v>
      </c>
      <c r="CB46" s="103">
        <v>6.1402337395074759E-2</v>
      </c>
      <c r="CC46" s="103">
        <v>6.1647104888432294E-2</v>
      </c>
      <c r="CD46" s="103">
        <v>6.1122752926746071E-2</v>
      </c>
      <c r="CE46" s="104">
        <v>6.0062283815550718E-2</v>
      </c>
    </row>
    <row r="47" spans="2:83" x14ac:dyDescent="0.35">
      <c r="B47" s="108" t="s">
        <v>163</v>
      </c>
      <c r="AH47" s="133">
        <f t="shared" ref="AH47:BM47" si="13">SUM(AH44:AH46)</f>
        <v>6.7752046445964942E-2</v>
      </c>
      <c r="AI47" s="133">
        <f t="shared" si="13"/>
        <v>6.3554334793317027E-2</v>
      </c>
      <c r="AJ47" s="133">
        <f t="shared" si="13"/>
        <v>6.7910767459970919E-2</v>
      </c>
      <c r="AK47" s="133">
        <f t="shared" si="13"/>
        <v>7.4496699971508984E-2</v>
      </c>
      <c r="AL47" s="133">
        <f t="shared" si="13"/>
        <v>7.7551747977973734E-2</v>
      </c>
      <c r="AM47" s="133">
        <f t="shared" si="13"/>
        <v>7.9256714121960489E-2</v>
      </c>
      <c r="AN47" s="133">
        <f t="shared" si="13"/>
        <v>7.9292388961784144E-2</v>
      </c>
      <c r="AO47" s="133">
        <f t="shared" si="13"/>
        <v>7.8944681488815352E-2</v>
      </c>
      <c r="AP47" s="133">
        <f t="shared" si="13"/>
        <v>7.9287706052378393E-2</v>
      </c>
      <c r="AQ47" s="133">
        <f t="shared" si="13"/>
        <v>7.3256288544568671E-2</v>
      </c>
      <c r="AR47" s="133">
        <f t="shared" si="13"/>
        <v>6.6692097678586859E-2</v>
      </c>
      <c r="AS47" s="133">
        <f t="shared" si="13"/>
        <v>6.3919913496570141E-2</v>
      </c>
      <c r="AT47" s="133">
        <f t="shared" si="13"/>
        <v>6.6699353503864883E-2</v>
      </c>
      <c r="AU47" s="133">
        <f t="shared" si="13"/>
        <v>7.5652629596440951E-2</v>
      </c>
      <c r="AV47" s="133">
        <f t="shared" si="13"/>
        <v>8.2604556020570694E-2</v>
      </c>
      <c r="AW47" s="133">
        <f t="shared" si="13"/>
        <v>8.5128149702203421E-2</v>
      </c>
      <c r="AX47" s="133">
        <f t="shared" si="13"/>
        <v>8.3766215747333617E-2</v>
      </c>
      <c r="AY47" s="133">
        <f t="shared" si="13"/>
        <v>8.3277024623590129E-2</v>
      </c>
      <c r="AZ47" s="133">
        <f t="shared" si="13"/>
        <v>8.1045988035939903E-2</v>
      </c>
      <c r="BA47" s="133">
        <f t="shared" si="13"/>
        <v>7.8618129842301224E-2</v>
      </c>
      <c r="BB47" s="133">
        <f t="shared" si="13"/>
        <v>7.7072459496090207E-2</v>
      </c>
      <c r="BC47" s="133">
        <f t="shared" si="13"/>
        <v>7.6294040113718181E-2</v>
      </c>
      <c r="BD47" s="133">
        <f t="shared" si="13"/>
        <v>7.5038603657291814E-2</v>
      </c>
      <c r="BE47" s="133">
        <f t="shared" si="13"/>
        <v>7.6727043022107977E-2</v>
      </c>
      <c r="BF47" s="133">
        <f t="shared" si="13"/>
        <v>7.7290133359924615E-2</v>
      </c>
      <c r="BG47" s="133">
        <f t="shared" si="13"/>
        <v>7.6719212437860923E-2</v>
      </c>
      <c r="BH47" s="133">
        <f t="shared" si="13"/>
        <v>7.7241244492245315E-2</v>
      </c>
      <c r="BI47" s="133">
        <f t="shared" si="13"/>
        <v>7.6720981728307852E-2</v>
      </c>
      <c r="BJ47" s="133">
        <f t="shared" si="13"/>
        <v>7.5756455797273498E-2</v>
      </c>
      <c r="BK47" s="133">
        <f t="shared" si="13"/>
        <v>7.6557882978642966E-2</v>
      </c>
      <c r="BL47" s="133">
        <f t="shared" si="13"/>
        <v>8.1811206286446461E-2</v>
      </c>
      <c r="BM47" s="133">
        <f t="shared" si="13"/>
        <v>9.0871512684406131E-2</v>
      </c>
      <c r="BN47" s="133">
        <f t="shared" ref="BN47:CE47" si="14">SUM(BN44:BN46)</f>
        <v>9.0296091318693275E-2</v>
      </c>
      <c r="BO47" s="133">
        <f t="shared" si="14"/>
        <v>9.1544943782296787E-2</v>
      </c>
      <c r="BP47" s="133">
        <f t="shared" si="14"/>
        <v>9.3082825718553378E-2</v>
      </c>
      <c r="BQ47" s="133">
        <f t="shared" si="14"/>
        <v>9.0445699436078816E-2</v>
      </c>
      <c r="BR47" s="133">
        <f t="shared" si="14"/>
        <v>8.932035891314527E-2</v>
      </c>
      <c r="BS47" s="133">
        <f t="shared" si="14"/>
        <v>8.8305212997057542E-2</v>
      </c>
      <c r="BT47" s="133">
        <f t="shared" si="14"/>
        <v>8.5589005051910791E-2</v>
      </c>
      <c r="BU47" s="133">
        <f t="shared" si="14"/>
        <v>8.433271889164777E-2</v>
      </c>
      <c r="BV47" s="133">
        <f t="shared" si="14"/>
        <v>8.4156782477598807E-2</v>
      </c>
      <c r="BW47" s="133">
        <f t="shared" si="14"/>
        <v>8.5421890317774959E-2</v>
      </c>
      <c r="BX47" s="133">
        <f t="shared" si="14"/>
        <v>0.1022323518708079</v>
      </c>
      <c r="BY47" s="133">
        <f t="shared" si="14"/>
        <v>9.2456256662412251E-2</v>
      </c>
      <c r="BZ47" s="133">
        <f t="shared" si="14"/>
        <v>9.0111929078160305E-2</v>
      </c>
      <c r="CA47" s="133">
        <f t="shared" si="14"/>
        <v>9.9407810520008938E-2</v>
      </c>
      <c r="CB47" s="133">
        <f t="shared" si="14"/>
        <v>0.10516353719980892</v>
      </c>
      <c r="CC47" s="133">
        <f t="shared" si="14"/>
        <v>0.10649385955082244</v>
      </c>
      <c r="CD47" s="133">
        <f t="shared" si="14"/>
        <v>0.10558644468443995</v>
      </c>
      <c r="CE47" s="134">
        <f t="shared" si="14"/>
        <v>0.10446866471567451</v>
      </c>
    </row>
    <row r="48" spans="2:83" x14ac:dyDescent="0.35">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c r="BZ48" s="123"/>
      <c r="CA48" s="123"/>
      <c r="CB48" s="123"/>
      <c r="CC48" s="123"/>
      <c r="CD48" s="123"/>
      <c r="CE48" s="136"/>
    </row>
    <row r="49" spans="1:83" x14ac:dyDescent="0.35">
      <c r="AW49" s="148"/>
      <c r="BL49" s="149"/>
      <c r="CE49" s="132"/>
    </row>
    <row r="50" spans="1:83" ht="31" x14ac:dyDescent="0.35">
      <c r="B50" s="120" t="s">
        <v>242</v>
      </c>
      <c r="CE50" s="132"/>
    </row>
    <row r="51" spans="1:83" x14ac:dyDescent="0.35">
      <c r="B51" s="73" t="s">
        <v>232</v>
      </c>
      <c r="AH51" s="103">
        <v>2.686402791329244E-2</v>
      </c>
      <c r="AI51" s="103">
        <v>3.3557056716006853E-2</v>
      </c>
      <c r="AJ51" s="103">
        <v>3.0401431319416427E-2</v>
      </c>
      <c r="AK51" s="103">
        <v>3.2168006042976198E-2</v>
      </c>
      <c r="AL51" s="103">
        <v>3.2767511486101866E-2</v>
      </c>
      <c r="AM51" s="103">
        <v>3.3480955850309795E-2</v>
      </c>
      <c r="AN51" s="103">
        <v>3.4006098193228355E-2</v>
      </c>
      <c r="AO51" s="103">
        <v>3.4690290272637619E-2</v>
      </c>
      <c r="AP51" s="103">
        <v>3.4074500785005089E-2</v>
      </c>
      <c r="AQ51" s="103">
        <v>3.2935864229364238E-2</v>
      </c>
      <c r="AR51" s="103">
        <v>3.2199607749386967E-2</v>
      </c>
      <c r="AS51" s="103">
        <v>2.9840379326300442E-2</v>
      </c>
      <c r="AT51" s="103">
        <v>2.8860830396103487E-2</v>
      </c>
      <c r="AU51" s="103">
        <v>3.0659397846307803E-2</v>
      </c>
      <c r="AV51" s="103">
        <v>3.2789731988588255E-2</v>
      </c>
      <c r="AW51" s="103">
        <v>3.4334043872036618E-2</v>
      </c>
      <c r="AX51" s="103">
        <v>3.3385662671292268E-2</v>
      </c>
      <c r="AY51" s="103">
        <v>3.3120513872361937E-2</v>
      </c>
      <c r="AZ51" s="103">
        <v>3.3661652704497502E-2</v>
      </c>
      <c r="BA51" s="103">
        <v>3.2457202344774401E-2</v>
      </c>
      <c r="BB51" s="103">
        <v>3.2242884152127123E-2</v>
      </c>
      <c r="BC51" s="103">
        <v>3.3904046139952362E-2</v>
      </c>
      <c r="BD51" s="103">
        <v>3.2156033567647319E-2</v>
      </c>
      <c r="BE51" s="103">
        <v>3.1247427507929956E-2</v>
      </c>
      <c r="BF51" s="103">
        <v>3.0066047618508663E-2</v>
      </c>
      <c r="BG51" s="103">
        <v>9.6887147467752902E-3</v>
      </c>
      <c r="BH51" s="103">
        <v>7.9412301582866742E-3</v>
      </c>
      <c r="BI51" s="103">
        <v>6.1208788879319161E-3</v>
      </c>
      <c r="BJ51" s="103">
        <v>5.1070341872070987E-3</v>
      </c>
      <c r="BK51" s="103">
        <v>4.4019479195887218E-3</v>
      </c>
      <c r="BL51" s="103">
        <v>3.7207513292229488E-3</v>
      </c>
      <c r="BM51" s="103">
        <v>2.8587402043802044E-3</v>
      </c>
      <c r="BN51" s="103">
        <v>2.4872894428783088E-3</v>
      </c>
      <c r="BO51" s="103">
        <v>2.3663140263343301E-3</v>
      </c>
      <c r="BP51" s="103">
        <v>2.2123037798649466E-3</v>
      </c>
      <c r="BQ51" s="103">
        <v>2.1343598416146583E-3</v>
      </c>
      <c r="BR51" s="103">
        <v>2.3325808626899324E-3</v>
      </c>
      <c r="BS51" s="103">
        <v>2.4072251580708405E-3</v>
      </c>
      <c r="BT51" s="103">
        <v>2.4082276803125517E-3</v>
      </c>
      <c r="BU51" s="103">
        <v>2.3918225344305715E-3</v>
      </c>
      <c r="BV51" s="103">
        <v>2.5026486492703624E-3</v>
      </c>
      <c r="BW51" s="103">
        <v>2.6005748450470649E-3</v>
      </c>
      <c r="BX51" s="103">
        <v>2.040121345987969E-3</v>
      </c>
      <c r="BY51" s="103">
        <v>2.340283936070605E-3</v>
      </c>
      <c r="BZ51" s="103">
        <v>2.4038810161157559E-3</v>
      </c>
      <c r="CA51" s="103">
        <v>2.9729196816377329E-3</v>
      </c>
      <c r="CB51" s="103">
        <v>3.5294799009661297E-3</v>
      </c>
      <c r="CC51" s="103">
        <v>3.8074022765711333E-3</v>
      </c>
      <c r="CD51" s="103">
        <v>3.951359209892636E-3</v>
      </c>
      <c r="CE51" s="104">
        <v>4.1307074754741878E-3</v>
      </c>
    </row>
    <row r="52" spans="1:83" x14ac:dyDescent="0.35">
      <c r="B52" s="73" t="s">
        <v>233</v>
      </c>
      <c r="AH52" s="103">
        <v>5.510503442682084E-2</v>
      </c>
      <c r="AI52" s="103">
        <v>5.0542945097418461E-2</v>
      </c>
      <c r="AJ52" s="103">
        <v>5.4857232059033936E-2</v>
      </c>
      <c r="AK52" s="103">
        <v>6.5023407741738523E-2</v>
      </c>
      <c r="AL52" s="103">
        <v>6.9649308258915243E-2</v>
      </c>
      <c r="AM52" s="103">
        <v>7.5559351429068361E-2</v>
      </c>
      <c r="AN52" s="103">
        <v>7.8258511983735235E-2</v>
      </c>
      <c r="AO52" s="103">
        <v>8.1988066673477994E-2</v>
      </c>
      <c r="AP52" s="103">
        <v>8.5672991843564986E-2</v>
      </c>
      <c r="AQ52" s="103">
        <v>8.1886907755718955E-2</v>
      </c>
      <c r="AR52" s="103">
        <v>7.5579898996406866E-2</v>
      </c>
      <c r="AS52" s="103">
        <v>7.0107560606263566E-2</v>
      </c>
      <c r="AT52" s="103">
        <v>7.5159767962844515E-2</v>
      </c>
      <c r="AU52" s="103">
        <v>8.6089496561260012E-2</v>
      </c>
      <c r="AV52" s="103">
        <v>9.6004843547495763E-2</v>
      </c>
      <c r="AW52" s="103">
        <v>0.10315348291919353</v>
      </c>
      <c r="AX52" s="103">
        <v>0.10296666351130085</v>
      </c>
      <c r="AY52" s="103">
        <v>0.10370849543303624</v>
      </c>
      <c r="AZ52" s="103">
        <v>0.10420423604357144</v>
      </c>
      <c r="BA52" s="103">
        <v>9.6883637975283918E-2</v>
      </c>
      <c r="BB52" s="103">
        <v>9.3703118791541848E-2</v>
      </c>
      <c r="BC52" s="103">
        <v>8.8702759337431047E-2</v>
      </c>
      <c r="BD52" s="103">
        <v>8.1101403498190061E-2</v>
      </c>
      <c r="BE52" s="103">
        <v>7.7324601976895571E-2</v>
      </c>
      <c r="BF52" s="103">
        <v>7.3363686818993246E-2</v>
      </c>
      <c r="BG52" s="103">
        <v>6.9856188026864677E-2</v>
      </c>
      <c r="BH52" s="103">
        <v>6.6494791836210307E-2</v>
      </c>
      <c r="BI52" s="103">
        <v>6.5061020505097947E-2</v>
      </c>
      <c r="BJ52" s="103">
        <v>6.4348164041214795E-2</v>
      </c>
      <c r="BK52" s="103">
        <v>6.3779306919238526E-2</v>
      </c>
      <c r="BL52" s="103">
        <v>6.2187294358517532E-2</v>
      </c>
      <c r="BM52" s="103">
        <v>6.8145699081802805E-2</v>
      </c>
      <c r="BN52" s="103">
        <v>6.8674474230268873E-2</v>
      </c>
      <c r="BO52" s="103">
        <v>7.1017539816436021E-2</v>
      </c>
      <c r="BP52" s="103">
        <v>7.2305788620377537E-2</v>
      </c>
      <c r="BQ52" s="103">
        <v>6.7610388096180293E-2</v>
      </c>
      <c r="BR52" s="103">
        <v>6.6459521263670523E-2</v>
      </c>
      <c r="BS52" s="103">
        <v>6.7455605299878887E-2</v>
      </c>
      <c r="BT52" s="103">
        <v>6.6640653704662961E-2</v>
      </c>
      <c r="BU52" s="103">
        <v>6.7499382842234154E-2</v>
      </c>
      <c r="BV52" s="103">
        <v>6.9919194071812241E-2</v>
      </c>
      <c r="BW52" s="103">
        <v>7.4530332337895563E-2</v>
      </c>
      <c r="BX52" s="103">
        <v>7.6973991026655822E-2</v>
      </c>
      <c r="BY52" s="103">
        <v>8.211447907973958E-2</v>
      </c>
      <c r="BZ52" s="103">
        <v>7.5038937332279829E-2</v>
      </c>
      <c r="CA52" s="103">
        <v>8.394688005177274E-2</v>
      </c>
      <c r="CB52" s="103">
        <v>9.5414339786052682E-2</v>
      </c>
      <c r="CC52" s="103">
        <v>9.9381700910500276E-2</v>
      </c>
      <c r="CD52" s="103">
        <v>9.8255220381843811E-2</v>
      </c>
      <c r="CE52" s="104">
        <v>9.891751636071093E-2</v>
      </c>
    </row>
    <row r="53" spans="1:83" x14ac:dyDescent="0.35">
      <c r="B53" s="73" t="s">
        <v>222</v>
      </c>
      <c r="AH53" s="103">
        <v>0.11726778009546392</v>
      </c>
      <c r="AI53" s="103">
        <v>0.11309038286254582</v>
      </c>
      <c r="AJ53" s="103">
        <v>0.11259203649318895</v>
      </c>
      <c r="AK53" s="103">
        <v>0.11933527065333685</v>
      </c>
      <c r="AL53" s="103">
        <v>0.12122790062890189</v>
      </c>
      <c r="AM53" s="103">
        <v>0.12164242941290392</v>
      </c>
      <c r="AN53" s="103">
        <v>0.12111586572297538</v>
      </c>
      <c r="AO53" s="103">
        <v>0.12718142738237764</v>
      </c>
      <c r="AP53" s="103">
        <v>0.1311667161572368</v>
      </c>
      <c r="AQ53" s="103">
        <v>0.13067085684707971</v>
      </c>
      <c r="AR53" s="103">
        <v>0.132090669819621</v>
      </c>
      <c r="AS53" s="103">
        <v>0.12991399685274735</v>
      </c>
      <c r="AT53" s="103">
        <v>0.13343394131372541</v>
      </c>
      <c r="AU53" s="103">
        <v>0.13480337143116236</v>
      </c>
      <c r="AV53" s="103">
        <v>0.13671344536376684</v>
      </c>
      <c r="AW53" s="103">
        <v>0.14080622289228742</v>
      </c>
      <c r="AX53" s="103">
        <v>0.13859467614041879</v>
      </c>
      <c r="AY53" s="103">
        <v>0.13781493874784384</v>
      </c>
      <c r="AZ53" s="103">
        <v>0.14279353177260204</v>
      </c>
      <c r="BA53" s="103">
        <v>0.1413827637744062</v>
      </c>
      <c r="BB53" s="103">
        <v>0.14285908921747689</v>
      </c>
      <c r="BC53" s="103">
        <v>0.14642194812479525</v>
      </c>
      <c r="BD53" s="103">
        <v>0.14588543450037464</v>
      </c>
      <c r="BE53" s="103">
        <v>0.14622718132082196</v>
      </c>
      <c r="BF53" s="103">
        <v>0.13944983455391374</v>
      </c>
      <c r="BG53" s="103">
        <v>0.13386957374972983</v>
      </c>
      <c r="BH53" s="103">
        <v>0.13248879302258415</v>
      </c>
      <c r="BI53" s="103">
        <v>0.13282987510540781</v>
      </c>
      <c r="BJ53" s="103">
        <v>0.13112746105542061</v>
      </c>
      <c r="BK53" s="103">
        <v>0.13189229097308944</v>
      </c>
      <c r="BL53" s="103">
        <v>0.131278423204128</v>
      </c>
      <c r="BM53" s="103">
        <v>0.13345685391099676</v>
      </c>
      <c r="BN53" s="103">
        <v>0.13463880553330687</v>
      </c>
      <c r="BO53" s="103">
        <v>0.13963903222135127</v>
      </c>
      <c r="BP53" s="103">
        <v>0.14442706890744186</v>
      </c>
      <c r="BQ53" s="103">
        <v>0.1444423112134372</v>
      </c>
      <c r="BR53" s="103">
        <v>0.14490731696566564</v>
      </c>
      <c r="BS53" s="103">
        <v>0.14607583440242008</v>
      </c>
      <c r="BT53" s="103">
        <v>0.14492516135852024</v>
      </c>
      <c r="BU53" s="103">
        <v>0.14217855546707223</v>
      </c>
      <c r="BV53" s="103">
        <v>0.14174085547783738</v>
      </c>
      <c r="BW53" s="103">
        <v>0.1388287126297551</v>
      </c>
      <c r="BX53" s="103">
        <v>0.11362977835949707</v>
      </c>
      <c r="BY53" s="103">
        <v>0.12193477637040316</v>
      </c>
      <c r="BZ53" s="103">
        <v>0.11350614906122465</v>
      </c>
      <c r="CA53" s="103">
        <v>0.12646611945133043</v>
      </c>
      <c r="CB53" s="103">
        <v>0.1388287560968828</v>
      </c>
      <c r="CC53" s="103">
        <v>0.14184491024754078</v>
      </c>
      <c r="CD53" s="103">
        <v>0.14049997345963799</v>
      </c>
      <c r="CE53" s="104">
        <v>0.13937888072117352</v>
      </c>
    </row>
    <row r="54" spans="1:83" ht="26.25" customHeight="1" x14ac:dyDescent="0.35">
      <c r="B54" s="73" t="s">
        <v>234</v>
      </c>
      <c r="S54" s="103">
        <v>0.11022736806779089</v>
      </c>
      <c r="T54" s="103">
        <v>0.10601952277657267</v>
      </c>
      <c r="U54" s="103">
        <v>0.11593951584934452</v>
      </c>
      <c r="V54" s="103">
        <v>0.10958484431661872</v>
      </c>
      <c r="W54" s="103">
        <v>0.10832785448170064</v>
      </c>
      <c r="X54" s="103">
        <v>0.11207564718648272</v>
      </c>
      <c r="Y54" s="103">
        <v>0.11264272063507622</v>
      </c>
      <c r="Z54" s="103">
        <v>0.11062560322891987</v>
      </c>
      <c r="AA54" s="103">
        <v>0.11610136145431653</v>
      </c>
      <c r="AB54" s="103">
        <v>0.11746316418750219</v>
      </c>
      <c r="AC54" s="103">
        <v>0.11549596786281741</v>
      </c>
      <c r="AD54" s="103">
        <v>0.11204754527850554</v>
      </c>
      <c r="AE54" s="103">
        <v>0.11729248392211356</v>
      </c>
      <c r="AF54" s="103">
        <v>0.12164435851057194</v>
      </c>
      <c r="AG54" s="103">
        <v>0.1294091161677329</v>
      </c>
      <c r="AH54" s="103">
        <v>0.13129322572142238</v>
      </c>
      <c r="AI54" s="103">
        <v>0.12535836930153429</v>
      </c>
      <c r="AJ54" s="103">
        <v>0.12686756140795136</v>
      </c>
      <c r="AK54" s="103">
        <v>0.1318235473456274</v>
      </c>
      <c r="AL54" s="103">
        <v>0.12876446920895765</v>
      </c>
      <c r="AM54" s="103">
        <v>0.12926098339677336</v>
      </c>
      <c r="AN54" s="103">
        <v>0.12729103111653448</v>
      </c>
      <c r="AO54" s="103">
        <v>0.13106101740435197</v>
      </c>
      <c r="AP54" s="103">
        <v>0.1355051950663628</v>
      </c>
      <c r="AQ54" s="103">
        <v>0.13355526935531351</v>
      </c>
      <c r="AR54" s="103">
        <v>0.13197646808338062</v>
      </c>
      <c r="AS54" s="103">
        <v>0.12655760682354986</v>
      </c>
      <c r="AT54" s="103">
        <v>0.12826578824558232</v>
      </c>
      <c r="AU54" s="103">
        <v>0.1337460457175377</v>
      </c>
      <c r="AV54" s="103">
        <v>0.13166587404347196</v>
      </c>
      <c r="AW54" s="103">
        <v>0.13347555067938224</v>
      </c>
      <c r="AX54" s="103">
        <v>0.1290278405059436</v>
      </c>
      <c r="AY54" s="103">
        <v>0.12601052621802275</v>
      </c>
      <c r="AZ54" s="103">
        <v>0.12830720137806778</v>
      </c>
      <c r="BA54" s="103">
        <v>0.12505461896075193</v>
      </c>
      <c r="BB54" s="103">
        <v>0.12662673162334503</v>
      </c>
      <c r="BC54" s="103">
        <v>0.12734386467157924</v>
      </c>
      <c r="BD54" s="103">
        <v>0.12218332059439299</v>
      </c>
      <c r="BE54" s="103">
        <v>0.12200348624824334</v>
      </c>
      <c r="BF54" s="103">
        <v>0.11821477044641061</v>
      </c>
      <c r="BG54" s="103">
        <v>0.11313046578193825</v>
      </c>
      <c r="BH54" s="103">
        <v>0.10879375607684484</v>
      </c>
      <c r="BI54" s="103">
        <v>0.10731447422996829</v>
      </c>
      <c r="BJ54" s="103">
        <v>0.10621770111595609</v>
      </c>
      <c r="BK54" s="103">
        <v>0.10683711876776117</v>
      </c>
      <c r="BL54" s="103">
        <v>0.1055544602704971</v>
      </c>
      <c r="BM54" s="103">
        <v>0.10749789031824972</v>
      </c>
      <c r="BN54" s="103">
        <v>0.10781791006729075</v>
      </c>
      <c r="BO54" s="103">
        <v>0.1132409698149275</v>
      </c>
      <c r="BP54" s="103">
        <v>0.11751109305060661</v>
      </c>
      <c r="BQ54" s="103">
        <v>0.11961374132660317</v>
      </c>
      <c r="BR54" s="103">
        <v>0.12002741996304743</v>
      </c>
      <c r="BS54" s="103">
        <v>0.12266889629519578</v>
      </c>
      <c r="BT54" s="103">
        <v>0.12292503201623375</v>
      </c>
      <c r="BU54" s="103">
        <v>0.12150065618579008</v>
      </c>
      <c r="BV54" s="103">
        <v>0.1221288295657617</v>
      </c>
      <c r="BW54" s="103">
        <v>0.11994493854134755</v>
      </c>
      <c r="BX54" s="103">
        <v>9.9824455837135645E-2</v>
      </c>
      <c r="BY54" s="103">
        <v>0.10721637405136203</v>
      </c>
      <c r="BZ54" s="103">
        <v>9.9610648704921645E-2</v>
      </c>
      <c r="CA54" s="103">
        <v>0.11095801751801486</v>
      </c>
      <c r="CB54" s="103">
        <v>0.12160532563851337</v>
      </c>
      <c r="CC54" s="103">
        <v>0.12441955136219533</v>
      </c>
      <c r="CD54" s="103">
        <v>0.12356892551104677</v>
      </c>
      <c r="CE54" s="104">
        <v>0.12278923424225233</v>
      </c>
    </row>
    <row r="55" spans="1:83" x14ac:dyDescent="0.35">
      <c r="B55" s="73" t="s">
        <v>235</v>
      </c>
      <c r="S55" s="103">
        <v>1.8239785216880612E-2</v>
      </c>
      <c r="T55" s="103">
        <v>1.7299349240780911E-2</v>
      </c>
      <c r="U55" s="103">
        <v>1.7056253034611918E-2</v>
      </c>
      <c r="V55" s="103">
        <v>1.8600725271976992E-2</v>
      </c>
      <c r="W55" s="103">
        <v>2.1131930747315363E-2</v>
      </c>
      <c r="X55" s="103">
        <v>2.2161938717511497E-2</v>
      </c>
      <c r="Y55" s="103">
        <v>2.3065614740040184E-2</v>
      </c>
      <c r="Z55" s="103">
        <v>2.4734579275247869E-2</v>
      </c>
      <c r="AA55" s="103">
        <v>2.6996930825529238E-2</v>
      </c>
      <c r="AB55" s="103">
        <v>2.9725357808488936E-2</v>
      </c>
      <c r="AC55" s="103">
        <v>2.9208262133884944E-2</v>
      </c>
      <c r="AD55" s="103">
        <v>2.7524775031324753E-2</v>
      </c>
      <c r="AE55" s="103">
        <v>2.9414070154810894E-2</v>
      </c>
      <c r="AF55" s="103">
        <v>3.2462733112954528E-2</v>
      </c>
      <c r="AG55" s="103">
        <v>3.5753672541783625E-2</v>
      </c>
      <c r="AH55" s="103">
        <v>3.3789805319509474E-2</v>
      </c>
      <c r="AI55" s="103">
        <v>3.0874893670646799E-2</v>
      </c>
      <c r="AJ55" s="103">
        <v>3.3443647889906655E-2</v>
      </c>
      <c r="AK55" s="103">
        <v>4.5788025421940104E-2</v>
      </c>
      <c r="AL55" s="103">
        <v>5.5981784883433153E-2</v>
      </c>
      <c r="AM55" s="103">
        <v>6.1692445303369606E-2</v>
      </c>
      <c r="AN55" s="103">
        <v>6.5790115924344097E-2</v>
      </c>
      <c r="AO55" s="103">
        <v>7.1415643482271612E-2</v>
      </c>
      <c r="AP55" s="103">
        <v>7.3602359565625414E-2</v>
      </c>
      <c r="AQ55" s="103">
        <v>7.0449188359476847E-2</v>
      </c>
      <c r="AR55" s="103">
        <v>6.7178975940871119E-2</v>
      </c>
      <c r="AS55" s="103">
        <v>6.4874308352635357E-2</v>
      </c>
      <c r="AT55" s="103">
        <v>7.0623360843553334E-2</v>
      </c>
      <c r="AU55" s="103">
        <v>7.7000580098688182E-2</v>
      </c>
      <c r="AV55" s="103">
        <v>9.0057315829767115E-2</v>
      </c>
      <c r="AW55" s="103">
        <v>9.732449320617774E-2</v>
      </c>
      <c r="AX55" s="103">
        <v>9.8296150713913108E-2</v>
      </c>
      <c r="AY55" s="103">
        <v>9.871949680343528E-2</v>
      </c>
      <c r="AZ55" s="103">
        <v>9.8721199226358594E-2</v>
      </c>
      <c r="BA55" s="103">
        <v>9.1762678101082629E-2</v>
      </c>
      <c r="BB55" s="103">
        <v>8.7795487259471366E-2</v>
      </c>
      <c r="BC55" s="103">
        <v>8.3457372097388682E-2</v>
      </c>
      <c r="BD55" s="103">
        <v>7.5836926533768001E-2</v>
      </c>
      <c r="BE55" s="103">
        <v>7.3827537245647223E-2</v>
      </c>
      <c r="BF55" s="103">
        <v>7.1112584795720246E-2</v>
      </c>
      <c r="BG55" s="103">
        <v>6.7284067855989463E-2</v>
      </c>
      <c r="BH55" s="103">
        <v>6.524440194250497E-2</v>
      </c>
      <c r="BI55" s="103">
        <v>6.2922756817643227E-2</v>
      </c>
      <c r="BJ55" s="103">
        <v>6.2543933810147542E-2</v>
      </c>
      <c r="BK55" s="103">
        <v>6.132705194877023E-2</v>
      </c>
      <c r="BL55" s="103">
        <v>5.9504093274357239E-2</v>
      </c>
      <c r="BM55" s="103">
        <v>6.4508308530267039E-2</v>
      </c>
      <c r="BN55" s="103">
        <v>6.543906366492222E-2</v>
      </c>
      <c r="BO55" s="103">
        <v>6.692461728712823E-2</v>
      </c>
      <c r="BP55" s="103">
        <v>6.7576731171807736E-2</v>
      </c>
      <c r="BQ55" s="103">
        <v>6.0251526908580766E-2</v>
      </c>
      <c r="BR55" s="103">
        <v>5.8210807909624809E-2</v>
      </c>
      <c r="BS55" s="103">
        <v>5.7071390991234219E-2</v>
      </c>
      <c r="BT55" s="103">
        <v>5.5309407795195824E-2</v>
      </c>
      <c r="BU55" s="103">
        <v>5.4261662323607462E-2</v>
      </c>
      <c r="BV55" s="103">
        <v>5.5693741346914363E-2</v>
      </c>
      <c r="BW55" s="103">
        <v>5.9870874117651858E-2</v>
      </c>
      <c r="BX55" s="103">
        <v>6.4576381029495714E-2</v>
      </c>
      <c r="BY55" s="103">
        <v>6.8142077300749185E-2</v>
      </c>
      <c r="BZ55" s="103">
        <v>6.0953921409953378E-2</v>
      </c>
      <c r="CA55" s="103">
        <v>6.6942307135364851E-2</v>
      </c>
      <c r="CB55" s="103">
        <v>7.5976550735633433E-2</v>
      </c>
      <c r="CC55" s="103">
        <v>7.8616320705494749E-2</v>
      </c>
      <c r="CD55" s="103">
        <v>7.6417312842765206E-2</v>
      </c>
      <c r="CE55" s="104">
        <v>7.5620073503903151E-2</v>
      </c>
    </row>
    <row r="56" spans="1:83" x14ac:dyDescent="0.35">
      <c r="B56" s="73" t="s">
        <v>236</v>
      </c>
      <c r="S56" s="103">
        <v>3.0153536370500885E-2</v>
      </c>
      <c r="T56" s="103">
        <v>2.8687635574837313E-2</v>
      </c>
      <c r="U56" s="103">
        <v>2.8091836026912679E-2</v>
      </c>
      <c r="V56" s="103">
        <v>2.5403276228585722E-2</v>
      </c>
      <c r="W56" s="103">
        <v>2.3378259916721451E-2</v>
      </c>
      <c r="X56" s="103">
        <v>2.967498579031674E-2</v>
      </c>
      <c r="Y56" s="103">
        <v>3.051403930024011E-2</v>
      </c>
      <c r="Z56" s="103">
        <v>2.4177415109239268E-2</v>
      </c>
      <c r="AA56" s="103">
        <v>2.3337530495002756E-2</v>
      </c>
      <c r="AB56" s="103">
        <v>2.5041319407813761E-2</v>
      </c>
      <c r="AC56" s="103">
        <v>2.0328566717630486E-2</v>
      </c>
      <c r="AD56" s="103">
        <v>1.7660325777423394E-2</v>
      </c>
      <c r="AE56" s="103">
        <v>1.9640852974186308E-2</v>
      </c>
      <c r="AF56" s="103">
        <v>1.9194785754381587E-2</v>
      </c>
      <c r="AG56" s="103">
        <v>2.5298149124431842E-2</v>
      </c>
      <c r="AH56" s="103">
        <v>3.4153811394645343E-2</v>
      </c>
      <c r="AI56" s="103">
        <v>4.0957121703790053E-2</v>
      </c>
      <c r="AJ56" s="103">
        <v>3.753949057378124E-2</v>
      </c>
      <c r="AK56" s="103">
        <v>3.8915111670484129E-2</v>
      </c>
      <c r="AL56" s="103">
        <v>3.8898466281528203E-2</v>
      </c>
      <c r="AM56" s="103">
        <v>3.9729307992139092E-2</v>
      </c>
      <c r="AN56" s="103">
        <v>4.0299328859060408E-2</v>
      </c>
      <c r="AO56" s="103">
        <v>4.1383123441869701E-2</v>
      </c>
      <c r="AP56" s="103">
        <v>4.1806654153818658E-2</v>
      </c>
      <c r="AQ56" s="103">
        <v>4.1489171117372471E-2</v>
      </c>
      <c r="AR56" s="103">
        <v>4.0714732541163125E-2</v>
      </c>
      <c r="AS56" s="103">
        <v>3.8430021609126085E-2</v>
      </c>
      <c r="AT56" s="103">
        <v>3.8565390583537765E-2</v>
      </c>
      <c r="AU56" s="103">
        <v>4.0805640022504322E-2</v>
      </c>
      <c r="AV56" s="103">
        <v>4.3784831026611681E-2</v>
      </c>
      <c r="AW56" s="103">
        <v>4.7493705797957635E-2</v>
      </c>
      <c r="AX56" s="103">
        <v>4.7623011103155338E-2</v>
      </c>
      <c r="AY56" s="103">
        <v>4.9913925031783969E-2</v>
      </c>
      <c r="AZ56" s="103">
        <v>5.3631019916244645E-2</v>
      </c>
      <c r="BA56" s="103">
        <v>5.3906307032629858E-2</v>
      </c>
      <c r="BB56" s="103">
        <v>5.4382873278329524E-2</v>
      </c>
      <c r="BC56" s="103">
        <v>5.8227516833210702E-2</v>
      </c>
      <c r="BD56" s="103">
        <v>6.1122624438051047E-2</v>
      </c>
      <c r="BE56" s="103">
        <v>5.8968187311756987E-2</v>
      </c>
      <c r="BF56" s="103">
        <v>5.3552213749284844E-2</v>
      </c>
      <c r="BG56" s="103">
        <v>3.2999942885442127E-2</v>
      </c>
      <c r="BH56" s="103">
        <v>3.2886656997731314E-2</v>
      </c>
      <c r="BI56" s="103">
        <v>3.3774543450826158E-2</v>
      </c>
      <c r="BJ56" s="103">
        <v>3.1821024357738856E-2</v>
      </c>
      <c r="BK56" s="103">
        <v>3.1909375095385321E-2</v>
      </c>
      <c r="BL56" s="103">
        <v>3.2127915347014223E-2</v>
      </c>
      <c r="BM56" s="103">
        <v>3.2455094348663067E-2</v>
      </c>
      <c r="BN56" s="103">
        <v>3.2543595474241099E-2</v>
      </c>
      <c r="BO56" s="103">
        <v>3.2857298962065774E-2</v>
      </c>
      <c r="BP56" s="103">
        <v>3.385733708526989E-2</v>
      </c>
      <c r="BQ56" s="103">
        <v>3.4321790916048339E-2</v>
      </c>
      <c r="BR56" s="103">
        <v>3.546119121935383E-2</v>
      </c>
      <c r="BS56" s="103">
        <v>3.6198377573939872E-2</v>
      </c>
      <c r="BT56" s="103">
        <v>3.5739602932066135E-2</v>
      </c>
      <c r="BU56" s="103">
        <v>3.630744233433944E-2</v>
      </c>
      <c r="BV56" s="103">
        <v>3.6340127286243917E-2</v>
      </c>
      <c r="BW56" s="103">
        <v>3.6143807501855217E-2</v>
      </c>
      <c r="BX56" s="103">
        <v>2.8243048372208378E-2</v>
      </c>
      <c r="BY56" s="103">
        <v>3.1031114387827161E-2</v>
      </c>
      <c r="BZ56" s="103">
        <v>3.0384393857558561E-2</v>
      </c>
      <c r="CA56" s="103">
        <v>3.5485594531361193E-2</v>
      </c>
      <c r="CB56" s="103">
        <v>4.0191546622210285E-2</v>
      </c>
      <c r="CC56" s="103">
        <v>4.1998141366922079E-2</v>
      </c>
      <c r="CD56" s="103">
        <v>4.2720314697562496E-2</v>
      </c>
      <c r="CE56" s="104">
        <v>4.4018580478819132E-2</v>
      </c>
    </row>
    <row r="57" spans="1:83" x14ac:dyDescent="0.35">
      <c r="B57" s="108" t="s">
        <v>163</v>
      </c>
      <c r="S57" s="133">
        <f t="shared" ref="S57:AX57" si="15">SUM(S54:S56)</f>
        <v>0.1586206896551724</v>
      </c>
      <c r="T57" s="133">
        <f t="shared" si="15"/>
        <v>0.15200650759219089</v>
      </c>
      <c r="U57" s="133">
        <f t="shared" si="15"/>
        <v>0.1610876049108691</v>
      </c>
      <c r="V57" s="133">
        <f t="shared" si="15"/>
        <v>0.15358884581718141</v>
      </c>
      <c r="W57" s="133">
        <f t="shared" si="15"/>
        <v>0.15283804514573746</v>
      </c>
      <c r="X57" s="133">
        <f t="shared" si="15"/>
        <v>0.16391257169431095</v>
      </c>
      <c r="Y57" s="133">
        <f t="shared" si="15"/>
        <v>0.1662223746753565</v>
      </c>
      <c r="Z57" s="133">
        <f t="shared" si="15"/>
        <v>0.159537597613407</v>
      </c>
      <c r="AA57" s="133">
        <f t="shared" si="15"/>
        <v>0.16643582277484853</v>
      </c>
      <c r="AB57" s="133">
        <f t="shared" si="15"/>
        <v>0.1722298414038049</v>
      </c>
      <c r="AC57" s="133">
        <f t="shared" si="15"/>
        <v>0.16503279671433282</v>
      </c>
      <c r="AD57" s="133">
        <f t="shared" si="15"/>
        <v>0.15723264608725368</v>
      </c>
      <c r="AE57" s="133">
        <f t="shared" si="15"/>
        <v>0.16634740705111076</v>
      </c>
      <c r="AF57" s="133">
        <f t="shared" si="15"/>
        <v>0.17330187737790806</v>
      </c>
      <c r="AG57" s="133">
        <f t="shared" si="15"/>
        <v>0.19046093783394838</v>
      </c>
      <c r="AH57" s="133">
        <f t="shared" si="15"/>
        <v>0.19923684243557721</v>
      </c>
      <c r="AI57" s="133">
        <f t="shared" si="15"/>
        <v>0.19719038467597116</v>
      </c>
      <c r="AJ57" s="133">
        <f t="shared" si="15"/>
        <v>0.19785069987163928</v>
      </c>
      <c r="AK57" s="133">
        <f t="shared" si="15"/>
        <v>0.21652668443805162</v>
      </c>
      <c r="AL57" s="133">
        <f t="shared" si="15"/>
        <v>0.22364472037391903</v>
      </c>
      <c r="AM57" s="133">
        <f t="shared" si="15"/>
        <v>0.23068273669228206</v>
      </c>
      <c r="AN57" s="133">
        <f t="shared" si="15"/>
        <v>0.23338047589993899</v>
      </c>
      <c r="AO57" s="133">
        <f t="shared" si="15"/>
        <v>0.24385978432849328</v>
      </c>
      <c r="AP57" s="133">
        <f t="shared" si="15"/>
        <v>0.25091420878580689</v>
      </c>
      <c r="AQ57" s="133">
        <f t="shared" si="15"/>
        <v>0.24549362883216283</v>
      </c>
      <c r="AR57" s="133">
        <f t="shared" si="15"/>
        <v>0.23987017656541484</v>
      </c>
      <c r="AS57" s="133">
        <f t="shared" si="15"/>
        <v>0.2298619367853113</v>
      </c>
      <c r="AT57" s="133">
        <f t="shared" si="15"/>
        <v>0.23745453967267344</v>
      </c>
      <c r="AU57" s="133">
        <f t="shared" si="15"/>
        <v>0.25155226583873019</v>
      </c>
      <c r="AV57" s="133">
        <f t="shared" si="15"/>
        <v>0.26550802089985076</v>
      </c>
      <c r="AW57" s="133">
        <f t="shared" si="15"/>
        <v>0.27829374968351761</v>
      </c>
      <c r="AX57" s="133">
        <f t="shared" si="15"/>
        <v>0.27494700232301206</v>
      </c>
      <c r="AY57" s="133">
        <f t="shared" ref="AY57:CD57" si="16">SUM(AY54:AY56)</f>
        <v>0.27464394805324199</v>
      </c>
      <c r="AZ57" s="133">
        <f t="shared" si="16"/>
        <v>0.280659420520671</v>
      </c>
      <c r="BA57" s="133">
        <f t="shared" si="16"/>
        <v>0.27072360409446439</v>
      </c>
      <c r="BB57" s="133">
        <f t="shared" si="16"/>
        <v>0.2688050921611459</v>
      </c>
      <c r="BC57" s="133">
        <f t="shared" si="16"/>
        <v>0.26902875360217859</v>
      </c>
      <c r="BD57" s="133">
        <f t="shared" si="16"/>
        <v>0.25914287156621202</v>
      </c>
      <c r="BE57" s="133">
        <f t="shared" si="16"/>
        <v>0.25479921080564755</v>
      </c>
      <c r="BF57" s="133">
        <f t="shared" si="16"/>
        <v>0.24287956899141569</v>
      </c>
      <c r="BG57" s="133">
        <f t="shared" si="16"/>
        <v>0.21341447652336981</v>
      </c>
      <c r="BH57" s="133">
        <f t="shared" si="16"/>
        <v>0.2069248150170811</v>
      </c>
      <c r="BI57" s="133">
        <f t="shared" si="16"/>
        <v>0.20401177449843766</v>
      </c>
      <c r="BJ57" s="133">
        <f t="shared" si="16"/>
        <v>0.2005826592838425</v>
      </c>
      <c r="BK57" s="133">
        <f t="shared" si="16"/>
        <v>0.20007354581191672</v>
      </c>
      <c r="BL57" s="133">
        <f t="shared" si="16"/>
        <v>0.19718646889186855</v>
      </c>
      <c r="BM57" s="133">
        <f t="shared" si="16"/>
        <v>0.20446129319717982</v>
      </c>
      <c r="BN57" s="133">
        <f t="shared" si="16"/>
        <v>0.20580056920645406</v>
      </c>
      <c r="BO57" s="133">
        <f t="shared" si="16"/>
        <v>0.21302288606412148</v>
      </c>
      <c r="BP57" s="133">
        <f t="shared" si="16"/>
        <v>0.21894516130768424</v>
      </c>
      <c r="BQ57" s="133">
        <f t="shared" si="16"/>
        <v>0.21418705915123229</v>
      </c>
      <c r="BR57" s="133">
        <f t="shared" si="16"/>
        <v>0.21369941909202606</v>
      </c>
      <c r="BS57" s="133">
        <f t="shared" si="16"/>
        <v>0.21593866486036986</v>
      </c>
      <c r="BT57" s="133">
        <f t="shared" si="16"/>
        <v>0.21397404274349571</v>
      </c>
      <c r="BU57" s="133">
        <f t="shared" si="16"/>
        <v>0.21206976084373699</v>
      </c>
      <c r="BV57" s="133">
        <f t="shared" si="16"/>
        <v>0.21416269819891998</v>
      </c>
      <c r="BW57" s="133">
        <f t="shared" si="16"/>
        <v>0.21595962016085463</v>
      </c>
      <c r="BX57" s="133">
        <f t="shared" si="16"/>
        <v>0.19264388523883974</v>
      </c>
      <c r="BY57" s="133">
        <f t="shared" si="16"/>
        <v>0.20638956573993836</v>
      </c>
      <c r="BZ57" s="133">
        <f t="shared" si="16"/>
        <v>0.19094896397243358</v>
      </c>
      <c r="CA57" s="133">
        <f t="shared" si="16"/>
        <v>0.2133859191847409</v>
      </c>
      <c r="CB57" s="133">
        <f t="shared" si="16"/>
        <v>0.23777342299635709</v>
      </c>
      <c r="CC57" s="133">
        <f t="shared" si="16"/>
        <v>0.24503401343461217</v>
      </c>
      <c r="CD57" s="133">
        <f t="shared" si="16"/>
        <v>0.24270655305137445</v>
      </c>
      <c r="CE57" s="134">
        <f t="shared" ref="CE57" si="17">SUM(CE54:CE56)</f>
        <v>0.2424278882249746</v>
      </c>
    </row>
    <row r="58" spans="1:83" ht="51" customHeight="1" x14ac:dyDescent="0.35">
      <c r="B58" s="120" t="s">
        <v>243</v>
      </c>
      <c r="CE58" s="132"/>
    </row>
    <row r="59" spans="1:83" x14ac:dyDescent="0.35">
      <c r="B59" s="73" t="s">
        <v>232</v>
      </c>
      <c r="AH59" s="103">
        <v>4.7963460138383346E-4</v>
      </c>
      <c r="AI59" s="103">
        <v>4.7456842504130649E-4</v>
      </c>
      <c r="AJ59" s="103">
        <v>4.7152261511525137E-4</v>
      </c>
      <c r="AK59" s="103">
        <v>4.8735090046983504E-4</v>
      </c>
      <c r="AL59" s="103">
        <v>5.0812497119466016E-4</v>
      </c>
      <c r="AM59" s="103">
        <v>5.1348741482453266E-4</v>
      </c>
      <c r="AN59" s="103">
        <v>5.1272047729228939E-4</v>
      </c>
      <c r="AO59" s="103">
        <v>5.4692015559045784E-4</v>
      </c>
      <c r="AP59" s="103">
        <v>5.64162009736402E-4</v>
      </c>
      <c r="AQ59" s="103">
        <v>5.8554231792322809E-4</v>
      </c>
      <c r="AR59" s="103">
        <v>6.0700875200313741E-4</v>
      </c>
      <c r="AS59" s="103">
        <v>5.9427270038695261E-4</v>
      </c>
      <c r="AT59" s="103">
        <v>6.3608907802241053E-4</v>
      </c>
      <c r="AU59" s="103">
        <v>6.94696085901673E-4</v>
      </c>
      <c r="AV59" s="103">
        <v>8.2358174120093753E-4</v>
      </c>
      <c r="AW59" s="103">
        <v>1.0979324023353948E-3</v>
      </c>
      <c r="AX59" s="103">
        <v>1.1830593526335165E-3</v>
      </c>
      <c r="AY59" s="103">
        <v>1.3541409990781902E-3</v>
      </c>
      <c r="AZ59" s="103">
        <v>1.3490676188103621E-3</v>
      </c>
      <c r="BA59" s="103">
        <v>1.4170935021309535E-3</v>
      </c>
      <c r="BB59" s="103">
        <v>1.4867923590744544E-3</v>
      </c>
      <c r="BC59" s="103">
        <v>1.5384957144593686E-3</v>
      </c>
      <c r="BD59" s="103">
        <v>1.7070162644730246E-3</v>
      </c>
      <c r="BE59" s="103">
        <v>1.6240865199635916E-3</v>
      </c>
      <c r="BF59" s="103">
        <v>1.67963905721533E-3</v>
      </c>
      <c r="BG59" s="103">
        <v>1.6018099842358996E-3</v>
      </c>
      <c r="BH59" s="103">
        <v>1.5693794074587346E-3</v>
      </c>
      <c r="BI59" s="103">
        <v>1.6282903040151905E-3</v>
      </c>
      <c r="BJ59" s="103">
        <v>1.6372499718920823E-3</v>
      </c>
      <c r="BK59" s="103">
        <v>1.6482715207173598E-3</v>
      </c>
      <c r="BL59" s="103">
        <v>1.6063702153521662E-3</v>
      </c>
      <c r="BM59" s="103">
        <v>1.6472398034178852E-3</v>
      </c>
      <c r="BN59" s="103">
        <v>1.6375525095124932E-3</v>
      </c>
      <c r="BO59" s="103">
        <v>1.7618516079536558E-3</v>
      </c>
      <c r="BP59" s="103">
        <v>1.8280875138254977E-3</v>
      </c>
      <c r="BQ59" s="103">
        <v>1.9096775772329865E-3</v>
      </c>
      <c r="BR59" s="103">
        <v>2.1808447668638211E-3</v>
      </c>
      <c r="BS59" s="103">
        <v>2.3063887979269796E-3</v>
      </c>
      <c r="BT59" s="103">
        <v>2.3353865708716582E-3</v>
      </c>
      <c r="BU59" s="103">
        <v>2.3410716517897959E-3</v>
      </c>
      <c r="BV59" s="103">
        <v>2.4645537044189307E-3</v>
      </c>
      <c r="BW59" s="103">
        <v>2.5807577493775669E-3</v>
      </c>
      <c r="BX59" s="103">
        <v>2.0303821802798057E-3</v>
      </c>
      <c r="BY59" s="103">
        <v>2.3340295734335416E-3</v>
      </c>
      <c r="BZ59" s="103">
        <v>2.4005639937421707E-3</v>
      </c>
      <c r="CA59" s="103">
        <v>2.9710325806958497E-3</v>
      </c>
      <c r="CB59" s="103">
        <v>3.5283583576455183E-3</v>
      </c>
      <c r="CC59" s="103">
        <v>3.8069873740953744E-3</v>
      </c>
      <c r="CD59" s="103">
        <v>3.951359209892636E-3</v>
      </c>
      <c r="CE59" s="104">
        <v>4.1307074754741878E-3</v>
      </c>
    </row>
    <row r="60" spans="1:83" x14ac:dyDescent="0.35">
      <c r="B60" s="73" t="s">
        <v>233</v>
      </c>
      <c r="AH60" s="103">
        <v>5.1302606593653884E-2</v>
      </c>
      <c r="AI60" s="103">
        <v>4.6564095919015489E-2</v>
      </c>
      <c r="AJ60" s="103">
        <v>5.0684457919028654E-2</v>
      </c>
      <c r="AK60" s="103">
        <v>5.9957038591668961E-2</v>
      </c>
      <c r="AL60" s="103">
        <v>6.4264960348464351E-2</v>
      </c>
      <c r="AM60" s="103">
        <v>6.9916024132914784E-2</v>
      </c>
      <c r="AN60" s="103">
        <v>7.2521744877355437E-2</v>
      </c>
      <c r="AO60" s="103">
        <v>7.5998922744866484E-2</v>
      </c>
      <c r="AP60" s="103">
        <v>7.9292883079275747E-2</v>
      </c>
      <c r="AQ60" s="103">
        <v>7.5526261183497173E-2</v>
      </c>
      <c r="AR60" s="103">
        <v>7.0067958113224971E-2</v>
      </c>
      <c r="AS60" s="103">
        <v>6.4219468241600672E-2</v>
      </c>
      <c r="AT60" s="103">
        <v>6.8611691395261659E-2</v>
      </c>
      <c r="AU60" s="103">
        <v>8.0520133063495508E-2</v>
      </c>
      <c r="AV60" s="103">
        <v>8.9042035729339747E-2</v>
      </c>
      <c r="AW60" s="103">
        <v>9.5475703400667647E-2</v>
      </c>
      <c r="AX60" s="103">
        <v>9.4845747693377253E-2</v>
      </c>
      <c r="AY60" s="103">
        <v>9.5012239889875838E-2</v>
      </c>
      <c r="AZ60" s="103">
        <v>9.4781077130975153E-2</v>
      </c>
      <c r="BA60" s="103">
        <v>8.7350233186634221E-2</v>
      </c>
      <c r="BB60" s="103">
        <v>8.420496498020727E-2</v>
      </c>
      <c r="BC60" s="103">
        <v>8.0394491920322803E-2</v>
      </c>
      <c r="BD60" s="103">
        <v>7.5872469627482619E-2</v>
      </c>
      <c r="BE60" s="103">
        <v>7.2520952455801535E-2</v>
      </c>
      <c r="BF60" s="103">
        <v>6.9950422578826915E-2</v>
      </c>
      <c r="BG60" s="103">
        <v>6.6469663338878326E-2</v>
      </c>
      <c r="BH60" s="103">
        <v>6.3275361179345763E-2</v>
      </c>
      <c r="BI60" s="103">
        <v>6.1659514167535817E-2</v>
      </c>
      <c r="BJ60" s="103">
        <v>6.108902073393209E-2</v>
      </c>
      <c r="BK60" s="103">
        <v>6.0641208879678124E-2</v>
      </c>
      <c r="BL60" s="103">
        <v>5.9178280977908164E-2</v>
      </c>
      <c r="BM60" s="103">
        <v>6.4750169424484236E-2</v>
      </c>
      <c r="BN60" s="103">
        <v>6.5115997902063141E-2</v>
      </c>
      <c r="BO60" s="103">
        <v>6.74109966530171E-2</v>
      </c>
      <c r="BP60" s="103">
        <v>6.8657380328795301E-2</v>
      </c>
      <c r="BQ60" s="103">
        <v>6.7610388096180293E-2</v>
      </c>
      <c r="BR60" s="103">
        <v>6.6459521263670523E-2</v>
      </c>
      <c r="BS60" s="103">
        <v>6.7455605299878887E-2</v>
      </c>
      <c r="BT60" s="103">
        <v>6.6640653704662961E-2</v>
      </c>
      <c r="BU60" s="103">
        <v>6.7499382842234154E-2</v>
      </c>
      <c r="BV60" s="103">
        <v>6.9919194071812241E-2</v>
      </c>
      <c r="BW60" s="103">
        <v>7.4530332337895563E-2</v>
      </c>
      <c r="BX60" s="103">
        <v>7.6973991026655822E-2</v>
      </c>
      <c r="BY60" s="103">
        <v>8.211447907973958E-2</v>
      </c>
      <c r="BZ60" s="103">
        <v>7.5038937332279829E-2</v>
      </c>
      <c r="CA60" s="103">
        <v>8.394688005177274E-2</v>
      </c>
      <c r="CB60" s="103">
        <v>9.5414339786052682E-2</v>
      </c>
      <c r="CC60" s="103">
        <v>9.9381700910500276E-2</v>
      </c>
      <c r="CD60" s="103">
        <v>9.8255220381843811E-2</v>
      </c>
      <c r="CE60" s="104">
        <v>9.891751636071093E-2</v>
      </c>
    </row>
    <row r="61" spans="1:83" x14ac:dyDescent="0.35">
      <c r="B61" s="73" t="s">
        <v>222</v>
      </c>
      <c r="AH61" s="103">
        <v>0.11183841095578198</v>
      </c>
      <c r="AI61" s="103">
        <v>0.10823873233531689</v>
      </c>
      <c r="AJ61" s="103">
        <v>0.10752386293426938</v>
      </c>
      <c r="AK61" s="103">
        <v>0.11329835383772879</v>
      </c>
      <c r="AL61" s="103">
        <v>0.1148296143801734</v>
      </c>
      <c r="AM61" s="103">
        <v>0.11488350422304085</v>
      </c>
      <c r="AN61" s="103">
        <v>0.11371531745346694</v>
      </c>
      <c r="AO61" s="103">
        <v>0.11877839584034434</v>
      </c>
      <c r="AP61" s="103">
        <v>0.12192984792017884</v>
      </c>
      <c r="AQ61" s="103">
        <v>0.12100072418582471</v>
      </c>
      <c r="AR61" s="103">
        <v>0.12222715190285255</v>
      </c>
      <c r="AS61" s="103">
        <v>0.11924368632784635</v>
      </c>
      <c r="AT61" s="103">
        <v>0.12142996487354218</v>
      </c>
      <c r="AU61" s="103">
        <v>0.12432582388074054</v>
      </c>
      <c r="AV61" s="103">
        <v>0.12531475276295148</v>
      </c>
      <c r="AW61" s="103">
        <v>0.1283733148625274</v>
      </c>
      <c r="AX61" s="103">
        <v>0.1269207741041283</v>
      </c>
      <c r="AY61" s="103">
        <v>0.12696376634333439</v>
      </c>
      <c r="AZ61" s="103">
        <v>0.13191726634126244</v>
      </c>
      <c r="BA61" s="103">
        <v>0.13136854420830091</v>
      </c>
      <c r="BB61" s="103">
        <v>0.13342123073395004</v>
      </c>
      <c r="BC61" s="103">
        <v>0.13741286985027235</v>
      </c>
      <c r="BD61" s="103">
        <v>0.13617548328680504</v>
      </c>
      <c r="BE61" s="103">
        <v>0.13709836789703803</v>
      </c>
      <c r="BF61" s="103">
        <v>0.13413595942427514</v>
      </c>
      <c r="BG61" s="103">
        <v>0.12930307667482688</v>
      </c>
      <c r="BH61" s="103">
        <v>0.12827175075858019</v>
      </c>
      <c r="BI61" s="103">
        <v>0.12877111677185551</v>
      </c>
      <c r="BJ61" s="103">
        <v>0.12693483667327402</v>
      </c>
      <c r="BK61" s="103">
        <v>0.12784088794843063</v>
      </c>
      <c r="BL61" s="103">
        <v>0.12737051172096786</v>
      </c>
      <c r="BM61" s="103">
        <v>0.12960452725965374</v>
      </c>
      <c r="BN61" s="103">
        <v>0.13081276336771047</v>
      </c>
      <c r="BO61" s="103">
        <v>0.13586756899312333</v>
      </c>
      <c r="BP61" s="103">
        <v>0.14083489630367041</v>
      </c>
      <c r="BQ61" s="103">
        <v>0.14365098542348206</v>
      </c>
      <c r="BR61" s="103">
        <v>0.1441302462579151</v>
      </c>
      <c r="BS61" s="103">
        <v>0.14529434311276734</v>
      </c>
      <c r="BT61" s="103">
        <v>0.14415267300337434</v>
      </c>
      <c r="BU61" s="103">
        <v>0.14139866807576168</v>
      </c>
      <c r="BV61" s="103">
        <v>0.14119533290101252</v>
      </c>
      <c r="BW61" s="103">
        <v>0.13854470993167217</v>
      </c>
      <c r="BX61" s="103">
        <v>0.11362977835949707</v>
      </c>
      <c r="BY61" s="103">
        <v>0.12193477637040316</v>
      </c>
      <c r="BZ61" s="103">
        <v>0.11350614906122465</v>
      </c>
      <c r="CA61" s="103">
        <v>0.12646611945133043</v>
      </c>
      <c r="CB61" s="103">
        <v>0.1388287560968828</v>
      </c>
      <c r="CC61" s="103">
        <v>0.14184491024754078</v>
      </c>
      <c r="CD61" s="103">
        <v>0.14049997345963799</v>
      </c>
      <c r="CE61" s="104">
        <v>0.13937888072117352</v>
      </c>
    </row>
    <row r="62" spans="1:83" x14ac:dyDescent="0.35">
      <c r="B62" s="108" t="s">
        <v>163</v>
      </c>
      <c r="AH62" s="133">
        <f t="shared" ref="AH62:BM62" si="18">SUM(AH59:AH61)</f>
        <v>0.1636206521508197</v>
      </c>
      <c r="AI62" s="133">
        <f t="shared" si="18"/>
        <v>0.15527739667937368</v>
      </c>
      <c r="AJ62" s="133">
        <f t="shared" si="18"/>
        <v>0.1586798434684133</v>
      </c>
      <c r="AK62" s="133">
        <f t="shared" si="18"/>
        <v>0.17374274332986758</v>
      </c>
      <c r="AL62" s="133">
        <f t="shared" si="18"/>
        <v>0.17960269969983242</v>
      </c>
      <c r="AM62" s="133">
        <f t="shared" si="18"/>
        <v>0.18531301577078016</v>
      </c>
      <c r="AN62" s="133">
        <f t="shared" si="18"/>
        <v>0.18674978280811466</v>
      </c>
      <c r="AO62" s="133">
        <f t="shared" si="18"/>
        <v>0.19532423874080129</v>
      </c>
      <c r="AP62" s="133">
        <f t="shared" si="18"/>
        <v>0.201786893009191</v>
      </c>
      <c r="AQ62" s="133">
        <f t="shared" si="18"/>
        <v>0.1971125276872451</v>
      </c>
      <c r="AR62" s="133">
        <f t="shared" si="18"/>
        <v>0.19290211876808067</v>
      </c>
      <c r="AS62" s="133">
        <f t="shared" si="18"/>
        <v>0.18405742726983398</v>
      </c>
      <c r="AT62" s="133">
        <f t="shared" si="18"/>
        <v>0.19067774534682624</v>
      </c>
      <c r="AU62" s="133">
        <f t="shared" si="18"/>
        <v>0.20554065303013772</v>
      </c>
      <c r="AV62" s="133">
        <f t="shared" si="18"/>
        <v>0.21518037023349218</v>
      </c>
      <c r="AW62" s="133">
        <f t="shared" si="18"/>
        <v>0.22494695066553044</v>
      </c>
      <c r="AX62" s="133">
        <f t="shared" si="18"/>
        <v>0.22294958115013908</v>
      </c>
      <c r="AY62" s="133">
        <f t="shared" si="18"/>
        <v>0.22333014723228842</v>
      </c>
      <c r="AZ62" s="133">
        <f t="shared" si="18"/>
        <v>0.22804741109104795</v>
      </c>
      <c r="BA62" s="133">
        <f t="shared" si="18"/>
        <v>0.2201358708970661</v>
      </c>
      <c r="BB62" s="133">
        <f t="shared" si="18"/>
        <v>0.21911298807323176</v>
      </c>
      <c r="BC62" s="133">
        <f t="shared" si="18"/>
        <v>0.21934585748505453</v>
      </c>
      <c r="BD62" s="133">
        <f t="shared" si="18"/>
        <v>0.21375496917876069</v>
      </c>
      <c r="BE62" s="133">
        <f t="shared" si="18"/>
        <v>0.21124340687280316</v>
      </c>
      <c r="BF62" s="133">
        <f t="shared" si="18"/>
        <v>0.20576602106031738</v>
      </c>
      <c r="BG62" s="133">
        <f t="shared" si="18"/>
        <v>0.1973745499979411</v>
      </c>
      <c r="BH62" s="133">
        <f t="shared" si="18"/>
        <v>0.19311649134538467</v>
      </c>
      <c r="BI62" s="133">
        <f t="shared" si="18"/>
        <v>0.19205892124340651</v>
      </c>
      <c r="BJ62" s="133">
        <f t="shared" si="18"/>
        <v>0.18966110737909819</v>
      </c>
      <c r="BK62" s="133">
        <f t="shared" si="18"/>
        <v>0.1901303683488261</v>
      </c>
      <c r="BL62" s="133">
        <f t="shared" si="18"/>
        <v>0.18815516291422818</v>
      </c>
      <c r="BM62" s="133">
        <f t="shared" si="18"/>
        <v>0.19600193648755587</v>
      </c>
      <c r="BN62" s="133">
        <f t="shared" ref="BN62:CE62" si="19">SUM(BN59:BN61)</f>
        <v>0.1975663137792861</v>
      </c>
      <c r="BO62" s="133">
        <f t="shared" si="19"/>
        <v>0.20504041725409408</v>
      </c>
      <c r="BP62" s="133">
        <f t="shared" si="19"/>
        <v>0.21132036414629121</v>
      </c>
      <c r="BQ62" s="133">
        <f t="shared" si="19"/>
        <v>0.21317105109689533</v>
      </c>
      <c r="BR62" s="133">
        <f t="shared" si="19"/>
        <v>0.21277061228844946</v>
      </c>
      <c r="BS62" s="133">
        <f t="shared" si="19"/>
        <v>0.21505633721057321</v>
      </c>
      <c r="BT62" s="133">
        <f t="shared" si="19"/>
        <v>0.21312871327890898</v>
      </c>
      <c r="BU62" s="133">
        <f t="shared" si="19"/>
        <v>0.21123912256978564</v>
      </c>
      <c r="BV62" s="133">
        <f t="shared" si="19"/>
        <v>0.21357908067724368</v>
      </c>
      <c r="BW62" s="133">
        <f t="shared" si="19"/>
        <v>0.2156558000189453</v>
      </c>
      <c r="BX62" s="133">
        <f t="shared" si="19"/>
        <v>0.19263415156643271</v>
      </c>
      <c r="BY62" s="133">
        <f t="shared" si="19"/>
        <v>0.20638328502357628</v>
      </c>
      <c r="BZ62" s="133">
        <f t="shared" si="19"/>
        <v>0.19094565038724665</v>
      </c>
      <c r="CA62" s="133">
        <f t="shared" si="19"/>
        <v>0.21338403208379902</v>
      </c>
      <c r="CB62" s="133">
        <f t="shared" si="19"/>
        <v>0.23777145424058099</v>
      </c>
      <c r="CC62" s="133">
        <f t="shared" si="19"/>
        <v>0.24503359853213644</v>
      </c>
      <c r="CD62" s="133">
        <f t="shared" si="19"/>
        <v>0.24270655305137445</v>
      </c>
      <c r="CE62" s="134">
        <f t="shared" si="19"/>
        <v>0.24242710455735864</v>
      </c>
    </row>
    <row r="63" spans="1:83" ht="16" thickBot="1" x14ac:dyDescent="0.4">
      <c r="A63" s="123"/>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36"/>
    </row>
  </sheetData>
  <hyperlinks>
    <hyperlink ref="A1" location="Contents!A1" display="Contents page" xr:uid="{00000000-0004-0000-0400-000000000000}"/>
    <hyperlink ref="B1" location="Notes!A1" display="Information relating to this table can be found in the 'Notes' tab" xr:uid="{00000000-0004-0000-04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9C9C9"/>
  </sheetPr>
  <dimension ref="A1:CE104"/>
  <sheetViews>
    <sheetView zoomScale="70" zoomScaleNormal="70" workbookViewId="0">
      <pane xSplit="3" ySplit="4" topLeftCell="BY5" activePane="bottomRight" state="frozen"/>
      <selection pane="topRight" activeCell="D1" sqref="D1"/>
      <selection pane="bottomLeft" activeCell="A5" sqref="A5"/>
      <selection pane="bottomRight"/>
    </sheetView>
  </sheetViews>
  <sheetFormatPr defaultColWidth="9" defaultRowHeight="15.5" x14ac:dyDescent="0.35"/>
  <cols>
    <col min="1" max="1" width="23" style="163" bestFit="1" customWidth="1"/>
    <col min="2" max="2" width="75.7265625" style="53" customWidth="1"/>
    <col min="3" max="3" width="25.81640625" style="163" customWidth="1"/>
    <col min="4" max="70" width="12.81640625" style="61" customWidth="1"/>
    <col min="71" max="71" width="11.1796875" style="61" customWidth="1"/>
    <col min="72" max="75" width="12.81640625" style="61" customWidth="1"/>
    <col min="76" max="83" width="12.81640625" style="53" customWidth="1"/>
    <col min="84" max="84" width="9" style="53" customWidth="1"/>
    <col min="85" max="16384" width="9" style="53"/>
  </cols>
  <sheetData>
    <row r="1" spans="1:83" s="15" customFormat="1" ht="25.5" customHeight="1" thickBot="1" x14ac:dyDescent="0.3">
      <c r="A1" s="45" t="s">
        <v>46</v>
      </c>
      <c r="B1" s="46" t="s">
        <v>114</v>
      </c>
      <c r="C1" s="11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c r="BT1" s="150"/>
      <c r="BU1" s="150"/>
      <c r="BV1" s="150"/>
      <c r="BW1" s="150"/>
      <c r="BX1" s="150"/>
    </row>
    <row r="2" spans="1:83" ht="33" customHeight="1" x14ac:dyDescent="0.35">
      <c r="A2" s="48" t="s">
        <v>47</v>
      </c>
      <c r="B2" s="17" t="s">
        <v>244</v>
      </c>
      <c r="C2" s="139"/>
      <c r="D2" s="51"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83" s="54" customFormat="1" x14ac:dyDescent="0.35">
      <c r="A3" s="112">
        <v>2023</v>
      </c>
      <c r="B3" s="20" t="s">
        <v>245</v>
      </c>
      <c r="C3" s="151" t="s">
        <v>246</v>
      </c>
      <c r="D3" s="56" t="s">
        <v>150</v>
      </c>
      <c r="E3" s="56" t="s">
        <v>150</v>
      </c>
      <c r="F3" s="56" t="s">
        <v>150</v>
      </c>
      <c r="G3" s="56" t="s">
        <v>150</v>
      </c>
      <c r="H3" s="56" t="s">
        <v>150</v>
      </c>
      <c r="I3" s="56" t="s">
        <v>150</v>
      </c>
      <c r="J3" s="56" t="s">
        <v>150</v>
      </c>
      <c r="K3" s="56" t="s">
        <v>150</v>
      </c>
      <c r="L3" s="56" t="s">
        <v>150</v>
      </c>
      <c r="M3" s="56" t="s">
        <v>150</v>
      </c>
      <c r="N3" s="56" t="s">
        <v>150</v>
      </c>
      <c r="O3" s="56" t="s">
        <v>150</v>
      </c>
      <c r="P3" s="56" t="s">
        <v>150</v>
      </c>
      <c r="Q3" s="56" t="s">
        <v>150</v>
      </c>
      <c r="R3" s="56" t="s">
        <v>150</v>
      </c>
      <c r="S3" s="56" t="s">
        <v>150</v>
      </c>
      <c r="T3" s="56" t="s">
        <v>150</v>
      </c>
      <c r="U3" s="56" t="s">
        <v>150</v>
      </c>
      <c r="V3" s="56" t="s">
        <v>150</v>
      </c>
      <c r="W3" s="56" t="s">
        <v>150</v>
      </c>
      <c r="X3" s="56" t="s">
        <v>150</v>
      </c>
      <c r="Y3" s="56" t="s">
        <v>150</v>
      </c>
      <c r="Z3" s="56" t="s">
        <v>150</v>
      </c>
      <c r="AA3" s="56" t="s">
        <v>150</v>
      </c>
      <c r="AB3" s="56" t="s">
        <v>150</v>
      </c>
      <c r="AC3" s="56" t="s">
        <v>150</v>
      </c>
      <c r="AD3" s="56" t="s">
        <v>150</v>
      </c>
      <c r="AE3" s="56" t="s">
        <v>150</v>
      </c>
      <c r="AF3" s="56" t="s">
        <v>150</v>
      </c>
      <c r="AG3" s="56" t="s">
        <v>150</v>
      </c>
      <c r="AH3" s="56" t="s">
        <v>150</v>
      </c>
      <c r="AI3" s="56" t="s">
        <v>150</v>
      </c>
      <c r="AJ3" s="56" t="s">
        <v>150</v>
      </c>
      <c r="AK3" s="56" t="s">
        <v>150</v>
      </c>
      <c r="AL3" s="56" t="s">
        <v>150</v>
      </c>
      <c r="AM3" s="56" t="s">
        <v>150</v>
      </c>
      <c r="AN3" s="56" t="s">
        <v>150</v>
      </c>
      <c r="AO3" s="56" t="s">
        <v>150</v>
      </c>
      <c r="AP3" s="56" t="s">
        <v>150</v>
      </c>
      <c r="AQ3" s="56" t="s">
        <v>150</v>
      </c>
      <c r="AR3" s="56" t="s">
        <v>150</v>
      </c>
      <c r="AS3" s="56" t="s">
        <v>150</v>
      </c>
      <c r="AT3" s="56" t="s">
        <v>150</v>
      </c>
      <c r="AU3" s="56" t="s">
        <v>150</v>
      </c>
      <c r="AV3" s="56" t="s">
        <v>150</v>
      </c>
      <c r="AW3" s="56" t="s">
        <v>150</v>
      </c>
      <c r="AX3" s="56" t="s">
        <v>150</v>
      </c>
      <c r="AY3" s="56" t="s">
        <v>150</v>
      </c>
      <c r="AZ3" s="56" t="s">
        <v>150</v>
      </c>
      <c r="BA3" s="56" t="s">
        <v>150</v>
      </c>
      <c r="BB3" s="56" t="s">
        <v>150</v>
      </c>
      <c r="BC3" s="56" t="s">
        <v>150</v>
      </c>
      <c r="BD3" s="56" t="s">
        <v>150</v>
      </c>
      <c r="BE3" s="56" t="s">
        <v>150</v>
      </c>
      <c r="BF3" s="56" t="s">
        <v>150</v>
      </c>
      <c r="BG3" s="56" t="s">
        <v>150</v>
      </c>
      <c r="BH3" s="56" t="s">
        <v>150</v>
      </c>
      <c r="BI3" s="56" t="s">
        <v>150</v>
      </c>
      <c r="BJ3" s="56" t="s">
        <v>150</v>
      </c>
      <c r="BK3" s="56" t="s">
        <v>150</v>
      </c>
      <c r="BL3" s="56" t="s">
        <v>150</v>
      </c>
      <c r="BM3" s="56" t="s">
        <v>150</v>
      </c>
      <c r="BN3" s="56" t="s">
        <v>150</v>
      </c>
      <c r="BO3" s="56" t="s">
        <v>150</v>
      </c>
      <c r="BP3" s="56" t="s">
        <v>150</v>
      </c>
      <c r="BQ3" s="56" t="s">
        <v>150</v>
      </c>
      <c r="BR3" s="56" t="s">
        <v>150</v>
      </c>
      <c r="BS3" s="56" t="s">
        <v>150</v>
      </c>
      <c r="BT3" s="56" t="s">
        <v>150</v>
      </c>
      <c r="BU3" s="56" t="s">
        <v>150</v>
      </c>
      <c r="BV3" s="56" t="s">
        <v>150</v>
      </c>
      <c r="BW3" s="56" t="s">
        <v>150</v>
      </c>
      <c r="BX3" s="56" t="s">
        <v>150</v>
      </c>
      <c r="BY3" s="56" t="s">
        <v>150</v>
      </c>
      <c r="BZ3" s="56" t="s">
        <v>151</v>
      </c>
      <c r="CA3" s="56" t="s">
        <v>151</v>
      </c>
      <c r="CB3" s="56" t="s">
        <v>151</v>
      </c>
      <c r="CC3" s="56" t="s">
        <v>151</v>
      </c>
      <c r="CD3" s="56" t="s">
        <v>151</v>
      </c>
      <c r="CE3" s="57" t="s">
        <v>151</v>
      </c>
    </row>
    <row r="4" spans="1:83" x14ac:dyDescent="0.35">
      <c r="A4" s="113"/>
      <c r="B4" s="114"/>
      <c r="C4" s="140"/>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52"/>
    </row>
    <row r="5" spans="1:83" ht="27" customHeight="1" x14ac:dyDescent="0.35">
      <c r="A5" s="153"/>
      <c r="B5" s="154" t="s">
        <v>247</v>
      </c>
      <c r="C5" s="155" t="s">
        <v>248</v>
      </c>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f>+Disability_benefits!BQ14</f>
        <v>4.7691617500000003</v>
      </c>
      <c r="BR5" s="156">
        <f>+Disability_benefits!BR14</f>
        <v>6.040064700000003</v>
      </c>
      <c r="BS5" s="156">
        <f>+Disability_benefits!BS14</f>
        <v>6.9357352999999913</v>
      </c>
      <c r="BT5" s="156">
        <f>+Disability_benefits!BT14</f>
        <v>7.3484010500000174</v>
      </c>
      <c r="BU5" s="156">
        <f>+Disability_benefits!BU14</f>
        <v>8.2211221899999884</v>
      </c>
      <c r="BV5" s="156">
        <f>+Disability_benefits!BV14</f>
        <v>9.1482867099999936</v>
      </c>
      <c r="BW5" s="156">
        <f>+Disability_benefits!BW14</f>
        <v>10.039949220000004</v>
      </c>
      <c r="BX5" s="156">
        <f>+Disability_benefits!BX14</f>
        <v>10.679680190000003</v>
      </c>
      <c r="BY5" s="156">
        <f>+Disability_benefits!BY14</f>
        <v>12.88883869999999</v>
      </c>
      <c r="BZ5" s="156">
        <f>+Disability_benefits!BZ14</f>
        <v>16.499582554725208</v>
      </c>
      <c r="CA5" s="156">
        <f>+Disability_benefits!CA14</f>
        <v>20.356245907171491</v>
      </c>
      <c r="CB5" s="156">
        <f>+Disability_benefits!CB14</f>
        <v>23.582876071340813</v>
      </c>
      <c r="CC5" s="156">
        <f>+Disability_benefits!CC14</f>
        <v>25.924406409346798</v>
      </c>
      <c r="CD5" s="156">
        <f>+Disability_benefits!CD14</f>
        <v>28.123079234321068</v>
      </c>
      <c r="CE5" s="157">
        <f>+Disability_benefits!CE14</f>
        <v>30.618566560475749</v>
      </c>
    </row>
    <row r="6" spans="1:83" x14ac:dyDescent="0.35">
      <c r="A6" s="153"/>
      <c r="B6" s="53" t="s">
        <v>249</v>
      </c>
      <c r="C6" s="158" t="s">
        <v>248</v>
      </c>
      <c r="D6" s="159">
        <f>Disability_benefits!D15</f>
        <v>0</v>
      </c>
      <c r="E6" s="159">
        <f>Disability_benefits!E15</f>
        <v>0</v>
      </c>
      <c r="F6" s="159">
        <f>Disability_benefits!F15</f>
        <v>0</v>
      </c>
      <c r="G6" s="159">
        <f>Disability_benefits!G15</f>
        <v>0</v>
      </c>
      <c r="H6" s="159">
        <f>Disability_benefits!H15</f>
        <v>0</v>
      </c>
      <c r="I6" s="159">
        <f>Disability_benefits!I15</f>
        <v>0</v>
      </c>
      <c r="J6" s="159">
        <f>Disability_benefits!J15</f>
        <v>0</v>
      </c>
      <c r="K6" s="159">
        <f>Disability_benefits!K15</f>
        <v>0</v>
      </c>
      <c r="L6" s="159">
        <f>Disability_benefits!L15</f>
        <v>0</v>
      </c>
      <c r="M6" s="159">
        <f>Disability_benefits!M15</f>
        <v>0</v>
      </c>
      <c r="N6" s="159">
        <f>Disability_benefits!N15</f>
        <v>0</v>
      </c>
      <c r="O6" s="159">
        <f>Disability_benefits!O15</f>
        <v>0</v>
      </c>
      <c r="P6" s="159">
        <f>Disability_benefits!P15</f>
        <v>0</v>
      </c>
      <c r="Q6" s="159">
        <f>Disability_benefits!Q15</f>
        <v>0</v>
      </c>
      <c r="R6" s="159">
        <f>Disability_benefits!R15</f>
        <v>0</v>
      </c>
      <c r="S6" s="159">
        <f>Disability_benefits!S15</f>
        <v>0</v>
      </c>
      <c r="T6" s="159">
        <f>Disability_benefits!T15</f>
        <v>0</v>
      </c>
      <c r="U6" s="159">
        <f>Disability_benefits!U15</f>
        <v>0</v>
      </c>
      <c r="V6" s="159">
        <f>Disability_benefits!V15</f>
        <v>0</v>
      </c>
      <c r="W6" s="159">
        <f>Disability_benefits!W15</f>
        <v>0</v>
      </c>
      <c r="X6" s="159">
        <f>Disability_benefits!X15</f>
        <v>0</v>
      </c>
      <c r="Y6" s="159">
        <f>Disability_benefits!Y15</f>
        <v>0</v>
      </c>
      <c r="Z6" s="159">
        <f>Disability_benefits!Z15</f>
        <v>0</v>
      </c>
      <c r="AA6" s="159">
        <f>Disability_benefits!AA15</f>
        <v>6</v>
      </c>
      <c r="AB6" s="159">
        <f>Disability_benefits!AB15</f>
        <v>23.2</v>
      </c>
      <c r="AC6" s="159">
        <f>SUM(Disability_benefits!AC16:AC18)</f>
        <v>35.799999999999997</v>
      </c>
      <c r="AD6" s="159">
        <f>SUM(Disability_benefits!AD16:AD18)</f>
        <v>62.4</v>
      </c>
      <c r="AE6" s="159">
        <f>SUM(Disability_benefits!AE16:AE18)</f>
        <v>95.9</v>
      </c>
      <c r="AF6" s="159">
        <f>SUM(Disability_benefits!AF16:AF18)</f>
        <v>127.30000000000001</v>
      </c>
      <c r="AG6" s="159">
        <f>SUM(Disability_benefits!AG16:AG18)</f>
        <v>166.7</v>
      </c>
      <c r="AH6" s="159">
        <f>SUM(Disability_benefits!AH16:AH18)</f>
        <v>168</v>
      </c>
      <c r="AI6" s="159">
        <f>SUM(Disability_benefits!AI16:AI18)</f>
        <v>201</v>
      </c>
      <c r="AJ6" s="159">
        <f>SUM(Disability_benefits!AJ16:AJ18)</f>
        <v>260</v>
      </c>
      <c r="AK6" s="159">
        <f>SUM(Disability_benefits!AK16:AK18)</f>
        <v>330</v>
      </c>
      <c r="AL6" s="159">
        <f>SUM(Disability_benefits!AL16:AL18)</f>
        <v>403</v>
      </c>
      <c r="AM6" s="159">
        <f>SUM(Disability_benefits!AM16:AM18)</f>
        <v>495</v>
      </c>
      <c r="AN6" s="159">
        <f>SUM(Disability_benefits!AN16:AN18)</f>
        <v>576</v>
      </c>
      <c r="AO6" s="159">
        <f>SUM(Disability_benefits!AO16:AO18)</f>
        <v>686</v>
      </c>
      <c r="AP6" s="159">
        <f>SUM(Disability_benefits!AP16:AP18)</f>
        <v>779</v>
      </c>
      <c r="AQ6" s="159">
        <f>SUM(Disability_benefits!AQ16:AQ18)</f>
        <v>897.38499999999999</v>
      </c>
      <c r="AR6" s="159">
        <f>SUM(Disability_benefits!AR16:AR18)</f>
        <v>1003.4670000000001</v>
      </c>
      <c r="AS6" s="159">
        <f>SUM(Disability_benefits!AS16:AS18)</f>
        <v>1158.527</v>
      </c>
      <c r="AT6" s="159">
        <f>SUM(Disability_benefits!AT16:AT18)</f>
        <v>1382.009</v>
      </c>
      <c r="AU6" s="159">
        <f>SUM(Disability_benefits!AU16:AU18)</f>
        <v>1706.221</v>
      </c>
      <c r="AV6" s="159">
        <f>SUM(Disability_benefits!AV16:AV18)</f>
        <v>1553.4739999999999</v>
      </c>
      <c r="AW6" s="159">
        <f>SUM(Disability_benefits!AW16:AW18)</f>
        <v>1795.461</v>
      </c>
      <c r="AX6" s="159">
        <f>SUM(Disability_benefits!AX16:AX18)</f>
        <v>1962.682</v>
      </c>
      <c r="AY6" s="159">
        <f>SUM(Disability_benefits!AY16:AY18)</f>
        <v>2194.1619999999998</v>
      </c>
      <c r="AZ6" s="159">
        <f>SUM(Disability_benefits!AZ16:AZ18)</f>
        <v>2392.893</v>
      </c>
      <c r="BA6" s="159">
        <f>SUM(Disability_benefits!BA16:BA18)</f>
        <v>2521.25</v>
      </c>
      <c r="BB6" s="159">
        <f>SUM(Disability_benefits!BB16:BB18)</f>
        <v>2679.9749999999999</v>
      </c>
      <c r="BC6" s="159">
        <f>SUM(Disability_benefits!BC16:BC18)</f>
        <v>2822.8040000000001</v>
      </c>
      <c r="BD6" s="159">
        <f>SUM(Disability_benefits!BD16:BD18)</f>
        <v>2955.1210000000001</v>
      </c>
      <c r="BE6" s="159">
        <f>SUM(Disability_benefits!BE16:BE18)</f>
        <v>3124.4597597447382</v>
      </c>
      <c r="BF6" s="159">
        <f>SUM(Disability_benefits!BF16:BF18)</f>
        <v>3250.6787885787207</v>
      </c>
      <c r="BG6" s="159">
        <f>SUM(Disability_benefits!BG16:BG18)</f>
        <v>3457.0445494205601</v>
      </c>
      <c r="BH6" s="159">
        <f>SUM(Disability_benefits!BH16:BH18)</f>
        <v>3673.5859999999998</v>
      </c>
      <c r="BI6" s="159">
        <f>SUM(Disability_benefits!BI16:BI18)</f>
        <v>3924.14037813</v>
      </c>
      <c r="BJ6" s="159">
        <f>SUM(Disability_benefits!BJ16:BJ18)</f>
        <v>4149.40578293</v>
      </c>
      <c r="BK6" s="159">
        <f>SUM(Disability_benefits!BK16:BK18)</f>
        <v>4444.4350972342991</v>
      </c>
      <c r="BL6" s="159">
        <f>SUM(Disability_benefits!BL16:BL18)</f>
        <v>4734.8039219600005</v>
      </c>
      <c r="BM6" s="159">
        <f>SUM(Disability_benefits!BM16:BM18)</f>
        <v>5106.2537628999999</v>
      </c>
      <c r="BN6" s="159">
        <f>SUM(Disability_benefits!BN16:BN18)</f>
        <v>5227.7472379531791</v>
      </c>
      <c r="BO6" s="159">
        <f>SUM(Disability_benefits!BO16:BO18)</f>
        <v>5339.4256940699997</v>
      </c>
      <c r="BP6" s="159">
        <f>SUM(Disability_benefits!BP16:BP18)</f>
        <v>5475.6249157700013</v>
      </c>
      <c r="BQ6" s="159">
        <f>SUM(Disability_benefits!BQ16:BQ18)</f>
        <v>5360.0751764300812</v>
      </c>
      <c r="BR6" s="159">
        <f>SUM(Disability_benefits!BR16:BR18)</f>
        <v>5421.7736767999995</v>
      </c>
      <c r="BS6" s="159">
        <f>SUM(Disability_benefits!BS16:BS18)</f>
        <v>5489.5433917499959</v>
      </c>
      <c r="BT6" s="159">
        <f>SUM(Disability_benefits!BT16:BT18)</f>
        <v>5482.7675999399999</v>
      </c>
      <c r="BU6" s="159">
        <f>SUM(Disability_benefits!BU16:BU18)</f>
        <v>5529.3185711499982</v>
      </c>
      <c r="BV6" s="159">
        <f>SUM(Disability_benefits!BV16:BV18)</f>
        <v>5675.5506973500005</v>
      </c>
      <c r="BW6" s="159">
        <f>SUM(Disability_benefits!BW16:BW18)</f>
        <v>5908.4831024900022</v>
      </c>
      <c r="BX6" s="159">
        <f>SUM(Disability_benefits!BX16:BX18)</f>
        <v>5337.6142274424847</v>
      </c>
      <c r="BY6" s="159">
        <f>SUM(Disability_benefits!BY16:BY18)</f>
        <v>5307.254480399999</v>
      </c>
      <c r="BZ6" s="159">
        <f>SUM(Disability_benefits!BZ16:BZ18)</f>
        <v>5666.1001090494519</v>
      </c>
      <c r="CA6" s="159">
        <f>SUM(Disability_benefits!CA16:CA18)</f>
        <v>6685.7537783651778</v>
      </c>
      <c r="CB6" s="159">
        <f>SUM(Disability_benefits!CB16:CB18)</f>
        <v>7428.4897431617574</v>
      </c>
      <c r="CC6" s="159">
        <f>SUM(Disability_benefits!CC16:CC18)</f>
        <v>7603.0370429637806</v>
      </c>
      <c r="CD6" s="159">
        <f>SUM(Disability_benefits!CD16:CD18)</f>
        <v>7685.5989734043133</v>
      </c>
      <c r="CE6" s="160">
        <f>SUM(Disability_benefits!CE16:CE18)</f>
        <v>7838.468348123909</v>
      </c>
    </row>
    <row r="7" spans="1:83" x14ac:dyDescent="0.35">
      <c r="A7" s="153"/>
      <c r="B7" s="53" t="s">
        <v>250</v>
      </c>
      <c r="C7" s="158" t="s">
        <v>251</v>
      </c>
      <c r="D7" s="159">
        <f>Bereavement_benefits!D4</f>
        <v>15.7</v>
      </c>
      <c r="E7" s="159">
        <f>Bereavement_benefits!E4</f>
        <v>21.3</v>
      </c>
      <c r="F7" s="159">
        <f>Bereavement_benefits!F4</f>
        <v>21.7</v>
      </c>
      <c r="G7" s="159">
        <f>Bereavement_benefits!G4</f>
        <v>24</v>
      </c>
      <c r="H7" s="159">
        <f>Bereavement_benefits!H4</f>
        <v>28</v>
      </c>
      <c r="I7" s="159">
        <f>Bereavement_benefits!I4</f>
        <v>30.5</v>
      </c>
      <c r="J7" s="159">
        <f>Bereavement_benefits!J4</f>
        <v>32</v>
      </c>
      <c r="K7" s="159">
        <f>Bereavement_benefits!K4</f>
        <v>35.700000000000003</v>
      </c>
      <c r="L7" s="159">
        <f>Bereavement_benefits!L4</f>
        <v>38.200000000000003</v>
      </c>
      <c r="M7" s="159">
        <f>Bereavement_benefits!M4</f>
        <v>43.8</v>
      </c>
      <c r="N7" s="159">
        <f>Bereavement_benefits!N4</f>
        <v>57.5</v>
      </c>
      <c r="O7" s="159">
        <f>Bereavement_benefits!O4</f>
        <v>61.5</v>
      </c>
      <c r="P7" s="159">
        <f>Bereavement_benefits!P4</f>
        <v>65.5</v>
      </c>
      <c r="Q7" s="159">
        <f>Bereavement_benefits!Q4</f>
        <v>80</v>
      </c>
      <c r="R7" s="159">
        <f>Bereavement_benefits!R4</f>
        <v>84</v>
      </c>
      <c r="S7" s="159">
        <f>Bereavement_benefits!S4</f>
        <v>99</v>
      </c>
      <c r="T7" s="159">
        <f>Bereavement_benefits!T4</f>
        <v>108</v>
      </c>
      <c r="U7" s="159">
        <f>Bereavement_benefits!U4</f>
        <v>136</v>
      </c>
      <c r="V7" s="159">
        <f>Bereavement_benefits!V4</f>
        <v>141</v>
      </c>
      <c r="W7" s="159">
        <f>Bereavement_benefits!W4</f>
        <v>148</v>
      </c>
      <c r="X7" s="159">
        <f>Bereavement_benefits!X4</f>
        <v>154</v>
      </c>
      <c r="Y7" s="159">
        <f>Bereavement_benefits!Y4</f>
        <v>162</v>
      </c>
      <c r="Z7" s="159">
        <f>Bereavement_benefits!Z4</f>
        <v>168</v>
      </c>
      <c r="AA7" s="159">
        <f>Bereavement_benefits!AA4</f>
        <v>196</v>
      </c>
      <c r="AB7" s="159">
        <f>Bereavement_benefits!AB4</f>
        <v>220</v>
      </c>
      <c r="AC7" s="159">
        <f>Bereavement_benefits!AC4</f>
        <v>245</v>
      </c>
      <c r="AD7" s="159">
        <f>Bereavement_benefits!AD4</f>
        <v>310</v>
      </c>
      <c r="AE7" s="159">
        <f>Bereavement_benefits!AE4</f>
        <v>393</v>
      </c>
      <c r="AF7" s="159">
        <f>Bereavement_benefits!AF4</f>
        <v>434</v>
      </c>
      <c r="AG7" s="159">
        <f>Bereavement_benefits!AG4</f>
        <v>466</v>
      </c>
      <c r="AH7" s="159">
        <f>Bereavement_benefits!AH4</f>
        <v>505</v>
      </c>
      <c r="AI7" s="159">
        <f>Bereavement_benefits!AI4</f>
        <v>562.99999999999989</v>
      </c>
      <c r="AJ7" s="159">
        <f>Bereavement_benefits!AJ4</f>
        <v>637.99999999999989</v>
      </c>
      <c r="AK7" s="159">
        <f>Bereavement_benefits!AK4</f>
        <v>691</v>
      </c>
      <c r="AL7" s="159">
        <f>Bereavement_benefits!AL4</f>
        <v>725</v>
      </c>
      <c r="AM7" s="159">
        <f>Bereavement_benefits!AM4</f>
        <v>771</v>
      </c>
      <c r="AN7" s="159">
        <f>Bereavement_benefits!AN4</f>
        <v>785</v>
      </c>
      <c r="AO7" s="159">
        <f>Bereavement_benefits!AO4</f>
        <v>800</v>
      </c>
      <c r="AP7" s="159">
        <f>Bereavement_benefits!AP4</f>
        <v>825</v>
      </c>
      <c r="AQ7" s="159">
        <f>Bereavement_benefits!AQ4</f>
        <v>839.25</v>
      </c>
      <c r="AR7" s="159">
        <f>Bereavement_benefits!AR4</f>
        <v>850.16399999999999</v>
      </c>
      <c r="AS7" s="159">
        <f>Bereavement_benefits!AS4</f>
        <v>852.303</v>
      </c>
      <c r="AT7" s="159">
        <f>Bereavement_benefits!AT4</f>
        <v>889.38600000000008</v>
      </c>
      <c r="AU7" s="159">
        <f>Bereavement_benefits!AU4</f>
        <v>1010.5989999999999</v>
      </c>
      <c r="AV7" s="159">
        <f>Bereavement_benefits!AV4</f>
        <v>1010</v>
      </c>
      <c r="AW7" s="159">
        <f>Bereavement_benefits!AW4</f>
        <v>1040</v>
      </c>
      <c r="AX7" s="159">
        <f>Bereavement_benefits!AX4</f>
        <v>1022</v>
      </c>
      <c r="AY7" s="159">
        <f>Bereavement_benefits!AY4</f>
        <v>1016.385</v>
      </c>
      <c r="AZ7" s="159">
        <f>Bereavement_benefits!AZ4</f>
        <v>981.24099999999999</v>
      </c>
      <c r="BA7" s="159">
        <f>Bereavement_benefits!BA4</f>
        <v>987.07300000000021</v>
      </c>
      <c r="BB7" s="159">
        <f>Bereavement_benefits!BB4</f>
        <v>974.40599999999995</v>
      </c>
      <c r="BC7" s="159">
        <f>Bereavement_benefits!BC4</f>
        <v>1001.69</v>
      </c>
      <c r="BD7" s="159">
        <f>Bereavement_benefits!BD4</f>
        <v>985.85</v>
      </c>
      <c r="BE7" s="159">
        <f>Bereavement_benefits!BE4</f>
        <v>1099.2956646600001</v>
      </c>
      <c r="BF7" s="159">
        <f>Bereavement_benefits!BF4</f>
        <v>1087.4146320899999</v>
      </c>
      <c r="BG7" s="159">
        <f>Bereavement_benefits!BG4</f>
        <v>1006.6780681472775</v>
      </c>
      <c r="BH7" s="159">
        <f>Bereavement_benefits!BH4</f>
        <v>922.80799999999999</v>
      </c>
      <c r="BI7" s="159">
        <f>Bereavement_benefits!BI4</f>
        <v>874.53990900999997</v>
      </c>
      <c r="BJ7" s="159">
        <f>Bereavement_benefits!BJ4</f>
        <v>796.54773575000013</v>
      </c>
      <c r="BK7" s="159">
        <f>Bereavement_benefits!BK4</f>
        <v>736.17217767890315</v>
      </c>
      <c r="BL7" s="159">
        <f>Bereavement_benefits!BL4</f>
        <v>674.75018944999999</v>
      </c>
      <c r="BM7" s="159">
        <f>Bereavement_benefits!BM4</f>
        <v>649.6405096899997</v>
      </c>
      <c r="BN7" s="159">
        <f>Bereavement_benefits!BN4</f>
        <v>613.52423453000017</v>
      </c>
      <c r="BO7" s="159">
        <f>Bereavement_benefits!BO4</f>
        <v>593.95801391999976</v>
      </c>
      <c r="BP7" s="159">
        <f>Bereavement_benefits!BP4</f>
        <v>592.53994551999983</v>
      </c>
      <c r="BQ7" s="159">
        <f>Bereavement_benefits!BQ4</f>
        <v>582.23100191999993</v>
      </c>
      <c r="BR7" s="159">
        <f>Bereavement_benefits!BR4</f>
        <v>570.66566029000023</v>
      </c>
      <c r="BS7" s="159">
        <f>Bereavement_benefits!BS4</f>
        <v>568.92046535000088</v>
      </c>
      <c r="BT7" s="159">
        <f>Bereavement_benefits!BT4</f>
        <v>557.33749349999994</v>
      </c>
      <c r="BU7" s="159">
        <f>Bereavement_benefits!BU4</f>
        <v>502.5517041300003</v>
      </c>
      <c r="BV7" s="159">
        <f>Bereavement_benefits!BV4</f>
        <v>463.2592920300001</v>
      </c>
      <c r="BW7" s="159">
        <f>Bereavement_benefits!BW4</f>
        <v>506.29078628000008</v>
      </c>
      <c r="BX7" s="159">
        <f>Bereavement_benefits!BX4</f>
        <v>497.74254763999966</v>
      </c>
      <c r="BY7" s="159">
        <f>Bereavement_benefits!BY4</f>
        <v>341.52153544000026</v>
      </c>
      <c r="BZ7" s="159">
        <f>Bereavement_benefits!BZ4</f>
        <v>353.94324225352</v>
      </c>
      <c r="CA7" s="159">
        <f>Bereavement_benefits!CA4</f>
        <v>432.94038336061158</v>
      </c>
      <c r="CB7" s="159">
        <f>Bereavement_benefits!CB4</f>
        <v>362.36710263473549</v>
      </c>
      <c r="CC7" s="159">
        <f>Bereavement_benefits!CC4</f>
        <v>325.03232686595248</v>
      </c>
      <c r="CD7" s="159">
        <f>Bereavement_benefits!CD4</f>
        <v>302.80498721883663</v>
      </c>
      <c r="CE7" s="160">
        <f>Bereavement_benefits!CE4</f>
        <v>293.38708600137051</v>
      </c>
    </row>
    <row r="8" spans="1:83" x14ac:dyDescent="0.35">
      <c r="A8" s="153"/>
      <c r="B8" s="53" t="s">
        <v>252</v>
      </c>
      <c r="C8" s="158" t="s">
        <v>248</v>
      </c>
      <c r="D8" s="159">
        <v>0</v>
      </c>
      <c r="E8" s="159">
        <v>0</v>
      </c>
      <c r="F8" s="159">
        <v>0</v>
      </c>
      <c r="G8" s="159">
        <v>0</v>
      </c>
      <c r="H8" s="159">
        <v>0</v>
      </c>
      <c r="I8" s="159">
        <v>0</v>
      </c>
      <c r="J8" s="159">
        <v>0</v>
      </c>
      <c r="K8" s="159">
        <v>0</v>
      </c>
      <c r="L8" s="159">
        <v>0</v>
      </c>
      <c r="M8" s="159">
        <v>0</v>
      </c>
      <c r="N8" s="159">
        <v>0</v>
      </c>
      <c r="O8" s="159">
        <v>0</v>
      </c>
      <c r="P8" s="159">
        <v>0</v>
      </c>
      <c r="Q8" s="159">
        <v>0</v>
      </c>
      <c r="R8" s="159">
        <v>0</v>
      </c>
      <c r="S8" s="159">
        <v>0</v>
      </c>
      <c r="T8" s="159">
        <v>0</v>
      </c>
      <c r="U8" s="159">
        <v>0</v>
      </c>
      <c r="V8" s="159">
        <v>0</v>
      </c>
      <c r="W8" s="159">
        <v>0</v>
      </c>
      <c r="X8" s="159">
        <v>0</v>
      </c>
      <c r="Y8" s="159">
        <v>0</v>
      </c>
      <c r="Z8" s="159">
        <v>0</v>
      </c>
      <c r="AA8" s="159">
        <v>0</v>
      </c>
      <c r="AB8" s="159">
        <v>0</v>
      </c>
      <c r="AC8" s="159">
        <v>0</v>
      </c>
      <c r="AD8" s="159">
        <v>0</v>
      </c>
      <c r="AE8" s="159">
        <v>0</v>
      </c>
      <c r="AF8" s="159">
        <v>1.9</v>
      </c>
      <c r="AG8" s="159">
        <v>2.9</v>
      </c>
      <c r="AH8" s="159">
        <v>4</v>
      </c>
      <c r="AI8" s="159">
        <v>4</v>
      </c>
      <c r="AJ8" s="159">
        <v>5</v>
      </c>
      <c r="AK8" s="159">
        <v>6</v>
      </c>
      <c r="AL8" s="159">
        <v>8</v>
      </c>
      <c r="AM8" s="159">
        <v>10</v>
      </c>
      <c r="AN8" s="159">
        <v>11</v>
      </c>
      <c r="AO8" s="159">
        <v>13</v>
      </c>
      <c r="AP8" s="159">
        <v>104</v>
      </c>
      <c r="AQ8" s="159">
        <v>183.72300000000001</v>
      </c>
      <c r="AR8" s="159">
        <v>173.41800000000001</v>
      </c>
      <c r="AS8" s="159">
        <v>183.63200000000001</v>
      </c>
      <c r="AT8" s="159">
        <v>208.02</v>
      </c>
      <c r="AU8" s="159">
        <v>284.64699999999999</v>
      </c>
      <c r="AV8" s="159">
        <v>345.29700000000008</v>
      </c>
      <c r="AW8" s="159">
        <v>441.75</v>
      </c>
      <c r="AX8" s="159">
        <v>526.322</v>
      </c>
      <c r="AY8" s="159">
        <v>617.35</v>
      </c>
      <c r="AZ8" s="159">
        <v>736.40099999999995</v>
      </c>
      <c r="BA8" s="159">
        <v>745.90700000000004</v>
      </c>
      <c r="BB8" s="159">
        <v>782.37199999999996</v>
      </c>
      <c r="BC8" s="159">
        <v>834.52800000000002</v>
      </c>
      <c r="BD8" s="159">
        <v>867.01099999999997</v>
      </c>
      <c r="BE8" s="159">
        <v>931.78101869</v>
      </c>
      <c r="BF8" s="159">
        <v>993.10799999999995</v>
      </c>
      <c r="BG8" s="159">
        <v>1053.6691153298639</v>
      </c>
      <c r="BH8" s="159">
        <v>1096.0409999999999</v>
      </c>
      <c r="BI8" s="159">
        <v>1149.1385723000005</v>
      </c>
      <c r="BJ8" s="159">
        <v>1181.2635561100005</v>
      </c>
      <c r="BK8" s="159">
        <v>1279.8853888127107</v>
      </c>
      <c r="BL8" s="159">
        <v>1362.9964772500002</v>
      </c>
      <c r="BM8" s="159">
        <v>1494.8980367000004</v>
      </c>
      <c r="BN8" s="159">
        <v>1572.0826307400002</v>
      </c>
      <c r="BO8" s="159">
        <v>1732.9771967700003</v>
      </c>
      <c r="BP8" s="159">
        <v>1927.2231981999998</v>
      </c>
      <c r="BQ8" s="159">
        <v>2088.2668163797011</v>
      </c>
      <c r="BR8" s="159">
        <v>2319.2115774999988</v>
      </c>
      <c r="BS8" s="159">
        <v>2545.4439678199992</v>
      </c>
      <c r="BT8" s="159">
        <v>2666.973573598962</v>
      </c>
      <c r="BU8" s="159">
        <v>2830.0153530399994</v>
      </c>
      <c r="BV8" s="159">
        <v>2885.0112320200001</v>
      </c>
      <c r="BW8" s="159">
        <v>2940.7993121</v>
      </c>
      <c r="BX8" s="159">
        <v>3038.5844548800001</v>
      </c>
      <c r="BY8" s="159">
        <v>3074.7655140199986</v>
      </c>
      <c r="BZ8" s="159">
        <v>3304.5658522168728</v>
      </c>
      <c r="CA8" s="159">
        <v>3879.259247579384</v>
      </c>
      <c r="CB8" s="159">
        <v>4290.3221040941853</v>
      </c>
      <c r="CC8" s="159">
        <v>4491.7586333910122</v>
      </c>
      <c r="CD8" s="159">
        <v>4720.2487507956785</v>
      </c>
      <c r="CE8" s="160">
        <v>4997.3179176453132</v>
      </c>
    </row>
    <row r="9" spans="1:83" x14ac:dyDescent="0.35">
      <c r="A9" s="153"/>
      <c r="B9" s="53" t="s">
        <v>157</v>
      </c>
      <c r="C9" s="158" t="s">
        <v>248</v>
      </c>
      <c r="D9" s="159">
        <v>59.9</v>
      </c>
      <c r="E9" s="159">
        <v>60.9</v>
      </c>
      <c r="F9" s="159">
        <v>61.9</v>
      </c>
      <c r="G9" s="159">
        <v>63.1</v>
      </c>
      <c r="H9" s="159">
        <v>87.2</v>
      </c>
      <c r="I9" s="159">
        <v>103.5</v>
      </c>
      <c r="J9" s="159">
        <v>105</v>
      </c>
      <c r="K9" s="159">
        <v>106.6</v>
      </c>
      <c r="L9" s="159">
        <v>113.8</v>
      </c>
      <c r="M9" s="159">
        <v>122.2</v>
      </c>
      <c r="N9" s="159">
        <v>125.9</v>
      </c>
      <c r="O9" s="159">
        <v>127.4</v>
      </c>
      <c r="P9" s="159">
        <v>131</v>
      </c>
      <c r="Q9" s="159">
        <v>134</v>
      </c>
      <c r="R9" s="159">
        <v>135.30000000000001</v>
      </c>
      <c r="S9" s="159">
        <v>139.80000000000001</v>
      </c>
      <c r="T9" s="159">
        <v>143.1</v>
      </c>
      <c r="U9" s="159">
        <v>146.30000000000001</v>
      </c>
      <c r="V9" s="159">
        <v>149.19999999999999</v>
      </c>
      <c r="W9" s="159">
        <v>160.19999999999999</v>
      </c>
      <c r="X9" s="159">
        <v>297.10000000000002</v>
      </c>
      <c r="Y9" s="159">
        <v>339.2</v>
      </c>
      <c r="Z9" s="159">
        <v>339</v>
      </c>
      <c r="AA9" s="159">
        <v>343.7</v>
      </c>
      <c r="AB9" s="159">
        <v>339</v>
      </c>
      <c r="AC9" s="159">
        <v>344.2</v>
      </c>
      <c r="AD9" s="159">
        <v>344.1</v>
      </c>
      <c r="AE9" s="159">
        <v>531.70000000000005</v>
      </c>
      <c r="AF9" s="159">
        <v>526.5</v>
      </c>
      <c r="AG9" s="159">
        <v>867.5</v>
      </c>
      <c r="AH9" s="159">
        <v>1776</v>
      </c>
      <c r="AI9" s="159">
        <v>2787</v>
      </c>
      <c r="AJ9" s="159">
        <v>2944</v>
      </c>
      <c r="AK9" s="159">
        <v>3372</v>
      </c>
      <c r="AL9" s="159">
        <v>3660</v>
      </c>
      <c r="AM9" s="159">
        <v>3988</v>
      </c>
      <c r="AN9" s="159">
        <v>4276</v>
      </c>
      <c r="AO9" s="159">
        <v>4468</v>
      </c>
      <c r="AP9" s="159">
        <v>4513</v>
      </c>
      <c r="AQ9" s="159">
        <v>4597.5079999999998</v>
      </c>
      <c r="AR9" s="159">
        <v>4514.5259999999998</v>
      </c>
      <c r="AS9" s="159">
        <v>4537.3530000000001</v>
      </c>
      <c r="AT9" s="159">
        <v>4590.7730000000001</v>
      </c>
      <c r="AU9" s="159">
        <v>5188.9120000000003</v>
      </c>
      <c r="AV9" s="159">
        <v>5953.1810000000005</v>
      </c>
      <c r="AW9" s="159">
        <v>6331.3990000000003</v>
      </c>
      <c r="AX9" s="159">
        <v>6403.6940000000004</v>
      </c>
      <c r="AY9" s="159">
        <v>6642.2250000000004</v>
      </c>
      <c r="AZ9" s="159">
        <v>6941.3710000000001</v>
      </c>
      <c r="BA9" s="159">
        <v>7088.2730000000001</v>
      </c>
      <c r="BB9" s="159">
        <v>7294.9489999999996</v>
      </c>
      <c r="BC9" s="159">
        <v>8283.3439999999991</v>
      </c>
      <c r="BD9" s="159">
        <v>8659.5450000000001</v>
      </c>
      <c r="BE9" s="159">
        <v>8795.2162844499999</v>
      </c>
      <c r="BF9" s="159">
        <v>8945.096379300001</v>
      </c>
      <c r="BG9" s="161"/>
      <c r="BH9" s="161"/>
      <c r="BI9" s="161"/>
      <c r="BJ9" s="161"/>
      <c r="BK9" s="161"/>
      <c r="BL9" s="161"/>
      <c r="BM9" s="161"/>
      <c r="BN9" s="161"/>
      <c r="BO9" s="161"/>
      <c r="BP9" s="161"/>
      <c r="BQ9" s="161"/>
      <c r="BR9" s="161"/>
      <c r="BS9" s="161"/>
      <c r="BT9" s="161"/>
      <c r="BU9" s="161"/>
      <c r="BV9" s="161"/>
      <c r="BW9" s="161"/>
      <c r="BX9" s="161"/>
      <c r="BY9" s="161"/>
      <c r="BZ9" s="161"/>
      <c r="CA9" s="161"/>
      <c r="CB9" s="161"/>
      <c r="CC9" s="161"/>
      <c r="CD9" s="161"/>
      <c r="CE9" s="162"/>
    </row>
    <row r="10" spans="1:83" ht="27" customHeight="1" x14ac:dyDescent="0.35">
      <c r="A10" s="153"/>
      <c r="B10" s="53" t="s">
        <v>253</v>
      </c>
      <c r="D10" s="159">
        <f t="shared" ref="D10:AI10" si="0">SUM(D11:D12)</f>
        <v>0</v>
      </c>
      <c r="E10" s="159">
        <f t="shared" si="0"/>
        <v>0</v>
      </c>
      <c r="F10" s="159">
        <f t="shared" si="0"/>
        <v>0</v>
      </c>
      <c r="G10" s="159">
        <f t="shared" si="0"/>
        <v>0</v>
      </c>
      <c r="H10" s="159">
        <f t="shared" si="0"/>
        <v>0</v>
      </c>
      <c r="I10" s="159">
        <f t="shared" si="0"/>
        <v>0</v>
      </c>
      <c r="J10" s="159">
        <f t="shared" si="0"/>
        <v>0</v>
      </c>
      <c r="K10" s="159">
        <f t="shared" si="0"/>
        <v>0</v>
      </c>
      <c r="L10" s="159">
        <f t="shared" si="0"/>
        <v>0</v>
      </c>
      <c r="M10" s="159">
        <f t="shared" si="0"/>
        <v>0</v>
      </c>
      <c r="N10" s="159">
        <f t="shared" si="0"/>
        <v>0</v>
      </c>
      <c r="O10" s="159">
        <f t="shared" si="0"/>
        <v>0</v>
      </c>
      <c r="P10" s="159">
        <f t="shared" si="0"/>
        <v>0</v>
      </c>
      <c r="Q10" s="159">
        <f t="shared" si="0"/>
        <v>0</v>
      </c>
      <c r="R10" s="159">
        <f t="shared" si="0"/>
        <v>0</v>
      </c>
      <c r="S10" s="159">
        <f t="shared" si="0"/>
        <v>0</v>
      </c>
      <c r="T10" s="159">
        <f t="shared" si="0"/>
        <v>0</v>
      </c>
      <c r="U10" s="159">
        <f t="shared" si="0"/>
        <v>0</v>
      </c>
      <c r="V10" s="159">
        <f t="shared" si="0"/>
        <v>0</v>
      </c>
      <c r="W10" s="159">
        <f t="shared" si="0"/>
        <v>0</v>
      </c>
      <c r="X10" s="159">
        <f t="shared" si="0"/>
        <v>0</v>
      </c>
      <c r="Y10" s="159">
        <f t="shared" si="0"/>
        <v>0</v>
      </c>
      <c r="Z10" s="159">
        <f t="shared" si="0"/>
        <v>0</v>
      </c>
      <c r="AA10" s="159">
        <f t="shared" si="0"/>
        <v>0</v>
      </c>
      <c r="AB10" s="159">
        <f t="shared" si="0"/>
        <v>80.5</v>
      </c>
      <c r="AC10" s="159">
        <f t="shared" si="0"/>
        <v>79.8</v>
      </c>
      <c r="AD10" s="159">
        <f t="shared" si="0"/>
        <v>91.9</v>
      </c>
      <c r="AE10" s="159">
        <f t="shared" si="0"/>
        <v>0.1</v>
      </c>
      <c r="AF10" s="159">
        <f t="shared" si="0"/>
        <v>0</v>
      </c>
      <c r="AG10" s="159">
        <f t="shared" si="0"/>
        <v>98</v>
      </c>
      <c r="AH10" s="159">
        <f t="shared" si="0"/>
        <v>101</v>
      </c>
      <c r="AI10" s="159">
        <f t="shared" si="0"/>
        <v>101</v>
      </c>
      <c r="AJ10" s="159">
        <f t="shared" ref="AJ10:BO10" si="1">SUM(AJ11:AJ12)</f>
        <v>103</v>
      </c>
      <c r="AK10" s="159">
        <f t="shared" si="1"/>
        <v>107</v>
      </c>
      <c r="AL10" s="159">
        <f t="shared" si="1"/>
        <v>108</v>
      </c>
      <c r="AM10" s="159">
        <f t="shared" si="1"/>
        <v>109</v>
      </c>
      <c r="AN10" s="159">
        <f t="shared" si="1"/>
        <v>111</v>
      </c>
      <c r="AO10" s="159">
        <f t="shared" si="1"/>
        <v>112</v>
      </c>
      <c r="AP10" s="159">
        <f t="shared" si="1"/>
        <v>115</v>
      </c>
      <c r="AQ10" s="159">
        <f t="shared" si="1"/>
        <v>115.869</v>
      </c>
      <c r="AR10" s="159">
        <f t="shared" si="1"/>
        <v>117.608</v>
      </c>
      <c r="AS10" s="159">
        <f t="shared" si="1"/>
        <v>120.767</v>
      </c>
      <c r="AT10" s="159">
        <f t="shared" si="1"/>
        <v>121.69999999999999</v>
      </c>
      <c r="AU10" s="159">
        <f t="shared" si="1"/>
        <v>124.99799999999999</v>
      </c>
      <c r="AV10" s="159">
        <f t="shared" si="1"/>
        <v>127.76300000000001</v>
      </c>
      <c r="AW10" s="159">
        <f t="shared" si="1"/>
        <v>136.01</v>
      </c>
      <c r="AX10" s="159">
        <f t="shared" si="1"/>
        <v>135.90600000000001</v>
      </c>
      <c r="AY10" s="159">
        <f t="shared" si="1"/>
        <v>138.93899999999999</v>
      </c>
      <c r="AZ10" s="159">
        <f t="shared" si="1"/>
        <v>144.053</v>
      </c>
      <c r="BA10" s="159">
        <f t="shared" si="1"/>
        <v>139.03800000000001</v>
      </c>
      <c r="BB10" s="159">
        <f t="shared" si="1"/>
        <v>140.483</v>
      </c>
      <c r="BC10" s="159">
        <f t="shared" si="1"/>
        <v>134.304</v>
      </c>
      <c r="BD10" s="159">
        <f t="shared" si="1"/>
        <v>135.184</v>
      </c>
      <c r="BE10" s="159">
        <f t="shared" si="1"/>
        <v>136.494</v>
      </c>
      <c r="BF10" s="159">
        <f t="shared" si="1"/>
        <v>137.20599999999999</v>
      </c>
      <c r="BG10" s="159">
        <f t="shared" si="1"/>
        <v>140.86000000000001</v>
      </c>
      <c r="BH10" s="159">
        <f t="shared" si="1"/>
        <v>142.22499999999999</v>
      </c>
      <c r="BI10" s="159">
        <f t="shared" si="1"/>
        <v>142.98906689999998</v>
      </c>
      <c r="BJ10" s="159">
        <f t="shared" si="1"/>
        <v>145.06664781979541</v>
      </c>
      <c r="BK10" s="159">
        <f t="shared" si="1"/>
        <v>147.31015170999999</v>
      </c>
      <c r="BL10" s="159">
        <f t="shared" si="1"/>
        <v>1044.2802145123819</v>
      </c>
      <c r="BM10" s="159">
        <f t="shared" si="1"/>
        <v>153.69645450000002</v>
      </c>
      <c r="BN10" s="159">
        <f t="shared" si="1"/>
        <v>154.66018952125</v>
      </c>
      <c r="BO10" s="159">
        <f t="shared" si="1"/>
        <v>155.47796661000001</v>
      </c>
      <c r="BP10" s="159">
        <f t="shared" ref="BP10:CE10" si="2">SUM(BP11:BP12)</f>
        <v>155.86012674</v>
      </c>
      <c r="BQ10" s="159">
        <f t="shared" si="2"/>
        <v>154.67662793</v>
      </c>
      <c r="BR10" s="159">
        <f t="shared" si="2"/>
        <v>157.88766478999997</v>
      </c>
      <c r="BS10" s="159">
        <f t="shared" si="2"/>
        <v>163.22263040000036</v>
      </c>
      <c r="BT10" s="159">
        <f t="shared" si="2"/>
        <v>159.51625865999998</v>
      </c>
      <c r="BU10" s="159">
        <f t="shared" si="2"/>
        <v>159.21703019767003</v>
      </c>
      <c r="BV10" s="159">
        <f t="shared" si="2"/>
        <v>158.11606062999999</v>
      </c>
      <c r="BW10" s="159">
        <f t="shared" si="2"/>
        <v>158.84611160306142</v>
      </c>
      <c r="BX10" s="159">
        <f t="shared" si="2"/>
        <v>158.51716103000001</v>
      </c>
      <c r="BY10" s="159">
        <f t="shared" si="2"/>
        <v>161.20141602702554</v>
      </c>
      <c r="BZ10" s="159">
        <f t="shared" si="2"/>
        <v>165.00591680239876</v>
      </c>
      <c r="CA10" s="159">
        <f t="shared" si="2"/>
        <v>168.97076504179361</v>
      </c>
      <c r="CB10" s="159">
        <f t="shared" si="2"/>
        <v>172.79513417767097</v>
      </c>
      <c r="CC10" s="159">
        <f t="shared" si="2"/>
        <v>176.62400739923072</v>
      </c>
      <c r="CD10" s="159">
        <f t="shared" si="2"/>
        <v>177.90822665924688</v>
      </c>
      <c r="CE10" s="160">
        <f t="shared" si="2"/>
        <v>179.34564509460822</v>
      </c>
    </row>
    <row r="11" spans="1:83" x14ac:dyDescent="0.35">
      <c r="A11" s="153"/>
      <c r="B11" s="73" t="s">
        <v>254</v>
      </c>
      <c r="C11" s="158" t="s">
        <v>251</v>
      </c>
      <c r="D11" s="159">
        <v>0</v>
      </c>
      <c r="E11" s="159">
        <v>0</v>
      </c>
      <c r="F11" s="159">
        <v>0</v>
      </c>
      <c r="G11" s="159">
        <v>0</v>
      </c>
      <c r="H11" s="159">
        <v>0</v>
      </c>
      <c r="I11" s="159">
        <v>0</v>
      </c>
      <c r="J11" s="159">
        <v>0</v>
      </c>
      <c r="K11" s="159">
        <v>0</v>
      </c>
      <c r="L11" s="159">
        <v>0</v>
      </c>
      <c r="M11" s="159">
        <v>0</v>
      </c>
      <c r="N11" s="159">
        <v>0</v>
      </c>
      <c r="O11" s="159">
        <v>0</v>
      </c>
      <c r="P11" s="159">
        <v>0</v>
      </c>
      <c r="Q11" s="159">
        <v>0</v>
      </c>
      <c r="R11" s="159">
        <v>0</v>
      </c>
      <c r="S11" s="159">
        <v>0</v>
      </c>
      <c r="T11" s="159">
        <v>0</v>
      </c>
      <c r="U11" s="159">
        <v>0</v>
      </c>
      <c r="V11" s="159">
        <v>0</v>
      </c>
      <c r="W11" s="159">
        <v>0</v>
      </c>
      <c r="X11" s="159">
        <v>0</v>
      </c>
      <c r="Y11" s="159">
        <v>0</v>
      </c>
      <c r="Z11" s="159">
        <v>0</v>
      </c>
      <c r="AA11" s="159">
        <v>0</v>
      </c>
      <c r="AB11" s="159">
        <v>0</v>
      </c>
      <c r="AC11" s="159">
        <v>77.2</v>
      </c>
      <c r="AD11" s="159">
        <v>88.5</v>
      </c>
      <c r="AE11" s="159">
        <v>0.1</v>
      </c>
      <c r="AF11" s="159">
        <v>0</v>
      </c>
      <c r="AG11" s="159">
        <v>0</v>
      </c>
      <c r="AH11" s="159">
        <v>96</v>
      </c>
      <c r="AI11" s="159">
        <v>96</v>
      </c>
      <c r="AJ11" s="159">
        <v>98</v>
      </c>
      <c r="AK11" s="159">
        <v>101</v>
      </c>
      <c r="AL11" s="159">
        <v>102</v>
      </c>
      <c r="AM11" s="159">
        <v>103</v>
      </c>
      <c r="AN11" s="159">
        <v>105</v>
      </c>
      <c r="AO11" s="159">
        <v>105</v>
      </c>
      <c r="AP11" s="159">
        <v>107</v>
      </c>
      <c r="AQ11" s="159">
        <v>107</v>
      </c>
      <c r="AR11" s="159">
        <v>109</v>
      </c>
      <c r="AS11" s="159">
        <v>112</v>
      </c>
      <c r="AT11" s="159">
        <v>112.35899999999999</v>
      </c>
      <c r="AU11" s="159">
        <v>114.324</v>
      </c>
      <c r="AV11" s="159">
        <v>115.11</v>
      </c>
      <c r="AW11" s="159">
        <v>122.089</v>
      </c>
      <c r="AX11" s="159">
        <v>123.30500000000001</v>
      </c>
      <c r="AY11" s="159">
        <v>124.179</v>
      </c>
      <c r="AZ11" s="159">
        <v>128.614</v>
      </c>
      <c r="BA11" s="159">
        <v>123.26300000000001</v>
      </c>
      <c r="BB11" s="159">
        <v>124.417</v>
      </c>
      <c r="BC11" s="159">
        <v>118.181</v>
      </c>
      <c r="BD11" s="159">
        <v>118.962</v>
      </c>
      <c r="BE11" s="159">
        <v>120.14100000000001</v>
      </c>
      <c r="BF11" s="159">
        <v>120.018</v>
      </c>
      <c r="BG11" s="159">
        <v>122.324</v>
      </c>
      <c r="BH11" s="159">
        <v>123.015</v>
      </c>
      <c r="BI11" s="159">
        <v>123.87321689999997</v>
      </c>
      <c r="BJ11" s="159">
        <v>125.86199999999999</v>
      </c>
      <c r="BK11" s="159">
        <v>127.27833854999997</v>
      </c>
      <c r="BL11" s="159">
        <v>822.81408871238204</v>
      </c>
      <c r="BM11" s="159">
        <v>121.23222758000001</v>
      </c>
      <c r="BN11" s="159">
        <v>122.38864807125002</v>
      </c>
      <c r="BO11" s="159">
        <v>123.35264574</v>
      </c>
      <c r="BP11" s="159">
        <v>123.46082752000001</v>
      </c>
      <c r="BQ11" s="159">
        <v>122.52528203</v>
      </c>
      <c r="BR11" s="159">
        <v>124.59394418000001</v>
      </c>
      <c r="BS11" s="159">
        <v>127.56960417000036</v>
      </c>
      <c r="BT11" s="159">
        <v>126.42016188999996</v>
      </c>
      <c r="BU11" s="159">
        <v>126.05015876767001</v>
      </c>
      <c r="BV11" s="159">
        <v>125.70243364</v>
      </c>
      <c r="BW11" s="159">
        <v>124.05223520630057</v>
      </c>
      <c r="BX11" s="159">
        <v>122.74767937</v>
      </c>
      <c r="BY11" s="159">
        <v>124.10355375165162</v>
      </c>
      <c r="BZ11" s="159">
        <v>126.21591091535157</v>
      </c>
      <c r="CA11" s="159">
        <v>128.32380374828983</v>
      </c>
      <c r="CB11" s="159">
        <v>130.22465941593754</v>
      </c>
      <c r="CC11" s="159">
        <v>132.12517660841323</v>
      </c>
      <c r="CD11" s="159">
        <v>131.27068600246696</v>
      </c>
      <c r="CE11" s="160">
        <v>130.43758842340785</v>
      </c>
    </row>
    <row r="12" spans="1:83" x14ac:dyDescent="0.35">
      <c r="A12" s="153"/>
      <c r="B12" s="73" t="s">
        <v>255</v>
      </c>
      <c r="C12" s="158" t="s">
        <v>248</v>
      </c>
      <c r="D12" s="159">
        <v>0</v>
      </c>
      <c r="E12" s="159">
        <v>0</v>
      </c>
      <c r="F12" s="159">
        <v>0</v>
      </c>
      <c r="G12" s="159">
        <v>0</v>
      </c>
      <c r="H12" s="159">
        <v>0</v>
      </c>
      <c r="I12" s="159">
        <v>0</v>
      </c>
      <c r="J12" s="159">
        <v>0</v>
      </c>
      <c r="K12" s="159">
        <v>0</v>
      </c>
      <c r="L12" s="159">
        <v>0</v>
      </c>
      <c r="M12" s="159">
        <v>0</v>
      </c>
      <c r="N12" s="159">
        <v>0</v>
      </c>
      <c r="O12" s="159">
        <v>0</v>
      </c>
      <c r="P12" s="159">
        <v>0</v>
      </c>
      <c r="Q12" s="159">
        <v>0</v>
      </c>
      <c r="R12" s="159">
        <v>0</v>
      </c>
      <c r="S12" s="159">
        <v>0</v>
      </c>
      <c r="T12" s="159">
        <v>0</v>
      </c>
      <c r="U12" s="159">
        <v>0</v>
      </c>
      <c r="V12" s="159">
        <v>0</v>
      </c>
      <c r="W12" s="159">
        <v>0</v>
      </c>
      <c r="X12" s="159">
        <v>0</v>
      </c>
      <c r="Y12" s="159">
        <v>0</v>
      </c>
      <c r="Z12" s="159">
        <v>0</v>
      </c>
      <c r="AA12" s="159">
        <v>0</v>
      </c>
      <c r="AB12" s="159">
        <v>80.5</v>
      </c>
      <c r="AC12" s="159">
        <v>2.6</v>
      </c>
      <c r="AD12" s="159">
        <v>3.4</v>
      </c>
      <c r="AE12" s="159">
        <v>0</v>
      </c>
      <c r="AF12" s="159">
        <v>0</v>
      </c>
      <c r="AG12" s="159">
        <v>98</v>
      </c>
      <c r="AH12" s="159">
        <v>5</v>
      </c>
      <c r="AI12" s="159">
        <v>5</v>
      </c>
      <c r="AJ12" s="159">
        <v>5</v>
      </c>
      <c r="AK12" s="159">
        <v>6</v>
      </c>
      <c r="AL12" s="159">
        <v>6</v>
      </c>
      <c r="AM12" s="159">
        <v>6</v>
      </c>
      <c r="AN12" s="159">
        <v>6</v>
      </c>
      <c r="AO12" s="159">
        <v>7</v>
      </c>
      <c r="AP12" s="159">
        <v>8</v>
      </c>
      <c r="AQ12" s="159">
        <v>8.8689999999999998</v>
      </c>
      <c r="AR12" s="159">
        <v>8.6080000000000005</v>
      </c>
      <c r="AS12" s="159">
        <v>8.7669999999999995</v>
      </c>
      <c r="AT12" s="159">
        <v>9.3409999999999993</v>
      </c>
      <c r="AU12" s="159">
        <v>10.673999999999999</v>
      </c>
      <c r="AV12" s="159">
        <v>12.653</v>
      </c>
      <c r="AW12" s="159">
        <v>13.920999999999999</v>
      </c>
      <c r="AX12" s="159">
        <v>12.601000000000001</v>
      </c>
      <c r="AY12" s="159">
        <v>14.76</v>
      </c>
      <c r="AZ12" s="159">
        <v>15.439</v>
      </c>
      <c r="BA12" s="159">
        <v>15.775</v>
      </c>
      <c r="BB12" s="159">
        <v>16.065999999999999</v>
      </c>
      <c r="BC12" s="159">
        <v>16.123000000000001</v>
      </c>
      <c r="BD12" s="159">
        <v>16.222000000000001</v>
      </c>
      <c r="BE12" s="159">
        <v>16.353000000000002</v>
      </c>
      <c r="BF12" s="159">
        <v>17.187999999999999</v>
      </c>
      <c r="BG12" s="159">
        <v>18.536000000000001</v>
      </c>
      <c r="BH12" s="159">
        <v>19.21</v>
      </c>
      <c r="BI12" s="159">
        <v>19.115849999999998</v>
      </c>
      <c r="BJ12" s="159">
        <v>19.204647819795415</v>
      </c>
      <c r="BK12" s="159">
        <v>20.031813160000006</v>
      </c>
      <c r="BL12" s="159">
        <v>221.46612579999999</v>
      </c>
      <c r="BM12" s="159">
        <v>32.464226920000009</v>
      </c>
      <c r="BN12" s="159">
        <v>32.271541450000001</v>
      </c>
      <c r="BO12" s="159">
        <v>32.125320869999996</v>
      </c>
      <c r="BP12" s="159">
        <v>32.399299220000003</v>
      </c>
      <c r="BQ12" s="159">
        <v>32.151345900000003</v>
      </c>
      <c r="BR12" s="159">
        <v>33.293720609999951</v>
      </c>
      <c r="BS12" s="159">
        <v>35.653026229999981</v>
      </c>
      <c r="BT12" s="159">
        <v>33.09609677000001</v>
      </c>
      <c r="BU12" s="159">
        <v>33.166871430000008</v>
      </c>
      <c r="BV12" s="159">
        <v>32.413626989999997</v>
      </c>
      <c r="BW12" s="159">
        <v>34.793876396760858</v>
      </c>
      <c r="BX12" s="159">
        <v>35.769481659999997</v>
      </c>
      <c r="BY12" s="159">
        <v>37.09786227537392</v>
      </c>
      <c r="BZ12" s="159">
        <v>38.79000588704718</v>
      </c>
      <c r="CA12" s="159">
        <v>40.646961293503779</v>
      </c>
      <c r="CB12" s="159">
        <v>42.570474761733429</v>
      </c>
      <c r="CC12" s="159">
        <v>44.498830790817493</v>
      </c>
      <c r="CD12" s="159">
        <v>46.637540656779912</v>
      </c>
      <c r="CE12" s="160">
        <v>48.908056671200377</v>
      </c>
    </row>
    <row r="13" spans="1:83" x14ac:dyDescent="0.35">
      <c r="A13" s="153"/>
      <c r="B13" s="75" t="s">
        <v>256</v>
      </c>
      <c r="C13" s="158" t="s">
        <v>257</v>
      </c>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f>+Social_Fund!AQ12</f>
        <v>0</v>
      </c>
      <c r="AR13" s="159">
        <f>+Social_Fund!AR12</f>
        <v>2.5100000000000001E-3</v>
      </c>
      <c r="AS13" s="159">
        <f>+Social_Fund!AS12</f>
        <v>0.40648099999999998</v>
      </c>
      <c r="AT13" s="159">
        <f>+Social_Fund!AT12</f>
        <v>8.6</v>
      </c>
      <c r="AU13" s="159">
        <f>+Social_Fund!AU12</f>
        <v>23.253</v>
      </c>
      <c r="AV13" s="159">
        <f>+Social_Fund!AV12</f>
        <v>15.308</v>
      </c>
      <c r="AW13" s="159">
        <f>+Social_Fund!AW12</f>
        <v>12.185</v>
      </c>
      <c r="AX13" s="159">
        <f>+Social_Fund!AX12</f>
        <v>0</v>
      </c>
      <c r="AY13" s="159">
        <f>+Social_Fund!AY12</f>
        <v>59.960999999999999</v>
      </c>
      <c r="AZ13" s="159">
        <f>+Social_Fund!AZ12</f>
        <v>41.031999999999996</v>
      </c>
      <c r="BA13" s="159">
        <f>+Social_Fund!BA12</f>
        <v>0.58599999999999997</v>
      </c>
      <c r="BB13" s="159">
        <f>+Social_Fund!BB12</f>
        <v>0</v>
      </c>
      <c r="BC13" s="159">
        <f>+Social_Fund!BC12</f>
        <v>0.97199999999999998</v>
      </c>
      <c r="BD13" s="159">
        <f>+Social_Fund!BD12</f>
        <v>29.518000000000001</v>
      </c>
      <c r="BE13" s="159">
        <f>+Social_Fund!BE12</f>
        <v>16</v>
      </c>
      <c r="BF13" s="159">
        <f>+Social_Fund!BF12</f>
        <v>14.147</v>
      </c>
      <c r="BG13" s="159">
        <f>+Social_Fund!BG12</f>
        <v>6.3209999999999997</v>
      </c>
      <c r="BH13" s="159">
        <f>+Social_Fund!BH12</f>
        <v>1.7869999999999999</v>
      </c>
      <c r="BI13" s="159">
        <f>+Social_Fund!BI12</f>
        <v>8.8140000000000001</v>
      </c>
      <c r="BJ13" s="159">
        <f>+Social_Fund!BJ12</f>
        <v>3.4359999999999999</v>
      </c>
      <c r="BK13" s="159">
        <f>+Social_Fund!BK12</f>
        <v>3.99</v>
      </c>
      <c r="BL13" s="159">
        <f>+Social_Fund!BL12</f>
        <v>211.09399999999999</v>
      </c>
      <c r="BM13" s="159">
        <f>+Social_Fund!BM12</f>
        <v>298.26100000000002</v>
      </c>
      <c r="BN13" s="159">
        <f>+Social_Fund!BN12</f>
        <v>435.41003044000001</v>
      </c>
      <c r="BO13" s="159">
        <f>+Social_Fund!BO12</f>
        <v>128.72999999999999</v>
      </c>
      <c r="BP13" s="159">
        <f>+Social_Fund!BP12</f>
        <v>141.73699999999999</v>
      </c>
      <c r="BQ13" s="159">
        <f>+Social_Fund!BQ12</f>
        <v>8.4069999999999965</v>
      </c>
      <c r="BR13" s="159">
        <f>+Social_Fund!BR12</f>
        <v>11.036000000000001</v>
      </c>
      <c r="BS13" s="159">
        <f>+Social_Fund!BS12</f>
        <v>3.7847469900000021</v>
      </c>
      <c r="BT13" s="159">
        <f>+Social_Fund!BT12</f>
        <v>3.1778794199999973</v>
      </c>
      <c r="BU13" s="159">
        <f>+Social_Fund!BU12</f>
        <v>114.2644971</v>
      </c>
      <c r="BV13" s="159">
        <f>+Social_Fund!BV12</f>
        <v>26.955252089999995</v>
      </c>
      <c r="BW13" s="159">
        <f>+Social_Fund!BW12</f>
        <v>0.22715072999999819</v>
      </c>
      <c r="BX13" s="159">
        <f>+Social_Fund!BX12</f>
        <v>98.735709330000006</v>
      </c>
      <c r="BY13" s="159">
        <f>+Social_Fund!BY12</f>
        <v>0.21862261999998722</v>
      </c>
      <c r="BZ13" s="159">
        <f>+Social_Fund!BZ12</f>
        <v>124.2219144503833</v>
      </c>
      <c r="CA13" s="159">
        <f>+Social_Fund!CA12</f>
        <v>33.28024553487937</v>
      </c>
      <c r="CB13" s="159">
        <f>+Social_Fund!CB12</f>
        <v>33.280245534879363</v>
      </c>
      <c r="CC13" s="159">
        <f>+Social_Fund!CC12</f>
        <v>33.280245534879363</v>
      </c>
      <c r="CD13" s="159">
        <f>+Social_Fund!CD12</f>
        <v>33.280245534879363</v>
      </c>
      <c r="CE13" s="160">
        <f>+Social_Fund!CE12</f>
        <v>33.280245534879363</v>
      </c>
    </row>
    <row r="14" spans="1:83" x14ac:dyDescent="0.35">
      <c r="A14" s="153"/>
      <c r="B14" s="53" t="s">
        <v>25</v>
      </c>
      <c r="C14" s="158" t="s">
        <v>257</v>
      </c>
      <c r="D14" s="159">
        <f>+Council_Tax_Benefit!D4</f>
        <v>0</v>
      </c>
      <c r="E14" s="159">
        <f>+Council_Tax_Benefit!E4</f>
        <v>0</v>
      </c>
      <c r="F14" s="159">
        <f>+Council_Tax_Benefit!F4</f>
        <v>0</v>
      </c>
      <c r="G14" s="159">
        <f>+Council_Tax_Benefit!G4</f>
        <v>0</v>
      </c>
      <c r="H14" s="159">
        <f>+Council_Tax_Benefit!H4</f>
        <v>0</v>
      </c>
      <c r="I14" s="159">
        <f>+Council_Tax_Benefit!I4</f>
        <v>0</v>
      </c>
      <c r="J14" s="159">
        <f>+Council_Tax_Benefit!J4</f>
        <v>0</v>
      </c>
      <c r="K14" s="159">
        <f>+Council_Tax_Benefit!K4</f>
        <v>0</v>
      </c>
      <c r="L14" s="159">
        <f>+Council_Tax_Benefit!L4</f>
        <v>0</v>
      </c>
      <c r="M14" s="159">
        <f>+Council_Tax_Benefit!M4</f>
        <v>0</v>
      </c>
      <c r="N14" s="159">
        <f>+Council_Tax_Benefit!N4</f>
        <v>0</v>
      </c>
      <c r="O14" s="159">
        <f>+Council_Tax_Benefit!O4</f>
        <v>0</v>
      </c>
      <c r="P14" s="159">
        <f>+Council_Tax_Benefit!P4</f>
        <v>0</v>
      </c>
      <c r="Q14" s="159">
        <f>+Council_Tax_Benefit!Q4</f>
        <v>0</v>
      </c>
      <c r="R14" s="159">
        <f>+Council_Tax_Benefit!R4</f>
        <v>0</v>
      </c>
      <c r="S14" s="159">
        <f>+Council_Tax_Benefit!S4</f>
        <v>0</v>
      </c>
      <c r="T14" s="159">
        <f>+Council_Tax_Benefit!T4</f>
        <v>0</v>
      </c>
      <c r="U14" s="159">
        <f>+Council_Tax_Benefit!U4</f>
        <v>0</v>
      </c>
      <c r="V14" s="159">
        <f>+Council_Tax_Benefit!V4</f>
        <v>0</v>
      </c>
      <c r="W14" s="159">
        <f>+Council_Tax_Benefit!W4</f>
        <v>0</v>
      </c>
      <c r="X14" s="159">
        <f>+Council_Tax_Benefit!X4</f>
        <v>0</v>
      </c>
      <c r="Y14" s="159">
        <f>+Council_Tax_Benefit!Y4</f>
        <v>0</v>
      </c>
      <c r="Z14" s="159">
        <f>+Council_Tax_Benefit!Z4</f>
        <v>18</v>
      </c>
      <c r="AA14" s="159">
        <f>+Council_Tax_Benefit!AA4</f>
        <v>21</v>
      </c>
      <c r="AB14" s="159">
        <f>+Council_Tax_Benefit!AB4</f>
        <v>27</v>
      </c>
      <c r="AC14" s="159">
        <f>+Council_Tax_Benefit!AC4</f>
        <v>33</v>
      </c>
      <c r="AD14" s="159">
        <f>+Council_Tax_Benefit!AD4</f>
        <v>99</v>
      </c>
      <c r="AE14" s="159">
        <f>+Council_Tax_Benefit!AE4</f>
        <v>137</v>
      </c>
      <c r="AF14" s="159">
        <f>+Council_Tax_Benefit!AF4</f>
        <v>148</v>
      </c>
      <c r="AG14" s="159">
        <f>+Council_Tax_Benefit!AG4</f>
        <v>369</v>
      </c>
      <c r="AH14" s="159">
        <f>+Council_Tax_Benefit!AH4</f>
        <v>386</v>
      </c>
      <c r="AI14" s="159">
        <f>+Council_Tax_Benefit!AI4</f>
        <v>445</v>
      </c>
      <c r="AJ14" s="159">
        <f>+Council_Tax_Benefit!AJ4</f>
        <v>599</v>
      </c>
      <c r="AK14" s="159">
        <f>+Council_Tax_Benefit!AK4</f>
        <v>890.6</v>
      </c>
      <c r="AL14" s="159">
        <f>+Council_Tax_Benefit!AL4</f>
        <v>1083</v>
      </c>
      <c r="AM14" s="159">
        <f>+Council_Tax_Benefit!AM4</f>
        <v>1218</v>
      </c>
      <c r="AN14" s="159">
        <f>+Council_Tax_Benefit!AN4</f>
        <v>1354</v>
      </c>
      <c r="AO14" s="159">
        <f>+Council_Tax_Benefit!AO4</f>
        <v>1479</v>
      </c>
      <c r="AP14" s="159">
        <f>+Council_Tax_Benefit!AP4</f>
        <v>1635</v>
      </c>
      <c r="AQ14" s="159">
        <f>+Council_Tax_Benefit!AQ4</f>
        <v>1701</v>
      </c>
      <c r="AR14" s="159">
        <f>+Council_Tax_Benefit!AR4</f>
        <v>1365.134</v>
      </c>
      <c r="AS14" s="159">
        <f>+Council_Tax_Benefit!AS4</f>
        <v>1699.6620000000003</v>
      </c>
      <c r="AT14" s="159">
        <f>+Council_Tax_Benefit!AT4</f>
        <v>2122.81</v>
      </c>
      <c r="AU14" s="159">
        <f>+Council_Tax_Benefit!AU4</f>
        <v>1404.1669999999999</v>
      </c>
      <c r="AV14" s="159">
        <f>+Council_Tax_Benefit!AV4</f>
        <v>1692.576</v>
      </c>
      <c r="AW14" s="159">
        <f>+Council_Tax_Benefit!AW4</f>
        <v>1939.9</v>
      </c>
      <c r="AX14" s="159">
        <f>+Council_Tax_Benefit!AX4</f>
        <v>2077.2112939999997</v>
      </c>
      <c r="AY14" s="159">
        <f>+Council_Tax_Benefit!AY4</f>
        <v>2188.670932</v>
      </c>
      <c r="AZ14" s="159">
        <f>+Council_Tax_Benefit!AZ4</f>
        <v>2310.6117920000006</v>
      </c>
      <c r="BA14" s="159">
        <f>+Council_Tax_Benefit!BA4</f>
        <v>2394.678625</v>
      </c>
      <c r="BB14" s="159">
        <f>+Council_Tax_Benefit!BB4</f>
        <v>2452.404614999999</v>
      </c>
      <c r="BC14" s="159">
        <f>+Council_Tax_Benefit!BC4</f>
        <v>2510.8873257930913</v>
      </c>
      <c r="BD14" s="159">
        <f>+Council_Tax_Benefit!BD4</f>
        <v>2574.5184790181656</v>
      </c>
      <c r="BE14" s="159">
        <f>+Council_Tax_Benefit!BE4</f>
        <v>2685.8228541801273</v>
      </c>
      <c r="BF14" s="159">
        <f>+Council_Tax_Benefit!BF4</f>
        <v>2833.9392983749794</v>
      </c>
      <c r="BG14" s="159">
        <f>+Council_Tax_Benefit!BG4</f>
        <v>3226.13099526</v>
      </c>
      <c r="BH14" s="159">
        <f>+Council_Tax_Benefit!BH4</f>
        <v>3556.9849629183473</v>
      </c>
      <c r="BI14" s="159">
        <f>+Council_Tax_Benefit!BI4</f>
        <v>3774.089575</v>
      </c>
      <c r="BJ14" s="159">
        <f>+Council_Tax_Benefit!BJ4</f>
        <v>3941.0267050000002</v>
      </c>
      <c r="BK14" s="159">
        <f>+Council_Tax_Benefit!BK4</f>
        <v>4026.6875790000004</v>
      </c>
      <c r="BL14" s="159">
        <f>+Council_Tax_Benefit!BL4</f>
        <v>4234.4436619999997</v>
      </c>
      <c r="BM14" s="159">
        <f>+Council_Tax_Benefit!BM4</f>
        <v>4697.6782249999997</v>
      </c>
      <c r="BN14" s="159">
        <f>+Council_Tax_Benefit!BN4</f>
        <v>4924.7733250000001</v>
      </c>
      <c r="BO14" s="159">
        <f>+Council_Tax_Benefit!BO4</f>
        <v>4918.3788950000007</v>
      </c>
      <c r="BP14" s="159">
        <f>+Council_Tax_Benefit!BP4</f>
        <v>4911.948089999999</v>
      </c>
      <c r="BQ14" s="159"/>
      <c r="BR14" s="159"/>
      <c r="BS14" s="159"/>
      <c r="BT14" s="159"/>
      <c r="BU14" s="159"/>
      <c r="BV14" s="159"/>
      <c r="BW14" s="159"/>
      <c r="BX14" s="159"/>
      <c r="BY14" s="159"/>
      <c r="BZ14" s="159"/>
      <c r="CA14" s="159"/>
      <c r="CB14" s="159"/>
      <c r="CC14" s="159"/>
      <c r="CD14" s="159"/>
      <c r="CE14" s="160"/>
    </row>
    <row r="15" spans="1:83" ht="27" customHeight="1" x14ac:dyDescent="0.35">
      <c r="A15" s="153"/>
      <c r="B15" s="53" t="s">
        <v>258</v>
      </c>
      <c r="C15" s="158" t="s">
        <v>251</v>
      </c>
      <c r="D15" s="159">
        <v>0</v>
      </c>
      <c r="E15" s="159">
        <v>0</v>
      </c>
      <c r="F15" s="159">
        <v>0</v>
      </c>
      <c r="G15" s="159">
        <v>0</v>
      </c>
      <c r="H15" s="159">
        <v>0</v>
      </c>
      <c r="I15" s="159">
        <v>0</v>
      </c>
      <c r="J15" s="159">
        <v>0</v>
      </c>
      <c r="K15" s="159">
        <v>0</v>
      </c>
      <c r="L15" s="159">
        <v>0</v>
      </c>
      <c r="M15" s="159">
        <v>0</v>
      </c>
      <c r="N15" s="159">
        <v>0</v>
      </c>
      <c r="O15" s="159">
        <v>0</v>
      </c>
      <c r="P15" s="159">
        <v>0</v>
      </c>
      <c r="Q15" s="159">
        <v>0</v>
      </c>
      <c r="R15" s="159">
        <v>0</v>
      </c>
      <c r="S15" s="159">
        <v>0</v>
      </c>
      <c r="T15" s="159">
        <v>0</v>
      </c>
      <c r="U15" s="159">
        <v>0</v>
      </c>
      <c r="V15" s="159">
        <v>0</v>
      </c>
      <c r="W15" s="159">
        <v>0</v>
      </c>
      <c r="X15" s="159">
        <v>0</v>
      </c>
      <c r="Y15" s="159">
        <v>0</v>
      </c>
      <c r="Z15" s="159">
        <v>11</v>
      </c>
      <c r="AA15" s="159">
        <v>13.4</v>
      </c>
      <c r="AB15" s="159">
        <v>13.1</v>
      </c>
      <c r="AC15" s="159">
        <v>13.4</v>
      </c>
      <c r="AD15" s="159">
        <v>13.9</v>
      </c>
      <c r="AE15" s="159">
        <v>15.1</v>
      </c>
      <c r="AF15" s="159">
        <v>15</v>
      </c>
      <c r="AG15" s="159">
        <v>15.2</v>
      </c>
      <c r="AH15" s="159">
        <v>16</v>
      </c>
      <c r="AI15" s="159">
        <v>16</v>
      </c>
      <c r="AJ15" s="159">
        <v>16</v>
      </c>
      <c r="AK15" s="159">
        <v>17</v>
      </c>
      <c r="AL15" s="159">
        <v>17</v>
      </c>
      <c r="AM15" s="159">
        <v>17</v>
      </c>
      <c r="AN15" s="159">
        <v>17</v>
      </c>
      <c r="AO15" s="159">
        <v>18</v>
      </c>
      <c r="AP15" s="159">
        <v>18</v>
      </c>
      <c r="AQ15" s="159">
        <v>2.6080000000000001</v>
      </c>
      <c r="AR15" s="159">
        <v>0</v>
      </c>
      <c r="AS15" s="159">
        <v>0</v>
      </c>
      <c r="AT15" s="159">
        <v>0</v>
      </c>
      <c r="AU15" s="159">
        <v>0</v>
      </c>
      <c r="AV15" s="159">
        <v>0</v>
      </c>
      <c r="AW15" s="159">
        <v>0</v>
      </c>
      <c r="AX15" s="159">
        <v>0</v>
      </c>
      <c r="AY15" s="159">
        <v>0</v>
      </c>
      <c r="AZ15" s="159">
        <v>0</v>
      </c>
      <c r="BA15" s="159">
        <v>0</v>
      </c>
      <c r="BB15" s="159">
        <v>0</v>
      </c>
      <c r="BC15" s="159">
        <v>0</v>
      </c>
      <c r="BD15" s="159">
        <v>0</v>
      </c>
      <c r="BE15" s="159">
        <v>0</v>
      </c>
      <c r="BF15" s="159">
        <v>0</v>
      </c>
      <c r="BG15" s="159">
        <v>0</v>
      </c>
      <c r="BH15" s="159">
        <v>0</v>
      </c>
      <c r="BI15" s="159">
        <v>0</v>
      </c>
      <c r="BJ15" s="159">
        <v>0</v>
      </c>
      <c r="BK15" s="159">
        <v>0</v>
      </c>
      <c r="BL15" s="159">
        <v>0</v>
      </c>
      <c r="BM15" s="159">
        <v>0</v>
      </c>
      <c r="BN15" s="159">
        <v>0</v>
      </c>
      <c r="BO15" s="159">
        <v>0</v>
      </c>
      <c r="BP15" s="159">
        <v>0</v>
      </c>
      <c r="BQ15" s="159">
        <v>0</v>
      </c>
      <c r="BR15" s="159">
        <v>0</v>
      </c>
      <c r="BS15" s="159">
        <v>0</v>
      </c>
      <c r="BT15" s="159">
        <v>0</v>
      </c>
      <c r="BU15" s="159">
        <v>0</v>
      </c>
      <c r="BV15" s="159">
        <v>0</v>
      </c>
      <c r="BW15" s="159">
        <v>0</v>
      </c>
      <c r="BX15" s="159">
        <v>0</v>
      </c>
      <c r="BY15" s="159">
        <v>0</v>
      </c>
      <c r="BZ15" s="159">
        <v>0</v>
      </c>
      <c r="CA15" s="159">
        <v>0</v>
      </c>
      <c r="CB15" s="159">
        <v>0</v>
      </c>
      <c r="CC15" s="159">
        <v>0</v>
      </c>
      <c r="CD15" s="159">
        <v>0</v>
      </c>
      <c r="CE15" s="160">
        <v>0</v>
      </c>
    </row>
    <row r="16" spans="1:83" x14ac:dyDescent="0.35">
      <c r="A16" s="153"/>
      <c r="B16" s="53" t="s">
        <v>259</v>
      </c>
      <c r="C16" s="158" t="s">
        <v>248</v>
      </c>
      <c r="D16" s="159">
        <v>0</v>
      </c>
      <c r="E16" s="159">
        <v>0</v>
      </c>
      <c r="F16" s="159">
        <v>0</v>
      </c>
      <c r="G16" s="159">
        <v>0</v>
      </c>
      <c r="H16" s="159">
        <v>0</v>
      </c>
      <c r="I16" s="159">
        <v>0</v>
      </c>
      <c r="J16" s="159">
        <v>0</v>
      </c>
      <c r="K16" s="159">
        <v>0</v>
      </c>
      <c r="L16" s="159">
        <v>0</v>
      </c>
      <c r="M16" s="159">
        <v>0</v>
      </c>
      <c r="N16" s="159">
        <v>0</v>
      </c>
      <c r="O16" s="159">
        <v>0</v>
      </c>
      <c r="P16" s="159">
        <v>0</v>
      </c>
      <c r="Q16" s="159">
        <v>0</v>
      </c>
      <c r="R16" s="159">
        <v>0</v>
      </c>
      <c r="S16" s="159">
        <v>0</v>
      </c>
      <c r="T16" s="159">
        <v>0</v>
      </c>
      <c r="U16" s="159">
        <v>0</v>
      </c>
      <c r="V16" s="159">
        <v>0</v>
      </c>
      <c r="W16" s="159">
        <v>0</v>
      </c>
      <c r="X16" s="159">
        <v>0</v>
      </c>
      <c r="Y16" s="159">
        <v>0</v>
      </c>
      <c r="Z16" s="159">
        <v>0</v>
      </c>
      <c r="AA16" s="159">
        <v>0</v>
      </c>
      <c r="AB16" s="159">
        <v>0</v>
      </c>
      <c r="AC16" s="159">
        <v>0</v>
      </c>
      <c r="AD16" s="159">
        <v>0</v>
      </c>
      <c r="AE16" s="159">
        <v>0</v>
      </c>
      <c r="AF16" s="159">
        <v>0</v>
      </c>
      <c r="AG16" s="159">
        <v>0</v>
      </c>
      <c r="AH16" s="159">
        <v>0</v>
      </c>
      <c r="AI16" s="159">
        <v>0</v>
      </c>
      <c r="AJ16" s="159">
        <v>0</v>
      </c>
      <c r="AK16" s="159">
        <v>0</v>
      </c>
      <c r="AL16" s="159">
        <v>0</v>
      </c>
      <c r="AM16" s="159">
        <v>0</v>
      </c>
      <c r="AN16" s="159">
        <v>0</v>
      </c>
      <c r="AO16" s="159">
        <v>0</v>
      </c>
      <c r="AP16" s="159">
        <v>0</v>
      </c>
      <c r="AQ16" s="159">
        <v>0</v>
      </c>
      <c r="AR16" s="159">
        <v>0</v>
      </c>
      <c r="AS16" s="159">
        <v>0</v>
      </c>
      <c r="AT16" s="159">
        <v>0</v>
      </c>
      <c r="AU16" s="159">
        <v>0</v>
      </c>
      <c r="AV16" s="159">
        <v>1973.203</v>
      </c>
      <c r="AW16" s="159">
        <v>2772.2469999999998</v>
      </c>
      <c r="AX16" s="159">
        <v>3124.558</v>
      </c>
      <c r="AY16" s="159">
        <v>3801.788</v>
      </c>
      <c r="AZ16" s="159">
        <v>4497.8189999999995</v>
      </c>
      <c r="BA16" s="159">
        <v>4953.4069999999992</v>
      </c>
      <c r="BB16" s="159">
        <v>5316.1329999999989</v>
      </c>
      <c r="BC16" s="159">
        <v>5659.9930000000004</v>
      </c>
      <c r="BD16" s="159">
        <v>6043.639000000001</v>
      </c>
      <c r="BE16" s="159">
        <v>6580.0587643462241</v>
      </c>
      <c r="BF16" s="159">
        <v>7051.9688886240428</v>
      </c>
      <c r="BG16" s="159">
        <v>7582.0869577400717</v>
      </c>
      <c r="BH16" s="159">
        <v>8079.1630000000005</v>
      </c>
      <c r="BI16" s="159">
        <v>8618.3022954000007</v>
      </c>
      <c r="BJ16" s="159">
        <v>9155.4464638600002</v>
      </c>
      <c r="BK16" s="159">
        <v>9867.029829797455</v>
      </c>
      <c r="BL16" s="159">
        <v>10525.20336705</v>
      </c>
      <c r="BM16" s="159">
        <v>11458.592503259999</v>
      </c>
      <c r="BN16" s="159">
        <v>11876.615118280002</v>
      </c>
      <c r="BO16" s="159">
        <v>12565.735437840005</v>
      </c>
      <c r="BP16" s="159">
        <v>13430.149580209998</v>
      </c>
      <c r="BQ16" s="159">
        <v>13762.514588680802</v>
      </c>
      <c r="BR16" s="159">
        <v>13798.261242919998</v>
      </c>
      <c r="BS16" s="159">
        <v>13233.124968690001</v>
      </c>
      <c r="BT16" s="159">
        <v>11513.612393931196</v>
      </c>
      <c r="BU16" s="159">
        <v>9379.593293240021</v>
      </c>
      <c r="BV16" s="159">
        <v>8126.2184717899954</v>
      </c>
      <c r="BW16" s="159">
        <v>7233.1409551300012</v>
      </c>
      <c r="BX16" s="159">
        <v>5812.845966250904</v>
      </c>
      <c r="BY16" s="159">
        <v>5695.8220571133697</v>
      </c>
      <c r="BZ16" s="159">
        <v>5950.9379854368681</v>
      </c>
      <c r="CA16" s="159">
        <v>6732.2067446776973</v>
      </c>
      <c r="CB16" s="159">
        <v>7366.5381883597493</v>
      </c>
      <c r="CC16" s="159">
        <v>7524.3284776120381</v>
      </c>
      <c r="CD16" s="159">
        <v>7479.5088100679477</v>
      </c>
      <c r="CE16" s="160">
        <v>7627.4491977405396</v>
      </c>
    </row>
    <row r="17" spans="1:83" x14ac:dyDescent="0.35">
      <c r="A17" s="153"/>
      <c r="B17" s="53" t="s">
        <v>260</v>
      </c>
      <c r="C17" s="158" t="s">
        <v>257</v>
      </c>
      <c r="D17" s="159">
        <v>0</v>
      </c>
      <c r="E17" s="159">
        <v>0</v>
      </c>
      <c r="F17" s="159">
        <v>0</v>
      </c>
      <c r="G17" s="159">
        <v>0</v>
      </c>
      <c r="H17" s="159">
        <v>0</v>
      </c>
      <c r="I17" s="159">
        <v>0</v>
      </c>
      <c r="J17" s="159">
        <v>0</v>
      </c>
      <c r="K17" s="159">
        <v>0</v>
      </c>
      <c r="L17" s="159">
        <v>0</v>
      </c>
      <c r="M17" s="159">
        <v>0</v>
      </c>
      <c r="N17" s="159">
        <v>0</v>
      </c>
      <c r="O17" s="159">
        <v>0</v>
      </c>
      <c r="P17" s="159">
        <v>0</v>
      </c>
      <c r="Q17" s="159">
        <v>0</v>
      </c>
      <c r="R17" s="159">
        <v>0</v>
      </c>
      <c r="S17" s="159">
        <v>0</v>
      </c>
      <c r="T17" s="159">
        <v>0</v>
      </c>
      <c r="U17" s="159">
        <v>0</v>
      </c>
      <c r="V17" s="159">
        <v>0</v>
      </c>
      <c r="W17" s="159">
        <v>0</v>
      </c>
      <c r="X17" s="159">
        <v>0</v>
      </c>
      <c r="Y17" s="159">
        <v>0</v>
      </c>
      <c r="Z17" s="159">
        <v>0</v>
      </c>
      <c r="AA17" s="159">
        <v>0</v>
      </c>
      <c r="AB17" s="159">
        <v>0</v>
      </c>
      <c r="AC17" s="159">
        <v>0</v>
      </c>
      <c r="AD17" s="159">
        <v>0</v>
      </c>
      <c r="AE17" s="159">
        <v>0</v>
      </c>
      <c r="AF17" s="159">
        <v>0</v>
      </c>
      <c r="AG17" s="159">
        <v>0</v>
      </c>
      <c r="AH17" s="159">
        <v>0</v>
      </c>
      <c r="AI17" s="159">
        <v>0</v>
      </c>
      <c r="AJ17" s="159">
        <v>0</v>
      </c>
      <c r="AK17" s="159">
        <v>0</v>
      </c>
      <c r="AL17" s="159">
        <v>0</v>
      </c>
      <c r="AM17" s="159">
        <v>0</v>
      </c>
      <c r="AN17" s="159">
        <v>0</v>
      </c>
      <c r="AO17" s="159">
        <v>0</v>
      </c>
      <c r="AP17" s="159">
        <v>0</v>
      </c>
      <c r="AQ17" s="159">
        <v>0</v>
      </c>
      <c r="AR17" s="159">
        <v>0</v>
      </c>
      <c r="AS17" s="159">
        <v>0</v>
      </c>
      <c r="AT17" s="159">
        <v>0</v>
      </c>
      <c r="AU17" s="159">
        <v>0</v>
      </c>
      <c r="AV17" s="159">
        <v>2.8769999999999998</v>
      </c>
      <c r="AW17" s="159">
        <v>7.2039999999999997</v>
      </c>
      <c r="AX17" s="159">
        <v>11.369</v>
      </c>
      <c r="AY17" s="159">
        <v>19.163</v>
      </c>
      <c r="AZ17" s="159">
        <v>34.027000000000001</v>
      </c>
      <c r="BA17" s="159">
        <v>42.026000000000003</v>
      </c>
      <c r="BB17" s="159">
        <v>48.832000000000001</v>
      </c>
      <c r="BC17" s="159">
        <v>39.287999999999997</v>
      </c>
      <c r="BD17" s="159">
        <v>-6.0999999999999999E-2</v>
      </c>
      <c r="BE17" s="159">
        <v>-8.6436562195121955E-2</v>
      </c>
      <c r="BF17" s="159">
        <v>-0.14737339999999999</v>
      </c>
      <c r="BG17" s="159">
        <v>8.5208560000000017E-2</v>
      </c>
      <c r="BH17" s="159">
        <v>-2.9000000000000001E-2</v>
      </c>
      <c r="BI17" s="159">
        <v>0</v>
      </c>
      <c r="BJ17" s="159">
        <v>0</v>
      </c>
      <c r="BK17" s="159">
        <v>0</v>
      </c>
      <c r="BL17" s="159">
        <v>0</v>
      </c>
      <c r="BM17" s="159">
        <v>0</v>
      </c>
      <c r="BN17" s="159">
        <v>0</v>
      </c>
      <c r="BO17" s="159">
        <v>0</v>
      </c>
      <c r="BP17" s="159">
        <v>0</v>
      </c>
      <c r="BQ17" s="159">
        <v>0</v>
      </c>
      <c r="BR17" s="159">
        <v>0</v>
      </c>
      <c r="BS17" s="159">
        <v>0</v>
      </c>
      <c r="BT17" s="159">
        <v>0</v>
      </c>
      <c r="BU17" s="159">
        <v>0</v>
      </c>
      <c r="BV17" s="159">
        <v>0</v>
      </c>
      <c r="BW17" s="159">
        <v>0</v>
      </c>
      <c r="BX17" s="159">
        <v>0</v>
      </c>
      <c r="BY17" s="159">
        <v>0</v>
      </c>
      <c r="BZ17" s="159">
        <v>0</v>
      </c>
      <c r="CA17" s="159">
        <v>0</v>
      </c>
      <c r="CB17" s="159">
        <v>0</v>
      </c>
      <c r="CC17" s="159">
        <v>0</v>
      </c>
      <c r="CD17" s="159">
        <v>0</v>
      </c>
      <c r="CE17" s="160">
        <v>0</v>
      </c>
    </row>
    <row r="18" spans="1:83" x14ac:dyDescent="0.35">
      <c r="A18" s="153"/>
      <c r="B18" s="53" t="s">
        <v>261</v>
      </c>
      <c r="C18" s="158" t="s">
        <v>257</v>
      </c>
      <c r="D18" s="159">
        <v>0</v>
      </c>
      <c r="E18" s="159">
        <v>0</v>
      </c>
      <c r="F18" s="159">
        <v>0</v>
      </c>
      <c r="G18" s="159">
        <v>0</v>
      </c>
      <c r="H18" s="159">
        <v>0</v>
      </c>
      <c r="I18" s="159">
        <v>0</v>
      </c>
      <c r="J18" s="159">
        <v>0</v>
      </c>
      <c r="K18" s="159">
        <v>0</v>
      </c>
      <c r="L18" s="159">
        <v>0</v>
      </c>
      <c r="M18" s="159">
        <v>0</v>
      </c>
      <c r="N18" s="159">
        <v>0</v>
      </c>
      <c r="O18" s="159">
        <v>0</v>
      </c>
      <c r="P18" s="159">
        <v>0</v>
      </c>
      <c r="Q18" s="159">
        <v>0</v>
      </c>
      <c r="R18" s="159">
        <v>0</v>
      </c>
      <c r="S18" s="159">
        <v>0</v>
      </c>
      <c r="T18" s="159">
        <v>0</v>
      </c>
      <c r="U18" s="159">
        <v>0</v>
      </c>
      <c r="V18" s="159">
        <v>0</v>
      </c>
      <c r="W18" s="159">
        <v>0</v>
      </c>
      <c r="X18" s="159">
        <v>0</v>
      </c>
      <c r="Y18" s="159">
        <v>0</v>
      </c>
      <c r="Z18" s="159">
        <v>0</v>
      </c>
      <c r="AA18" s="159">
        <v>0</v>
      </c>
      <c r="AB18" s="159">
        <v>0</v>
      </c>
      <c r="AC18" s="159">
        <v>0</v>
      </c>
      <c r="AD18" s="159">
        <v>0</v>
      </c>
      <c r="AE18" s="159">
        <v>0</v>
      </c>
      <c r="AF18" s="159">
        <v>0</v>
      </c>
      <c r="AG18" s="159">
        <v>0</v>
      </c>
      <c r="AH18" s="159">
        <v>0</v>
      </c>
      <c r="AI18" s="159">
        <v>0</v>
      </c>
      <c r="AJ18" s="159">
        <v>0</v>
      </c>
      <c r="AK18" s="159">
        <v>0</v>
      </c>
      <c r="AL18" s="159">
        <v>0</v>
      </c>
      <c r="AM18" s="159">
        <v>0</v>
      </c>
      <c r="AN18" s="159">
        <v>0</v>
      </c>
      <c r="AO18" s="159">
        <v>0</v>
      </c>
      <c r="AP18" s="159">
        <v>0</v>
      </c>
      <c r="AQ18" s="159">
        <v>0</v>
      </c>
      <c r="AR18" s="159">
        <v>0</v>
      </c>
      <c r="AS18" s="159">
        <v>0</v>
      </c>
      <c r="AT18" s="159">
        <v>0</v>
      </c>
      <c r="AU18" s="159">
        <v>0</v>
      </c>
      <c r="AV18" s="159">
        <v>0</v>
      </c>
      <c r="AW18" s="159">
        <v>0</v>
      </c>
      <c r="AX18" s="159">
        <v>0</v>
      </c>
      <c r="AY18" s="159">
        <v>0</v>
      </c>
      <c r="AZ18" s="159">
        <v>0</v>
      </c>
      <c r="BA18" s="159">
        <v>0</v>
      </c>
      <c r="BB18" s="159">
        <v>0</v>
      </c>
      <c r="BC18" s="159">
        <v>0</v>
      </c>
      <c r="BD18" s="159">
        <v>0</v>
      </c>
      <c r="BE18" s="159">
        <v>6.8540000000000001</v>
      </c>
      <c r="BF18" s="159">
        <v>13.107519600000002</v>
      </c>
      <c r="BG18" s="159">
        <v>14.986460219999998</v>
      </c>
      <c r="BH18" s="159">
        <v>16.622024122071426</v>
      </c>
      <c r="BI18" s="159">
        <v>17.693564299999998</v>
      </c>
      <c r="BJ18" s="159">
        <v>19.498030839999998</v>
      </c>
      <c r="BK18" s="159">
        <v>20.507303</v>
      </c>
      <c r="BL18" s="159">
        <v>21.180479929999997</v>
      </c>
      <c r="BM18" s="159">
        <v>21.798681950000002</v>
      </c>
      <c r="BN18" s="159">
        <v>21.362664119999998</v>
      </c>
      <c r="BO18" s="159">
        <v>22.339751259999996</v>
      </c>
      <c r="BP18" s="159">
        <v>56.572572000000001</v>
      </c>
      <c r="BQ18" s="159">
        <v>176.393889</v>
      </c>
      <c r="BR18" s="159">
        <v>199.78361200000001</v>
      </c>
      <c r="BS18" s="159">
        <v>161</v>
      </c>
      <c r="BT18" s="159">
        <v>184</v>
      </c>
      <c r="BU18" s="159">
        <v>164</v>
      </c>
      <c r="BV18" s="159">
        <v>154</v>
      </c>
      <c r="BW18" s="159">
        <v>132.03678999000002</v>
      </c>
      <c r="BX18" s="159">
        <v>171.42592472999999</v>
      </c>
      <c r="BY18" s="159">
        <v>140</v>
      </c>
      <c r="BZ18" s="159">
        <v>100</v>
      </c>
      <c r="CA18" s="159">
        <v>100</v>
      </c>
      <c r="CB18" s="159">
        <v>100</v>
      </c>
      <c r="CC18" s="159">
        <v>0</v>
      </c>
      <c r="CD18" s="159">
        <v>0</v>
      </c>
      <c r="CE18" s="160">
        <v>0</v>
      </c>
    </row>
    <row r="19" spans="1:83" x14ac:dyDescent="0.35">
      <c r="A19" s="153"/>
      <c r="B19" s="53" t="s">
        <v>262</v>
      </c>
      <c r="C19" s="158" t="s">
        <v>257</v>
      </c>
      <c r="D19" s="159">
        <v>0</v>
      </c>
      <c r="E19" s="159">
        <v>0</v>
      </c>
      <c r="F19" s="159">
        <v>0</v>
      </c>
      <c r="G19" s="159">
        <v>0</v>
      </c>
      <c r="H19" s="159">
        <v>0</v>
      </c>
      <c r="I19" s="159">
        <v>0</v>
      </c>
      <c r="J19" s="159">
        <v>0</v>
      </c>
      <c r="K19" s="159">
        <v>0</v>
      </c>
      <c r="L19" s="159">
        <v>0</v>
      </c>
      <c r="M19" s="159">
        <v>0</v>
      </c>
      <c r="N19" s="159">
        <v>0</v>
      </c>
      <c r="O19" s="159">
        <v>0</v>
      </c>
      <c r="P19" s="159">
        <v>0</v>
      </c>
      <c r="Q19" s="159">
        <v>0</v>
      </c>
      <c r="R19" s="159">
        <v>0</v>
      </c>
      <c r="S19" s="159">
        <v>0</v>
      </c>
      <c r="T19" s="159">
        <v>0</v>
      </c>
      <c r="U19" s="159">
        <v>0</v>
      </c>
      <c r="V19" s="159">
        <v>0</v>
      </c>
      <c r="W19" s="159">
        <v>0</v>
      </c>
      <c r="X19" s="159">
        <v>0</v>
      </c>
      <c r="Y19" s="159">
        <v>0</v>
      </c>
      <c r="Z19" s="159">
        <v>0</v>
      </c>
      <c r="AA19" s="159">
        <v>0</v>
      </c>
      <c r="AB19" s="159">
        <v>0</v>
      </c>
      <c r="AC19" s="159">
        <v>0</v>
      </c>
      <c r="AD19" s="159">
        <v>0</v>
      </c>
      <c r="AE19" s="159">
        <v>0</v>
      </c>
      <c r="AF19" s="159">
        <v>0</v>
      </c>
      <c r="AG19" s="159">
        <v>0</v>
      </c>
      <c r="AH19" s="159">
        <v>0</v>
      </c>
      <c r="AI19" s="159">
        <v>0</v>
      </c>
      <c r="AJ19" s="159">
        <v>0</v>
      </c>
      <c r="AK19" s="159">
        <v>0</v>
      </c>
      <c r="AL19" s="159">
        <v>0</v>
      </c>
      <c r="AM19" s="159">
        <v>0</v>
      </c>
      <c r="AN19" s="159">
        <v>0</v>
      </c>
      <c r="AO19" s="159">
        <v>0</v>
      </c>
      <c r="AP19" s="159">
        <v>0</v>
      </c>
      <c r="AQ19" s="159">
        <v>0</v>
      </c>
      <c r="AR19" s="159">
        <v>0</v>
      </c>
      <c r="AS19" s="159">
        <v>0</v>
      </c>
      <c r="AT19" s="159">
        <v>0</v>
      </c>
      <c r="AU19" s="159">
        <v>0</v>
      </c>
      <c r="AV19" s="159">
        <v>0</v>
      </c>
      <c r="AW19" s="159">
        <v>0</v>
      </c>
      <c r="AX19" s="159">
        <v>0</v>
      </c>
      <c r="AY19" s="159">
        <v>0</v>
      </c>
      <c r="AZ19" s="159">
        <v>3.1930000000000001</v>
      </c>
      <c r="BA19" s="159">
        <v>23.582999999999998</v>
      </c>
      <c r="BB19" s="159">
        <v>32.392000000000003</v>
      </c>
      <c r="BC19" s="159">
        <v>27.45</v>
      </c>
      <c r="BD19" s="159">
        <v>4.1689999999999996</v>
      </c>
      <c r="BE19" s="159">
        <v>6.0000000000000001E-3</v>
      </c>
      <c r="BF19" s="159">
        <v>4.2999999999999997E-2</v>
      </c>
      <c r="BG19" s="159">
        <v>0</v>
      </c>
      <c r="BH19" s="159">
        <v>0</v>
      </c>
      <c r="BI19" s="159">
        <v>0</v>
      </c>
      <c r="BJ19" s="159">
        <v>0</v>
      </c>
      <c r="BK19" s="159">
        <v>0</v>
      </c>
      <c r="BL19" s="159">
        <v>0</v>
      </c>
      <c r="BM19" s="159">
        <v>0</v>
      </c>
      <c r="BN19" s="159">
        <v>0</v>
      </c>
      <c r="BO19" s="159">
        <v>0</v>
      </c>
      <c r="BP19" s="159">
        <v>0</v>
      </c>
      <c r="BQ19" s="159">
        <v>0</v>
      </c>
      <c r="BR19" s="159">
        <v>0</v>
      </c>
      <c r="BS19" s="159">
        <v>0</v>
      </c>
      <c r="BT19" s="159">
        <v>0</v>
      </c>
      <c r="BU19" s="159">
        <v>0</v>
      </c>
      <c r="BV19" s="159">
        <v>0</v>
      </c>
      <c r="BW19" s="159">
        <v>0</v>
      </c>
      <c r="BX19" s="159">
        <v>0</v>
      </c>
      <c r="BY19" s="159">
        <v>0</v>
      </c>
      <c r="BZ19" s="159">
        <v>0</v>
      </c>
      <c r="CA19" s="159">
        <v>0</v>
      </c>
      <c r="CB19" s="159">
        <v>0</v>
      </c>
      <c r="CC19" s="159">
        <v>0</v>
      </c>
      <c r="CD19" s="159">
        <v>0</v>
      </c>
      <c r="CE19" s="160">
        <v>0</v>
      </c>
    </row>
    <row r="20" spans="1:83" ht="27" customHeight="1" x14ac:dyDescent="0.35">
      <c r="A20" s="153"/>
      <c r="B20" s="53" t="s">
        <v>263</v>
      </c>
      <c r="D20" s="159">
        <f t="shared" ref="D20:AI20" si="3">SUM(D$21:D$22)</f>
        <v>0</v>
      </c>
      <c r="E20" s="159">
        <f t="shared" si="3"/>
        <v>0</v>
      </c>
      <c r="F20" s="159">
        <f t="shared" si="3"/>
        <v>0</v>
      </c>
      <c r="G20" s="159">
        <f t="shared" si="3"/>
        <v>0</v>
      </c>
      <c r="H20" s="159">
        <f t="shared" si="3"/>
        <v>0</v>
      </c>
      <c r="I20" s="159">
        <f t="shared" si="3"/>
        <v>0</v>
      </c>
      <c r="J20" s="159">
        <f t="shared" si="3"/>
        <v>0</v>
      </c>
      <c r="K20" s="159">
        <f t="shared" si="3"/>
        <v>0</v>
      </c>
      <c r="L20" s="159">
        <f t="shared" si="3"/>
        <v>0</v>
      </c>
      <c r="M20" s="159">
        <f t="shared" si="3"/>
        <v>0</v>
      </c>
      <c r="N20" s="159">
        <f t="shared" si="3"/>
        <v>0</v>
      </c>
      <c r="O20" s="159">
        <f t="shared" si="3"/>
        <v>0</v>
      </c>
      <c r="P20" s="159">
        <f t="shared" si="3"/>
        <v>0</v>
      </c>
      <c r="Q20" s="159">
        <f t="shared" si="3"/>
        <v>0</v>
      </c>
      <c r="R20" s="159">
        <f t="shared" si="3"/>
        <v>0</v>
      </c>
      <c r="S20" s="159">
        <f t="shared" si="3"/>
        <v>0</v>
      </c>
      <c r="T20" s="159">
        <f t="shared" si="3"/>
        <v>0</v>
      </c>
      <c r="U20" s="159">
        <f t="shared" si="3"/>
        <v>0</v>
      </c>
      <c r="V20" s="159">
        <f t="shared" si="3"/>
        <v>0</v>
      </c>
      <c r="W20" s="159">
        <f t="shared" si="3"/>
        <v>0</v>
      </c>
      <c r="X20" s="159">
        <f t="shared" si="3"/>
        <v>0</v>
      </c>
      <c r="Y20" s="159">
        <f t="shared" si="3"/>
        <v>0</v>
      </c>
      <c r="Z20" s="159">
        <f t="shared" si="3"/>
        <v>0</v>
      </c>
      <c r="AA20" s="159">
        <f t="shared" si="3"/>
        <v>0</v>
      </c>
      <c r="AB20" s="159">
        <f t="shared" si="3"/>
        <v>0</v>
      </c>
      <c r="AC20" s="159">
        <f t="shared" si="3"/>
        <v>0</v>
      </c>
      <c r="AD20" s="159">
        <f t="shared" si="3"/>
        <v>0</v>
      </c>
      <c r="AE20" s="159">
        <f t="shared" si="3"/>
        <v>0</v>
      </c>
      <c r="AF20" s="159">
        <f t="shared" si="3"/>
        <v>0</v>
      </c>
      <c r="AG20" s="159">
        <f t="shared" si="3"/>
        <v>0</v>
      </c>
      <c r="AH20" s="159">
        <f t="shared" si="3"/>
        <v>0</v>
      </c>
      <c r="AI20" s="159">
        <f t="shared" si="3"/>
        <v>0</v>
      </c>
      <c r="AJ20" s="159">
        <f t="shared" ref="AJ20:BO20" si="4">SUM(AJ$21:AJ$22)</f>
        <v>0</v>
      </c>
      <c r="AK20" s="159">
        <f t="shared" si="4"/>
        <v>0</v>
      </c>
      <c r="AL20" s="159">
        <f t="shared" si="4"/>
        <v>0</v>
      </c>
      <c r="AM20" s="159">
        <f t="shared" si="4"/>
        <v>0</v>
      </c>
      <c r="AN20" s="159">
        <f t="shared" si="4"/>
        <v>0</v>
      </c>
      <c r="AO20" s="159">
        <f t="shared" si="4"/>
        <v>0</v>
      </c>
      <c r="AP20" s="159">
        <f t="shared" si="4"/>
        <v>0</v>
      </c>
      <c r="AQ20" s="159">
        <f t="shared" si="4"/>
        <v>0</v>
      </c>
      <c r="AR20" s="159">
        <f t="shared" si="4"/>
        <v>0</v>
      </c>
      <c r="AS20" s="159">
        <f t="shared" si="4"/>
        <v>0</v>
      </c>
      <c r="AT20" s="159">
        <f t="shared" si="4"/>
        <v>0</v>
      </c>
      <c r="AU20" s="159">
        <f t="shared" si="4"/>
        <v>0</v>
      </c>
      <c r="AV20" s="159">
        <f t="shared" si="4"/>
        <v>0</v>
      </c>
      <c r="AW20" s="159">
        <f t="shared" si="4"/>
        <v>0</v>
      </c>
      <c r="AX20" s="159">
        <f t="shared" si="4"/>
        <v>0</v>
      </c>
      <c r="AY20" s="159">
        <f t="shared" si="4"/>
        <v>0</v>
      </c>
      <c r="AZ20" s="159">
        <f t="shared" si="4"/>
        <v>0</v>
      </c>
      <c r="BA20" s="159">
        <f t="shared" si="4"/>
        <v>0</v>
      </c>
      <c r="BB20" s="159">
        <f t="shared" si="4"/>
        <v>0</v>
      </c>
      <c r="BC20" s="159">
        <f t="shared" si="4"/>
        <v>0</v>
      </c>
      <c r="BD20" s="159">
        <f t="shared" si="4"/>
        <v>0</v>
      </c>
      <c r="BE20" s="159">
        <f t="shared" si="4"/>
        <v>0</v>
      </c>
      <c r="BF20" s="159">
        <f t="shared" si="4"/>
        <v>0</v>
      </c>
      <c r="BG20" s="159">
        <f t="shared" si="4"/>
        <v>0</v>
      </c>
      <c r="BH20" s="159">
        <f t="shared" si="4"/>
        <v>0</v>
      </c>
      <c r="BI20" s="159">
        <f t="shared" si="4"/>
        <v>0</v>
      </c>
      <c r="BJ20" s="159">
        <f t="shared" si="4"/>
        <v>0</v>
      </c>
      <c r="BK20" s="159">
        <f t="shared" si="4"/>
        <v>0</v>
      </c>
      <c r="BL20" s="159">
        <f t="shared" si="4"/>
        <v>127.18792895</v>
      </c>
      <c r="BM20" s="159">
        <f t="shared" si="4"/>
        <v>1267.3993002300001</v>
      </c>
      <c r="BN20" s="159">
        <f t="shared" si="4"/>
        <v>2231.7483619</v>
      </c>
      <c r="BO20" s="159">
        <f t="shared" si="4"/>
        <v>3554.1022156099998</v>
      </c>
      <c r="BP20" s="159">
        <f t="shared" ref="BP20:CE20" si="5">SUM(BP$21:BP$22)</f>
        <v>6779.6544881600003</v>
      </c>
      <c r="BQ20" s="159">
        <f t="shared" si="5"/>
        <v>10436.707839979998</v>
      </c>
      <c r="BR20" s="159">
        <f t="shared" si="5"/>
        <v>12827.382151170001</v>
      </c>
      <c r="BS20" s="159">
        <f t="shared" si="5"/>
        <v>14271.548569180002</v>
      </c>
      <c r="BT20" s="159">
        <f t="shared" si="5"/>
        <v>14830.444816650002</v>
      </c>
      <c r="BU20" s="159">
        <f t="shared" si="5"/>
        <v>15352.892355200001</v>
      </c>
      <c r="BV20" s="159">
        <f t="shared" si="5"/>
        <v>15097.86932374</v>
      </c>
      <c r="BW20" s="159">
        <f t="shared" si="5"/>
        <v>13850.988828140005</v>
      </c>
      <c r="BX20" s="159">
        <f t="shared" si="5"/>
        <v>13427.615083349996</v>
      </c>
      <c r="BY20" s="159">
        <f t="shared" si="5"/>
        <v>12688.531819610009</v>
      </c>
      <c r="BZ20" s="159">
        <f t="shared" si="5"/>
        <v>12113.60287542412</v>
      </c>
      <c r="CA20" s="159">
        <f t="shared" si="5"/>
        <v>13199.480392776315</v>
      </c>
      <c r="CB20" s="159">
        <f t="shared" si="5"/>
        <v>12569.532549703876</v>
      </c>
      <c r="CC20" s="159">
        <f t="shared" si="5"/>
        <v>11457.920715884371</v>
      </c>
      <c r="CD20" s="159">
        <f t="shared" si="5"/>
        <v>10679.978955734632</v>
      </c>
      <c r="CE20" s="160">
        <f t="shared" si="5"/>
        <v>10292.83561526562</v>
      </c>
    </row>
    <row r="21" spans="1:83" x14ac:dyDescent="0.35">
      <c r="A21" s="153"/>
      <c r="B21" s="73" t="s">
        <v>254</v>
      </c>
      <c r="C21" s="158" t="s">
        <v>251</v>
      </c>
      <c r="D21" s="159">
        <v>0</v>
      </c>
      <c r="E21" s="159">
        <v>0</v>
      </c>
      <c r="F21" s="159">
        <v>0</v>
      </c>
      <c r="G21" s="159">
        <v>0</v>
      </c>
      <c r="H21" s="159">
        <v>0</v>
      </c>
      <c r="I21" s="159">
        <v>0</v>
      </c>
      <c r="J21" s="159">
        <v>0</v>
      </c>
      <c r="K21" s="159">
        <v>0</v>
      </c>
      <c r="L21" s="159">
        <v>0</v>
      </c>
      <c r="M21" s="159">
        <v>0</v>
      </c>
      <c r="N21" s="159">
        <v>0</v>
      </c>
      <c r="O21" s="159">
        <v>0</v>
      </c>
      <c r="P21" s="159">
        <v>0</v>
      </c>
      <c r="Q21" s="159">
        <v>0</v>
      </c>
      <c r="R21" s="159">
        <v>0</v>
      </c>
      <c r="S21" s="159">
        <v>0</v>
      </c>
      <c r="T21" s="159">
        <v>0</v>
      </c>
      <c r="U21" s="159">
        <v>0</v>
      </c>
      <c r="V21" s="159">
        <v>0</v>
      </c>
      <c r="W21" s="159">
        <v>0</v>
      </c>
      <c r="X21" s="159">
        <v>0</v>
      </c>
      <c r="Y21" s="159">
        <v>0</v>
      </c>
      <c r="Z21" s="159">
        <v>0</v>
      </c>
      <c r="AA21" s="159">
        <v>0</v>
      </c>
      <c r="AB21" s="159">
        <v>0</v>
      </c>
      <c r="AC21" s="159">
        <v>0</v>
      </c>
      <c r="AD21" s="159">
        <v>0</v>
      </c>
      <c r="AE21" s="159">
        <v>0</v>
      </c>
      <c r="AF21" s="159">
        <v>0</v>
      </c>
      <c r="AG21" s="159">
        <v>0</v>
      </c>
      <c r="AH21" s="159">
        <v>0</v>
      </c>
      <c r="AI21" s="159">
        <v>0</v>
      </c>
      <c r="AJ21" s="159">
        <v>0</v>
      </c>
      <c r="AK21" s="159">
        <v>0</v>
      </c>
      <c r="AL21" s="159">
        <v>0</v>
      </c>
      <c r="AM21" s="159">
        <v>0</v>
      </c>
      <c r="AN21" s="159">
        <v>0</v>
      </c>
      <c r="AO21" s="159">
        <v>0</v>
      </c>
      <c r="AP21" s="159">
        <v>0</v>
      </c>
      <c r="AQ21" s="159">
        <v>0</v>
      </c>
      <c r="AR21" s="159">
        <v>0</v>
      </c>
      <c r="AS21" s="159">
        <v>0</v>
      </c>
      <c r="AT21" s="159">
        <v>0</v>
      </c>
      <c r="AU21" s="159">
        <v>0</v>
      </c>
      <c r="AV21" s="159">
        <v>0</v>
      </c>
      <c r="AW21" s="159">
        <v>0</v>
      </c>
      <c r="AX21" s="159">
        <v>0</v>
      </c>
      <c r="AY21" s="159">
        <v>0</v>
      </c>
      <c r="AZ21" s="159">
        <v>0</v>
      </c>
      <c r="BA21" s="159">
        <v>0</v>
      </c>
      <c r="BB21" s="159">
        <v>0</v>
      </c>
      <c r="BC21" s="159">
        <v>0</v>
      </c>
      <c r="BD21" s="159">
        <v>0</v>
      </c>
      <c r="BE21" s="159">
        <v>0</v>
      </c>
      <c r="BF21" s="159">
        <v>0</v>
      </c>
      <c r="BG21" s="159">
        <v>0</v>
      </c>
      <c r="BH21" s="159">
        <v>0</v>
      </c>
      <c r="BI21" s="159">
        <v>0</v>
      </c>
      <c r="BJ21" s="159">
        <v>0</v>
      </c>
      <c r="BK21" s="159">
        <v>0</v>
      </c>
      <c r="BL21" s="159">
        <v>64.379764080000001</v>
      </c>
      <c r="BM21" s="159">
        <v>580.96194385999991</v>
      </c>
      <c r="BN21" s="159">
        <v>954.84283312000014</v>
      </c>
      <c r="BO21" s="159">
        <v>1398.5169151799998</v>
      </c>
      <c r="BP21" s="159">
        <v>2304.75857546</v>
      </c>
      <c r="BQ21" s="159">
        <v>3538.8798924699986</v>
      </c>
      <c r="BR21" s="159">
        <v>4100.9191948399994</v>
      </c>
      <c r="BS21" s="159">
        <v>4456.6648349100024</v>
      </c>
      <c r="BT21" s="159">
        <v>4687.0089817599983</v>
      </c>
      <c r="BU21" s="159">
        <v>4711.3251268400008</v>
      </c>
      <c r="BV21" s="159">
        <v>4562.8610960800006</v>
      </c>
      <c r="BW21" s="159">
        <v>4511.989815750002</v>
      </c>
      <c r="BX21" s="159">
        <v>4567.4223184649991</v>
      </c>
      <c r="BY21" s="159">
        <v>4506.7600548399996</v>
      </c>
      <c r="BZ21" s="159">
        <v>4538.0394331882653</v>
      </c>
      <c r="CA21" s="159">
        <v>4955.1955715589593</v>
      </c>
      <c r="CB21" s="159">
        <v>5026.9464942603099</v>
      </c>
      <c r="CC21" s="159">
        <v>4907.0615198696159</v>
      </c>
      <c r="CD21" s="159">
        <v>4842.9895107837719</v>
      </c>
      <c r="CE21" s="160">
        <v>4888.6975676361053</v>
      </c>
    </row>
    <row r="22" spans="1:83" x14ac:dyDescent="0.35">
      <c r="A22" s="153"/>
      <c r="B22" s="73" t="s">
        <v>264</v>
      </c>
      <c r="C22" s="158" t="s">
        <v>257</v>
      </c>
      <c r="D22" s="159">
        <v>0</v>
      </c>
      <c r="E22" s="159">
        <v>0</v>
      </c>
      <c r="F22" s="159">
        <v>0</v>
      </c>
      <c r="G22" s="159">
        <v>0</v>
      </c>
      <c r="H22" s="159">
        <v>0</v>
      </c>
      <c r="I22" s="159">
        <v>0</v>
      </c>
      <c r="J22" s="159">
        <v>0</v>
      </c>
      <c r="K22" s="159">
        <v>0</v>
      </c>
      <c r="L22" s="159">
        <v>0</v>
      </c>
      <c r="M22" s="159">
        <v>0</v>
      </c>
      <c r="N22" s="159">
        <v>0</v>
      </c>
      <c r="O22" s="159">
        <v>0</v>
      </c>
      <c r="P22" s="159">
        <v>0</v>
      </c>
      <c r="Q22" s="159">
        <v>0</v>
      </c>
      <c r="R22" s="159">
        <v>0</v>
      </c>
      <c r="S22" s="159">
        <v>0</v>
      </c>
      <c r="T22" s="159">
        <v>0</v>
      </c>
      <c r="U22" s="159">
        <v>0</v>
      </c>
      <c r="V22" s="159">
        <v>0</v>
      </c>
      <c r="W22" s="159">
        <v>0</v>
      </c>
      <c r="X22" s="159">
        <v>0</v>
      </c>
      <c r="Y22" s="159">
        <v>0</v>
      </c>
      <c r="Z22" s="159">
        <v>0</v>
      </c>
      <c r="AA22" s="159">
        <v>0</v>
      </c>
      <c r="AB22" s="159">
        <v>0</v>
      </c>
      <c r="AC22" s="159">
        <v>0</v>
      </c>
      <c r="AD22" s="159">
        <v>0</v>
      </c>
      <c r="AE22" s="159">
        <v>0</v>
      </c>
      <c r="AF22" s="159">
        <v>0</v>
      </c>
      <c r="AG22" s="159">
        <v>0</v>
      </c>
      <c r="AH22" s="159">
        <v>0</v>
      </c>
      <c r="AI22" s="159">
        <v>0</v>
      </c>
      <c r="AJ22" s="159">
        <v>0</v>
      </c>
      <c r="AK22" s="159">
        <v>0</v>
      </c>
      <c r="AL22" s="159">
        <v>0</v>
      </c>
      <c r="AM22" s="159">
        <v>0</v>
      </c>
      <c r="AN22" s="159">
        <v>0</v>
      </c>
      <c r="AO22" s="159">
        <v>0</v>
      </c>
      <c r="AP22" s="159">
        <v>0</v>
      </c>
      <c r="AQ22" s="159">
        <v>0</v>
      </c>
      <c r="AR22" s="159">
        <v>0</v>
      </c>
      <c r="AS22" s="159">
        <v>0</v>
      </c>
      <c r="AT22" s="159">
        <v>0</v>
      </c>
      <c r="AU22" s="159">
        <v>0</v>
      </c>
      <c r="AV22" s="159">
        <v>0</v>
      </c>
      <c r="AW22" s="159">
        <v>0</v>
      </c>
      <c r="AX22" s="159">
        <v>0</v>
      </c>
      <c r="AY22" s="159">
        <v>0</v>
      </c>
      <c r="AZ22" s="159">
        <v>0</v>
      </c>
      <c r="BA22" s="159">
        <v>0</v>
      </c>
      <c r="BB22" s="159">
        <v>0</v>
      </c>
      <c r="BC22" s="159">
        <v>0</v>
      </c>
      <c r="BD22" s="159">
        <v>0</v>
      </c>
      <c r="BE22" s="159">
        <v>0</v>
      </c>
      <c r="BF22" s="159">
        <v>0</v>
      </c>
      <c r="BG22" s="159">
        <v>0</v>
      </c>
      <c r="BH22" s="159">
        <v>0</v>
      </c>
      <c r="BI22" s="159">
        <v>0</v>
      </c>
      <c r="BJ22" s="159">
        <v>0</v>
      </c>
      <c r="BK22" s="159">
        <v>0</v>
      </c>
      <c r="BL22" s="159">
        <v>62.808164869999999</v>
      </c>
      <c r="BM22" s="159">
        <v>686.4373563700002</v>
      </c>
      <c r="BN22" s="159">
        <v>1276.9055287799997</v>
      </c>
      <c r="BO22" s="159">
        <v>2155.5853004300002</v>
      </c>
      <c r="BP22" s="159">
        <v>4474.8959127000007</v>
      </c>
      <c r="BQ22" s="159">
        <v>6897.8279475099998</v>
      </c>
      <c r="BR22" s="159">
        <v>8726.4629563300005</v>
      </c>
      <c r="BS22" s="159">
        <v>9814.883734269999</v>
      </c>
      <c r="BT22" s="159">
        <v>10143.435834890004</v>
      </c>
      <c r="BU22" s="159">
        <v>10641.56722836</v>
      </c>
      <c r="BV22" s="159">
        <v>10535.008227660001</v>
      </c>
      <c r="BW22" s="159">
        <v>9338.9990123900043</v>
      </c>
      <c r="BX22" s="159">
        <v>8860.1927648849978</v>
      </c>
      <c r="BY22" s="159">
        <v>8181.7717647700092</v>
      </c>
      <c r="BZ22" s="159">
        <v>7575.5634422358535</v>
      </c>
      <c r="CA22" s="159">
        <v>8244.2848212173558</v>
      </c>
      <c r="CB22" s="159">
        <v>7542.5860554435658</v>
      </c>
      <c r="CC22" s="159">
        <v>6550.8591960147551</v>
      </c>
      <c r="CD22" s="159">
        <v>5836.9894449508602</v>
      </c>
      <c r="CE22" s="160">
        <v>5404.1380476295135</v>
      </c>
    </row>
    <row r="23" spans="1:83" x14ac:dyDescent="0.35">
      <c r="A23" s="153"/>
      <c r="B23" s="53" t="s">
        <v>265</v>
      </c>
      <c r="C23" s="158" t="s">
        <v>257</v>
      </c>
      <c r="D23" s="159">
        <v>0</v>
      </c>
      <c r="E23" s="159">
        <v>0</v>
      </c>
      <c r="F23" s="159">
        <v>0</v>
      </c>
      <c r="G23" s="159">
        <v>0</v>
      </c>
      <c r="H23" s="159">
        <v>0</v>
      </c>
      <c r="I23" s="159">
        <v>0</v>
      </c>
      <c r="J23" s="159">
        <v>0</v>
      </c>
      <c r="K23" s="159">
        <v>0</v>
      </c>
      <c r="L23" s="159">
        <v>0</v>
      </c>
      <c r="M23" s="159">
        <v>0</v>
      </c>
      <c r="N23" s="159">
        <v>0</v>
      </c>
      <c r="O23" s="159">
        <v>0</v>
      </c>
      <c r="P23" s="159">
        <v>0</v>
      </c>
      <c r="Q23" s="159">
        <v>0</v>
      </c>
      <c r="R23" s="159">
        <v>0</v>
      </c>
      <c r="S23" s="159">
        <v>0</v>
      </c>
      <c r="T23" s="159">
        <v>0</v>
      </c>
      <c r="U23" s="159">
        <v>0</v>
      </c>
      <c r="V23" s="159">
        <v>0</v>
      </c>
      <c r="W23" s="159">
        <v>0</v>
      </c>
      <c r="X23" s="159">
        <v>0</v>
      </c>
      <c r="Y23" s="159">
        <v>0</v>
      </c>
      <c r="Z23" s="159">
        <v>0</v>
      </c>
      <c r="AA23" s="159">
        <v>3.7</v>
      </c>
      <c r="AB23" s="159">
        <v>9.8000000000000007</v>
      </c>
      <c r="AC23" s="159">
        <v>12.6</v>
      </c>
      <c r="AD23" s="159">
        <v>11.8</v>
      </c>
      <c r="AE23" s="159">
        <v>11.9</v>
      </c>
      <c r="AF23" s="159">
        <v>17.600000000000001</v>
      </c>
      <c r="AG23" s="159">
        <v>25.3</v>
      </c>
      <c r="AH23" s="159">
        <v>24</v>
      </c>
      <c r="AI23" s="159">
        <v>27</v>
      </c>
      <c r="AJ23" s="159">
        <v>42</v>
      </c>
      <c r="AK23" s="159">
        <v>66</v>
      </c>
      <c r="AL23" s="159">
        <v>94</v>
      </c>
      <c r="AM23" s="159">
        <v>123</v>
      </c>
      <c r="AN23" s="159">
        <v>126</v>
      </c>
      <c r="AO23" s="159">
        <v>130</v>
      </c>
      <c r="AP23" s="159">
        <v>161</v>
      </c>
      <c r="AQ23" s="159">
        <v>179.708</v>
      </c>
      <c r="AR23" s="159">
        <v>394.245</v>
      </c>
      <c r="AS23" s="159">
        <v>425.16500000000002</v>
      </c>
      <c r="AT23" s="159">
        <v>494.35300000000001</v>
      </c>
      <c r="AU23" s="159">
        <v>626.245</v>
      </c>
      <c r="AV23" s="159">
        <v>928.67899999999997</v>
      </c>
      <c r="AW23" s="159">
        <v>1207.7750000000001</v>
      </c>
      <c r="AX23" s="159">
        <v>1440.797</v>
      </c>
      <c r="AY23" s="159">
        <v>1739.5630000000001</v>
      </c>
      <c r="AZ23" s="159">
        <v>2083.6799999999998</v>
      </c>
      <c r="BA23" s="159">
        <v>2326.3319999999999</v>
      </c>
      <c r="BB23" s="159">
        <v>2428.9789999999998</v>
      </c>
      <c r="BC23" s="159">
        <v>1895.7190000000001</v>
      </c>
      <c r="BD23" s="159">
        <v>1.71</v>
      </c>
      <c r="BE23" s="159">
        <v>0</v>
      </c>
      <c r="BF23" s="159">
        <v>0</v>
      </c>
      <c r="BG23" s="159">
        <v>8.5208560000000017E-2</v>
      </c>
      <c r="BH23" s="159">
        <v>0</v>
      </c>
      <c r="BI23" s="159">
        <v>0</v>
      </c>
      <c r="BJ23" s="159"/>
      <c r="BK23" s="159"/>
      <c r="BL23" s="159"/>
      <c r="BM23" s="159"/>
      <c r="BN23" s="159"/>
      <c r="BO23" s="159"/>
      <c r="BP23" s="159"/>
      <c r="BQ23" s="159"/>
      <c r="BR23" s="159"/>
      <c r="BS23" s="159"/>
      <c r="BT23" s="159"/>
      <c r="BU23" s="159"/>
      <c r="BV23" s="159"/>
      <c r="BW23" s="159"/>
      <c r="BX23" s="159"/>
      <c r="BY23" s="159"/>
      <c r="BZ23" s="159"/>
      <c r="CA23" s="159"/>
      <c r="CB23" s="159"/>
      <c r="CC23" s="159"/>
      <c r="CD23" s="159"/>
      <c r="CE23" s="160"/>
    </row>
    <row r="24" spans="1:83" x14ac:dyDescent="0.35">
      <c r="A24" s="153"/>
      <c r="B24" s="53" t="s">
        <v>266</v>
      </c>
      <c r="C24" s="158" t="s">
        <v>248</v>
      </c>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v>3</v>
      </c>
      <c r="BJ24" s="159">
        <v>7</v>
      </c>
      <c r="BK24" s="159">
        <v>13.497025149999999</v>
      </c>
      <c r="BL24" s="159">
        <v>38.534542930000001</v>
      </c>
      <c r="BM24" s="159">
        <v>34.154483699999993</v>
      </c>
      <c r="BN24" s="159">
        <v>45.768576209999999</v>
      </c>
      <c r="BO24" s="159">
        <v>74.136923039999985</v>
      </c>
      <c r="BP24" s="159">
        <v>110.91288990999999</v>
      </c>
      <c r="BQ24" s="159">
        <v>159.75237205000002</v>
      </c>
      <c r="BR24" s="159">
        <v>187.89459571</v>
      </c>
      <c r="BS24" s="159">
        <v>208.81836001000002</v>
      </c>
      <c r="BT24" s="159">
        <v>194.73461820000003</v>
      </c>
      <c r="BU24" s="159">
        <v>217.75776851000001</v>
      </c>
      <c r="BV24" s="159">
        <v>211.78247487000004</v>
      </c>
      <c r="BW24" s="159">
        <v>212.26699853</v>
      </c>
      <c r="BX24" s="159">
        <v>218.93365956000008</v>
      </c>
      <c r="BY24" s="159">
        <v>242.66823621</v>
      </c>
      <c r="BZ24" s="159">
        <v>233.32354250784422</v>
      </c>
      <c r="CA24" s="159">
        <v>238.82587718511252</v>
      </c>
      <c r="CB24" s="159">
        <v>244.07402629910385</v>
      </c>
      <c r="CC24" s="159">
        <v>249.32370147336522</v>
      </c>
      <c r="CD24" s="159">
        <v>252.43289518296046</v>
      </c>
      <c r="CE24" s="160">
        <v>255.2603414812983</v>
      </c>
    </row>
    <row r="25" spans="1:83" ht="27" customHeight="1" x14ac:dyDescent="0.35">
      <c r="A25" s="164"/>
      <c r="B25" s="53" t="s">
        <v>267</v>
      </c>
      <c r="C25" s="158" t="s">
        <v>257</v>
      </c>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v>14.981999999999999</v>
      </c>
      <c r="AR25" s="159">
        <v>19.041</v>
      </c>
      <c r="AS25" s="159">
        <v>23.1</v>
      </c>
      <c r="AT25" s="159">
        <v>29</v>
      </c>
      <c r="AU25" s="159">
        <v>37.561</v>
      </c>
      <c r="AV25" s="159">
        <v>46.265999999999998</v>
      </c>
      <c r="AW25" s="159">
        <v>59.125</v>
      </c>
      <c r="AX25" s="159">
        <v>60.497999999999998</v>
      </c>
      <c r="AY25" s="159">
        <v>46.542999999999999</v>
      </c>
      <c r="AZ25" s="159">
        <v>41.273000000000003</v>
      </c>
      <c r="BA25" s="159">
        <v>36.790999999999997</v>
      </c>
      <c r="BB25" s="159">
        <v>37.914999999999999</v>
      </c>
      <c r="BC25" s="159">
        <v>37.4</v>
      </c>
      <c r="BD25" s="159">
        <v>34.851999999999997</v>
      </c>
      <c r="BE25" s="159">
        <v>38</v>
      </c>
      <c r="BF25" s="159">
        <v>40.408999999999999</v>
      </c>
      <c r="BG25" s="159">
        <v>46.344000000000001</v>
      </c>
      <c r="BH25" s="159">
        <v>46.491</v>
      </c>
      <c r="BI25" s="159">
        <v>44.334000000000003</v>
      </c>
      <c r="BJ25" s="159">
        <v>46.637999999999998</v>
      </c>
      <c r="BK25" s="159">
        <v>46.658999999999999</v>
      </c>
      <c r="BL25" s="159">
        <v>50.039000000000001</v>
      </c>
      <c r="BM25" s="159">
        <v>47.561</v>
      </c>
      <c r="BN25" s="159">
        <v>44.601999999999997</v>
      </c>
      <c r="BO25" s="159">
        <v>46.558457389804701</v>
      </c>
      <c r="BP25" s="159">
        <v>43.945999999999998</v>
      </c>
      <c r="BQ25" s="159">
        <v>44.098999999999997</v>
      </c>
      <c r="BR25" s="159">
        <v>44.164999999999999</v>
      </c>
      <c r="BS25" s="159">
        <v>39.841999999999999</v>
      </c>
      <c r="BT25" s="159">
        <v>38.499000000000002</v>
      </c>
      <c r="BU25" s="159">
        <v>36.994</v>
      </c>
      <c r="BV25" s="159">
        <v>44.322000000000003</v>
      </c>
      <c r="BW25" s="159">
        <v>33.988</v>
      </c>
      <c r="BX25" s="159">
        <v>62.020754029999992</v>
      </c>
      <c r="BY25" s="159">
        <v>48.520351089999991</v>
      </c>
      <c r="BZ25" s="159">
        <v>45.470723020686293</v>
      </c>
      <c r="CA25" s="159">
        <v>48.581632862540623</v>
      </c>
      <c r="CB25" s="159">
        <v>49.898916853507451</v>
      </c>
      <c r="CC25" s="159">
        <v>49.236129027470206</v>
      </c>
      <c r="CD25" s="159">
        <v>53.39246004744998</v>
      </c>
      <c r="CE25" s="160">
        <v>54.726493922011208</v>
      </c>
    </row>
    <row r="26" spans="1:83" x14ac:dyDescent="0.35">
      <c r="A26" s="153"/>
      <c r="B26" s="53" t="s">
        <v>268</v>
      </c>
      <c r="C26" s="158" t="s">
        <v>251</v>
      </c>
      <c r="D26" s="159">
        <v>0</v>
      </c>
      <c r="E26" s="159">
        <v>0</v>
      </c>
      <c r="F26" s="159">
        <v>0</v>
      </c>
      <c r="G26" s="159">
        <v>0</v>
      </c>
      <c r="H26" s="159">
        <v>0</v>
      </c>
      <c r="I26" s="159">
        <v>0</v>
      </c>
      <c r="J26" s="159">
        <v>0</v>
      </c>
      <c r="K26" s="159">
        <v>0</v>
      </c>
      <c r="L26" s="159">
        <v>0</v>
      </c>
      <c r="M26" s="159">
        <v>0</v>
      </c>
      <c r="N26" s="159">
        <v>0</v>
      </c>
      <c r="O26" s="159">
        <v>0</v>
      </c>
      <c r="P26" s="159">
        <v>0</v>
      </c>
      <c r="Q26" s="159">
        <v>0</v>
      </c>
      <c r="R26" s="159">
        <v>0</v>
      </c>
      <c r="S26" s="159">
        <v>0</v>
      </c>
      <c r="T26" s="159">
        <v>0</v>
      </c>
      <c r="U26" s="159">
        <v>0</v>
      </c>
      <c r="V26" s="159">
        <v>0</v>
      </c>
      <c r="W26" s="159">
        <v>0</v>
      </c>
      <c r="X26" s="159">
        <v>0</v>
      </c>
      <c r="Y26" s="159">
        <v>0</v>
      </c>
      <c r="Z26" s="159">
        <v>0.7</v>
      </c>
      <c r="AA26" s="159">
        <v>0.8</v>
      </c>
      <c r="AB26" s="159">
        <v>0.9</v>
      </c>
      <c r="AC26" s="159">
        <v>1.1000000000000001</v>
      </c>
      <c r="AD26" s="159">
        <v>1.5</v>
      </c>
      <c r="AE26" s="159">
        <v>2</v>
      </c>
      <c r="AF26" s="159">
        <v>2.2000000000000002</v>
      </c>
      <c r="AG26" s="159">
        <v>2.1</v>
      </c>
      <c r="AH26" s="159">
        <v>2</v>
      </c>
      <c r="AI26" s="159">
        <v>2</v>
      </c>
      <c r="AJ26" s="159">
        <v>2</v>
      </c>
      <c r="AK26" s="159">
        <v>2</v>
      </c>
      <c r="AL26" s="159">
        <v>2</v>
      </c>
      <c r="AM26" s="159">
        <v>2</v>
      </c>
      <c r="AN26" s="159">
        <v>2</v>
      </c>
      <c r="AO26" s="159">
        <v>1</v>
      </c>
      <c r="AP26" s="159">
        <v>2</v>
      </c>
      <c r="AQ26" s="159">
        <v>1.4339999999999999</v>
      </c>
      <c r="AR26" s="159">
        <v>1.3520000000000001</v>
      </c>
      <c r="AS26" s="159">
        <v>1.355</v>
      </c>
      <c r="AT26" s="159">
        <v>1.5509999999999999</v>
      </c>
      <c r="AU26" s="159">
        <v>1.4710000000000001</v>
      </c>
      <c r="AV26" s="159">
        <v>2</v>
      </c>
      <c r="AW26" s="159">
        <v>1</v>
      </c>
      <c r="AX26" s="159">
        <v>1</v>
      </c>
      <c r="AY26" s="159">
        <v>1.7210000000000001</v>
      </c>
      <c r="AZ26" s="159">
        <v>1.496</v>
      </c>
      <c r="BA26" s="159">
        <v>1.5720000000000001</v>
      </c>
      <c r="BB26" s="159">
        <v>1.7769999999999999</v>
      </c>
      <c r="BC26" s="159">
        <v>1.359</v>
      </c>
      <c r="BD26" s="159">
        <v>1.452</v>
      </c>
      <c r="BE26" s="159">
        <v>1.6164412184601897</v>
      </c>
      <c r="BF26" s="159">
        <v>1.6007503600000001</v>
      </c>
      <c r="BG26" s="159">
        <v>0</v>
      </c>
      <c r="BH26" s="159">
        <v>0</v>
      </c>
      <c r="BI26" s="159">
        <v>0</v>
      </c>
      <c r="BJ26" s="159">
        <v>0</v>
      </c>
      <c r="BK26" s="159">
        <v>0</v>
      </c>
      <c r="BL26" s="159">
        <v>0</v>
      </c>
      <c r="BM26" s="159">
        <v>0</v>
      </c>
      <c r="BN26" s="159">
        <v>0</v>
      </c>
      <c r="BO26" s="159">
        <v>0</v>
      </c>
      <c r="BP26" s="159">
        <v>0</v>
      </c>
      <c r="BQ26" s="159">
        <v>0</v>
      </c>
      <c r="BR26" s="159">
        <v>0</v>
      </c>
      <c r="BS26" s="159">
        <v>0</v>
      </c>
      <c r="BT26" s="159">
        <v>0</v>
      </c>
      <c r="BU26" s="159">
        <v>0</v>
      </c>
      <c r="BV26" s="159">
        <v>0</v>
      </c>
      <c r="BW26" s="159">
        <v>0</v>
      </c>
      <c r="BX26" s="159">
        <v>0</v>
      </c>
      <c r="BY26" s="159">
        <v>0</v>
      </c>
      <c r="BZ26" s="159">
        <v>0</v>
      </c>
      <c r="CA26" s="159">
        <v>0</v>
      </c>
      <c r="CB26" s="159">
        <v>0</v>
      </c>
      <c r="CC26" s="159">
        <v>0</v>
      </c>
      <c r="CD26" s="159">
        <v>0</v>
      </c>
      <c r="CE26" s="160">
        <v>0</v>
      </c>
    </row>
    <row r="27" spans="1:83" x14ac:dyDescent="0.35">
      <c r="A27" s="153"/>
      <c r="B27" s="53" t="s">
        <v>269</v>
      </c>
      <c r="C27" s="158" t="s">
        <v>257</v>
      </c>
      <c r="D27" s="159">
        <v>0</v>
      </c>
      <c r="E27" s="159">
        <v>0</v>
      </c>
      <c r="F27" s="159">
        <v>0</v>
      </c>
      <c r="G27" s="159">
        <v>0</v>
      </c>
      <c r="H27" s="159">
        <v>0</v>
      </c>
      <c r="I27" s="159">
        <v>0</v>
      </c>
      <c r="J27" s="159">
        <v>0</v>
      </c>
      <c r="K27" s="159">
        <v>0</v>
      </c>
      <c r="L27" s="159">
        <v>0</v>
      </c>
      <c r="M27" s="159">
        <v>0</v>
      </c>
      <c r="N27" s="159">
        <v>0</v>
      </c>
      <c r="O27" s="159">
        <v>0</v>
      </c>
      <c r="P27" s="159">
        <v>0</v>
      </c>
      <c r="Q27" s="159">
        <v>0</v>
      </c>
      <c r="R27" s="159">
        <v>0</v>
      </c>
      <c r="S27" s="159">
        <v>0</v>
      </c>
      <c r="T27" s="159">
        <v>0</v>
      </c>
      <c r="U27" s="159">
        <v>0</v>
      </c>
      <c r="V27" s="159">
        <v>0</v>
      </c>
      <c r="W27" s="159">
        <v>0</v>
      </c>
      <c r="X27" s="159">
        <v>0</v>
      </c>
      <c r="Y27" s="159">
        <v>0</v>
      </c>
      <c r="Z27" s="159">
        <v>22</v>
      </c>
      <c r="AA27" s="159">
        <v>20</v>
      </c>
      <c r="AB27" s="159">
        <v>105</v>
      </c>
      <c r="AC27" s="159">
        <v>225</v>
      </c>
      <c r="AD27" s="159">
        <v>138</v>
      </c>
      <c r="AE27" s="159">
        <v>194</v>
      </c>
      <c r="AF27" s="159">
        <v>201</v>
      </c>
      <c r="AG27" s="159">
        <v>684</v>
      </c>
      <c r="AH27" s="159">
        <v>721</v>
      </c>
      <c r="AI27" s="159">
        <v>793</v>
      </c>
      <c r="AJ27" s="159">
        <v>1024</v>
      </c>
      <c r="AK27" s="159">
        <v>1655.6</v>
      </c>
      <c r="AL27" s="159">
        <v>2128</v>
      </c>
      <c r="AM27" s="159">
        <v>2516</v>
      </c>
      <c r="AN27" s="159">
        <v>2833</v>
      </c>
      <c r="AO27" s="159">
        <v>3177</v>
      </c>
      <c r="AP27" s="159">
        <v>3415</v>
      </c>
      <c r="AQ27" s="159">
        <v>3536</v>
      </c>
      <c r="AR27" s="159">
        <v>3723.4489999999996</v>
      </c>
      <c r="AS27" s="159">
        <v>4232.5370000000003</v>
      </c>
      <c r="AT27" s="159">
        <v>5095.3410000000003</v>
      </c>
      <c r="AU27" s="159">
        <v>6358.652</v>
      </c>
      <c r="AV27" s="159">
        <v>7812.0959999999995</v>
      </c>
      <c r="AW27" s="159">
        <v>9216.8450000000012</v>
      </c>
      <c r="AX27" s="159">
        <v>10103.235919999999</v>
      </c>
      <c r="AY27" s="159">
        <v>10874.666694000003</v>
      </c>
      <c r="AZ27" s="159">
        <v>11379.761964999998</v>
      </c>
      <c r="BA27" s="159">
        <v>11176.396122999999</v>
      </c>
      <c r="BB27" s="159">
        <v>11064.804220000002</v>
      </c>
      <c r="BC27" s="159">
        <v>11064.103816674598</v>
      </c>
      <c r="BD27" s="159">
        <v>11162.3689748</v>
      </c>
      <c r="BE27" s="159">
        <v>11588.695131</v>
      </c>
      <c r="BF27" s="159">
        <v>12636.220416</v>
      </c>
      <c r="BG27" s="159">
        <v>12347.373120710001</v>
      </c>
      <c r="BH27" s="159">
        <v>13157.570061439999</v>
      </c>
      <c r="BI27" s="159">
        <v>13928.205135</v>
      </c>
      <c r="BJ27" s="159">
        <v>14840.547586000004</v>
      </c>
      <c r="BK27" s="159">
        <v>15731.800594999997</v>
      </c>
      <c r="BL27" s="159">
        <f t="shared" ref="BL27:CE27" si="6">SUM(BL28:BL30)</f>
        <v>17103.441162000006</v>
      </c>
      <c r="BM27" s="159">
        <f t="shared" si="6"/>
        <v>19989.231178000002</v>
      </c>
      <c r="BN27" s="159">
        <f t="shared" si="6"/>
        <v>21426.990300999998</v>
      </c>
      <c r="BO27" s="159">
        <f t="shared" si="6"/>
        <v>22820.290123000006</v>
      </c>
      <c r="BP27" s="159">
        <f t="shared" si="6"/>
        <v>23899.631612000001</v>
      </c>
      <c r="BQ27" s="159">
        <f t="shared" si="6"/>
        <v>24169.807673000003</v>
      </c>
      <c r="BR27" s="159">
        <f t="shared" si="6"/>
        <v>24316.565554999994</v>
      </c>
      <c r="BS27" s="159">
        <f t="shared" si="6"/>
        <v>24243.713647000004</v>
      </c>
      <c r="BT27" s="159">
        <f t="shared" si="6"/>
        <v>23440.599919000008</v>
      </c>
      <c r="BU27" s="159">
        <f t="shared" si="6"/>
        <v>22301.220213999997</v>
      </c>
      <c r="BV27" s="159">
        <f t="shared" si="6"/>
        <v>20729.821950999998</v>
      </c>
      <c r="BW27" s="159">
        <f t="shared" si="6"/>
        <v>18379.004464350226</v>
      </c>
      <c r="BX27" s="159">
        <f t="shared" si="6"/>
        <v>17334.295703</v>
      </c>
      <c r="BY27" s="159">
        <f t="shared" si="6"/>
        <v>16125.75748719548</v>
      </c>
      <c r="BZ27" s="159">
        <f t="shared" si="6"/>
        <v>15029.533507035916</v>
      </c>
      <c r="CA27" s="159">
        <f t="shared" si="6"/>
        <v>14776.98020279718</v>
      </c>
      <c r="CB27" s="159">
        <f t="shared" si="6"/>
        <v>14436.999594260875</v>
      </c>
      <c r="CC27" s="159">
        <f t="shared" si="6"/>
        <v>11540.103052220205</v>
      </c>
      <c r="CD27" s="159">
        <f t="shared" si="6"/>
        <v>10861.526801130818</v>
      </c>
      <c r="CE27" s="160">
        <f t="shared" si="6"/>
        <v>10813.470931575228</v>
      </c>
    </row>
    <row r="28" spans="1:83" x14ac:dyDescent="0.35">
      <c r="A28" s="153"/>
      <c r="B28" s="73" t="s">
        <v>270</v>
      </c>
      <c r="C28" s="158"/>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v>15141.776923958705</v>
      </c>
      <c r="BM28" s="159">
        <v>16923.255930776253</v>
      </c>
      <c r="BN28" s="159">
        <v>18018.287469340114</v>
      </c>
      <c r="BO28" s="159">
        <v>19055.311208911484</v>
      </c>
      <c r="BP28" s="159">
        <v>19879.676398880401</v>
      </c>
      <c r="BQ28" s="159">
        <v>20522.749055613676</v>
      </c>
      <c r="BR28" s="159">
        <v>21398.772408641653</v>
      </c>
      <c r="BS28" s="159">
        <v>21750.305519860998</v>
      </c>
      <c r="BT28" s="159">
        <v>21298.013079496453</v>
      </c>
      <c r="BU28" s="159">
        <v>20268.515139952928</v>
      </c>
      <c r="BV28" s="159">
        <v>19121.662095377484</v>
      </c>
      <c r="BW28" s="159">
        <v>17367.520159591215</v>
      </c>
      <c r="BX28" s="159">
        <v>16510.897206610447</v>
      </c>
      <c r="BY28" s="159">
        <v>15369.150694543017</v>
      </c>
      <c r="BZ28" s="159">
        <v>14397.371718652683</v>
      </c>
      <c r="CA28" s="159">
        <v>14213.795453709674</v>
      </c>
      <c r="CB28" s="159">
        <v>13951.473829480919</v>
      </c>
      <c r="CC28" s="159">
        <v>11101.003056664706</v>
      </c>
      <c r="CD28" s="159">
        <v>10416.154805665614</v>
      </c>
      <c r="CE28" s="160">
        <v>10370.911044071934</v>
      </c>
    </row>
    <row r="29" spans="1:83" x14ac:dyDescent="0.35">
      <c r="A29" s="153"/>
      <c r="B29" s="73" t="s">
        <v>271</v>
      </c>
      <c r="C29" s="158"/>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v>1613.425236041295</v>
      </c>
      <c r="BM29" s="159">
        <v>2679.944486223746</v>
      </c>
      <c r="BN29" s="159">
        <v>3009.2036966598816</v>
      </c>
      <c r="BO29" s="159">
        <v>3331.7742650885075</v>
      </c>
      <c r="BP29" s="159">
        <v>3573.0294971195967</v>
      </c>
      <c r="BQ29" s="159">
        <v>3176.1656353863264</v>
      </c>
      <c r="BR29" s="159">
        <v>2353.825090358343</v>
      </c>
      <c r="BS29" s="159">
        <v>1865.1421391390063</v>
      </c>
      <c r="BT29" s="159">
        <v>1596.4824745035512</v>
      </c>
      <c r="BU29" s="159">
        <v>1407.9342720470704</v>
      </c>
      <c r="BV29" s="159">
        <v>1075.1419406225161</v>
      </c>
      <c r="BW29" s="159">
        <v>514.96610075901299</v>
      </c>
      <c r="BX29" s="159">
        <v>367.3559483895533</v>
      </c>
      <c r="BY29" s="159">
        <v>254.12178161131885</v>
      </c>
      <c r="BZ29" s="159">
        <v>152.49143412181911</v>
      </c>
      <c r="CA29" s="159">
        <v>83.475184275142738</v>
      </c>
      <c r="CB29" s="159">
        <v>0</v>
      </c>
      <c r="CC29" s="159">
        <v>0</v>
      </c>
      <c r="CD29" s="159">
        <v>2.2216543856431592</v>
      </c>
      <c r="CE29" s="160">
        <v>0</v>
      </c>
    </row>
    <row r="30" spans="1:83" x14ac:dyDescent="0.35">
      <c r="A30" s="153"/>
      <c r="B30" s="73" t="s">
        <v>272</v>
      </c>
      <c r="C30" s="158"/>
      <c r="D30" s="159"/>
      <c r="E30" s="159"/>
      <c r="F30" s="159"/>
      <c r="G30" s="159"/>
      <c r="H30" s="159"/>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c r="BH30" s="159"/>
      <c r="BI30" s="159"/>
      <c r="BJ30" s="159"/>
      <c r="BK30" s="159"/>
      <c r="BL30" s="159">
        <v>348.23900200000571</v>
      </c>
      <c r="BM30" s="159">
        <v>386.0307610000018</v>
      </c>
      <c r="BN30" s="159">
        <v>399.49913500000184</v>
      </c>
      <c r="BO30" s="159">
        <v>433.20464900001389</v>
      </c>
      <c r="BP30" s="159">
        <v>446.92571600000156</v>
      </c>
      <c r="BQ30" s="159">
        <v>470.89298200000121</v>
      </c>
      <c r="BR30" s="159">
        <v>563.96805599999789</v>
      </c>
      <c r="BS30" s="159">
        <v>628.2659879999992</v>
      </c>
      <c r="BT30" s="159">
        <v>546.10436500000287</v>
      </c>
      <c r="BU30" s="159">
        <v>624.77080199999909</v>
      </c>
      <c r="BV30" s="159">
        <v>533.01791499999558</v>
      </c>
      <c r="BW30" s="159">
        <v>496.51820399999997</v>
      </c>
      <c r="BX30" s="159">
        <v>456.04254800000126</v>
      </c>
      <c r="BY30" s="159">
        <v>502.48501104114439</v>
      </c>
      <c r="BZ30" s="159">
        <v>479.6703542614141</v>
      </c>
      <c r="CA30" s="159">
        <v>479.70956481236328</v>
      </c>
      <c r="CB30" s="159">
        <v>485.52576477995592</v>
      </c>
      <c r="CC30" s="159">
        <v>439.09999555550007</v>
      </c>
      <c r="CD30" s="159">
        <v>443.15034107956183</v>
      </c>
      <c r="CE30" s="160">
        <v>442.55988750329379</v>
      </c>
    </row>
    <row r="31" spans="1:83" ht="27" customHeight="1" x14ac:dyDescent="0.35">
      <c r="A31" s="153"/>
      <c r="B31" s="53" t="s">
        <v>273</v>
      </c>
      <c r="C31" s="158" t="s">
        <v>251</v>
      </c>
      <c r="D31" s="159">
        <v>0</v>
      </c>
      <c r="E31" s="159">
        <v>0</v>
      </c>
      <c r="F31" s="159">
        <v>0</v>
      </c>
      <c r="G31" s="159">
        <v>0</v>
      </c>
      <c r="H31" s="159">
        <v>0</v>
      </c>
      <c r="I31" s="159">
        <v>0</v>
      </c>
      <c r="J31" s="159">
        <v>0</v>
      </c>
      <c r="K31" s="159">
        <v>0</v>
      </c>
      <c r="L31" s="159">
        <v>0</v>
      </c>
      <c r="M31" s="159">
        <v>0</v>
      </c>
      <c r="N31" s="159">
        <v>0</v>
      </c>
      <c r="O31" s="159">
        <v>0</v>
      </c>
      <c r="P31" s="159">
        <v>0</v>
      </c>
      <c r="Q31" s="159">
        <v>0</v>
      </c>
      <c r="R31" s="159">
        <v>0</v>
      </c>
      <c r="S31" s="159">
        <v>0</v>
      </c>
      <c r="T31" s="159">
        <v>0</v>
      </c>
      <c r="U31" s="159">
        <v>0</v>
      </c>
      <c r="V31" s="159">
        <v>0</v>
      </c>
      <c r="W31" s="159">
        <v>0</v>
      </c>
      <c r="X31" s="159">
        <v>0</v>
      </c>
      <c r="Y31" s="159">
        <v>0</v>
      </c>
      <c r="Z31" s="159">
        <v>0</v>
      </c>
      <c r="AA31" s="159">
        <v>0</v>
      </c>
      <c r="AB31" s="159">
        <v>0</v>
      </c>
      <c r="AC31" s="159">
        <v>0</v>
      </c>
      <c r="AD31" s="159">
        <v>0</v>
      </c>
      <c r="AE31" s="159">
        <v>0</v>
      </c>
      <c r="AF31" s="159">
        <v>0</v>
      </c>
      <c r="AG31" s="159">
        <v>0</v>
      </c>
      <c r="AH31" s="159">
        <v>0</v>
      </c>
      <c r="AI31" s="159">
        <v>0</v>
      </c>
      <c r="AJ31" s="159">
        <v>0</v>
      </c>
      <c r="AK31" s="159">
        <v>0</v>
      </c>
      <c r="AL31" s="159">
        <v>0</v>
      </c>
      <c r="AM31" s="159">
        <v>0</v>
      </c>
      <c r="AN31" s="159">
        <v>0</v>
      </c>
      <c r="AO31" s="159">
        <v>0</v>
      </c>
      <c r="AP31" s="159">
        <v>0</v>
      </c>
      <c r="AQ31" s="159">
        <v>0</v>
      </c>
      <c r="AR31" s="159">
        <v>0</v>
      </c>
      <c r="AS31" s="159">
        <v>0</v>
      </c>
      <c r="AT31" s="159">
        <v>0</v>
      </c>
      <c r="AU31" s="159">
        <v>0</v>
      </c>
      <c r="AV31" s="159">
        <v>0</v>
      </c>
      <c r="AW31" s="159">
        <v>0</v>
      </c>
      <c r="AX31" s="159">
        <v>0</v>
      </c>
      <c r="AY31" s="159">
        <v>7622.94</v>
      </c>
      <c r="AZ31" s="159">
        <v>7661.6239999999998</v>
      </c>
      <c r="BA31" s="159">
        <v>7412.2720000000008</v>
      </c>
      <c r="BB31" s="159">
        <v>7250.59</v>
      </c>
      <c r="BC31" s="159">
        <v>6790.04</v>
      </c>
      <c r="BD31" s="159">
        <v>6766.183</v>
      </c>
      <c r="BE31" s="159">
        <v>6749.0433528570848</v>
      </c>
      <c r="BF31" s="159">
        <v>6757.9545089520052</v>
      </c>
      <c r="BG31" s="159">
        <v>6724.1235550023994</v>
      </c>
      <c r="BH31" s="159">
        <v>6662.027000000001</v>
      </c>
      <c r="BI31" s="159">
        <v>6649.9306075200002</v>
      </c>
      <c r="BJ31" s="159">
        <v>6566.1693209299992</v>
      </c>
      <c r="BK31" s="159">
        <v>6657.0001817393668</v>
      </c>
      <c r="BL31" s="159">
        <v>6515.8436022599981</v>
      </c>
      <c r="BM31" s="159">
        <v>6108.3423565899993</v>
      </c>
      <c r="BN31" s="159">
        <v>5556.0370140352561</v>
      </c>
      <c r="BO31" s="159">
        <v>4935.2797263499997</v>
      </c>
      <c r="BP31" s="159">
        <v>3275.8454461099996</v>
      </c>
      <c r="BQ31" s="159">
        <v>1186.7982191800004</v>
      </c>
      <c r="BR31" s="159">
        <v>244.52811802000028</v>
      </c>
      <c r="BS31" s="159">
        <v>61.927221750000008</v>
      </c>
      <c r="BT31" s="159">
        <v>14.895368320000006</v>
      </c>
      <c r="BU31" s="159">
        <v>8.9284635499999982</v>
      </c>
      <c r="BV31" s="159">
        <v>0</v>
      </c>
      <c r="BW31" s="159">
        <v>4.8241001799999994</v>
      </c>
      <c r="BX31" s="159">
        <v>4.6269738</v>
      </c>
      <c r="BY31" s="159">
        <v>0</v>
      </c>
      <c r="BZ31" s="159">
        <v>0</v>
      </c>
      <c r="CA31" s="159">
        <v>2.46698197465716</v>
      </c>
      <c r="CB31" s="159">
        <v>2.6230894319800133</v>
      </c>
      <c r="CC31" s="159">
        <v>2.6305319615763114</v>
      </c>
      <c r="CD31" s="159">
        <v>2.6314127361408328</v>
      </c>
      <c r="CE31" s="160">
        <v>2.6548811856504502</v>
      </c>
    </row>
    <row r="32" spans="1:83" x14ac:dyDescent="0.35">
      <c r="A32" s="153"/>
      <c r="B32" s="53" t="s">
        <v>29</v>
      </c>
      <c r="C32" s="158" t="s">
        <v>257</v>
      </c>
      <c r="D32" s="159">
        <v>62.5</v>
      </c>
      <c r="E32" s="159">
        <v>75.2</v>
      </c>
      <c r="F32" s="159">
        <v>84.5</v>
      </c>
      <c r="G32" s="159">
        <v>94.6</v>
      </c>
      <c r="H32" s="159">
        <v>118.6</v>
      </c>
      <c r="I32" s="159">
        <v>120.3</v>
      </c>
      <c r="J32" s="159">
        <v>125.4</v>
      </c>
      <c r="K32" s="159">
        <v>114.1</v>
      </c>
      <c r="L32" s="159">
        <v>121.3</v>
      </c>
      <c r="M32" s="159">
        <v>119.6</v>
      </c>
      <c r="N32" s="159">
        <v>131.80000000000001</v>
      </c>
      <c r="O32" s="159">
        <v>158.5</v>
      </c>
      <c r="P32" s="159">
        <v>179.5</v>
      </c>
      <c r="Q32" s="159">
        <v>171.1</v>
      </c>
      <c r="R32" s="159">
        <v>199.8</v>
      </c>
      <c r="S32" s="159">
        <v>217.4</v>
      </c>
      <c r="T32" s="159">
        <v>223.3</v>
      </c>
      <c r="U32" s="159">
        <v>245.9</v>
      </c>
      <c r="V32" s="159">
        <v>297.5</v>
      </c>
      <c r="W32" s="159">
        <v>385.7</v>
      </c>
      <c r="X32" s="159">
        <v>428.9</v>
      </c>
      <c r="Y32" s="159">
        <v>470.7</v>
      </c>
      <c r="Z32" s="159">
        <v>523.79999999999995</v>
      </c>
      <c r="AA32" s="159">
        <v>641.4</v>
      </c>
      <c r="AB32" s="159">
        <v>703.5</v>
      </c>
      <c r="AC32" s="159">
        <v>703.7</v>
      </c>
      <c r="AD32" s="159">
        <v>959.4</v>
      </c>
      <c r="AE32" s="159">
        <v>1308.2</v>
      </c>
      <c r="AF32" s="159">
        <v>1715.3</v>
      </c>
      <c r="AG32" s="159">
        <v>1431</v>
      </c>
      <c r="AH32" s="159">
        <v>1561</v>
      </c>
      <c r="AI32" s="159">
        <v>1675</v>
      </c>
      <c r="AJ32" s="159">
        <v>2165</v>
      </c>
      <c r="AK32" s="159">
        <v>3245.05</v>
      </c>
      <c r="AL32" s="159">
        <v>4612</v>
      </c>
      <c r="AM32" s="159">
        <v>5592</v>
      </c>
      <c r="AN32" s="159">
        <v>6470</v>
      </c>
      <c r="AO32" s="159">
        <v>7446</v>
      </c>
      <c r="AP32" s="159">
        <v>7965</v>
      </c>
      <c r="AQ32" s="159">
        <v>7956</v>
      </c>
      <c r="AR32" s="159">
        <v>7581.9769999999999</v>
      </c>
      <c r="AS32" s="159">
        <v>7675.058</v>
      </c>
      <c r="AT32" s="159">
        <v>8895.1850000000013</v>
      </c>
      <c r="AU32" s="159">
        <v>11646.02289951173</v>
      </c>
      <c r="AV32" s="159">
        <v>14789.988000000001</v>
      </c>
      <c r="AW32" s="159">
        <v>16109.623</v>
      </c>
      <c r="AX32" s="159">
        <v>16387.047999999999</v>
      </c>
      <c r="AY32" s="159">
        <v>16692.532999999999</v>
      </c>
      <c r="AZ32" s="159">
        <v>14444.695</v>
      </c>
      <c r="BA32" s="159">
        <v>11965.317000000001</v>
      </c>
      <c r="BB32" s="159">
        <v>11790.69</v>
      </c>
      <c r="BC32" s="159">
        <v>12082.322</v>
      </c>
      <c r="BD32" s="159">
        <v>13121.226999999999</v>
      </c>
      <c r="BE32" s="159">
        <v>14100.907119412172</v>
      </c>
      <c r="BF32" s="159">
        <v>14237.3147109526</v>
      </c>
      <c r="BG32" s="159">
        <v>12859.01825241993</v>
      </c>
      <c r="BH32" s="159">
        <v>10028.913</v>
      </c>
      <c r="BI32" s="159">
        <v>9149.9960046050001</v>
      </c>
      <c r="BJ32" s="159">
        <v>8838.7708489100005</v>
      </c>
      <c r="BK32" s="159">
        <v>9027.9858692587677</v>
      </c>
      <c r="BL32" s="159">
        <v>8684.733409389999</v>
      </c>
      <c r="BM32" s="159">
        <v>8373.7599778200001</v>
      </c>
      <c r="BN32" s="159">
        <v>7856.3960060182071</v>
      </c>
      <c r="BO32" s="159">
        <v>6997.2154425199997</v>
      </c>
      <c r="BP32" s="159">
        <v>5308.9188794399988</v>
      </c>
      <c r="BQ32" s="159">
        <v>3582.8260193800015</v>
      </c>
      <c r="BR32" s="159">
        <v>2893.4764718200004</v>
      </c>
      <c r="BS32" s="159">
        <v>2539.1118484000003</v>
      </c>
      <c r="BT32" s="159">
        <v>2231.876678590002</v>
      </c>
      <c r="BU32" s="159">
        <v>2138.7000447</v>
      </c>
      <c r="BV32" s="159">
        <v>1839.35752542</v>
      </c>
      <c r="BW32" s="159">
        <v>1375.5700157400004</v>
      </c>
      <c r="BX32" s="159">
        <v>1080.5684197100045</v>
      </c>
      <c r="BY32" s="159">
        <v>767.66384649722625</v>
      </c>
      <c r="BZ32" s="159">
        <v>642.01058595206734</v>
      </c>
      <c r="CA32" s="159">
        <v>618.16685165576155</v>
      </c>
      <c r="CB32" s="159">
        <v>506.05303741542463</v>
      </c>
      <c r="CC32" s="159">
        <v>98.701888845899006</v>
      </c>
      <c r="CD32" s="159">
        <v>0</v>
      </c>
      <c r="CE32" s="160">
        <v>0</v>
      </c>
    </row>
    <row r="33" spans="1:83" x14ac:dyDescent="0.35">
      <c r="A33" s="164"/>
      <c r="B33" s="53" t="s">
        <v>274</v>
      </c>
      <c r="C33" s="158" t="s">
        <v>257</v>
      </c>
      <c r="D33" s="159">
        <v>0</v>
      </c>
      <c r="E33" s="159">
        <v>0</v>
      </c>
      <c r="F33" s="159">
        <v>0</v>
      </c>
      <c r="G33" s="159">
        <v>0</v>
      </c>
      <c r="H33" s="159">
        <v>0</v>
      </c>
      <c r="I33" s="159">
        <v>0</v>
      </c>
      <c r="J33" s="159">
        <v>0</v>
      </c>
      <c r="K33" s="159">
        <v>0</v>
      </c>
      <c r="L33" s="159">
        <v>0</v>
      </c>
      <c r="M33" s="159">
        <v>0</v>
      </c>
      <c r="N33" s="159">
        <v>0</v>
      </c>
      <c r="O33" s="159">
        <v>0</v>
      </c>
      <c r="P33" s="159">
        <v>0</v>
      </c>
      <c r="Q33" s="159">
        <v>0</v>
      </c>
      <c r="R33" s="159">
        <v>0</v>
      </c>
      <c r="S33" s="159">
        <v>0</v>
      </c>
      <c r="T33" s="159">
        <v>0</v>
      </c>
      <c r="U33" s="159">
        <v>0</v>
      </c>
      <c r="V33" s="159">
        <v>0</v>
      </c>
      <c r="W33" s="159">
        <v>0</v>
      </c>
      <c r="X33" s="159">
        <v>0</v>
      </c>
      <c r="Y33" s="159">
        <v>0</v>
      </c>
      <c r="Z33" s="159">
        <v>0</v>
      </c>
      <c r="AA33" s="159">
        <v>0</v>
      </c>
      <c r="AB33" s="159">
        <v>0</v>
      </c>
      <c r="AC33" s="159">
        <v>0</v>
      </c>
      <c r="AD33" s="159">
        <v>0</v>
      </c>
      <c r="AE33" s="159">
        <v>0</v>
      </c>
      <c r="AF33" s="159">
        <v>0</v>
      </c>
      <c r="AG33" s="159">
        <v>0</v>
      </c>
      <c r="AH33" s="159">
        <v>0</v>
      </c>
      <c r="AI33" s="159">
        <v>0</v>
      </c>
      <c r="AJ33" s="159">
        <v>0</v>
      </c>
      <c r="AK33" s="159">
        <v>0</v>
      </c>
      <c r="AL33" s="159">
        <v>0</v>
      </c>
      <c r="AM33" s="159">
        <v>0</v>
      </c>
      <c r="AN33" s="159">
        <v>0</v>
      </c>
      <c r="AO33" s="159">
        <v>0</v>
      </c>
      <c r="AP33" s="159">
        <v>0</v>
      </c>
      <c r="AQ33" s="159">
        <v>0</v>
      </c>
      <c r="AR33" s="159">
        <v>1.2749999999999999</v>
      </c>
      <c r="AS33" s="159">
        <v>10.731</v>
      </c>
      <c r="AT33" s="159">
        <v>24.417000000000002</v>
      </c>
      <c r="AU33" s="159">
        <v>45.9</v>
      </c>
      <c r="AV33" s="159">
        <v>86.460999999999999</v>
      </c>
      <c r="AW33" s="159">
        <v>112.84399999999999</v>
      </c>
      <c r="AX33" s="159">
        <v>101.313</v>
      </c>
      <c r="AY33" s="159">
        <v>104.523</v>
      </c>
      <c r="AZ33" s="159">
        <v>109.417</v>
      </c>
      <c r="BA33" s="159">
        <v>107.491</v>
      </c>
      <c r="BB33" s="159">
        <v>112.054</v>
      </c>
      <c r="BC33" s="159">
        <v>125.285</v>
      </c>
      <c r="BD33" s="159">
        <v>132.35599999999999</v>
      </c>
      <c r="BE33" s="159">
        <v>148.73699999999999</v>
      </c>
      <c r="BF33" s="159">
        <v>168.34100000000001</v>
      </c>
      <c r="BG33" s="159">
        <v>189.08099999999999</v>
      </c>
      <c r="BH33" s="159">
        <v>209.41499999999999</v>
      </c>
      <c r="BI33" s="159">
        <v>231.1134238570055</v>
      </c>
      <c r="BJ33" s="159">
        <v>259.31581324546704</v>
      </c>
      <c r="BK33" s="159">
        <v>296.238</v>
      </c>
      <c r="BL33" s="159">
        <v>324.96100000000001</v>
      </c>
      <c r="BM33" s="159">
        <v>341.1</v>
      </c>
      <c r="BN33" s="159">
        <v>349.83600000000001</v>
      </c>
      <c r="BO33" s="159">
        <v>325.97800000000001</v>
      </c>
      <c r="BP33" s="159">
        <v>304.01600000000002</v>
      </c>
      <c r="BQ33" s="159">
        <v>285.58</v>
      </c>
      <c r="BR33" s="159">
        <v>271.61900000000003</v>
      </c>
      <c r="BS33" s="159">
        <v>0</v>
      </c>
      <c r="BT33" s="159">
        <v>0</v>
      </c>
      <c r="BU33" s="159">
        <v>0</v>
      </c>
      <c r="BV33" s="159">
        <v>0</v>
      </c>
      <c r="BW33" s="159">
        <v>0</v>
      </c>
      <c r="BX33" s="159">
        <v>0</v>
      </c>
      <c r="BY33" s="159">
        <v>0</v>
      </c>
      <c r="BZ33" s="159">
        <v>0</v>
      </c>
      <c r="CA33" s="159">
        <v>0</v>
      </c>
      <c r="CB33" s="159">
        <v>0</v>
      </c>
      <c r="CC33" s="159">
        <v>0</v>
      </c>
      <c r="CD33" s="159">
        <v>0</v>
      </c>
      <c r="CE33" s="160">
        <v>0</v>
      </c>
    </row>
    <row r="34" spans="1:83" x14ac:dyDescent="0.35">
      <c r="A34" s="153"/>
      <c r="B34" s="53" t="s">
        <v>275</v>
      </c>
      <c r="C34" s="158" t="s">
        <v>248</v>
      </c>
      <c r="D34" s="159">
        <v>0</v>
      </c>
      <c r="E34" s="159">
        <v>0</v>
      </c>
      <c r="F34" s="159">
        <v>0</v>
      </c>
      <c r="G34" s="159">
        <v>0</v>
      </c>
      <c r="H34" s="159">
        <v>0</v>
      </c>
      <c r="I34" s="159">
        <v>0</v>
      </c>
      <c r="J34" s="159">
        <v>0</v>
      </c>
      <c r="K34" s="159">
        <v>0</v>
      </c>
      <c r="L34" s="159">
        <v>0</v>
      </c>
      <c r="M34" s="159">
        <v>0</v>
      </c>
      <c r="N34" s="159">
        <v>0</v>
      </c>
      <c r="O34" s="159">
        <v>0</v>
      </c>
      <c r="P34" s="159">
        <v>0</v>
      </c>
      <c r="Q34" s="159">
        <v>0</v>
      </c>
      <c r="R34" s="159">
        <v>0</v>
      </c>
      <c r="S34" s="159">
        <v>0</v>
      </c>
      <c r="T34" s="159">
        <v>0</v>
      </c>
      <c r="U34" s="159">
        <v>0</v>
      </c>
      <c r="V34" s="159">
        <v>0</v>
      </c>
      <c r="W34" s="159">
        <v>0</v>
      </c>
      <c r="X34" s="159">
        <v>0</v>
      </c>
      <c r="Y34" s="159">
        <v>0</v>
      </c>
      <c r="Z34" s="159">
        <v>76.699999999999989</v>
      </c>
      <c r="AA34" s="159">
        <v>83.800000000000011</v>
      </c>
      <c r="AB34" s="159">
        <v>92.7</v>
      </c>
      <c r="AC34" s="159">
        <v>103.7</v>
      </c>
      <c r="AD34" s="159">
        <v>130.79999999999998</v>
      </c>
      <c r="AE34" s="159">
        <v>171.1</v>
      </c>
      <c r="AF34" s="159">
        <v>196.7</v>
      </c>
      <c r="AG34" s="159">
        <v>224.6</v>
      </c>
      <c r="AH34" s="159">
        <v>253</v>
      </c>
      <c r="AI34" s="159">
        <v>285</v>
      </c>
      <c r="AJ34" s="159">
        <v>329</v>
      </c>
      <c r="AK34" s="159">
        <v>367</v>
      </c>
      <c r="AL34" s="159">
        <v>399</v>
      </c>
      <c r="AM34" s="159">
        <v>428</v>
      </c>
      <c r="AN34" s="159">
        <v>441</v>
      </c>
      <c r="AO34" s="159">
        <v>470</v>
      </c>
      <c r="AP34" s="159">
        <v>505</v>
      </c>
      <c r="AQ34" s="159">
        <v>514.10199999999998</v>
      </c>
      <c r="AR34" s="159">
        <v>513.58299999999997</v>
      </c>
      <c r="AS34" s="159">
        <v>533.13800000000003</v>
      </c>
      <c r="AT34" s="159">
        <v>584.37099999999998</v>
      </c>
      <c r="AU34" s="159">
        <v>654.65499413448993</v>
      </c>
      <c r="AV34" s="159">
        <v>667.50399999999991</v>
      </c>
      <c r="AW34" s="159">
        <v>686.28399999999988</v>
      </c>
      <c r="AX34" s="159">
        <v>706.56499999999994</v>
      </c>
      <c r="AY34" s="159">
        <v>730.84699999999987</v>
      </c>
      <c r="AZ34" s="159">
        <v>742.93900000000008</v>
      </c>
      <c r="BA34" s="159">
        <v>746.97900000000004</v>
      </c>
      <c r="BB34" s="159">
        <v>760.91300000000001</v>
      </c>
      <c r="BC34" s="159">
        <v>753.17499999999995</v>
      </c>
      <c r="BD34" s="159">
        <v>759</v>
      </c>
      <c r="BE34" s="159">
        <v>778.45800000000008</v>
      </c>
      <c r="BF34" s="159">
        <v>782.50758261258761</v>
      </c>
      <c r="BG34" s="159">
        <v>783.48695761035617</v>
      </c>
      <c r="BH34" s="159">
        <v>794.55200000000002</v>
      </c>
      <c r="BI34" s="159">
        <v>787.58934177900016</v>
      </c>
      <c r="BJ34" s="159">
        <v>790.4603985399998</v>
      </c>
      <c r="BK34" s="159">
        <v>794.80543098380008</v>
      </c>
      <c r="BL34" s="159">
        <v>816.22339083000008</v>
      </c>
      <c r="BM34" s="159">
        <v>843.82698400000015</v>
      </c>
      <c r="BN34" s="159">
        <v>888.44639182000003</v>
      </c>
      <c r="BO34" s="159">
        <v>887.63814664999995</v>
      </c>
      <c r="BP34" s="159">
        <v>905.24794301000009</v>
      </c>
      <c r="BQ34" s="159">
        <v>900.69442791999995</v>
      </c>
      <c r="BR34" s="159">
        <v>907.95083237504912</v>
      </c>
      <c r="BS34" s="159">
        <v>892.04744098111667</v>
      </c>
      <c r="BT34" s="159">
        <v>861.11320264999983</v>
      </c>
      <c r="BU34" s="159">
        <v>840.41455076000034</v>
      </c>
      <c r="BV34" s="159">
        <v>837.99864539999999</v>
      </c>
      <c r="BW34" s="159">
        <v>830.78214811872829</v>
      </c>
      <c r="BX34" s="159">
        <v>723.4958070699995</v>
      </c>
      <c r="BY34" s="159">
        <v>704.87557493000031</v>
      </c>
      <c r="BZ34" s="159">
        <v>695.4351783846414</v>
      </c>
      <c r="CA34" s="159">
        <v>737.0825446659735</v>
      </c>
      <c r="CB34" s="159">
        <v>741.96362380765879</v>
      </c>
      <c r="CC34" s="159">
        <v>714.73879633462627</v>
      </c>
      <c r="CD34" s="159">
        <v>685.31479953951452</v>
      </c>
      <c r="CE34" s="160">
        <v>663.58888122832366</v>
      </c>
    </row>
    <row r="35" spans="1:83" x14ac:dyDescent="0.35">
      <c r="A35" s="153"/>
      <c r="B35" s="53" t="s">
        <v>276</v>
      </c>
      <c r="C35" s="158" t="s">
        <v>251</v>
      </c>
      <c r="D35" s="159">
        <v>0</v>
      </c>
      <c r="E35" s="159">
        <v>0</v>
      </c>
      <c r="F35" s="159">
        <v>0</v>
      </c>
      <c r="G35" s="159">
        <v>0</v>
      </c>
      <c r="H35" s="159">
        <v>0</v>
      </c>
      <c r="I35" s="159">
        <v>0</v>
      </c>
      <c r="J35" s="159">
        <v>0</v>
      </c>
      <c r="K35" s="159">
        <v>0</v>
      </c>
      <c r="L35" s="159">
        <v>0</v>
      </c>
      <c r="M35" s="159">
        <v>0</v>
      </c>
      <c r="N35" s="159">
        <v>0</v>
      </c>
      <c r="O35" s="159">
        <v>0</v>
      </c>
      <c r="P35" s="159">
        <v>0</v>
      </c>
      <c r="Q35" s="159">
        <v>0</v>
      </c>
      <c r="R35" s="159">
        <v>0</v>
      </c>
      <c r="S35" s="159">
        <v>0</v>
      </c>
      <c r="T35" s="159">
        <v>0</v>
      </c>
      <c r="U35" s="159">
        <v>0</v>
      </c>
      <c r="V35" s="159">
        <v>0</v>
      </c>
      <c r="W35" s="159">
        <v>0</v>
      </c>
      <c r="X35" s="159">
        <v>0</v>
      </c>
      <c r="Y35" s="159">
        <v>0</v>
      </c>
      <c r="Z35" s="159">
        <v>0</v>
      </c>
      <c r="AA35" s="159">
        <v>91</v>
      </c>
      <c r="AB35" s="159">
        <v>196</v>
      </c>
      <c r="AC35" s="159">
        <v>241.541</v>
      </c>
      <c r="AD35" s="159">
        <v>319.58499999999998</v>
      </c>
      <c r="AE35" s="159">
        <v>448.238</v>
      </c>
      <c r="AF35" s="159">
        <v>562.80799999999999</v>
      </c>
      <c r="AG35" s="159">
        <v>701.21900000000005</v>
      </c>
      <c r="AH35" s="159">
        <v>840</v>
      </c>
      <c r="AI35" s="159">
        <v>995</v>
      </c>
      <c r="AJ35" s="159">
        <v>1150</v>
      </c>
      <c r="AK35" s="159">
        <v>1370</v>
      </c>
      <c r="AL35" s="159">
        <v>1593</v>
      </c>
      <c r="AM35" s="159">
        <v>1872</v>
      </c>
      <c r="AN35" s="159">
        <v>2142</v>
      </c>
      <c r="AO35" s="159">
        <v>2349</v>
      </c>
      <c r="AP35" s="159">
        <v>2673.8379999999997</v>
      </c>
      <c r="AQ35" s="159">
        <v>2968.4050000000002</v>
      </c>
      <c r="AR35" s="159">
        <v>3359.3579999999997</v>
      </c>
      <c r="AS35" s="159">
        <v>3836.6360000000004</v>
      </c>
      <c r="AT35" s="159">
        <v>4431.0190000000002</v>
      </c>
      <c r="AU35" s="159">
        <v>5485.4179999999997</v>
      </c>
      <c r="AV35" s="159">
        <v>6209.6019999999999</v>
      </c>
      <c r="AW35" s="159">
        <v>7067.8279999999995</v>
      </c>
      <c r="AX35" s="159">
        <v>7705.134</v>
      </c>
      <c r="AY35" s="159">
        <v>271</v>
      </c>
      <c r="AZ35" s="159">
        <v>0</v>
      </c>
      <c r="BA35" s="159">
        <v>0</v>
      </c>
      <c r="BB35" s="159">
        <v>0</v>
      </c>
      <c r="BC35" s="159">
        <v>0</v>
      </c>
      <c r="BD35" s="159">
        <v>0</v>
      </c>
      <c r="BE35" s="159">
        <v>0</v>
      </c>
      <c r="BF35" s="159">
        <v>0</v>
      </c>
      <c r="BG35" s="159">
        <v>0</v>
      </c>
      <c r="BH35" s="159">
        <v>0</v>
      </c>
      <c r="BI35" s="159">
        <v>0</v>
      </c>
      <c r="BJ35" s="159">
        <v>0</v>
      </c>
      <c r="BK35" s="159">
        <v>0</v>
      </c>
      <c r="BL35" s="159">
        <v>0</v>
      </c>
      <c r="BM35" s="159">
        <v>0</v>
      </c>
      <c r="BN35" s="159">
        <v>0</v>
      </c>
      <c r="BO35" s="159">
        <v>0</v>
      </c>
      <c r="BP35" s="159">
        <v>0</v>
      </c>
      <c r="BQ35" s="159">
        <v>0</v>
      </c>
      <c r="BR35" s="159">
        <v>0</v>
      </c>
      <c r="BS35" s="159">
        <v>0</v>
      </c>
      <c r="BT35" s="159">
        <v>0</v>
      </c>
      <c r="BU35" s="159">
        <v>0</v>
      </c>
      <c r="BV35" s="159">
        <v>0</v>
      </c>
      <c r="BW35" s="159">
        <v>0</v>
      </c>
      <c r="BX35" s="159">
        <v>0</v>
      </c>
      <c r="BY35" s="159">
        <v>0</v>
      </c>
      <c r="BZ35" s="159">
        <v>0</v>
      </c>
      <c r="CA35" s="159">
        <v>0</v>
      </c>
      <c r="CB35" s="159">
        <v>0</v>
      </c>
      <c r="CC35" s="159">
        <v>0</v>
      </c>
      <c r="CD35" s="159">
        <v>0</v>
      </c>
      <c r="CE35" s="160">
        <v>0</v>
      </c>
    </row>
    <row r="36" spans="1:83" ht="27" customHeight="1" x14ac:dyDescent="0.35">
      <c r="A36" s="153"/>
      <c r="B36" s="53" t="s">
        <v>277</v>
      </c>
      <c r="C36" s="158" t="s">
        <v>257</v>
      </c>
      <c r="D36" s="159">
        <v>0</v>
      </c>
      <c r="E36" s="159">
        <v>0</v>
      </c>
      <c r="F36" s="159">
        <v>0</v>
      </c>
      <c r="G36" s="159">
        <v>0</v>
      </c>
      <c r="H36" s="159">
        <v>0</v>
      </c>
      <c r="I36" s="159">
        <v>0</v>
      </c>
      <c r="J36" s="159">
        <v>0</v>
      </c>
      <c r="K36" s="159">
        <v>0</v>
      </c>
      <c r="L36" s="159">
        <v>0</v>
      </c>
      <c r="M36" s="159">
        <v>0</v>
      </c>
      <c r="N36" s="159">
        <v>0</v>
      </c>
      <c r="O36" s="159">
        <v>0</v>
      </c>
      <c r="P36" s="159">
        <v>0</v>
      </c>
      <c r="Q36" s="159">
        <v>0</v>
      </c>
      <c r="R36" s="159">
        <v>0</v>
      </c>
      <c r="S36" s="159">
        <v>0</v>
      </c>
      <c r="T36" s="159">
        <v>0</v>
      </c>
      <c r="U36" s="159">
        <v>0</v>
      </c>
      <c r="V36" s="159">
        <v>0</v>
      </c>
      <c r="W36" s="159">
        <v>0</v>
      </c>
      <c r="X36" s="159">
        <v>0</v>
      </c>
      <c r="Y36" s="159">
        <v>0</v>
      </c>
      <c r="Z36" s="159">
        <v>0</v>
      </c>
      <c r="AA36" s="159">
        <v>0</v>
      </c>
      <c r="AB36" s="159">
        <v>0</v>
      </c>
      <c r="AC36" s="159">
        <v>0</v>
      </c>
      <c r="AD36" s="159">
        <v>0</v>
      </c>
      <c r="AE36" s="159">
        <v>0</v>
      </c>
      <c r="AF36" s="159">
        <v>0</v>
      </c>
      <c r="AG36" s="159">
        <v>0</v>
      </c>
      <c r="AH36" s="159">
        <v>0</v>
      </c>
      <c r="AI36" s="159">
        <v>0</v>
      </c>
      <c r="AJ36" s="159">
        <v>0</v>
      </c>
      <c r="AK36" s="159">
        <v>0</v>
      </c>
      <c r="AL36" s="159">
        <v>0</v>
      </c>
      <c r="AM36" s="159">
        <v>0</v>
      </c>
      <c r="AN36" s="159">
        <v>0</v>
      </c>
      <c r="AO36" s="159">
        <v>0</v>
      </c>
      <c r="AP36" s="159">
        <v>0</v>
      </c>
      <c r="AQ36" s="159">
        <v>0</v>
      </c>
      <c r="AR36" s="159">
        <v>0</v>
      </c>
      <c r="AS36" s="159">
        <v>0</v>
      </c>
      <c r="AT36" s="159">
        <v>0</v>
      </c>
      <c r="AU36" s="159">
        <v>0</v>
      </c>
      <c r="AV36" s="159">
        <v>0</v>
      </c>
      <c r="AW36" s="159">
        <v>0</v>
      </c>
      <c r="AX36" s="159">
        <v>0</v>
      </c>
      <c r="AY36" s="159">
        <v>0</v>
      </c>
      <c r="AZ36" s="159">
        <v>0</v>
      </c>
      <c r="BA36" s="159">
        <v>0</v>
      </c>
      <c r="BB36" s="159">
        <v>0</v>
      </c>
      <c r="BC36" s="159">
        <v>0</v>
      </c>
      <c r="BD36" s="159">
        <v>0</v>
      </c>
      <c r="BE36" s="159">
        <v>0</v>
      </c>
      <c r="BF36" s="159">
        <v>0</v>
      </c>
      <c r="BG36" s="159">
        <v>0</v>
      </c>
      <c r="BH36" s="159">
        <v>0</v>
      </c>
      <c r="BI36" s="159">
        <v>0</v>
      </c>
      <c r="BJ36" s="159">
        <v>0</v>
      </c>
      <c r="BK36" s="159">
        <v>0</v>
      </c>
      <c r="BL36" s="159">
        <v>90.849720650000009</v>
      </c>
      <c r="BM36" s="159">
        <v>106.96880001999999</v>
      </c>
      <c r="BN36" s="159">
        <v>109.92031101000002</v>
      </c>
      <c r="BO36" s="159">
        <v>115.96021940000001</v>
      </c>
      <c r="BP36" s="159">
        <v>110.02752643000001</v>
      </c>
      <c r="BQ36" s="159">
        <v>101.38309716000001</v>
      </c>
      <c r="BR36" s="159">
        <v>15.698963300000001</v>
      </c>
      <c r="BS36" s="159">
        <v>0</v>
      </c>
      <c r="BT36" s="159">
        <v>0</v>
      </c>
      <c r="BU36" s="159">
        <v>0</v>
      </c>
      <c r="BV36" s="159">
        <v>0</v>
      </c>
      <c r="BW36" s="159">
        <v>0</v>
      </c>
      <c r="BX36" s="159">
        <v>0</v>
      </c>
      <c r="BY36" s="159">
        <v>0</v>
      </c>
      <c r="BZ36" s="159">
        <v>0</v>
      </c>
      <c r="CA36" s="159">
        <v>0</v>
      </c>
      <c r="CB36" s="159">
        <v>0</v>
      </c>
      <c r="CC36" s="159">
        <v>0</v>
      </c>
      <c r="CD36" s="159">
        <v>0</v>
      </c>
      <c r="CE36" s="160">
        <v>0</v>
      </c>
    </row>
    <row r="37" spans="1:83" x14ac:dyDescent="0.35">
      <c r="A37" s="153"/>
      <c r="B37" s="53" t="s">
        <v>278</v>
      </c>
      <c r="C37" s="158" t="s">
        <v>248</v>
      </c>
      <c r="D37" s="159">
        <v>0</v>
      </c>
      <c r="E37" s="159">
        <v>0</v>
      </c>
      <c r="F37" s="159">
        <v>0</v>
      </c>
      <c r="G37" s="159">
        <v>0</v>
      </c>
      <c r="H37" s="159">
        <v>0</v>
      </c>
      <c r="I37" s="159">
        <v>0</v>
      </c>
      <c r="J37" s="159">
        <v>0</v>
      </c>
      <c r="K37" s="159">
        <v>0</v>
      </c>
      <c r="L37" s="159">
        <v>0</v>
      </c>
      <c r="M37" s="159">
        <v>0</v>
      </c>
      <c r="N37" s="159">
        <v>0</v>
      </c>
      <c r="O37" s="159">
        <v>0</v>
      </c>
      <c r="P37" s="159">
        <v>0</v>
      </c>
      <c r="Q37" s="159">
        <v>0</v>
      </c>
      <c r="R37" s="159">
        <v>0</v>
      </c>
      <c r="S37" s="159">
        <v>0</v>
      </c>
      <c r="T37" s="159">
        <v>0</v>
      </c>
      <c r="U37" s="159">
        <v>0</v>
      </c>
      <c r="V37" s="159">
        <v>0</v>
      </c>
      <c r="W37" s="159">
        <v>0</v>
      </c>
      <c r="X37" s="159">
        <v>0</v>
      </c>
      <c r="Y37" s="159">
        <v>0</v>
      </c>
      <c r="Z37" s="159">
        <v>0</v>
      </c>
      <c r="AA37" s="159">
        <v>0</v>
      </c>
      <c r="AB37" s="159">
        <v>0</v>
      </c>
      <c r="AC37" s="159">
        <v>0</v>
      </c>
      <c r="AD37" s="159">
        <v>0</v>
      </c>
      <c r="AE37" s="159">
        <v>0</v>
      </c>
      <c r="AF37" s="159">
        <v>0</v>
      </c>
      <c r="AG37" s="159">
        <v>0</v>
      </c>
      <c r="AH37" s="159">
        <v>0</v>
      </c>
      <c r="AI37" s="159">
        <v>0</v>
      </c>
      <c r="AJ37" s="159">
        <v>0</v>
      </c>
      <c r="AK37" s="159">
        <v>0</v>
      </c>
      <c r="AL37" s="159">
        <v>0</v>
      </c>
      <c r="AM37" s="159">
        <v>0</v>
      </c>
      <c r="AN37" s="159">
        <v>0</v>
      </c>
      <c r="AO37" s="159">
        <v>0</v>
      </c>
      <c r="AP37" s="159">
        <v>0</v>
      </c>
      <c r="AQ37" s="159">
        <v>0</v>
      </c>
      <c r="AR37" s="159">
        <v>0</v>
      </c>
      <c r="AS37" s="159">
        <v>0</v>
      </c>
      <c r="AT37" s="159">
        <v>0</v>
      </c>
      <c r="AU37" s="159">
        <v>0</v>
      </c>
      <c r="AV37" s="159">
        <v>0</v>
      </c>
      <c r="AW37" s="159">
        <v>0</v>
      </c>
      <c r="AX37" s="159">
        <v>0</v>
      </c>
      <c r="AY37" s="159">
        <v>0</v>
      </c>
      <c r="AZ37" s="159">
        <v>0</v>
      </c>
      <c r="BA37" s="159">
        <v>0</v>
      </c>
      <c r="BB37" s="159">
        <v>0</v>
      </c>
      <c r="BC37" s="159">
        <v>0</v>
      </c>
      <c r="BD37" s="159">
        <v>0</v>
      </c>
      <c r="BE37" s="159">
        <v>5.2569999999999997</v>
      </c>
      <c r="BF37" s="159">
        <v>5.6630000000000003</v>
      </c>
      <c r="BG37" s="159">
        <v>4.9935427399999996</v>
      </c>
      <c r="BH37" s="159">
        <v>18.285</v>
      </c>
      <c r="BI37" s="159">
        <v>38.134147140000003</v>
      </c>
      <c r="BJ37" s="159">
        <v>40.277408909999998</v>
      </c>
      <c r="BK37" s="159">
        <v>46.931080800000004</v>
      </c>
      <c r="BL37" s="159">
        <v>38.630065660000305</v>
      </c>
      <c r="BM37" s="159">
        <v>48.46444386000001</v>
      </c>
      <c r="BN37" s="159">
        <v>60.721072239999998</v>
      </c>
      <c r="BO37" s="159">
        <v>52.361478550000008</v>
      </c>
      <c r="BP37" s="159">
        <v>56.829980329999998</v>
      </c>
      <c r="BQ37" s="159">
        <v>0.62293946000000011</v>
      </c>
      <c r="BR37" s="159">
        <v>0.20971916999999998</v>
      </c>
      <c r="BS37" s="165">
        <v>0.15176113999999999</v>
      </c>
      <c r="BT37" s="159">
        <v>0</v>
      </c>
      <c r="BU37" s="159">
        <v>0</v>
      </c>
      <c r="BV37" s="159">
        <v>0</v>
      </c>
      <c r="BW37" s="159">
        <v>0</v>
      </c>
      <c r="BX37" s="159">
        <v>0</v>
      </c>
      <c r="BY37" s="159">
        <v>0</v>
      </c>
      <c r="BZ37" s="159">
        <v>0</v>
      </c>
      <c r="CA37" s="159">
        <v>0</v>
      </c>
      <c r="CB37" s="159">
        <v>0</v>
      </c>
      <c r="CC37" s="159">
        <v>0</v>
      </c>
      <c r="CD37" s="159">
        <v>0</v>
      </c>
      <c r="CE37" s="160">
        <v>0</v>
      </c>
    </row>
    <row r="38" spans="1:83" x14ac:dyDescent="0.35">
      <c r="A38" s="153"/>
      <c r="B38" s="53" t="s">
        <v>279</v>
      </c>
      <c r="D38" s="159">
        <f t="shared" ref="D38:AI38" si="7">SUM(D$39:D$40)</f>
        <v>0</v>
      </c>
      <c r="E38" s="159">
        <f t="shared" si="7"/>
        <v>0</v>
      </c>
      <c r="F38" s="159">
        <f t="shared" si="7"/>
        <v>0</v>
      </c>
      <c r="G38" s="159">
        <f t="shared" si="7"/>
        <v>0</v>
      </c>
      <c r="H38" s="159">
        <f t="shared" si="7"/>
        <v>0</v>
      </c>
      <c r="I38" s="159">
        <f t="shared" si="7"/>
        <v>0</v>
      </c>
      <c r="J38" s="159">
        <f t="shared" si="7"/>
        <v>0</v>
      </c>
      <c r="K38" s="159">
        <f t="shared" si="7"/>
        <v>0</v>
      </c>
      <c r="L38" s="159">
        <f t="shared" si="7"/>
        <v>0</v>
      </c>
      <c r="M38" s="159">
        <f t="shared" si="7"/>
        <v>0</v>
      </c>
      <c r="N38" s="159">
        <f t="shared" si="7"/>
        <v>0</v>
      </c>
      <c r="O38" s="159">
        <f t="shared" si="7"/>
        <v>0</v>
      </c>
      <c r="P38" s="159">
        <f t="shared" si="7"/>
        <v>0</v>
      </c>
      <c r="Q38" s="159">
        <f t="shared" si="7"/>
        <v>0</v>
      </c>
      <c r="R38" s="159">
        <f t="shared" si="7"/>
        <v>0</v>
      </c>
      <c r="S38" s="159">
        <f t="shared" si="7"/>
        <v>0</v>
      </c>
      <c r="T38" s="159">
        <f t="shared" si="7"/>
        <v>0</v>
      </c>
      <c r="U38" s="159">
        <f t="shared" si="7"/>
        <v>0</v>
      </c>
      <c r="V38" s="159">
        <f t="shared" si="7"/>
        <v>0</v>
      </c>
      <c r="W38" s="159">
        <f t="shared" si="7"/>
        <v>0</v>
      </c>
      <c r="X38" s="159">
        <f t="shared" si="7"/>
        <v>0</v>
      </c>
      <c r="Y38" s="159">
        <f t="shared" si="7"/>
        <v>0</v>
      </c>
      <c r="Z38" s="159">
        <f t="shared" si="7"/>
        <v>0</v>
      </c>
      <c r="AA38" s="159">
        <f t="shared" si="7"/>
        <v>0</v>
      </c>
      <c r="AB38" s="159">
        <f t="shared" si="7"/>
        <v>0</v>
      </c>
      <c r="AC38" s="159">
        <f t="shared" si="7"/>
        <v>0</v>
      </c>
      <c r="AD38" s="159">
        <f t="shared" si="7"/>
        <v>0</v>
      </c>
      <c r="AE38" s="159">
        <f t="shared" si="7"/>
        <v>0</v>
      </c>
      <c r="AF38" s="159">
        <f t="shared" si="7"/>
        <v>0</v>
      </c>
      <c r="AG38" s="159">
        <f t="shared" si="7"/>
        <v>0</v>
      </c>
      <c r="AH38" s="159">
        <f t="shared" si="7"/>
        <v>0</v>
      </c>
      <c r="AI38" s="159">
        <f t="shared" si="7"/>
        <v>0</v>
      </c>
      <c r="AJ38" s="159">
        <f t="shared" ref="AJ38:BO38" si="8">SUM(AJ$39:AJ$40)</f>
        <v>0</v>
      </c>
      <c r="AK38" s="159">
        <f t="shared" si="8"/>
        <v>0</v>
      </c>
      <c r="AL38" s="159">
        <f t="shared" si="8"/>
        <v>0</v>
      </c>
      <c r="AM38" s="159">
        <f t="shared" si="8"/>
        <v>0</v>
      </c>
      <c r="AN38" s="159">
        <f t="shared" si="8"/>
        <v>0</v>
      </c>
      <c r="AO38" s="159">
        <f t="shared" si="8"/>
        <v>0</v>
      </c>
      <c r="AP38" s="159">
        <f t="shared" si="8"/>
        <v>0</v>
      </c>
      <c r="AQ38" s="159">
        <f t="shared" si="8"/>
        <v>0</v>
      </c>
      <c r="AR38" s="159">
        <f t="shared" si="8"/>
        <v>0</v>
      </c>
      <c r="AS38" s="159">
        <f t="shared" si="8"/>
        <v>0</v>
      </c>
      <c r="AT38" s="159">
        <f t="shared" si="8"/>
        <v>0</v>
      </c>
      <c r="AU38" s="159">
        <f t="shared" si="8"/>
        <v>0</v>
      </c>
      <c r="AV38" s="159">
        <f t="shared" si="8"/>
        <v>0</v>
      </c>
      <c r="AW38" s="159">
        <f t="shared" si="8"/>
        <v>0</v>
      </c>
      <c r="AX38" s="159">
        <f t="shared" si="8"/>
        <v>0</v>
      </c>
      <c r="AY38" s="159">
        <f t="shared" si="8"/>
        <v>0</v>
      </c>
      <c r="AZ38" s="159">
        <f t="shared" si="8"/>
        <v>2165.9229999999998</v>
      </c>
      <c r="BA38" s="159">
        <f t="shared" si="8"/>
        <v>3893.4660000000003</v>
      </c>
      <c r="BB38" s="159">
        <f t="shared" si="8"/>
        <v>3557.6930000000002</v>
      </c>
      <c r="BC38" s="159">
        <f t="shared" si="8"/>
        <v>3255.0860000000002</v>
      </c>
      <c r="BD38" s="159">
        <f t="shared" si="8"/>
        <v>2882.2200000000003</v>
      </c>
      <c r="BE38" s="159">
        <f t="shared" si="8"/>
        <v>2605.5709014073173</v>
      </c>
      <c r="BF38" s="159">
        <f t="shared" si="8"/>
        <v>2624.1158686900003</v>
      </c>
      <c r="BG38" s="159">
        <f t="shared" si="8"/>
        <v>2559.18840136366</v>
      </c>
      <c r="BH38" s="159">
        <f t="shared" si="8"/>
        <v>2204.4830000000002</v>
      </c>
      <c r="BI38" s="159">
        <f t="shared" si="8"/>
        <v>2311.2043118300003</v>
      </c>
      <c r="BJ38" s="159">
        <f t="shared" si="8"/>
        <v>2439.7983671900001</v>
      </c>
      <c r="BK38" s="159">
        <f t="shared" si="8"/>
        <v>2241.4881393452138</v>
      </c>
      <c r="BL38" s="159">
        <f t="shared" si="8"/>
        <v>2856.8277160099997</v>
      </c>
      <c r="BM38" s="159">
        <f t="shared" si="8"/>
        <v>4684.0175697100003</v>
      </c>
      <c r="BN38" s="159">
        <f t="shared" si="8"/>
        <v>4473.4852258236315</v>
      </c>
      <c r="BO38" s="159">
        <f t="shared" si="8"/>
        <v>4933.9849943699983</v>
      </c>
      <c r="BP38" s="159">
        <f t="shared" ref="BP38:CE38" si="9">SUM(BP$39:BP$40)</f>
        <v>5169.8070100499999</v>
      </c>
      <c r="BQ38" s="159">
        <f t="shared" si="9"/>
        <v>4338.0295486261903</v>
      </c>
      <c r="BR38" s="159">
        <f t="shared" si="9"/>
        <v>3065.0410876799992</v>
      </c>
      <c r="BS38" s="159">
        <f t="shared" si="9"/>
        <v>2313.51601579</v>
      </c>
      <c r="BT38" s="159">
        <f t="shared" si="9"/>
        <v>1875.4784224599998</v>
      </c>
      <c r="BU38" s="159">
        <f t="shared" si="9"/>
        <v>1666.9844684099987</v>
      </c>
      <c r="BV38" s="159">
        <f t="shared" si="9"/>
        <v>1298.7940379299998</v>
      </c>
      <c r="BW38" s="159">
        <f t="shared" si="9"/>
        <v>713.74196914999993</v>
      </c>
      <c r="BX38" s="159">
        <f t="shared" si="9"/>
        <v>1046.2354867050001</v>
      </c>
      <c r="BY38" s="159">
        <f t="shared" si="9"/>
        <v>490.13371098000005</v>
      </c>
      <c r="BZ38" s="159">
        <f t="shared" si="9"/>
        <v>308.81630884711075</v>
      </c>
      <c r="CA38" s="159">
        <f t="shared" si="9"/>
        <v>242.39137179933238</v>
      </c>
      <c r="CB38" s="159">
        <f t="shared" si="9"/>
        <v>209.37503043257323</v>
      </c>
      <c r="CC38" s="159">
        <f t="shared" si="9"/>
        <v>119.46680988957046</v>
      </c>
      <c r="CD38" s="159">
        <f t="shared" si="9"/>
        <v>109.5574180627633</v>
      </c>
      <c r="CE38" s="160">
        <f t="shared" si="9"/>
        <v>111.84090659739111</v>
      </c>
    </row>
    <row r="39" spans="1:83" x14ac:dyDescent="0.35">
      <c r="A39" s="153"/>
      <c r="B39" s="73" t="s">
        <v>254</v>
      </c>
      <c r="C39" s="158" t="s">
        <v>251</v>
      </c>
      <c r="D39" s="159">
        <v>0</v>
      </c>
      <c r="E39" s="159">
        <v>0</v>
      </c>
      <c r="F39" s="159">
        <v>0</v>
      </c>
      <c r="G39" s="159">
        <v>0</v>
      </c>
      <c r="H39" s="159">
        <v>0</v>
      </c>
      <c r="I39" s="159">
        <v>0</v>
      </c>
      <c r="J39" s="159">
        <v>0</v>
      </c>
      <c r="K39" s="159">
        <v>0</v>
      </c>
      <c r="L39" s="159">
        <v>0</v>
      </c>
      <c r="M39" s="159">
        <v>0</v>
      </c>
      <c r="N39" s="159">
        <v>0</v>
      </c>
      <c r="O39" s="159">
        <v>0</v>
      </c>
      <c r="P39" s="159">
        <v>0</v>
      </c>
      <c r="Q39" s="159">
        <v>0</v>
      </c>
      <c r="R39" s="159">
        <v>0</v>
      </c>
      <c r="S39" s="159">
        <v>0</v>
      </c>
      <c r="T39" s="159">
        <v>0</v>
      </c>
      <c r="U39" s="159">
        <v>0</v>
      </c>
      <c r="V39" s="159">
        <v>0</v>
      </c>
      <c r="W39" s="159">
        <v>0</v>
      </c>
      <c r="X39" s="159">
        <v>0</v>
      </c>
      <c r="Y39" s="159">
        <v>0</v>
      </c>
      <c r="Z39" s="159">
        <v>0</v>
      </c>
      <c r="AA39" s="159">
        <v>0</v>
      </c>
      <c r="AB39" s="159">
        <v>0</v>
      </c>
      <c r="AC39" s="159">
        <v>0</v>
      </c>
      <c r="AD39" s="159">
        <v>0</v>
      </c>
      <c r="AE39" s="159">
        <v>0</v>
      </c>
      <c r="AF39" s="159">
        <v>0</v>
      </c>
      <c r="AG39" s="159">
        <v>0</v>
      </c>
      <c r="AH39" s="159">
        <v>0</v>
      </c>
      <c r="AI39" s="159">
        <v>0</v>
      </c>
      <c r="AJ39" s="159">
        <v>0</v>
      </c>
      <c r="AK39" s="159">
        <v>0</v>
      </c>
      <c r="AL39" s="159">
        <v>0</v>
      </c>
      <c r="AM39" s="159">
        <v>0</v>
      </c>
      <c r="AN39" s="159">
        <v>0</v>
      </c>
      <c r="AO39" s="159">
        <v>0</v>
      </c>
      <c r="AP39" s="159">
        <v>0</v>
      </c>
      <c r="AQ39" s="159">
        <v>0</v>
      </c>
      <c r="AR39" s="159">
        <v>0</v>
      </c>
      <c r="AS39" s="159">
        <v>0</v>
      </c>
      <c r="AT39" s="159">
        <v>0</v>
      </c>
      <c r="AU39" s="159">
        <v>0</v>
      </c>
      <c r="AV39" s="159">
        <v>0</v>
      </c>
      <c r="AW39" s="159">
        <v>0</v>
      </c>
      <c r="AX39" s="159">
        <v>0</v>
      </c>
      <c r="AY39" s="159">
        <v>0</v>
      </c>
      <c r="AZ39" s="159">
        <v>332.70800000000008</v>
      </c>
      <c r="BA39" s="159">
        <v>475.00800000000004</v>
      </c>
      <c r="BB39" s="159">
        <v>474.24400000000003</v>
      </c>
      <c r="BC39" s="159">
        <v>459.01900000000001</v>
      </c>
      <c r="BD39" s="159">
        <v>446.95400000000001</v>
      </c>
      <c r="BE39" s="159">
        <v>469.76190140731705</v>
      </c>
      <c r="BF39" s="159">
        <v>518.64773074999994</v>
      </c>
      <c r="BG39" s="159">
        <v>507.20891397539998</v>
      </c>
      <c r="BH39" s="159">
        <v>445.23599999999999</v>
      </c>
      <c r="BI39" s="159">
        <v>486.24370455000002</v>
      </c>
      <c r="BJ39" s="159">
        <v>477.92547793</v>
      </c>
      <c r="BK39" s="159">
        <v>424.03039473491737</v>
      </c>
      <c r="BL39" s="159">
        <v>727.70019646000003</v>
      </c>
      <c r="BM39" s="159">
        <v>1088.6921164999999</v>
      </c>
      <c r="BN39" s="159">
        <v>801.16036899012533</v>
      </c>
      <c r="BO39" s="159">
        <v>749.87685299999998</v>
      </c>
      <c r="BP39" s="159">
        <v>662.33543288999988</v>
      </c>
      <c r="BQ39" s="159">
        <v>526.70929591000004</v>
      </c>
      <c r="BR39" s="159">
        <v>369.21073870999999</v>
      </c>
      <c r="BS39" s="159">
        <v>309.89859552000007</v>
      </c>
      <c r="BT39" s="159">
        <v>264.26859475999998</v>
      </c>
      <c r="BU39" s="159">
        <v>224.26502880999996</v>
      </c>
      <c r="BV39" s="159">
        <v>154.88572665999999</v>
      </c>
      <c r="BW39" s="159">
        <v>110.7615586</v>
      </c>
      <c r="BX39" s="159">
        <v>610.87668224000004</v>
      </c>
      <c r="BY39" s="159">
        <v>190.11094458999997</v>
      </c>
      <c r="BZ39" s="159">
        <v>110.59108406895372</v>
      </c>
      <c r="CA39" s="159">
        <v>100.13905472051609</v>
      </c>
      <c r="CB39" s="159">
        <v>111.36267620056452</v>
      </c>
      <c r="CC39" s="159">
        <v>110.10333226466915</v>
      </c>
      <c r="CD39" s="159">
        <v>109.5574180627633</v>
      </c>
      <c r="CE39" s="160">
        <v>111.84090659739111</v>
      </c>
    </row>
    <row r="40" spans="1:83" x14ac:dyDescent="0.35">
      <c r="A40" s="153"/>
      <c r="B40" s="73" t="s">
        <v>264</v>
      </c>
      <c r="C40" s="158" t="s">
        <v>257</v>
      </c>
      <c r="D40" s="159">
        <v>0</v>
      </c>
      <c r="E40" s="159">
        <v>0</v>
      </c>
      <c r="F40" s="159">
        <v>0</v>
      </c>
      <c r="G40" s="159">
        <v>0</v>
      </c>
      <c r="H40" s="159">
        <v>0</v>
      </c>
      <c r="I40" s="159">
        <v>0</v>
      </c>
      <c r="J40" s="159">
        <v>0</v>
      </c>
      <c r="K40" s="159">
        <v>0</v>
      </c>
      <c r="L40" s="159">
        <v>0</v>
      </c>
      <c r="M40" s="159">
        <v>0</v>
      </c>
      <c r="N40" s="159">
        <v>0</v>
      </c>
      <c r="O40" s="159">
        <v>0</v>
      </c>
      <c r="P40" s="159">
        <v>0</v>
      </c>
      <c r="Q40" s="159">
        <v>0</v>
      </c>
      <c r="R40" s="159">
        <v>0</v>
      </c>
      <c r="S40" s="159">
        <v>0</v>
      </c>
      <c r="T40" s="159">
        <v>0</v>
      </c>
      <c r="U40" s="159">
        <v>0</v>
      </c>
      <c r="V40" s="159">
        <v>0</v>
      </c>
      <c r="W40" s="159">
        <v>0</v>
      </c>
      <c r="X40" s="159">
        <v>0</v>
      </c>
      <c r="Y40" s="159">
        <v>0</v>
      </c>
      <c r="Z40" s="159">
        <v>0</v>
      </c>
      <c r="AA40" s="159">
        <v>0</v>
      </c>
      <c r="AB40" s="159">
        <v>0</v>
      </c>
      <c r="AC40" s="159">
        <v>0</v>
      </c>
      <c r="AD40" s="159">
        <v>0</v>
      </c>
      <c r="AE40" s="159">
        <v>0</v>
      </c>
      <c r="AF40" s="159">
        <v>0</v>
      </c>
      <c r="AG40" s="159">
        <v>0</v>
      </c>
      <c r="AH40" s="159">
        <v>0</v>
      </c>
      <c r="AI40" s="159">
        <v>0</v>
      </c>
      <c r="AJ40" s="159">
        <v>0</v>
      </c>
      <c r="AK40" s="159">
        <v>0</v>
      </c>
      <c r="AL40" s="159">
        <v>0</v>
      </c>
      <c r="AM40" s="159">
        <v>0</v>
      </c>
      <c r="AN40" s="159">
        <v>0</v>
      </c>
      <c r="AO40" s="159">
        <v>0</v>
      </c>
      <c r="AP40" s="159">
        <v>0</v>
      </c>
      <c r="AQ40" s="159">
        <v>0</v>
      </c>
      <c r="AR40" s="159">
        <v>0</v>
      </c>
      <c r="AS40" s="159">
        <v>0</v>
      </c>
      <c r="AT40" s="159">
        <v>0</v>
      </c>
      <c r="AU40" s="159">
        <v>0</v>
      </c>
      <c r="AV40" s="159">
        <v>0</v>
      </c>
      <c r="AW40" s="159">
        <v>0</v>
      </c>
      <c r="AX40" s="159">
        <v>0</v>
      </c>
      <c r="AY40" s="159">
        <v>0</v>
      </c>
      <c r="AZ40" s="159">
        <v>1833.2149999999999</v>
      </c>
      <c r="BA40" s="159">
        <v>3418.4580000000001</v>
      </c>
      <c r="BB40" s="159">
        <v>3083.4490000000001</v>
      </c>
      <c r="BC40" s="159">
        <v>2796.067</v>
      </c>
      <c r="BD40" s="159">
        <v>2435.2660000000001</v>
      </c>
      <c r="BE40" s="159">
        <v>2135.8090000000002</v>
      </c>
      <c r="BF40" s="159">
        <v>2105.4681379400004</v>
      </c>
      <c r="BG40" s="159">
        <v>2051.9794873882602</v>
      </c>
      <c r="BH40" s="159">
        <v>1759.2470000000001</v>
      </c>
      <c r="BI40" s="159">
        <v>1824.9606072800002</v>
      </c>
      <c r="BJ40" s="159">
        <v>1961.87288926</v>
      </c>
      <c r="BK40" s="159">
        <v>1817.4577446102965</v>
      </c>
      <c r="BL40" s="159">
        <v>2129.1275195499998</v>
      </c>
      <c r="BM40" s="159">
        <v>3595.32545321</v>
      </c>
      <c r="BN40" s="159">
        <v>3672.3248568335066</v>
      </c>
      <c r="BO40" s="159">
        <v>4184.1081413699985</v>
      </c>
      <c r="BP40" s="159">
        <v>4507.4715771600004</v>
      </c>
      <c r="BQ40" s="159">
        <v>3811.3202527161902</v>
      </c>
      <c r="BR40" s="159">
        <v>2695.8303489699992</v>
      </c>
      <c r="BS40" s="159">
        <v>2003.6174202700001</v>
      </c>
      <c r="BT40" s="159">
        <v>1611.2098276999998</v>
      </c>
      <c r="BU40" s="159">
        <v>1442.7194395999989</v>
      </c>
      <c r="BV40" s="159">
        <v>1143.9083112699998</v>
      </c>
      <c r="BW40" s="159">
        <v>602.98041054999987</v>
      </c>
      <c r="BX40" s="159">
        <v>435.35880446500005</v>
      </c>
      <c r="BY40" s="159">
        <v>300.02276639000007</v>
      </c>
      <c r="BZ40" s="159">
        <v>198.22522477815701</v>
      </c>
      <c r="CA40" s="159">
        <v>142.25231707881628</v>
      </c>
      <c r="CB40" s="159">
        <v>98.01235423200869</v>
      </c>
      <c r="CC40" s="159">
        <v>9.3634776249013072</v>
      </c>
      <c r="CD40" s="159">
        <v>0</v>
      </c>
      <c r="CE40" s="160">
        <v>0</v>
      </c>
    </row>
    <row r="41" spans="1:83" ht="26.25" customHeight="1" x14ac:dyDescent="0.35">
      <c r="A41" s="153"/>
      <c r="B41" s="53" t="s">
        <v>280</v>
      </c>
      <c r="C41" s="158" t="s">
        <v>251</v>
      </c>
      <c r="D41" s="159">
        <v>0</v>
      </c>
      <c r="E41" s="159">
        <v>0</v>
      </c>
      <c r="F41" s="159">
        <v>0</v>
      </c>
      <c r="G41" s="159">
        <v>0</v>
      </c>
      <c r="H41" s="159">
        <v>0</v>
      </c>
      <c r="I41" s="159">
        <v>0</v>
      </c>
      <c r="J41" s="159">
        <v>0</v>
      </c>
      <c r="K41" s="159">
        <v>0</v>
      </c>
      <c r="L41" s="159">
        <v>0</v>
      </c>
      <c r="M41" s="159">
        <v>0</v>
      </c>
      <c r="N41" s="159">
        <v>0</v>
      </c>
      <c r="O41" s="159">
        <v>0</v>
      </c>
      <c r="P41" s="159">
        <v>0</v>
      </c>
      <c r="Q41" s="159">
        <v>0</v>
      </c>
      <c r="R41" s="159">
        <v>0</v>
      </c>
      <c r="S41" s="159">
        <v>0</v>
      </c>
      <c r="T41" s="159">
        <v>0</v>
      </c>
      <c r="U41" s="159">
        <v>0</v>
      </c>
      <c r="V41" s="159">
        <v>0</v>
      </c>
      <c r="W41" s="159">
        <v>0</v>
      </c>
      <c r="X41" s="159">
        <v>0</v>
      </c>
      <c r="Y41" s="159">
        <v>0</v>
      </c>
      <c r="Z41" s="159">
        <v>40</v>
      </c>
      <c r="AA41" s="159">
        <v>42</v>
      </c>
      <c r="AB41" s="159">
        <v>42</v>
      </c>
      <c r="AC41" s="159">
        <v>42</v>
      </c>
      <c r="AD41" s="159">
        <v>47</v>
      </c>
      <c r="AE41" s="159">
        <v>55</v>
      </c>
      <c r="AF41" s="159">
        <v>81</v>
      </c>
      <c r="AG41" s="159">
        <v>92</v>
      </c>
      <c r="AH41" s="159">
        <v>105</v>
      </c>
      <c r="AI41" s="159">
        <v>125</v>
      </c>
      <c r="AJ41" s="159">
        <v>149</v>
      </c>
      <c r="AK41" s="159">
        <v>158</v>
      </c>
      <c r="AL41" s="159">
        <v>152</v>
      </c>
      <c r="AM41" s="159">
        <v>141</v>
      </c>
      <c r="AN41" s="159">
        <v>161</v>
      </c>
      <c r="AO41" s="159">
        <v>164</v>
      </c>
      <c r="AP41" s="159">
        <v>168.30699999999999</v>
      </c>
      <c r="AQ41" s="159">
        <v>50.746000000000002</v>
      </c>
      <c r="AR41" s="159">
        <v>26.87</v>
      </c>
      <c r="AS41" s="159">
        <v>30.309000000000001</v>
      </c>
      <c r="AT41" s="159">
        <v>33.664999999999999</v>
      </c>
      <c r="AU41" s="159">
        <v>30.951000000000001</v>
      </c>
      <c r="AV41" s="159">
        <v>31.5</v>
      </c>
      <c r="AW41" s="159">
        <v>33</v>
      </c>
      <c r="AX41" s="159">
        <v>27</v>
      </c>
      <c r="AY41" s="159">
        <v>28.556999999999999</v>
      </c>
      <c r="AZ41" s="159">
        <v>32.725000000000001</v>
      </c>
      <c r="BA41" s="159">
        <v>35.762999999999998</v>
      </c>
      <c r="BB41" s="159">
        <v>38.264000000000003</v>
      </c>
      <c r="BC41" s="159">
        <v>38.268000000000001</v>
      </c>
      <c r="BD41" s="159">
        <v>44.713000000000001</v>
      </c>
      <c r="BE41" s="159">
        <v>55.794706500000004</v>
      </c>
      <c r="BF41" s="159">
        <v>68.735896129999986</v>
      </c>
      <c r="BG41" s="159">
        <v>127.61983736719999</v>
      </c>
      <c r="BH41" s="159">
        <v>149.76499999999999</v>
      </c>
      <c r="BI41" s="159">
        <v>163.62538309999999</v>
      </c>
      <c r="BJ41" s="159">
        <v>175.38975154999997</v>
      </c>
      <c r="BK41" s="159">
        <v>246.68661228606564</v>
      </c>
      <c r="BL41" s="159">
        <v>320.89652102000002</v>
      </c>
      <c r="BM41" s="159">
        <v>344.51753750999995</v>
      </c>
      <c r="BN41" s="159">
        <v>343.25488572749998</v>
      </c>
      <c r="BO41" s="159">
        <v>365.53661895000005</v>
      </c>
      <c r="BP41" s="159">
        <v>395.77258469999998</v>
      </c>
      <c r="BQ41" s="159">
        <v>399.99203899000008</v>
      </c>
      <c r="BR41" s="159">
        <v>416.55604172</v>
      </c>
      <c r="BS41" s="159">
        <v>440.94097081999979</v>
      </c>
      <c r="BT41" s="159">
        <v>436.45777384000002</v>
      </c>
      <c r="BU41" s="159">
        <v>427.42290979000001</v>
      </c>
      <c r="BV41" s="159">
        <v>427.6445236400001</v>
      </c>
      <c r="BW41" s="159">
        <v>419.32425564000005</v>
      </c>
      <c r="BX41" s="159">
        <v>383.74534449999982</v>
      </c>
      <c r="BY41" s="159">
        <v>362.39539741000004</v>
      </c>
      <c r="BZ41" s="159">
        <v>393.45576228545224</v>
      </c>
      <c r="CA41" s="159">
        <v>435.41625163472963</v>
      </c>
      <c r="CB41" s="159">
        <v>456.00721129631586</v>
      </c>
      <c r="CC41" s="159">
        <v>456.57892120716468</v>
      </c>
      <c r="CD41" s="159">
        <v>469.62758729842557</v>
      </c>
      <c r="CE41" s="160">
        <v>481.18936605610025</v>
      </c>
    </row>
    <row r="42" spans="1:83" x14ac:dyDescent="0.35">
      <c r="A42" s="153"/>
      <c r="B42" s="53" t="s">
        <v>281</v>
      </c>
      <c r="C42" s="158" t="s">
        <v>251</v>
      </c>
      <c r="D42" s="159">
        <v>0</v>
      </c>
      <c r="E42" s="159">
        <v>0</v>
      </c>
      <c r="F42" s="159">
        <v>0</v>
      </c>
      <c r="G42" s="159">
        <v>0</v>
      </c>
      <c r="H42" s="159">
        <v>0</v>
      </c>
      <c r="I42" s="159">
        <v>0</v>
      </c>
      <c r="J42" s="159">
        <v>0</v>
      </c>
      <c r="K42" s="159">
        <v>0</v>
      </c>
      <c r="L42" s="159">
        <v>0</v>
      </c>
      <c r="M42" s="159">
        <v>0</v>
      </c>
      <c r="N42" s="159">
        <v>0</v>
      </c>
      <c r="O42" s="159">
        <v>0</v>
      </c>
      <c r="P42" s="159">
        <v>0</v>
      </c>
      <c r="Q42" s="159">
        <v>0</v>
      </c>
      <c r="R42" s="159">
        <v>0</v>
      </c>
      <c r="S42" s="159">
        <v>0</v>
      </c>
      <c r="T42" s="159">
        <v>0</v>
      </c>
      <c r="U42" s="159">
        <v>0</v>
      </c>
      <c r="V42" s="159">
        <v>0</v>
      </c>
      <c r="W42" s="159">
        <v>0</v>
      </c>
      <c r="X42" s="159">
        <v>0</v>
      </c>
      <c r="Y42" s="159">
        <v>0</v>
      </c>
      <c r="Z42" s="159">
        <v>0</v>
      </c>
      <c r="AA42" s="159">
        <v>0</v>
      </c>
      <c r="AB42" s="159">
        <v>0</v>
      </c>
      <c r="AC42" s="159">
        <v>0</v>
      </c>
      <c r="AD42" s="159">
        <v>0</v>
      </c>
      <c r="AE42" s="159">
        <v>0</v>
      </c>
      <c r="AF42" s="159">
        <v>0</v>
      </c>
      <c r="AG42" s="159">
        <v>0</v>
      </c>
      <c r="AH42" s="159">
        <v>16</v>
      </c>
      <c r="AI42" s="159">
        <v>16</v>
      </c>
      <c r="AJ42" s="159">
        <v>16</v>
      </c>
      <c r="AK42" s="159">
        <v>16</v>
      </c>
      <c r="AL42" s="159">
        <v>16</v>
      </c>
      <c r="AM42" s="159">
        <v>17</v>
      </c>
      <c r="AN42" s="159">
        <v>18</v>
      </c>
      <c r="AO42" s="159">
        <v>17</v>
      </c>
      <c r="AP42" s="159">
        <v>14</v>
      </c>
      <c r="AQ42" s="159">
        <v>0.434</v>
      </c>
      <c r="AR42" s="159">
        <v>0</v>
      </c>
      <c r="AS42" s="159">
        <v>0</v>
      </c>
      <c r="AT42" s="159">
        <v>0</v>
      </c>
      <c r="AU42" s="159">
        <v>0</v>
      </c>
      <c r="AV42" s="159">
        <v>0</v>
      </c>
      <c r="AW42" s="159">
        <v>0</v>
      </c>
      <c r="AX42" s="159">
        <v>0</v>
      </c>
      <c r="AY42" s="159">
        <v>0</v>
      </c>
      <c r="AZ42" s="159">
        <v>0</v>
      </c>
      <c r="BA42" s="159">
        <v>0</v>
      </c>
      <c r="BB42" s="159">
        <v>0</v>
      </c>
      <c r="BC42" s="159">
        <v>0</v>
      </c>
      <c r="BD42" s="159">
        <v>0</v>
      </c>
      <c r="BE42" s="159">
        <v>0</v>
      </c>
      <c r="BF42" s="159">
        <v>0</v>
      </c>
      <c r="BG42" s="159">
        <v>0</v>
      </c>
      <c r="BH42" s="159">
        <v>0</v>
      </c>
      <c r="BI42" s="159">
        <v>0</v>
      </c>
      <c r="BJ42" s="159">
        <v>0</v>
      </c>
      <c r="BK42" s="159">
        <v>0</v>
      </c>
      <c r="BL42" s="159">
        <v>0</v>
      </c>
      <c r="BM42" s="159">
        <v>0</v>
      </c>
      <c r="BN42" s="159">
        <v>0</v>
      </c>
      <c r="BO42" s="159"/>
      <c r="BP42" s="159"/>
      <c r="BQ42" s="159"/>
      <c r="BR42" s="159"/>
      <c r="BS42" s="159"/>
      <c r="BT42" s="159"/>
      <c r="BU42" s="159"/>
      <c r="BV42" s="159"/>
      <c r="BW42" s="159"/>
      <c r="BX42" s="159"/>
      <c r="BY42" s="159"/>
      <c r="BZ42" s="159"/>
      <c r="CA42" s="159"/>
      <c r="CB42" s="159"/>
      <c r="CC42" s="159"/>
      <c r="CD42" s="159"/>
      <c r="CE42" s="160"/>
    </row>
    <row r="43" spans="1:83" x14ac:dyDescent="0.35">
      <c r="A43" s="164"/>
      <c r="B43" s="53" t="s">
        <v>282</v>
      </c>
      <c r="C43" s="158" t="s">
        <v>248</v>
      </c>
      <c r="D43" s="159"/>
      <c r="E43" s="159"/>
      <c r="F43" s="159"/>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c r="BB43" s="159"/>
      <c r="BC43" s="159"/>
      <c r="BD43" s="159"/>
      <c r="BE43" s="159"/>
      <c r="BF43" s="159"/>
      <c r="BG43" s="159"/>
      <c r="BH43" s="159"/>
      <c r="BI43" s="159"/>
      <c r="BJ43" s="159"/>
      <c r="BK43" s="159"/>
      <c r="BL43" s="159">
        <f>Industrial_injuries_benefits!BL15</f>
        <v>5.5109329999999996</v>
      </c>
      <c r="BM43" s="159">
        <f>Industrial_injuries_benefits!BM15</f>
        <v>7.0408049999999998</v>
      </c>
      <c r="BN43" s="159">
        <f>Industrial_injuries_benefits!BN15</f>
        <v>9.2482140000000008</v>
      </c>
      <c r="BO43" s="159">
        <f>Industrial_injuries_benefits!BO15</f>
        <v>9.5133209999999995</v>
      </c>
      <c r="BP43" s="159">
        <f>Industrial_injuries_benefits!BP15</f>
        <v>9.4075343484310903</v>
      </c>
      <c r="BQ43" s="159">
        <f>Industrial_injuries_benefits!BQ15</f>
        <v>9.2168086836232543</v>
      </c>
      <c r="BR43" s="159">
        <f>Industrial_injuries_benefits!BR15</f>
        <v>37.532187830000005</v>
      </c>
      <c r="BS43" s="159">
        <f>Industrial_injuries_benefits!BS15</f>
        <v>43.794516459999997</v>
      </c>
      <c r="BT43" s="159">
        <f>Industrial_injuries_benefits!BT15</f>
        <v>41.280517799999998</v>
      </c>
      <c r="BU43" s="159">
        <f>Industrial_injuries_benefits!BU15</f>
        <v>48.629247100000001</v>
      </c>
      <c r="BV43" s="159">
        <f>Industrial_injuries_benefits!BV15</f>
        <v>41.032349681177138</v>
      </c>
      <c r="BW43" s="159">
        <f>Industrial_injuries_benefits!BW15</f>
        <v>43.885255000000001</v>
      </c>
      <c r="BX43" s="159">
        <f>Industrial_injuries_benefits!BX15</f>
        <v>41.886665799999996</v>
      </c>
      <c r="BY43" s="159">
        <f>Industrial_injuries_benefits!BY15</f>
        <v>41.936323200000004</v>
      </c>
      <c r="BZ43" s="159">
        <f>Industrial_injuries_benefits!BZ15</f>
        <v>42.515027884424796</v>
      </c>
      <c r="CA43" s="159">
        <f>Industrial_injuries_benefits!CA15</f>
        <v>43.080980613302692</v>
      </c>
      <c r="CB43" s="159">
        <f>Industrial_injuries_benefits!CB15</f>
        <v>43.345906767555846</v>
      </c>
      <c r="CC43" s="159">
        <f>Industrial_injuries_benefits!CC15</f>
        <v>43.022434567505918</v>
      </c>
      <c r="CD43" s="159">
        <f>Industrial_injuries_benefits!CD15</f>
        <v>42.657220606918379</v>
      </c>
      <c r="CE43" s="160">
        <f>Industrial_injuries_benefits!CE15</f>
        <v>42.33021903305643</v>
      </c>
    </row>
    <row r="44" spans="1:83" x14ac:dyDescent="0.35">
      <c r="A44" s="153"/>
      <c r="B44" s="53" t="s">
        <v>283</v>
      </c>
      <c r="C44" s="158" t="s">
        <v>248</v>
      </c>
      <c r="D44" s="159">
        <v>0</v>
      </c>
      <c r="E44" s="159">
        <v>0</v>
      </c>
      <c r="F44" s="159">
        <v>0</v>
      </c>
      <c r="G44" s="159">
        <v>0</v>
      </c>
      <c r="H44" s="159">
        <v>0</v>
      </c>
      <c r="I44" s="159">
        <v>0</v>
      </c>
      <c r="J44" s="159">
        <v>0</v>
      </c>
      <c r="K44" s="159">
        <v>0</v>
      </c>
      <c r="L44" s="159">
        <v>0</v>
      </c>
      <c r="M44" s="159">
        <v>0</v>
      </c>
      <c r="N44" s="159">
        <v>0</v>
      </c>
      <c r="O44" s="159">
        <v>0</v>
      </c>
      <c r="P44" s="159">
        <v>0</v>
      </c>
      <c r="Q44" s="159">
        <v>0</v>
      </c>
      <c r="R44" s="159">
        <v>0</v>
      </c>
      <c r="S44" s="159">
        <v>0</v>
      </c>
      <c r="T44" s="159">
        <v>0</v>
      </c>
      <c r="U44" s="159">
        <v>0</v>
      </c>
      <c r="V44" s="159">
        <v>0</v>
      </c>
      <c r="W44" s="159">
        <v>0</v>
      </c>
      <c r="X44" s="159">
        <v>0</v>
      </c>
      <c r="Y44" s="159">
        <v>0</v>
      </c>
      <c r="Z44" s="159">
        <v>0</v>
      </c>
      <c r="AA44" s="159">
        <v>0</v>
      </c>
      <c r="AB44" s="159">
        <v>0</v>
      </c>
      <c r="AC44" s="159">
        <v>0</v>
      </c>
      <c r="AD44" s="159">
        <v>0</v>
      </c>
      <c r="AE44" s="159">
        <v>0.2</v>
      </c>
      <c r="AF44" s="159">
        <v>8.1999999999999993</v>
      </c>
      <c r="AG44" s="159">
        <v>19.8</v>
      </c>
      <c r="AH44" s="159">
        <v>47</v>
      </c>
      <c r="AI44" s="159">
        <v>79</v>
      </c>
      <c r="AJ44" s="159">
        <v>125</v>
      </c>
      <c r="AK44" s="159">
        <v>173</v>
      </c>
      <c r="AL44" s="159">
        <v>236</v>
      </c>
      <c r="AM44" s="159">
        <v>304</v>
      </c>
      <c r="AN44" s="159">
        <v>356</v>
      </c>
      <c r="AO44" s="159">
        <v>422</v>
      </c>
      <c r="AP44" s="159">
        <v>514</v>
      </c>
      <c r="AQ44" s="159">
        <v>596.22199999999998</v>
      </c>
      <c r="AR44" s="159">
        <v>675.34</v>
      </c>
      <c r="AS44" s="159">
        <v>769.49900000000002</v>
      </c>
      <c r="AT44" s="159">
        <v>883.25800000000004</v>
      </c>
      <c r="AU44" s="159">
        <v>1061.8779999999999</v>
      </c>
      <c r="AV44" s="159">
        <v>68.302000000000007</v>
      </c>
      <c r="AW44" s="159">
        <v>0</v>
      </c>
      <c r="AX44" s="159">
        <v>0</v>
      </c>
      <c r="AY44" s="159">
        <v>0</v>
      </c>
      <c r="AZ44" s="159">
        <v>0</v>
      </c>
      <c r="BA44" s="159">
        <v>0</v>
      </c>
      <c r="BB44" s="159">
        <v>0</v>
      </c>
      <c r="BC44" s="159">
        <v>0</v>
      </c>
      <c r="BD44" s="159">
        <v>0</v>
      </c>
      <c r="BE44" s="159">
        <v>0</v>
      </c>
      <c r="BF44" s="159">
        <v>0</v>
      </c>
      <c r="BG44" s="159">
        <v>0</v>
      </c>
      <c r="BH44" s="159">
        <v>0</v>
      </c>
      <c r="BI44" s="159">
        <v>0</v>
      </c>
      <c r="BJ44" s="159">
        <v>0</v>
      </c>
      <c r="BK44" s="159">
        <v>0</v>
      </c>
      <c r="BL44" s="159">
        <v>0</v>
      </c>
      <c r="BM44" s="159">
        <v>0</v>
      </c>
      <c r="BN44" s="159">
        <v>0</v>
      </c>
      <c r="BO44" s="159">
        <v>0</v>
      </c>
      <c r="BP44" s="159">
        <v>0</v>
      </c>
      <c r="BQ44" s="159">
        <v>0</v>
      </c>
      <c r="BR44" s="159">
        <v>0</v>
      </c>
      <c r="BS44" s="159">
        <v>0</v>
      </c>
      <c r="BT44" s="159">
        <v>0</v>
      </c>
      <c r="BU44" s="159">
        <v>0</v>
      </c>
      <c r="BV44" s="159">
        <v>0</v>
      </c>
      <c r="BW44" s="159">
        <v>0</v>
      </c>
      <c r="BX44" s="159">
        <v>0</v>
      </c>
      <c r="BY44" s="159">
        <v>0</v>
      </c>
      <c r="BZ44" s="159">
        <v>0</v>
      </c>
      <c r="CA44" s="159">
        <v>0</v>
      </c>
      <c r="CB44" s="159">
        <v>0</v>
      </c>
      <c r="CC44" s="159">
        <v>0</v>
      </c>
      <c r="CD44" s="159">
        <v>0</v>
      </c>
      <c r="CE44" s="160">
        <v>0</v>
      </c>
    </row>
    <row r="45" spans="1:83" x14ac:dyDescent="0.35">
      <c r="A45" s="164"/>
      <c r="B45" s="53" t="s">
        <v>32</v>
      </c>
      <c r="C45" s="158" t="s">
        <v>248</v>
      </c>
      <c r="D45" s="159">
        <v>0</v>
      </c>
      <c r="E45" s="159">
        <v>0</v>
      </c>
      <c r="F45" s="159">
        <v>0</v>
      </c>
      <c r="G45" s="159">
        <v>0</v>
      </c>
      <c r="H45" s="159">
        <v>0</v>
      </c>
      <c r="I45" s="159">
        <v>0</v>
      </c>
      <c r="J45" s="159">
        <v>0</v>
      </c>
      <c r="K45" s="159">
        <v>0</v>
      </c>
      <c r="L45" s="159">
        <v>0</v>
      </c>
      <c r="M45" s="159">
        <v>0</v>
      </c>
      <c r="N45" s="159">
        <v>0</v>
      </c>
      <c r="O45" s="159">
        <v>0</v>
      </c>
      <c r="P45" s="159">
        <v>0</v>
      </c>
      <c r="Q45" s="159">
        <v>0</v>
      </c>
      <c r="R45" s="159">
        <v>0</v>
      </c>
      <c r="S45" s="159">
        <v>0</v>
      </c>
      <c r="T45" s="159">
        <v>0</v>
      </c>
      <c r="U45" s="159">
        <v>0</v>
      </c>
      <c r="V45" s="159">
        <v>0</v>
      </c>
      <c r="W45" s="159">
        <v>0</v>
      </c>
      <c r="X45" s="159">
        <v>0</v>
      </c>
      <c r="Y45" s="159">
        <v>0</v>
      </c>
      <c r="Z45" s="159">
        <v>0</v>
      </c>
      <c r="AA45" s="159">
        <v>0</v>
      </c>
      <c r="AB45" s="159">
        <v>0</v>
      </c>
      <c r="AC45" s="159">
        <v>0</v>
      </c>
      <c r="AD45" s="159">
        <v>0</v>
      </c>
      <c r="AE45" s="159">
        <v>0</v>
      </c>
      <c r="AF45" s="159">
        <v>0</v>
      </c>
      <c r="AG45" s="159">
        <v>0</v>
      </c>
      <c r="AH45" s="159">
        <v>0</v>
      </c>
      <c r="AI45" s="159">
        <v>0</v>
      </c>
      <c r="AJ45" s="159">
        <v>0</v>
      </c>
      <c r="AK45" s="159">
        <v>0</v>
      </c>
      <c r="AL45" s="159">
        <v>0</v>
      </c>
      <c r="AM45" s="159">
        <v>0</v>
      </c>
      <c r="AN45" s="159">
        <v>0</v>
      </c>
      <c r="AO45" s="159">
        <v>0</v>
      </c>
      <c r="AP45" s="159">
        <v>0</v>
      </c>
      <c r="AQ45" s="159">
        <v>0</v>
      </c>
      <c r="AR45" s="159">
        <v>0</v>
      </c>
      <c r="AS45" s="159">
        <v>0</v>
      </c>
      <c r="AT45" s="159">
        <v>0</v>
      </c>
      <c r="AU45" s="159">
        <v>0</v>
      </c>
      <c r="AV45" s="159">
        <v>0</v>
      </c>
      <c r="AW45" s="159">
        <v>0</v>
      </c>
      <c r="AX45" s="159">
        <v>0</v>
      </c>
      <c r="AY45" s="159">
        <v>0</v>
      </c>
      <c r="AZ45" s="159">
        <v>0</v>
      </c>
      <c r="BA45" s="159">
        <v>0</v>
      </c>
      <c r="BB45" s="159">
        <v>0</v>
      </c>
      <c r="BC45" s="159">
        <v>0.56699999999999995</v>
      </c>
      <c r="BD45" s="159">
        <v>42.750999999999998</v>
      </c>
      <c r="BE45" s="159">
        <v>82</v>
      </c>
      <c r="BF45" s="159">
        <v>180.13019312</v>
      </c>
      <c r="BG45" s="159">
        <v>139.34738139999999</v>
      </c>
      <c r="BH45" s="159">
        <v>87.293999999999997</v>
      </c>
      <c r="BI45" s="159">
        <v>71.74855457999999</v>
      </c>
      <c r="BJ45" s="159">
        <v>86.415832980000019</v>
      </c>
      <c r="BK45" s="159">
        <v>109.97339909</v>
      </c>
      <c r="BL45" s="159">
        <v>112.23410000000001</v>
      </c>
      <c r="BM45" s="159">
        <v>115.10395912999999</v>
      </c>
      <c r="BN45" s="159">
        <v>138.13980000000001</v>
      </c>
      <c r="BO45" s="159">
        <v>47.019696670000002</v>
      </c>
      <c r="BP45" s="159">
        <v>1.39356865</v>
      </c>
      <c r="BQ45" s="159">
        <v>0.86930000000000007</v>
      </c>
      <c r="BR45" s="159">
        <v>0.41239731999999996</v>
      </c>
      <c r="BS45" s="166">
        <v>9.3574789999999977E-2</v>
      </c>
      <c r="BT45" s="159">
        <v>2.7997579999999994E-2</v>
      </c>
      <c r="BU45" s="159">
        <v>3.2353730000000004E-2</v>
      </c>
      <c r="BV45" s="159">
        <v>0</v>
      </c>
      <c r="BW45" s="159">
        <v>0</v>
      </c>
      <c r="BX45" s="159">
        <v>0</v>
      </c>
      <c r="BY45" s="159">
        <v>0</v>
      </c>
      <c r="BZ45" s="159">
        <v>0</v>
      </c>
      <c r="CA45" s="159">
        <v>0</v>
      </c>
      <c r="CB45" s="159">
        <v>0</v>
      </c>
      <c r="CC45" s="159">
        <v>0</v>
      </c>
      <c r="CD45" s="159">
        <v>0</v>
      </c>
      <c r="CE45" s="160">
        <v>0</v>
      </c>
    </row>
    <row r="46" spans="1:83" ht="27" customHeight="1" x14ac:dyDescent="0.35">
      <c r="A46" s="164"/>
      <c r="B46" s="53" t="s">
        <v>284</v>
      </c>
      <c r="C46" s="158" t="s">
        <v>248</v>
      </c>
      <c r="D46" s="159">
        <v>0</v>
      </c>
      <c r="E46" s="159">
        <v>0</v>
      </c>
      <c r="F46" s="159">
        <v>0</v>
      </c>
      <c r="G46" s="159">
        <v>0</v>
      </c>
      <c r="H46" s="159">
        <v>0</v>
      </c>
      <c r="I46" s="159">
        <v>0</v>
      </c>
      <c r="J46" s="159">
        <v>0</v>
      </c>
      <c r="K46" s="159">
        <v>0</v>
      </c>
      <c r="L46" s="159">
        <v>0</v>
      </c>
      <c r="M46" s="159">
        <v>0</v>
      </c>
      <c r="N46" s="159">
        <v>0</v>
      </c>
      <c r="O46" s="159">
        <v>0</v>
      </c>
      <c r="P46" s="159">
        <v>0</v>
      </c>
      <c r="Q46" s="159">
        <v>0</v>
      </c>
      <c r="R46" s="159">
        <v>0</v>
      </c>
      <c r="S46" s="159">
        <v>0</v>
      </c>
      <c r="T46" s="159">
        <v>0</v>
      </c>
      <c r="U46" s="159">
        <v>0</v>
      </c>
      <c r="V46" s="159">
        <v>0</v>
      </c>
      <c r="W46" s="159">
        <v>0</v>
      </c>
      <c r="X46" s="159">
        <v>0</v>
      </c>
      <c r="Y46" s="159">
        <v>0</v>
      </c>
      <c r="Z46" s="159">
        <v>0</v>
      </c>
      <c r="AA46" s="159">
        <v>0</v>
      </c>
      <c r="AB46" s="159">
        <v>0</v>
      </c>
      <c r="AC46" s="159">
        <v>0</v>
      </c>
      <c r="AD46" s="159">
        <v>0</v>
      </c>
      <c r="AE46" s="159">
        <v>0</v>
      </c>
      <c r="AF46" s="159">
        <v>0</v>
      </c>
      <c r="AG46" s="159">
        <v>0</v>
      </c>
      <c r="AH46" s="159">
        <v>0</v>
      </c>
      <c r="AI46" s="159">
        <v>0</v>
      </c>
      <c r="AJ46" s="159">
        <v>0</v>
      </c>
      <c r="AK46" s="159">
        <v>0</v>
      </c>
      <c r="AL46" s="159">
        <v>0</v>
      </c>
      <c r="AM46" s="159">
        <v>0</v>
      </c>
      <c r="AN46" s="159">
        <v>0</v>
      </c>
      <c r="AO46" s="159">
        <v>0</v>
      </c>
      <c r="AP46" s="159">
        <v>0</v>
      </c>
      <c r="AQ46" s="159">
        <v>0</v>
      </c>
      <c r="AR46" s="159">
        <v>0</v>
      </c>
      <c r="AS46" s="159">
        <v>0</v>
      </c>
      <c r="AT46" s="159">
        <v>0</v>
      </c>
      <c r="AU46" s="159">
        <v>0</v>
      </c>
      <c r="AV46" s="159">
        <v>0</v>
      </c>
      <c r="AW46" s="159">
        <v>0</v>
      </c>
      <c r="AX46" s="159">
        <v>0</v>
      </c>
      <c r="AY46" s="159">
        <v>0</v>
      </c>
      <c r="AZ46" s="159">
        <v>0</v>
      </c>
      <c r="BA46" s="159">
        <v>0</v>
      </c>
      <c r="BB46" s="159">
        <v>0</v>
      </c>
      <c r="BC46" s="159">
        <v>0</v>
      </c>
      <c r="BD46" s="159">
        <v>0</v>
      </c>
      <c r="BE46" s="159">
        <v>0</v>
      </c>
      <c r="BF46" s="159">
        <v>0</v>
      </c>
      <c r="BG46" s="159">
        <v>0</v>
      </c>
      <c r="BH46" s="159">
        <v>0</v>
      </c>
      <c r="BI46" s="159">
        <v>0</v>
      </c>
      <c r="BJ46" s="159">
        <v>0</v>
      </c>
      <c r="BK46" s="159">
        <v>0</v>
      </c>
      <c r="BL46" s="159">
        <v>0</v>
      </c>
      <c r="BM46" s="159">
        <v>0</v>
      </c>
      <c r="BN46" s="159">
        <v>0</v>
      </c>
      <c r="BO46" s="159">
        <v>5.1059946700000003</v>
      </c>
      <c r="BP46" s="159">
        <v>18.281430299999997</v>
      </c>
      <c r="BQ46" s="159">
        <v>32.793243410000002</v>
      </c>
      <c r="BR46" s="159">
        <v>31.126738449999994</v>
      </c>
      <c r="BS46" s="159">
        <v>22.156157419999996</v>
      </c>
      <c r="BT46" s="159">
        <v>20.333625230000003</v>
      </c>
      <c r="BU46" s="159">
        <v>14.29373391</v>
      </c>
      <c r="BV46" s="159">
        <v>12.715927000000001</v>
      </c>
      <c r="BW46" s="159">
        <v>13.863351</v>
      </c>
      <c r="BX46" s="159">
        <v>11.230656439999999</v>
      </c>
      <c r="BY46" s="159">
        <v>18.075481800000002</v>
      </c>
      <c r="BZ46" s="159">
        <v>5.2045121500000002</v>
      </c>
      <c r="CA46" s="159">
        <v>0</v>
      </c>
      <c r="CB46" s="159">
        <v>0</v>
      </c>
      <c r="CC46" s="159">
        <v>0</v>
      </c>
      <c r="CD46" s="159">
        <v>0</v>
      </c>
      <c r="CE46" s="160">
        <v>0</v>
      </c>
    </row>
    <row r="47" spans="1:83" x14ac:dyDescent="0.35">
      <c r="A47" s="153"/>
      <c r="B47" s="53" t="s">
        <v>285</v>
      </c>
      <c r="C47" s="158" t="s">
        <v>248</v>
      </c>
      <c r="D47" s="159">
        <v>0</v>
      </c>
      <c r="E47" s="159">
        <v>0</v>
      </c>
      <c r="F47" s="159">
        <v>0</v>
      </c>
      <c r="G47" s="159">
        <v>0</v>
      </c>
      <c r="H47" s="159">
        <v>0</v>
      </c>
      <c r="I47" s="159">
        <v>0</v>
      </c>
      <c r="J47" s="159">
        <v>0</v>
      </c>
      <c r="K47" s="159">
        <v>0</v>
      </c>
      <c r="L47" s="159">
        <v>0</v>
      </c>
      <c r="M47" s="159">
        <v>0</v>
      </c>
      <c r="N47" s="159">
        <v>0</v>
      </c>
      <c r="O47" s="159">
        <v>0</v>
      </c>
      <c r="P47" s="159">
        <v>0</v>
      </c>
      <c r="Q47" s="159">
        <v>0</v>
      </c>
      <c r="R47" s="159">
        <v>0</v>
      </c>
      <c r="S47" s="159">
        <v>0</v>
      </c>
      <c r="T47" s="159">
        <v>0</v>
      </c>
      <c r="U47" s="159">
        <v>0</v>
      </c>
      <c r="V47" s="159">
        <v>0</v>
      </c>
      <c r="W47" s="159">
        <v>0</v>
      </c>
      <c r="X47" s="159">
        <v>0</v>
      </c>
      <c r="Y47" s="159">
        <v>0</v>
      </c>
      <c r="Z47" s="159">
        <v>0</v>
      </c>
      <c r="AA47" s="159">
        <v>0</v>
      </c>
      <c r="AB47" s="159">
        <v>0</v>
      </c>
      <c r="AC47" s="159">
        <v>0</v>
      </c>
      <c r="AD47" s="159">
        <v>0</v>
      </c>
      <c r="AE47" s="159">
        <v>0</v>
      </c>
      <c r="AF47" s="159">
        <v>17.8</v>
      </c>
      <c r="AG47" s="159">
        <v>6</v>
      </c>
      <c r="AH47" s="159">
        <v>22</v>
      </c>
      <c r="AI47" s="159">
        <v>43</v>
      </c>
      <c r="AJ47" s="159">
        <v>61</v>
      </c>
      <c r="AK47" s="159">
        <v>76</v>
      </c>
      <c r="AL47" s="159">
        <v>91</v>
      </c>
      <c r="AM47" s="159">
        <v>107</v>
      </c>
      <c r="AN47" s="159">
        <v>120</v>
      </c>
      <c r="AO47" s="159">
        <v>134</v>
      </c>
      <c r="AP47" s="159">
        <v>148</v>
      </c>
      <c r="AQ47" s="159">
        <v>162.69300000000001</v>
      </c>
      <c r="AR47" s="159">
        <v>179.143</v>
      </c>
      <c r="AS47" s="159">
        <v>199.464</v>
      </c>
      <c r="AT47" s="159">
        <v>228.85900000000001</v>
      </c>
      <c r="AU47" s="159">
        <v>248.62757479708401</v>
      </c>
      <c r="AV47" s="159"/>
      <c r="AW47" s="159"/>
      <c r="AX47" s="159"/>
      <c r="AY47" s="159"/>
      <c r="AZ47" s="159"/>
      <c r="BA47" s="159"/>
      <c r="BB47" s="159"/>
      <c r="BC47" s="159"/>
      <c r="BD47" s="159"/>
      <c r="BE47" s="159"/>
      <c r="BF47" s="159"/>
      <c r="BG47" s="159"/>
      <c r="BH47" s="159"/>
      <c r="BI47" s="159"/>
      <c r="BJ47" s="159"/>
      <c r="BK47" s="159"/>
      <c r="BL47" s="159"/>
      <c r="BM47" s="159"/>
      <c r="BN47" s="159"/>
      <c r="BO47" s="159"/>
      <c r="BP47" s="159"/>
      <c r="BQ47" s="159"/>
      <c r="BR47" s="159"/>
      <c r="BS47" s="167"/>
      <c r="BT47" s="159"/>
      <c r="BU47" s="159"/>
      <c r="BV47" s="159"/>
      <c r="BW47" s="159"/>
      <c r="BX47" s="159"/>
      <c r="BY47" s="159"/>
      <c r="BZ47" s="159"/>
      <c r="CA47" s="159"/>
      <c r="CB47" s="159"/>
      <c r="CC47" s="159"/>
      <c r="CD47" s="159"/>
      <c r="CE47" s="160"/>
    </row>
    <row r="48" spans="1:83" x14ac:dyDescent="0.35">
      <c r="A48" s="153"/>
      <c r="B48" s="53" t="s">
        <v>286</v>
      </c>
      <c r="C48" s="158" t="s">
        <v>248</v>
      </c>
      <c r="D48" s="159">
        <v>0</v>
      </c>
      <c r="E48" s="159">
        <v>0</v>
      </c>
      <c r="F48" s="159">
        <v>0</v>
      </c>
      <c r="G48" s="159">
        <v>0</v>
      </c>
      <c r="H48" s="159">
        <v>0</v>
      </c>
      <c r="I48" s="159">
        <v>0</v>
      </c>
      <c r="J48" s="159">
        <v>0</v>
      </c>
      <c r="K48" s="159">
        <v>0</v>
      </c>
      <c r="L48" s="159">
        <v>0</v>
      </c>
      <c r="M48" s="159">
        <v>0</v>
      </c>
      <c r="N48" s="159">
        <v>0</v>
      </c>
      <c r="O48" s="159">
        <v>0</v>
      </c>
      <c r="P48" s="159">
        <v>0</v>
      </c>
      <c r="Q48" s="159">
        <v>0</v>
      </c>
      <c r="R48" s="159">
        <v>0</v>
      </c>
      <c r="S48" s="159">
        <v>0</v>
      </c>
      <c r="T48" s="159">
        <v>0</v>
      </c>
      <c r="U48" s="159">
        <v>0</v>
      </c>
      <c r="V48" s="159">
        <v>0</v>
      </c>
      <c r="W48" s="159">
        <v>0</v>
      </c>
      <c r="X48" s="159">
        <v>0</v>
      </c>
      <c r="Y48" s="159">
        <v>0</v>
      </c>
      <c r="Z48" s="159">
        <v>0</v>
      </c>
      <c r="AA48" s="159">
        <v>0</v>
      </c>
      <c r="AB48" s="159">
        <v>0</v>
      </c>
      <c r="AC48" s="159">
        <v>0</v>
      </c>
      <c r="AD48" s="159">
        <v>0</v>
      </c>
      <c r="AE48" s="159">
        <v>0</v>
      </c>
      <c r="AF48" s="159">
        <v>0</v>
      </c>
      <c r="AG48" s="159">
        <v>0</v>
      </c>
      <c r="AH48" s="159">
        <v>0</v>
      </c>
      <c r="AI48" s="159">
        <v>0</v>
      </c>
      <c r="AJ48" s="159">
        <v>0</v>
      </c>
      <c r="AK48" s="159">
        <v>0</v>
      </c>
      <c r="AL48" s="159">
        <v>0</v>
      </c>
      <c r="AM48" s="159">
        <v>0</v>
      </c>
      <c r="AN48" s="159">
        <v>0</v>
      </c>
      <c r="AO48" s="159">
        <v>0</v>
      </c>
      <c r="AP48" s="159">
        <v>0</v>
      </c>
      <c r="AQ48" s="159">
        <v>0</v>
      </c>
      <c r="AR48" s="159">
        <v>0</v>
      </c>
      <c r="AS48" s="159">
        <v>0</v>
      </c>
      <c r="AT48" s="159">
        <v>0</v>
      </c>
      <c r="AU48" s="159">
        <v>0</v>
      </c>
      <c r="AV48" s="159">
        <v>0</v>
      </c>
      <c r="AW48" s="159">
        <v>0</v>
      </c>
      <c r="AX48" s="159">
        <v>0</v>
      </c>
      <c r="AY48" s="159">
        <v>0</v>
      </c>
      <c r="AZ48" s="159">
        <v>0</v>
      </c>
      <c r="BA48" s="159">
        <v>0</v>
      </c>
      <c r="BB48" s="159">
        <v>0</v>
      </c>
      <c r="BC48" s="159">
        <v>0</v>
      </c>
      <c r="BD48" s="159">
        <v>0</v>
      </c>
      <c r="BE48" s="159">
        <v>0</v>
      </c>
      <c r="BF48" s="159">
        <v>0</v>
      </c>
      <c r="BG48" s="159">
        <v>0</v>
      </c>
      <c r="BH48" s="159">
        <v>0</v>
      </c>
      <c r="BI48" s="159">
        <v>878.05845391999992</v>
      </c>
      <c r="BJ48" s="159">
        <v>0</v>
      </c>
      <c r="BK48" s="159">
        <v>0</v>
      </c>
      <c r="BL48" s="159">
        <v>0</v>
      </c>
      <c r="BM48" s="159">
        <v>0</v>
      </c>
      <c r="BN48" s="159">
        <v>0</v>
      </c>
      <c r="BO48" s="159">
        <v>0</v>
      </c>
      <c r="BP48" s="159">
        <v>0</v>
      </c>
      <c r="BQ48" s="159">
        <v>0</v>
      </c>
      <c r="BR48" s="159">
        <v>0</v>
      </c>
      <c r="BS48" s="166">
        <v>0</v>
      </c>
      <c r="BT48" s="159">
        <v>0</v>
      </c>
      <c r="BU48" s="159">
        <v>0</v>
      </c>
      <c r="BV48" s="159">
        <v>0</v>
      </c>
      <c r="BW48" s="159">
        <v>0</v>
      </c>
      <c r="BX48" s="159">
        <v>0</v>
      </c>
      <c r="BY48" s="159">
        <v>0</v>
      </c>
      <c r="BZ48" s="159">
        <v>0</v>
      </c>
      <c r="CA48" s="159">
        <v>0</v>
      </c>
      <c r="CB48" s="159">
        <v>0</v>
      </c>
      <c r="CC48" s="159">
        <v>0</v>
      </c>
      <c r="CD48" s="159">
        <v>0</v>
      </c>
      <c r="CE48" s="160">
        <v>0</v>
      </c>
    </row>
    <row r="49" spans="1:83" x14ac:dyDescent="0.35">
      <c r="A49" s="153"/>
      <c r="B49" s="53" t="s">
        <v>287</v>
      </c>
      <c r="C49" s="158" t="s">
        <v>248</v>
      </c>
      <c r="D49" s="159">
        <v>0</v>
      </c>
      <c r="E49" s="159">
        <v>0</v>
      </c>
      <c r="F49" s="159">
        <v>0</v>
      </c>
      <c r="G49" s="159">
        <v>0</v>
      </c>
      <c r="H49" s="159">
        <v>0</v>
      </c>
      <c r="I49" s="159">
        <v>0</v>
      </c>
      <c r="J49" s="159">
        <v>0</v>
      </c>
      <c r="K49" s="159">
        <v>0</v>
      </c>
      <c r="L49" s="159">
        <v>0</v>
      </c>
      <c r="M49" s="159">
        <v>0</v>
      </c>
      <c r="N49" s="159">
        <v>0</v>
      </c>
      <c r="O49" s="159">
        <v>0</v>
      </c>
      <c r="P49" s="159">
        <v>0</v>
      </c>
      <c r="Q49" s="159">
        <v>0</v>
      </c>
      <c r="R49" s="159">
        <v>0</v>
      </c>
      <c r="S49" s="159">
        <v>0</v>
      </c>
      <c r="T49" s="159">
        <v>0</v>
      </c>
      <c r="U49" s="159">
        <v>0</v>
      </c>
      <c r="V49" s="159">
        <v>0</v>
      </c>
      <c r="W49" s="159">
        <v>0</v>
      </c>
      <c r="X49" s="159">
        <v>0</v>
      </c>
      <c r="Y49" s="159">
        <v>0</v>
      </c>
      <c r="Z49" s="159">
        <v>0</v>
      </c>
      <c r="AA49" s="159">
        <v>0</v>
      </c>
      <c r="AB49" s="159">
        <v>0</v>
      </c>
      <c r="AC49" s="159">
        <v>0</v>
      </c>
      <c r="AD49" s="159">
        <v>0</v>
      </c>
      <c r="AE49" s="159">
        <v>0</v>
      </c>
      <c r="AF49" s="159">
        <v>0</v>
      </c>
      <c r="AG49" s="159">
        <v>0</v>
      </c>
      <c r="AH49" s="159">
        <v>0</v>
      </c>
      <c r="AI49" s="159">
        <v>0</v>
      </c>
      <c r="AJ49" s="159">
        <v>0</v>
      </c>
      <c r="AK49" s="159">
        <v>0</v>
      </c>
      <c r="AL49" s="159">
        <v>0</v>
      </c>
      <c r="AM49" s="159">
        <v>0</v>
      </c>
      <c r="AN49" s="159">
        <v>0</v>
      </c>
      <c r="AO49" s="159">
        <v>0</v>
      </c>
      <c r="AP49" s="159">
        <v>0</v>
      </c>
      <c r="AQ49" s="159">
        <v>0</v>
      </c>
      <c r="AR49" s="159">
        <v>0</v>
      </c>
      <c r="AS49" s="159">
        <v>0</v>
      </c>
      <c r="AT49" s="159">
        <v>0</v>
      </c>
      <c r="AU49" s="159">
        <v>0</v>
      </c>
      <c r="AV49" s="159">
        <v>0</v>
      </c>
      <c r="AW49" s="159">
        <v>0</v>
      </c>
      <c r="AX49" s="159">
        <v>0</v>
      </c>
      <c r="AY49" s="159">
        <v>0</v>
      </c>
      <c r="AZ49" s="159">
        <v>0</v>
      </c>
      <c r="BA49" s="159">
        <v>0</v>
      </c>
      <c r="BB49" s="159">
        <v>0</v>
      </c>
      <c r="BC49" s="159">
        <v>0</v>
      </c>
      <c r="BD49" s="159">
        <v>0</v>
      </c>
      <c r="BE49" s="159">
        <v>0</v>
      </c>
      <c r="BF49" s="159">
        <v>0</v>
      </c>
      <c r="BG49" s="159">
        <v>0</v>
      </c>
      <c r="BH49" s="159">
        <v>512.54700000000003</v>
      </c>
      <c r="BI49" s="159">
        <v>253.96029677999999</v>
      </c>
      <c r="BJ49" s="159">
        <v>0</v>
      </c>
      <c r="BK49" s="159">
        <v>0</v>
      </c>
      <c r="BL49" s="159">
        <v>0</v>
      </c>
      <c r="BM49" s="159">
        <v>0</v>
      </c>
      <c r="BN49" s="159">
        <v>0</v>
      </c>
      <c r="BO49" s="159">
        <v>0</v>
      </c>
      <c r="BP49" s="159">
        <v>0</v>
      </c>
      <c r="BQ49" s="159">
        <v>0</v>
      </c>
      <c r="BR49" s="159">
        <v>0</v>
      </c>
      <c r="BS49" s="166">
        <v>0</v>
      </c>
      <c r="BT49" s="159">
        <v>0</v>
      </c>
      <c r="BU49" s="159">
        <v>0</v>
      </c>
      <c r="BV49" s="159">
        <v>0</v>
      </c>
      <c r="BW49" s="159">
        <v>0</v>
      </c>
      <c r="BX49" s="159">
        <v>0</v>
      </c>
      <c r="BY49" s="159">
        <v>0</v>
      </c>
      <c r="BZ49" s="159">
        <v>0</v>
      </c>
      <c r="CA49" s="159">
        <v>0</v>
      </c>
      <c r="CB49" s="159">
        <v>0</v>
      </c>
      <c r="CC49" s="159">
        <v>0</v>
      </c>
      <c r="CD49" s="159">
        <v>0</v>
      </c>
      <c r="CE49" s="160">
        <v>0</v>
      </c>
    </row>
    <row r="50" spans="1:83" x14ac:dyDescent="0.35">
      <c r="A50" s="153"/>
      <c r="B50" s="53" t="s">
        <v>288</v>
      </c>
      <c r="C50" s="158" t="s">
        <v>248</v>
      </c>
      <c r="D50" s="159">
        <v>0</v>
      </c>
      <c r="E50" s="159">
        <v>0</v>
      </c>
      <c r="F50" s="159">
        <v>0</v>
      </c>
      <c r="G50" s="159">
        <v>0</v>
      </c>
      <c r="H50" s="159">
        <v>0</v>
      </c>
      <c r="I50" s="159">
        <v>0</v>
      </c>
      <c r="J50" s="159">
        <v>0</v>
      </c>
      <c r="K50" s="159">
        <v>0</v>
      </c>
      <c r="L50" s="159">
        <v>0</v>
      </c>
      <c r="M50" s="159">
        <v>0</v>
      </c>
      <c r="N50" s="159">
        <v>0</v>
      </c>
      <c r="O50" s="159">
        <v>0</v>
      </c>
      <c r="P50" s="159">
        <v>0</v>
      </c>
      <c r="Q50" s="159">
        <v>0</v>
      </c>
      <c r="R50" s="159">
        <v>0</v>
      </c>
      <c r="S50" s="159">
        <v>0</v>
      </c>
      <c r="T50" s="159">
        <v>0</v>
      </c>
      <c r="U50" s="159">
        <v>0</v>
      </c>
      <c r="V50" s="159">
        <v>0</v>
      </c>
      <c r="W50" s="159">
        <v>0</v>
      </c>
      <c r="X50" s="159">
        <v>0</v>
      </c>
      <c r="Y50" s="159">
        <v>0</v>
      </c>
      <c r="Z50" s="159">
        <v>0</v>
      </c>
      <c r="AA50" s="159">
        <v>0</v>
      </c>
      <c r="AB50" s="159">
        <v>0</v>
      </c>
      <c r="AC50" s="159">
        <v>0</v>
      </c>
      <c r="AD50" s="159">
        <v>0</v>
      </c>
      <c r="AE50" s="159">
        <v>0</v>
      </c>
      <c r="AF50" s="159">
        <v>0</v>
      </c>
      <c r="AG50" s="159">
        <v>0</v>
      </c>
      <c r="AH50" s="159">
        <v>0</v>
      </c>
      <c r="AI50" s="159">
        <v>0</v>
      </c>
      <c r="AJ50" s="159">
        <v>0</v>
      </c>
      <c r="AK50" s="159">
        <v>0</v>
      </c>
      <c r="AL50" s="159">
        <v>0</v>
      </c>
      <c r="AM50" s="159">
        <v>0</v>
      </c>
      <c r="AN50" s="159">
        <v>0</v>
      </c>
      <c r="AO50" s="159">
        <v>0</v>
      </c>
      <c r="AP50" s="159">
        <v>0</v>
      </c>
      <c r="AQ50" s="159">
        <v>0</v>
      </c>
      <c r="AR50" s="159">
        <v>0</v>
      </c>
      <c r="AS50" s="159">
        <v>0</v>
      </c>
      <c r="AT50" s="159">
        <v>0</v>
      </c>
      <c r="AU50" s="159">
        <v>0</v>
      </c>
      <c r="AV50" s="159">
        <v>0</v>
      </c>
      <c r="AW50" s="159">
        <v>0</v>
      </c>
      <c r="AX50" s="159">
        <v>0</v>
      </c>
      <c r="AY50" s="159">
        <v>0</v>
      </c>
      <c r="AZ50" s="159">
        <v>0</v>
      </c>
      <c r="BA50" s="159">
        <v>0</v>
      </c>
      <c r="BB50" s="159">
        <v>0</v>
      </c>
      <c r="BC50" s="159">
        <v>0</v>
      </c>
      <c r="BD50" s="159">
        <v>305.50299999999999</v>
      </c>
      <c r="BE50" s="159">
        <v>364.963506</v>
      </c>
      <c r="BF50" s="159">
        <v>374.49799999999999</v>
      </c>
      <c r="BG50" s="159">
        <v>411.85500000000002</v>
      </c>
      <c r="BH50" s="159">
        <v>435.49299999999999</v>
      </c>
      <c r="BI50" s="159">
        <v>460.57299999999998</v>
      </c>
      <c r="BJ50" s="159">
        <v>487.84199999999998</v>
      </c>
      <c r="BK50" s="159">
        <v>509.73661300000003</v>
      </c>
      <c r="BL50" s="159">
        <v>527.65851588422947</v>
      </c>
      <c r="BM50" s="159">
        <v>548.84926471978326</v>
      </c>
      <c r="BN50" s="159">
        <v>578.13293398888891</v>
      </c>
      <c r="BO50" s="159">
        <v>587.18538852998768</v>
      </c>
      <c r="BP50" s="159">
        <v>595.99799999999993</v>
      </c>
      <c r="BQ50" s="159">
        <v>606.39532681999992</v>
      </c>
      <c r="BR50" s="159">
        <v>611.93929700000001</v>
      </c>
      <c r="BS50" s="159">
        <v>621.7497810999995</v>
      </c>
      <c r="BT50" s="159">
        <v>627.55100000000004</v>
      </c>
      <c r="BU50" s="159">
        <v>654.75289959999998</v>
      </c>
      <c r="BV50" s="159">
        <v>468</v>
      </c>
      <c r="BW50" s="159">
        <v>253.047256</v>
      </c>
      <c r="BX50" s="159">
        <v>0</v>
      </c>
      <c r="BY50" s="159">
        <v>0</v>
      </c>
      <c r="BZ50" s="159">
        <v>0</v>
      </c>
      <c r="CA50" s="159">
        <v>0</v>
      </c>
      <c r="CB50" s="159">
        <v>0</v>
      </c>
      <c r="CC50" s="159">
        <v>0</v>
      </c>
      <c r="CD50" s="159">
        <v>0</v>
      </c>
      <c r="CE50" s="160">
        <v>0</v>
      </c>
    </row>
    <row r="51" spans="1:83" ht="27" customHeight="1" x14ac:dyDescent="0.35">
      <c r="A51" s="153"/>
      <c r="B51" s="53" t="s">
        <v>33</v>
      </c>
      <c r="C51" s="158" t="s">
        <v>257</v>
      </c>
      <c r="D51" s="159">
        <v>0</v>
      </c>
      <c r="E51" s="159">
        <v>0</v>
      </c>
      <c r="F51" s="159">
        <v>0</v>
      </c>
      <c r="G51" s="159">
        <v>0</v>
      </c>
      <c r="H51" s="159">
        <v>0</v>
      </c>
      <c r="I51" s="159">
        <v>0</v>
      </c>
      <c r="J51" s="159">
        <v>0</v>
      </c>
      <c r="K51" s="159">
        <v>0</v>
      </c>
      <c r="L51" s="159">
        <v>0</v>
      </c>
      <c r="M51" s="159">
        <v>0</v>
      </c>
      <c r="N51" s="159">
        <v>0</v>
      </c>
      <c r="O51" s="159">
        <v>0</v>
      </c>
      <c r="P51" s="159">
        <v>0</v>
      </c>
      <c r="Q51" s="159">
        <v>0</v>
      </c>
      <c r="R51" s="159">
        <v>0</v>
      </c>
      <c r="S51" s="159">
        <v>0</v>
      </c>
      <c r="T51" s="159">
        <v>0</v>
      </c>
      <c r="U51" s="159">
        <v>0</v>
      </c>
      <c r="V51" s="159">
        <v>0</v>
      </c>
      <c r="W51" s="159">
        <v>0</v>
      </c>
      <c r="X51" s="159">
        <v>0</v>
      </c>
      <c r="Y51" s="159">
        <v>0</v>
      </c>
      <c r="Z51" s="159">
        <v>0</v>
      </c>
      <c r="AA51" s="159">
        <v>0</v>
      </c>
      <c r="AB51" s="159">
        <v>0</v>
      </c>
      <c r="AC51" s="159">
        <v>0</v>
      </c>
      <c r="AD51" s="159">
        <v>0</v>
      </c>
      <c r="AE51" s="159">
        <v>0</v>
      </c>
      <c r="AF51" s="159">
        <v>0</v>
      </c>
      <c r="AG51" s="159">
        <v>0</v>
      </c>
      <c r="AH51" s="159">
        <v>0</v>
      </c>
      <c r="AI51" s="159">
        <v>0</v>
      </c>
      <c r="AJ51" s="159">
        <v>0</v>
      </c>
      <c r="AK51" s="159">
        <v>0</v>
      </c>
      <c r="AL51" s="159">
        <v>0</v>
      </c>
      <c r="AM51" s="159">
        <v>0</v>
      </c>
      <c r="AN51" s="159">
        <v>0</v>
      </c>
      <c r="AO51" s="159">
        <v>0</v>
      </c>
      <c r="AP51" s="159">
        <v>0</v>
      </c>
      <c r="AQ51" s="159">
        <v>0</v>
      </c>
      <c r="AR51" s="159">
        <v>0</v>
      </c>
      <c r="AS51" s="159">
        <v>0</v>
      </c>
      <c r="AT51" s="159">
        <v>0</v>
      </c>
      <c r="AU51" s="159">
        <v>0</v>
      </c>
      <c r="AV51" s="159">
        <v>0</v>
      </c>
      <c r="AW51" s="159">
        <v>0</v>
      </c>
      <c r="AX51" s="159">
        <v>0</v>
      </c>
      <c r="AY51" s="159">
        <v>0</v>
      </c>
      <c r="AZ51" s="159">
        <v>0</v>
      </c>
      <c r="BA51" s="159">
        <v>0</v>
      </c>
      <c r="BB51" s="159">
        <v>0</v>
      </c>
      <c r="BC51" s="159">
        <v>0</v>
      </c>
      <c r="BD51" s="159">
        <v>0</v>
      </c>
      <c r="BE51" s="159">
        <v>0</v>
      </c>
      <c r="BF51" s="159">
        <v>0</v>
      </c>
      <c r="BG51" s="159">
        <v>2336.1031234350612</v>
      </c>
      <c r="BH51" s="159">
        <v>5970.616</v>
      </c>
      <c r="BI51" s="159">
        <v>6426.2752195999992</v>
      </c>
      <c r="BJ51" s="159">
        <v>6868.5436595999981</v>
      </c>
      <c r="BK51" s="159">
        <v>7367.1248207140325</v>
      </c>
      <c r="BL51" s="159">
        <v>7703.3184822999983</v>
      </c>
      <c r="BM51" s="159">
        <v>8128.8851483599992</v>
      </c>
      <c r="BN51" s="159">
        <v>8242.1568431600008</v>
      </c>
      <c r="BO51" s="159">
        <v>8052.1531093100002</v>
      </c>
      <c r="BP51" s="159">
        <v>7510.8751163199995</v>
      </c>
      <c r="BQ51" s="159">
        <v>7041.5234761999718</v>
      </c>
      <c r="BR51" s="159">
        <v>6576.0799377400017</v>
      </c>
      <c r="BS51" s="159">
        <v>6078.7060508699969</v>
      </c>
      <c r="BT51" s="159">
        <v>5665.5855551100012</v>
      </c>
      <c r="BU51" s="159">
        <v>5367.6480182400001</v>
      </c>
      <c r="BV51" s="159">
        <v>5139.8772267200002</v>
      </c>
      <c r="BW51" s="159">
        <v>5060.8868007399979</v>
      </c>
      <c r="BX51" s="159">
        <v>5071.059797515044</v>
      </c>
      <c r="BY51" s="159">
        <v>4834.2942617299987</v>
      </c>
      <c r="BZ51" s="159">
        <v>4896.6043284818898</v>
      </c>
      <c r="CA51" s="159">
        <v>5437.2020516073735</v>
      </c>
      <c r="CB51" s="159">
        <v>5722.2884985836035</v>
      </c>
      <c r="CC51" s="159">
        <v>5601.4910343383362</v>
      </c>
      <c r="CD51" s="159">
        <v>5368.8985948201489</v>
      </c>
      <c r="CE51" s="160">
        <v>5104.5883502385204</v>
      </c>
    </row>
    <row r="52" spans="1:83" x14ac:dyDescent="0.35">
      <c r="A52" s="153"/>
      <c r="B52" s="168" t="s">
        <v>289</v>
      </c>
      <c r="C52" s="158" t="s">
        <v>248</v>
      </c>
      <c r="D52" s="159">
        <v>0</v>
      </c>
      <c r="E52" s="159">
        <v>0</v>
      </c>
      <c r="F52" s="159">
        <v>0</v>
      </c>
      <c r="G52" s="159">
        <v>0</v>
      </c>
      <c r="H52" s="159">
        <v>0</v>
      </c>
      <c r="I52" s="159">
        <v>0</v>
      </c>
      <c r="J52" s="159">
        <v>0</v>
      </c>
      <c r="K52" s="159">
        <v>0</v>
      </c>
      <c r="L52" s="159">
        <v>0</v>
      </c>
      <c r="M52" s="159">
        <v>0</v>
      </c>
      <c r="N52" s="159">
        <v>0</v>
      </c>
      <c r="O52" s="159">
        <v>0</v>
      </c>
      <c r="P52" s="159">
        <v>0</v>
      </c>
      <c r="Q52" s="159">
        <v>0</v>
      </c>
      <c r="R52" s="159">
        <v>0</v>
      </c>
      <c r="S52" s="159">
        <v>0</v>
      </c>
      <c r="T52" s="159">
        <v>0</v>
      </c>
      <c r="U52" s="159">
        <v>0</v>
      </c>
      <c r="V52" s="159">
        <v>0</v>
      </c>
      <c r="W52" s="159">
        <v>0</v>
      </c>
      <c r="X52" s="159">
        <v>0</v>
      </c>
      <c r="Y52" s="159">
        <v>0</v>
      </c>
      <c r="Z52" s="159">
        <v>0</v>
      </c>
      <c r="AA52" s="159">
        <v>0</v>
      </c>
      <c r="AB52" s="159">
        <v>0</v>
      </c>
      <c r="AC52" s="159">
        <v>0</v>
      </c>
      <c r="AD52" s="159">
        <v>0</v>
      </c>
      <c r="AE52" s="159">
        <v>0</v>
      </c>
      <c r="AF52" s="159">
        <v>0</v>
      </c>
      <c r="AG52" s="159">
        <v>0</v>
      </c>
      <c r="AH52" s="159">
        <v>0</v>
      </c>
      <c r="AI52" s="159">
        <v>0</v>
      </c>
      <c r="AJ52" s="159">
        <v>0</v>
      </c>
      <c r="AK52" s="159">
        <v>0</v>
      </c>
      <c r="AL52" s="159">
        <v>0</v>
      </c>
      <c r="AM52" s="159">
        <v>0</v>
      </c>
      <c r="AN52" s="159">
        <v>0</v>
      </c>
      <c r="AO52" s="159">
        <v>0</v>
      </c>
      <c r="AP52" s="159">
        <v>0</v>
      </c>
      <c r="AQ52" s="159">
        <v>0</v>
      </c>
      <c r="AR52" s="159">
        <v>0</v>
      </c>
      <c r="AS52" s="159">
        <v>0</v>
      </c>
      <c r="AT52" s="159">
        <v>0</v>
      </c>
      <c r="AU52" s="159">
        <v>0</v>
      </c>
      <c r="AV52" s="159">
        <v>0</v>
      </c>
      <c r="AW52" s="159">
        <v>0</v>
      </c>
      <c r="AX52" s="159">
        <v>0</v>
      </c>
      <c r="AY52" s="159">
        <v>0</v>
      </c>
      <c r="AZ52" s="159">
        <v>0</v>
      </c>
      <c r="BA52" s="159">
        <v>0</v>
      </c>
      <c r="BB52" s="159">
        <v>0</v>
      </c>
      <c r="BC52" s="159">
        <v>0</v>
      </c>
      <c r="BD52" s="159">
        <v>0</v>
      </c>
      <c r="BE52" s="159">
        <v>0</v>
      </c>
      <c r="BF52" s="159">
        <v>0</v>
      </c>
      <c r="BG52" s="159">
        <v>0</v>
      </c>
      <c r="BH52" s="159">
        <v>0</v>
      </c>
      <c r="BI52" s="159">
        <v>0</v>
      </c>
      <c r="BJ52" s="159">
        <v>0</v>
      </c>
      <c r="BK52" s="159">
        <v>0</v>
      </c>
      <c r="BL52" s="159">
        <v>0</v>
      </c>
      <c r="BM52" s="159">
        <v>0</v>
      </c>
      <c r="BN52" s="159">
        <v>0</v>
      </c>
      <c r="BO52" s="159">
        <v>0</v>
      </c>
      <c r="BP52" s="159">
        <v>0</v>
      </c>
      <c r="BQ52" s="159">
        <v>160.53506744000006</v>
      </c>
      <c r="BR52" s="159">
        <v>1564.5904814800003</v>
      </c>
      <c r="BS52" s="159">
        <v>3004.5842815999995</v>
      </c>
      <c r="BT52" s="159">
        <v>5160.3790036200016</v>
      </c>
      <c r="BU52" s="159">
        <v>8637.4619246299953</v>
      </c>
      <c r="BV52" s="159">
        <v>10625.410146370003</v>
      </c>
      <c r="BW52" s="159">
        <v>12499.829984840002</v>
      </c>
      <c r="BX52" s="159">
        <v>13688.584215360006</v>
      </c>
      <c r="BY52" s="159">
        <v>15153.248603893606</v>
      </c>
      <c r="BZ52" s="159">
        <v>17699.034997835493</v>
      </c>
      <c r="CA52" s="159">
        <v>21834.350453904266</v>
      </c>
      <c r="CB52" s="159">
        <v>24910.124988724539</v>
      </c>
      <c r="CC52" s="159">
        <v>27258.78667241129</v>
      </c>
      <c r="CD52" s="159">
        <v>29596.860300952045</v>
      </c>
      <c r="CE52" s="160">
        <v>32049.471379994684</v>
      </c>
    </row>
    <row r="53" spans="1:83" x14ac:dyDescent="0.35">
      <c r="A53" s="164"/>
      <c r="B53" s="53" t="s">
        <v>290</v>
      </c>
      <c r="C53" s="158" t="s">
        <v>248</v>
      </c>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v>3.4569999999999999</v>
      </c>
      <c r="AY53" s="159">
        <v>4.1285950413223143</v>
      </c>
      <c r="AZ53" s="159">
        <v>5.4580000000000002</v>
      </c>
      <c r="BA53" s="159">
        <v>4.9669999999999996</v>
      </c>
      <c r="BB53" s="159">
        <v>8.2967250384024585</v>
      </c>
      <c r="BC53" s="159">
        <v>10.563000000000001</v>
      </c>
      <c r="BD53" s="159">
        <v>11.87267336961207</v>
      </c>
      <c r="BE53" s="159">
        <v>14.399096999999999</v>
      </c>
      <c r="BF53" s="159">
        <v>19.709695</v>
      </c>
      <c r="BG53" s="159">
        <v>19.340500802146213</v>
      </c>
      <c r="BH53" s="159">
        <v>20.643089</v>
      </c>
      <c r="BI53" s="159">
        <v>46.53799999999999</v>
      </c>
      <c r="BJ53" s="159">
        <v>32.67</v>
      </c>
      <c r="BK53" s="159">
        <v>27.44</v>
      </c>
      <c r="BL53" s="159">
        <v>31.553068</v>
      </c>
      <c r="BM53" s="159">
        <v>35.207568999999999</v>
      </c>
      <c r="BN53" s="159">
        <v>38.218910999999999</v>
      </c>
      <c r="BO53" s="159">
        <v>37.692900000000002</v>
      </c>
      <c r="BP53" s="159">
        <v>42.019909411804896</v>
      </c>
      <c r="BQ53" s="159">
        <v>45.458691636376749</v>
      </c>
      <c r="BR53" s="159">
        <v>44.789727000000006</v>
      </c>
      <c r="BS53" s="159">
        <v>46.053681000000005</v>
      </c>
      <c r="BT53" s="159">
        <v>42.152442999999998</v>
      </c>
      <c r="BU53" s="159">
        <v>41.088430800000005</v>
      </c>
      <c r="BV53" s="159">
        <v>44.79290216648203</v>
      </c>
      <c r="BW53" s="159">
        <v>41.78107</v>
      </c>
      <c r="BX53" s="159">
        <v>34.513341790965747</v>
      </c>
      <c r="BY53" s="159">
        <v>36.4904546</v>
      </c>
      <c r="BZ53" s="159">
        <v>35.379342374794504</v>
      </c>
      <c r="CA53" s="159">
        <v>38.482477742994448</v>
      </c>
      <c r="CB53" s="159">
        <v>39.5465670572747</v>
      </c>
      <c r="CC53" s="159">
        <v>38.247324585310452</v>
      </c>
      <c r="CD53" s="159">
        <v>36.780424218365916</v>
      </c>
      <c r="CE53" s="160">
        <v>35.467005837760034</v>
      </c>
    </row>
    <row r="54" spans="1:83" x14ac:dyDescent="0.35">
      <c r="A54" s="153"/>
      <c r="B54" s="53" t="s">
        <v>291</v>
      </c>
      <c r="C54" s="158" t="s">
        <v>248</v>
      </c>
      <c r="D54" s="159">
        <v>0</v>
      </c>
      <c r="E54" s="159">
        <v>0</v>
      </c>
      <c r="F54" s="159">
        <v>0</v>
      </c>
      <c r="G54" s="159">
        <v>0</v>
      </c>
      <c r="H54" s="159">
        <v>0</v>
      </c>
      <c r="I54" s="159">
        <v>0</v>
      </c>
      <c r="J54" s="159">
        <v>0</v>
      </c>
      <c r="K54" s="159">
        <v>0</v>
      </c>
      <c r="L54" s="159">
        <v>0</v>
      </c>
      <c r="M54" s="159">
        <v>0</v>
      </c>
      <c r="N54" s="159">
        <v>0</v>
      </c>
      <c r="O54" s="159">
        <v>0</v>
      </c>
      <c r="P54" s="159">
        <v>0</v>
      </c>
      <c r="Q54" s="159">
        <v>0</v>
      </c>
      <c r="R54" s="159">
        <v>0</v>
      </c>
      <c r="S54" s="159">
        <v>0</v>
      </c>
      <c r="T54" s="159">
        <v>0</v>
      </c>
      <c r="U54" s="159">
        <v>0</v>
      </c>
      <c r="V54" s="159">
        <v>0</v>
      </c>
      <c r="W54" s="159">
        <v>0</v>
      </c>
      <c r="X54" s="159">
        <v>0</v>
      </c>
      <c r="Y54" s="159">
        <v>0</v>
      </c>
      <c r="Z54" s="159">
        <v>0</v>
      </c>
      <c r="AA54" s="159">
        <v>0</v>
      </c>
      <c r="AB54" s="159">
        <v>0</v>
      </c>
      <c r="AC54" s="159">
        <v>0</v>
      </c>
      <c r="AD54" s="159">
        <v>0</v>
      </c>
      <c r="AE54" s="159">
        <v>0</v>
      </c>
      <c r="AF54" s="159">
        <v>0</v>
      </c>
      <c r="AG54" s="159">
        <v>0</v>
      </c>
      <c r="AH54" s="159">
        <v>0</v>
      </c>
      <c r="AI54" s="159">
        <v>0</v>
      </c>
      <c r="AJ54" s="159">
        <v>0</v>
      </c>
      <c r="AK54" s="159">
        <v>0</v>
      </c>
      <c r="AL54" s="159">
        <v>0</v>
      </c>
      <c r="AM54" s="159">
        <v>0</v>
      </c>
      <c r="AN54" s="159">
        <v>0</v>
      </c>
      <c r="AO54" s="159">
        <v>0</v>
      </c>
      <c r="AP54" s="159">
        <v>0</v>
      </c>
      <c r="AQ54" s="159">
        <v>0</v>
      </c>
      <c r="AR54" s="159">
        <v>0</v>
      </c>
      <c r="AS54" s="159">
        <v>0</v>
      </c>
      <c r="AT54" s="159">
        <v>0</v>
      </c>
      <c r="AU54" s="159">
        <v>0</v>
      </c>
      <c r="AV54" s="159">
        <v>0</v>
      </c>
      <c r="AW54" s="159">
        <v>0</v>
      </c>
      <c r="AX54" s="159">
        <v>0</v>
      </c>
      <c r="AY54" s="159">
        <v>0</v>
      </c>
      <c r="AZ54" s="159">
        <v>0</v>
      </c>
      <c r="BA54" s="159">
        <v>0</v>
      </c>
      <c r="BB54" s="159">
        <v>0</v>
      </c>
      <c r="BC54" s="159">
        <v>0</v>
      </c>
      <c r="BD54" s="159">
        <v>0</v>
      </c>
      <c r="BE54" s="159">
        <v>0</v>
      </c>
      <c r="BF54" s="159">
        <v>0</v>
      </c>
      <c r="BG54" s="159">
        <v>0</v>
      </c>
      <c r="BH54" s="159">
        <v>0</v>
      </c>
      <c r="BI54" s="159">
        <v>0</v>
      </c>
      <c r="BJ54" s="159">
        <v>0</v>
      </c>
      <c r="BK54" s="159">
        <v>0</v>
      </c>
      <c r="BL54" s="159">
        <v>55.084215560000004</v>
      </c>
      <c r="BM54" s="159">
        <v>63.075896640000003</v>
      </c>
      <c r="BN54" s="159">
        <v>61.896868359999999</v>
      </c>
      <c r="BO54" s="159">
        <v>39.035515199999999</v>
      </c>
      <c r="BP54" s="159">
        <v>27.879101479999999</v>
      </c>
      <c r="BQ54" s="159">
        <v>25.215089500000001</v>
      </c>
      <c r="BR54" s="159">
        <v>4.0992899999999999</v>
      </c>
      <c r="BS54" s="159">
        <v>0</v>
      </c>
      <c r="BT54" s="159">
        <v>0</v>
      </c>
      <c r="BU54" s="159">
        <v>0</v>
      </c>
      <c r="BV54" s="159">
        <v>0</v>
      </c>
      <c r="BW54" s="159">
        <v>0</v>
      </c>
      <c r="BX54" s="159">
        <v>0</v>
      </c>
      <c r="BY54" s="159">
        <v>0</v>
      </c>
      <c r="BZ54" s="159">
        <v>0</v>
      </c>
      <c r="CA54" s="159">
        <v>0</v>
      </c>
      <c r="CB54" s="159">
        <v>0</v>
      </c>
      <c r="CC54" s="159">
        <v>0</v>
      </c>
      <c r="CD54" s="159">
        <v>0</v>
      </c>
      <c r="CE54" s="160">
        <v>0</v>
      </c>
    </row>
    <row r="55" spans="1:83" x14ac:dyDescent="0.35">
      <c r="A55" s="153"/>
      <c r="B55" s="53" t="s">
        <v>292</v>
      </c>
      <c r="C55" s="158" t="s">
        <v>251</v>
      </c>
      <c r="D55" s="159">
        <v>0</v>
      </c>
      <c r="E55" s="159">
        <v>0</v>
      </c>
      <c r="F55" s="159">
        <v>0</v>
      </c>
      <c r="G55" s="159">
        <v>0</v>
      </c>
      <c r="H55" s="159">
        <v>0</v>
      </c>
      <c r="I55" s="159">
        <v>0</v>
      </c>
      <c r="J55" s="159">
        <v>0</v>
      </c>
      <c r="K55" s="159">
        <v>0</v>
      </c>
      <c r="L55" s="159">
        <v>0</v>
      </c>
      <c r="M55" s="159">
        <v>0</v>
      </c>
      <c r="N55" s="159">
        <v>0</v>
      </c>
      <c r="O55" s="159">
        <v>0</v>
      </c>
      <c r="P55" s="159">
        <v>0</v>
      </c>
      <c r="Q55" s="159">
        <v>0</v>
      </c>
      <c r="R55" s="159">
        <v>0</v>
      </c>
      <c r="S55" s="159">
        <v>0</v>
      </c>
      <c r="T55" s="159">
        <v>0</v>
      </c>
      <c r="U55" s="159">
        <v>0</v>
      </c>
      <c r="V55" s="159">
        <v>0</v>
      </c>
      <c r="W55" s="159">
        <v>0</v>
      </c>
      <c r="X55" s="159">
        <v>0</v>
      </c>
      <c r="Y55" s="159">
        <v>0</v>
      </c>
      <c r="Z55" s="159">
        <v>0</v>
      </c>
      <c r="AA55" s="159">
        <v>0</v>
      </c>
      <c r="AB55" s="159">
        <v>0</v>
      </c>
      <c r="AC55" s="159">
        <v>0</v>
      </c>
      <c r="AD55" s="159">
        <v>0</v>
      </c>
      <c r="AE55" s="159">
        <v>0</v>
      </c>
      <c r="AF55" s="159">
        <v>0</v>
      </c>
      <c r="AG55" s="159">
        <v>0</v>
      </c>
      <c r="AH55" s="159">
        <v>0</v>
      </c>
      <c r="AI55" s="159">
        <v>0</v>
      </c>
      <c r="AJ55" s="159">
        <v>0</v>
      </c>
      <c r="AK55" s="159">
        <v>0</v>
      </c>
      <c r="AL55" s="159">
        <v>0</v>
      </c>
      <c r="AM55" s="159">
        <v>0</v>
      </c>
      <c r="AN55" s="159">
        <v>0</v>
      </c>
      <c r="AO55" s="159">
        <v>0</v>
      </c>
      <c r="AP55" s="159">
        <v>0</v>
      </c>
      <c r="AQ55" s="159">
        <v>94.289000000000001</v>
      </c>
      <c r="AR55" s="159">
        <v>3.1640000000000001</v>
      </c>
      <c r="AS55" s="159">
        <v>0</v>
      </c>
      <c r="AT55" s="159">
        <v>0</v>
      </c>
      <c r="AU55" s="159">
        <v>0</v>
      </c>
      <c r="AV55" s="159">
        <v>0</v>
      </c>
      <c r="AW55" s="159">
        <v>0</v>
      </c>
      <c r="AX55" s="159">
        <v>0</v>
      </c>
      <c r="AY55" s="159">
        <v>0</v>
      </c>
      <c r="AZ55" s="159">
        <v>0</v>
      </c>
      <c r="BA55" s="159">
        <v>0</v>
      </c>
      <c r="BB55" s="159">
        <v>0</v>
      </c>
      <c r="BC55" s="159">
        <v>0</v>
      </c>
      <c r="BD55" s="159">
        <v>0</v>
      </c>
      <c r="BE55" s="159">
        <v>0</v>
      </c>
      <c r="BF55" s="159">
        <v>0</v>
      </c>
      <c r="BG55" s="159">
        <v>0</v>
      </c>
      <c r="BH55" s="159">
        <v>0</v>
      </c>
      <c r="BI55" s="159">
        <v>0</v>
      </c>
      <c r="BJ55" s="159">
        <v>0</v>
      </c>
      <c r="BK55" s="159">
        <v>0</v>
      </c>
      <c r="BL55" s="159">
        <v>0</v>
      </c>
      <c r="BM55" s="159">
        <v>0</v>
      </c>
      <c r="BN55" s="159">
        <v>0</v>
      </c>
      <c r="BO55" s="159">
        <v>0</v>
      </c>
      <c r="BP55" s="159">
        <v>0</v>
      </c>
      <c r="BQ55" s="159">
        <v>0</v>
      </c>
      <c r="BR55" s="159">
        <v>0</v>
      </c>
      <c r="BS55" s="159">
        <v>0</v>
      </c>
      <c r="BT55" s="159">
        <v>0</v>
      </c>
      <c r="BU55" s="159">
        <v>0</v>
      </c>
      <c r="BV55" s="159">
        <v>0</v>
      </c>
      <c r="BW55" s="159">
        <v>0</v>
      </c>
      <c r="BX55" s="159">
        <v>0</v>
      </c>
      <c r="BY55" s="159">
        <v>0</v>
      </c>
      <c r="BZ55" s="159">
        <v>0</v>
      </c>
      <c r="CA55" s="159">
        <v>0</v>
      </c>
      <c r="CB55" s="159">
        <v>0</v>
      </c>
      <c r="CC55" s="159">
        <v>0</v>
      </c>
      <c r="CD55" s="159">
        <v>0</v>
      </c>
      <c r="CE55" s="160">
        <v>0</v>
      </c>
    </row>
    <row r="56" spans="1:83" ht="27" customHeight="1" x14ac:dyDescent="0.35">
      <c r="A56" s="153"/>
      <c r="B56" s="53" t="s">
        <v>293</v>
      </c>
      <c r="C56" s="158" t="s">
        <v>248</v>
      </c>
      <c r="D56" s="159">
        <v>0</v>
      </c>
      <c r="E56" s="159">
        <v>0</v>
      </c>
      <c r="F56" s="159">
        <v>0</v>
      </c>
      <c r="G56" s="159">
        <v>0</v>
      </c>
      <c r="H56" s="159">
        <v>0</v>
      </c>
      <c r="I56" s="159">
        <v>0</v>
      </c>
      <c r="J56" s="159">
        <v>0</v>
      </c>
      <c r="K56" s="159">
        <v>0</v>
      </c>
      <c r="L56" s="159">
        <v>0</v>
      </c>
      <c r="M56" s="159">
        <v>0</v>
      </c>
      <c r="N56" s="159">
        <v>0</v>
      </c>
      <c r="O56" s="159">
        <v>0</v>
      </c>
      <c r="P56" s="159">
        <v>0</v>
      </c>
      <c r="Q56" s="159">
        <v>0</v>
      </c>
      <c r="R56" s="159">
        <v>0</v>
      </c>
      <c r="S56" s="159">
        <v>0</v>
      </c>
      <c r="T56" s="159">
        <v>0</v>
      </c>
      <c r="U56" s="159">
        <v>0</v>
      </c>
      <c r="V56" s="159">
        <v>0</v>
      </c>
      <c r="W56" s="159">
        <v>0</v>
      </c>
      <c r="X56" s="159">
        <v>0</v>
      </c>
      <c r="Y56" s="159">
        <v>0</v>
      </c>
      <c r="Z56" s="159">
        <v>0</v>
      </c>
      <c r="AA56" s="159">
        <v>0</v>
      </c>
      <c r="AB56" s="159">
        <v>0</v>
      </c>
      <c r="AC56" s="159">
        <v>0</v>
      </c>
      <c r="AD56" s="159">
        <v>0</v>
      </c>
      <c r="AE56" s="159">
        <v>11.6</v>
      </c>
      <c r="AF56" s="159">
        <v>33.9</v>
      </c>
      <c r="AG56" s="159">
        <v>44.5</v>
      </c>
      <c r="AH56" s="159">
        <v>69</v>
      </c>
      <c r="AI56" s="159">
        <v>85</v>
      </c>
      <c r="AJ56" s="159">
        <v>108</v>
      </c>
      <c r="AK56" s="159">
        <v>130</v>
      </c>
      <c r="AL56" s="159">
        <v>154</v>
      </c>
      <c r="AM56" s="159">
        <v>182</v>
      </c>
      <c r="AN56" s="159">
        <v>236</v>
      </c>
      <c r="AO56" s="159">
        <v>266</v>
      </c>
      <c r="AP56" s="159">
        <v>285</v>
      </c>
      <c r="AQ56" s="159">
        <v>295.17</v>
      </c>
      <c r="AR56" s="159">
        <v>316.22399999999999</v>
      </c>
      <c r="AS56" s="159">
        <v>345.99400000000003</v>
      </c>
      <c r="AT56" s="159">
        <v>428.738</v>
      </c>
      <c r="AU56" s="159">
        <v>596.20899999999983</v>
      </c>
      <c r="AV56" s="159">
        <v>640.11500000000001</v>
      </c>
      <c r="AW56" s="159">
        <v>703.23900000000003</v>
      </c>
      <c r="AX56" s="159">
        <v>775.55</v>
      </c>
      <c r="AY56" s="159">
        <v>820.41200000000003</v>
      </c>
      <c r="AZ56" s="159">
        <v>905.78099999999995</v>
      </c>
      <c r="BA56" s="159">
        <v>998.82600000000002</v>
      </c>
      <c r="BB56" s="159">
        <v>984.22199999999998</v>
      </c>
      <c r="BC56" s="159">
        <v>1006.239</v>
      </c>
      <c r="BD56" s="159">
        <v>1014.208</v>
      </c>
      <c r="BE56" s="159">
        <v>1039.6609860351221</v>
      </c>
      <c r="BF56" s="159">
        <v>957.64443993986208</v>
      </c>
      <c r="BG56" s="159">
        <v>936.04611806509195</v>
      </c>
      <c r="BH56" s="159">
        <v>918.404</v>
      </c>
      <c r="BI56" s="159">
        <v>900.21167600999991</v>
      </c>
      <c r="BJ56" s="159">
        <v>903.50131326000019</v>
      </c>
      <c r="BK56" s="159">
        <v>898.33186294287157</v>
      </c>
      <c r="BL56" s="159">
        <v>887.43066768000006</v>
      </c>
      <c r="BM56" s="159">
        <v>906.54925574000004</v>
      </c>
      <c r="BN56" s="159">
        <v>888.26432449502204</v>
      </c>
      <c r="BO56" s="159">
        <v>880.68628874000012</v>
      </c>
      <c r="BP56" s="159">
        <v>886.86491193999996</v>
      </c>
      <c r="BQ56" s="159">
        <v>859.72773397999993</v>
      </c>
      <c r="BR56" s="159">
        <v>735.16706013999999</v>
      </c>
      <c r="BS56" s="159">
        <v>469.59270565999998</v>
      </c>
      <c r="BT56" s="159">
        <v>234.28937809000001</v>
      </c>
      <c r="BU56" s="159">
        <v>119.58597664999999</v>
      </c>
      <c r="BV56" s="159">
        <v>97.159200739999974</v>
      </c>
      <c r="BW56" s="159">
        <v>89.01216091000002</v>
      </c>
      <c r="BX56" s="159">
        <v>72.050411350000033</v>
      </c>
      <c r="BY56" s="159">
        <v>62.393181790000014</v>
      </c>
      <c r="BZ56" s="159">
        <v>57.093918377484542</v>
      </c>
      <c r="CA56" s="159">
        <v>57.208732037586863</v>
      </c>
      <c r="CB56" s="159">
        <v>52.868261622164987</v>
      </c>
      <c r="CC56" s="159">
        <v>45.746679988956302</v>
      </c>
      <c r="CD56" s="159">
        <v>38.16820493308866</v>
      </c>
      <c r="CE56" s="160">
        <v>30.825550151732465</v>
      </c>
    </row>
    <row r="57" spans="1:83" x14ac:dyDescent="0.35">
      <c r="A57" s="153"/>
      <c r="B57" s="53" t="s">
        <v>294</v>
      </c>
      <c r="C57" s="158" t="s">
        <v>251</v>
      </c>
      <c r="D57" s="159">
        <v>43.5</v>
      </c>
      <c r="E57" s="159">
        <v>65.5</v>
      </c>
      <c r="F57" s="159">
        <v>68.599999999999994</v>
      </c>
      <c r="G57" s="159">
        <v>63.3</v>
      </c>
      <c r="H57" s="159">
        <v>79.2</v>
      </c>
      <c r="I57" s="159">
        <v>84.9</v>
      </c>
      <c r="J57" s="159">
        <v>84.5</v>
      </c>
      <c r="K57" s="159">
        <v>99.6</v>
      </c>
      <c r="L57" s="159">
        <v>96.7</v>
      </c>
      <c r="M57" s="159">
        <v>111.4</v>
      </c>
      <c r="N57" s="159">
        <v>133.5</v>
      </c>
      <c r="O57" s="159">
        <v>130.6</v>
      </c>
      <c r="P57" s="159">
        <v>135</v>
      </c>
      <c r="Q57" s="159">
        <v>154.6</v>
      </c>
      <c r="R57" s="159">
        <v>161.5</v>
      </c>
      <c r="S57" s="159">
        <v>191.4</v>
      </c>
      <c r="T57" s="159">
        <v>200.9</v>
      </c>
      <c r="U57" s="159">
        <v>248.5</v>
      </c>
      <c r="V57" s="159">
        <v>261.8</v>
      </c>
      <c r="W57" s="159">
        <v>322.89999999999998</v>
      </c>
      <c r="X57" s="159">
        <v>348.4</v>
      </c>
      <c r="Y57" s="159">
        <v>382.7</v>
      </c>
      <c r="Z57" s="159">
        <v>373.7</v>
      </c>
      <c r="AA57" s="159">
        <v>322.7</v>
      </c>
      <c r="AB57" s="159">
        <v>290.60000000000002</v>
      </c>
      <c r="AC57" s="159">
        <v>306.26799999999997</v>
      </c>
      <c r="AD57" s="159">
        <v>345.32</v>
      </c>
      <c r="AE57" s="159">
        <v>425.15600000000001</v>
      </c>
      <c r="AF57" s="159">
        <v>496.142</v>
      </c>
      <c r="AG57" s="159">
        <v>585.375</v>
      </c>
      <c r="AH57" s="159">
        <v>696</v>
      </c>
      <c r="AI57" s="159">
        <v>655</v>
      </c>
      <c r="AJ57" s="159">
        <v>654</v>
      </c>
      <c r="AK57" s="159">
        <v>680</v>
      </c>
      <c r="AL57" s="159">
        <v>554</v>
      </c>
      <c r="AM57" s="159">
        <v>265</v>
      </c>
      <c r="AN57" s="159">
        <v>279</v>
      </c>
      <c r="AO57" s="159">
        <v>276</v>
      </c>
      <c r="AP57" s="159">
        <v>179</v>
      </c>
      <c r="AQ57" s="159">
        <v>193.001</v>
      </c>
      <c r="AR57" s="159">
        <v>191.96</v>
      </c>
      <c r="AS57" s="159">
        <v>203.69200000000001</v>
      </c>
      <c r="AT57" s="159">
        <v>216.292</v>
      </c>
      <c r="AU57" s="159">
        <v>273.512</v>
      </c>
      <c r="AV57" s="159">
        <v>364</v>
      </c>
      <c r="AW57" s="159">
        <v>365</v>
      </c>
      <c r="AX57" s="159">
        <v>341.84</v>
      </c>
      <c r="AY57" s="159">
        <v>12</v>
      </c>
      <c r="AZ57" s="159">
        <v>0</v>
      </c>
      <c r="BA57" s="159">
        <v>0</v>
      </c>
      <c r="BB57" s="159">
        <v>0</v>
      </c>
      <c r="BC57" s="159">
        <v>0</v>
      </c>
      <c r="BD57" s="159">
        <v>0</v>
      </c>
      <c r="BE57" s="159">
        <v>0</v>
      </c>
      <c r="BF57" s="159">
        <v>0</v>
      </c>
      <c r="BG57" s="159">
        <v>0</v>
      </c>
      <c r="BH57" s="159">
        <v>0</v>
      </c>
      <c r="BI57" s="159">
        <v>0</v>
      </c>
      <c r="BJ57" s="159">
        <v>0</v>
      </c>
      <c r="BK57" s="159">
        <v>0</v>
      </c>
      <c r="BL57" s="159">
        <v>0</v>
      </c>
      <c r="BM57" s="159">
        <v>0</v>
      </c>
      <c r="BN57" s="159">
        <v>0</v>
      </c>
      <c r="BO57" s="159">
        <v>0</v>
      </c>
      <c r="BP57" s="159">
        <v>0</v>
      </c>
      <c r="BQ57" s="159">
        <v>0</v>
      </c>
      <c r="BR57" s="159">
        <v>0</v>
      </c>
      <c r="BS57" s="159">
        <v>0</v>
      </c>
      <c r="BT57" s="159">
        <v>0</v>
      </c>
      <c r="BU57" s="159">
        <v>0</v>
      </c>
      <c r="BV57" s="159">
        <v>0</v>
      </c>
      <c r="BW57" s="159">
        <v>0</v>
      </c>
      <c r="BX57" s="159">
        <v>0</v>
      </c>
      <c r="BY57" s="159">
        <v>0</v>
      </c>
      <c r="BZ57" s="159">
        <v>0</v>
      </c>
      <c r="CA57" s="159">
        <v>0</v>
      </c>
      <c r="CB57" s="159">
        <v>0</v>
      </c>
      <c r="CC57" s="159">
        <v>0</v>
      </c>
      <c r="CD57" s="159">
        <v>0</v>
      </c>
      <c r="CE57" s="160">
        <v>0</v>
      </c>
    </row>
    <row r="58" spans="1:83" x14ac:dyDescent="0.35">
      <c r="A58" s="153"/>
      <c r="B58" s="53" t="s">
        <v>295</v>
      </c>
      <c r="C58" s="158" t="s">
        <v>257</v>
      </c>
      <c r="D58" s="159">
        <v>0</v>
      </c>
      <c r="E58" s="159">
        <v>0</v>
      </c>
      <c r="F58" s="159">
        <v>0</v>
      </c>
      <c r="G58" s="159">
        <v>0</v>
      </c>
      <c r="H58" s="159">
        <v>0</v>
      </c>
      <c r="I58" s="159">
        <v>0</v>
      </c>
      <c r="J58" s="159">
        <v>0</v>
      </c>
      <c r="K58" s="159">
        <v>0</v>
      </c>
      <c r="L58" s="159">
        <v>0</v>
      </c>
      <c r="M58" s="159">
        <v>0</v>
      </c>
      <c r="N58" s="159">
        <v>0</v>
      </c>
      <c r="O58" s="159">
        <v>0</v>
      </c>
      <c r="P58" s="159">
        <v>0</v>
      </c>
      <c r="Q58" s="159">
        <v>0</v>
      </c>
      <c r="R58" s="159">
        <v>0</v>
      </c>
      <c r="S58" s="159">
        <v>0</v>
      </c>
      <c r="T58" s="159">
        <v>0</v>
      </c>
      <c r="U58" s="159">
        <v>0</v>
      </c>
      <c r="V58" s="159">
        <v>0</v>
      </c>
      <c r="W58" s="159">
        <v>0</v>
      </c>
      <c r="X58" s="159">
        <v>0</v>
      </c>
      <c r="Y58" s="159">
        <v>0</v>
      </c>
      <c r="Z58" s="159">
        <v>0</v>
      </c>
      <c r="AA58" s="159">
        <v>0</v>
      </c>
      <c r="AB58" s="159">
        <v>0</v>
      </c>
      <c r="AC58" s="159">
        <v>0</v>
      </c>
      <c r="AD58" s="159">
        <v>0</v>
      </c>
      <c r="AE58" s="159">
        <v>0</v>
      </c>
      <c r="AF58" s="159">
        <v>0</v>
      </c>
      <c r="AG58" s="159">
        <v>0</v>
      </c>
      <c r="AH58" s="159">
        <v>0</v>
      </c>
      <c r="AI58" s="159">
        <v>0</v>
      </c>
      <c r="AJ58" s="159">
        <v>0</v>
      </c>
      <c r="AK58" s="159">
        <v>0</v>
      </c>
      <c r="AL58" s="159">
        <v>0</v>
      </c>
      <c r="AM58" s="159">
        <v>0</v>
      </c>
      <c r="AN58" s="159">
        <v>0</v>
      </c>
      <c r="AO58" s="159">
        <v>0</v>
      </c>
      <c r="AP58" s="159">
        <v>0</v>
      </c>
      <c r="AQ58" s="159">
        <v>0</v>
      </c>
      <c r="AR58" s="159">
        <v>118</v>
      </c>
      <c r="AS58" s="159">
        <v>93</v>
      </c>
      <c r="AT58" s="159">
        <v>98.4</v>
      </c>
      <c r="AU58" s="159">
        <v>126.66799999999999</v>
      </c>
      <c r="AV58" s="159">
        <v>127.428</v>
      </c>
      <c r="AW58" s="159">
        <v>139.703</v>
      </c>
      <c r="AX58" s="159">
        <v>134.45699999999999</v>
      </c>
      <c r="AY58" s="159">
        <v>137.58500000000001</v>
      </c>
      <c r="AZ58" s="159">
        <v>134.505</v>
      </c>
      <c r="BA58" s="159">
        <v>128.536</v>
      </c>
      <c r="BB58" s="159">
        <v>142.53099999999998</v>
      </c>
      <c r="BC58" s="159">
        <v>129.44200000000001</v>
      </c>
      <c r="BD58" s="159">
        <v>126.22099999999999</v>
      </c>
      <c r="BE58" s="159">
        <v>136</v>
      </c>
      <c r="BF58" s="159">
        <v>135.53100000000001</v>
      </c>
      <c r="BG58" s="159">
        <v>154.86799999999999</v>
      </c>
      <c r="BH58" s="159">
        <v>160.81200000000001</v>
      </c>
      <c r="BI58" s="159">
        <v>190.72200000000001</v>
      </c>
      <c r="BJ58" s="159">
        <v>272.476</v>
      </c>
      <c r="BK58" s="159">
        <v>234.56</v>
      </c>
      <c r="BL58" s="159">
        <v>217.55500000000001</v>
      </c>
      <c r="BM58" s="159">
        <v>270.00200000000001</v>
      </c>
      <c r="BN58" s="159">
        <v>273.28648482000006</v>
      </c>
      <c r="BO58" s="159">
        <v>126.68199999999999</v>
      </c>
      <c r="BP58" s="159">
        <v>96.879000000000005</v>
      </c>
      <c r="BQ58" s="159">
        <v>8.7829999999999995</v>
      </c>
      <c r="BR58" s="159">
        <v>0</v>
      </c>
      <c r="BS58" s="159">
        <v>0</v>
      </c>
      <c r="BT58" s="159">
        <v>0</v>
      </c>
      <c r="BU58" s="159">
        <v>0</v>
      </c>
      <c r="BV58" s="159">
        <v>0</v>
      </c>
      <c r="BW58" s="159">
        <v>0</v>
      </c>
      <c r="BX58" s="159">
        <v>0</v>
      </c>
      <c r="BY58" s="159">
        <v>0</v>
      </c>
      <c r="BZ58" s="159">
        <v>0</v>
      </c>
      <c r="CA58" s="159">
        <v>0</v>
      </c>
      <c r="CB58" s="159">
        <v>0</v>
      </c>
      <c r="CC58" s="159">
        <v>0</v>
      </c>
      <c r="CD58" s="159">
        <v>0</v>
      </c>
      <c r="CE58" s="160">
        <v>0</v>
      </c>
    </row>
    <row r="59" spans="1:83" x14ac:dyDescent="0.35">
      <c r="A59" s="164"/>
      <c r="B59" s="53" t="s">
        <v>296</v>
      </c>
      <c r="C59" s="158" t="s">
        <v>248</v>
      </c>
      <c r="D59" s="159">
        <v>0</v>
      </c>
      <c r="E59" s="159">
        <v>0</v>
      </c>
      <c r="F59" s="159">
        <v>0</v>
      </c>
      <c r="G59" s="159">
        <v>0</v>
      </c>
      <c r="H59" s="159">
        <v>0</v>
      </c>
      <c r="I59" s="159">
        <v>0</v>
      </c>
      <c r="J59" s="159">
        <v>0</v>
      </c>
      <c r="K59" s="159">
        <v>0</v>
      </c>
      <c r="L59" s="159">
        <v>0</v>
      </c>
      <c r="M59" s="159">
        <v>0</v>
      </c>
      <c r="N59" s="159">
        <v>0</v>
      </c>
      <c r="O59" s="159">
        <v>0</v>
      </c>
      <c r="P59" s="159">
        <v>0</v>
      </c>
      <c r="Q59" s="159">
        <v>0</v>
      </c>
      <c r="R59" s="159">
        <v>0</v>
      </c>
      <c r="S59" s="159">
        <v>0</v>
      </c>
      <c r="T59" s="159">
        <v>0</v>
      </c>
      <c r="U59" s="159">
        <v>0</v>
      </c>
      <c r="V59" s="159">
        <v>0</v>
      </c>
      <c r="W59" s="159">
        <v>0</v>
      </c>
      <c r="X59" s="159">
        <v>0</v>
      </c>
      <c r="Y59" s="159">
        <v>0</v>
      </c>
      <c r="Z59" s="159">
        <v>0</v>
      </c>
      <c r="AA59" s="159">
        <v>0</v>
      </c>
      <c r="AB59" s="159">
        <v>0</v>
      </c>
      <c r="AC59" s="159">
        <v>0</v>
      </c>
      <c r="AD59" s="159">
        <v>0</v>
      </c>
      <c r="AE59" s="159">
        <v>0</v>
      </c>
      <c r="AF59" s="159">
        <v>0</v>
      </c>
      <c r="AG59" s="159">
        <v>0</v>
      </c>
      <c r="AH59" s="159">
        <v>0</v>
      </c>
      <c r="AI59" s="159">
        <v>0</v>
      </c>
      <c r="AJ59" s="159">
        <v>0</v>
      </c>
      <c r="AK59" s="159">
        <v>0</v>
      </c>
      <c r="AL59" s="159">
        <v>0</v>
      </c>
      <c r="AM59" s="159">
        <v>0</v>
      </c>
      <c r="AN59" s="159">
        <v>0</v>
      </c>
      <c r="AO59" s="159">
        <v>0</v>
      </c>
      <c r="AP59" s="159">
        <v>1</v>
      </c>
      <c r="AQ59" s="159">
        <v>0.68200000000000005</v>
      </c>
      <c r="AR59" s="159">
        <v>0.71099999999999997</v>
      </c>
      <c r="AS59" s="159">
        <v>0.05</v>
      </c>
      <c r="AT59" s="159">
        <v>4.3999999999999997E-2</v>
      </c>
      <c r="AU59" s="159">
        <v>1.0529999999999999</v>
      </c>
      <c r="AV59" s="159">
        <v>1.0680000000000001</v>
      </c>
      <c r="AW59" s="159">
        <v>2.0219999999999998</v>
      </c>
      <c r="AX59" s="159">
        <v>1.901</v>
      </c>
      <c r="AY59" s="159">
        <v>2.9769999999999999</v>
      </c>
      <c r="AZ59" s="159">
        <v>2.5939999999999999</v>
      </c>
      <c r="BA59" s="159">
        <v>3.1680000000000001</v>
      </c>
      <c r="BB59" s="159">
        <v>4.3739999999999997</v>
      </c>
      <c r="BC59" s="159">
        <v>6.6749999999999998</v>
      </c>
      <c r="BD59" s="159">
        <v>1.966</v>
      </c>
      <c r="BE59" s="159">
        <v>8.6959999999999997</v>
      </c>
      <c r="BF59" s="159">
        <v>7.1639999999999997</v>
      </c>
      <c r="BG59" s="159">
        <v>5.907</v>
      </c>
      <c r="BH59" s="159">
        <v>7.7169999999999996</v>
      </c>
      <c r="BI59" s="159">
        <v>8.1300000000000008</v>
      </c>
      <c r="BJ59" s="159">
        <v>9.604000000000001</v>
      </c>
      <c r="BK59" s="159">
        <v>12.0015</v>
      </c>
      <c r="BL59" s="159">
        <v>16.099019999999999</v>
      </c>
      <c r="BM59" s="159">
        <v>16.099019999999999</v>
      </c>
      <c r="BN59" s="159">
        <v>16.099019999999999</v>
      </c>
      <c r="BO59" s="159">
        <v>16.098934999999997</v>
      </c>
      <c r="BP59" s="159">
        <v>16.099</v>
      </c>
      <c r="BQ59" s="159">
        <v>16.099019999999999</v>
      </c>
      <c r="BR59" s="159">
        <v>16.099020000000042</v>
      </c>
      <c r="BS59" s="159">
        <v>13.170465000000043</v>
      </c>
      <c r="BT59" s="159">
        <v>0</v>
      </c>
      <c r="BU59" s="159">
        <v>0</v>
      </c>
      <c r="BV59" s="159">
        <v>0</v>
      </c>
      <c r="BW59" s="159">
        <v>0</v>
      </c>
      <c r="BX59" s="159">
        <v>0</v>
      </c>
      <c r="BY59" s="159">
        <v>0</v>
      </c>
      <c r="BZ59" s="159">
        <v>0</v>
      </c>
      <c r="CA59" s="159">
        <v>0</v>
      </c>
      <c r="CB59" s="159">
        <v>0</v>
      </c>
      <c r="CC59" s="159">
        <v>0</v>
      </c>
      <c r="CD59" s="159">
        <v>0</v>
      </c>
      <c r="CE59" s="160">
        <v>0</v>
      </c>
    </row>
    <row r="60" spans="1:83" x14ac:dyDescent="0.35">
      <c r="A60" s="153"/>
      <c r="B60" s="53" t="s">
        <v>35</v>
      </c>
      <c r="D60" s="159">
        <f t="shared" ref="D60:AI60" si="10">SUM(D61:D62)</f>
        <v>176.4</v>
      </c>
      <c r="E60" s="159">
        <f t="shared" si="10"/>
        <v>248.9</v>
      </c>
      <c r="F60" s="159">
        <f t="shared" si="10"/>
        <v>248.6</v>
      </c>
      <c r="G60" s="159">
        <f t="shared" si="10"/>
        <v>275.2</v>
      </c>
      <c r="H60" s="159">
        <f t="shared" si="10"/>
        <v>315.5</v>
      </c>
      <c r="I60" s="159">
        <f t="shared" si="10"/>
        <v>334.1</v>
      </c>
      <c r="J60" s="159">
        <f t="shared" si="10"/>
        <v>348.1</v>
      </c>
      <c r="K60" s="159">
        <f t="shared" si="10"/>
        <v>432.5</v>
      </c>
      <c r="L60" s="159">
        <f t="shared" si="10"/>
        <v>447.9</v>
      </c>
      <c r="M60" s="159">
        <f t="shared" si="10"/>
        <v>482.1</v>
      </c>
      <c r="N60" s="159">
        <f t="shared" si="10"/>
        <v>617.4</v>
      </c>
      <c r="O60" s="159">
        <f t="shared" si="10"/>
        <v>657</v>
      </c>
      <c r="P60" s="159">
        <f t="shared" si="10"/>
        <v>676.9</v>
      </c>
      <c r="Q60" s="159">
        <f t="shared" si="10"/>
        <v>783.9</v>
      </c>
      <c r="R60" s="159">
        <f t="shared" si="10"/>
        <v>807.1</v>
      </c>
      <c r="S60" s="159">
        <f t="shared" si="10"/>
        <v>958.8</v>
      </c>
      <c r="T60" s="159">
        <f t="shared" si="10"/>
        <v>1014.7</v>
      </c>
      <c r="U60" s="159">
        <f t="shared" si="10"/>
        <v>1237.8</v>
      </c>
      <c r="V60" s="159">
        <f t="shared" si="10"/>
        <v>1271.5999999999999</v>
      </c>
      <c r="W60" s="159">
        <f t="shared" si="10"/>
        <v>1384.6</v>
      </c>
      <c r="X60" s="159">
        <f t="shared" si="10"/>
        <v>1543.3</v>
      </c>
      <c r="Y60" s="159">
        <f t="shared" si="10"/>
        <v>1626.9</v>
      </c>
      <c r="Z60" s="159">
        <f t="shared" si="10"/>
        <v>1785.2</v>
      </c>
      <c r="AA60" s="159">
        <f t="shared" si="10"/>
        <v>2068.1999999999998</v>
      </c>
      <c r="AB60" s="159">
        <f t="shared" si="10"/>
        <v>2395.6</v>
      </c>
      <c r="AC60" s="159">
        <f t="shared" si="10"/>
        <v>2779.8</v>
      </c>
      <c r="AD60" s="159">
        <f t="shared" si="10"/>
        <v>3609</v>
      </c>
      <c r="AE60" s="159">
        <f t="shared" si="10"/>
        <v>4824.8999999999996</v>
      </c>
      <c r="AF60" s="159">
        <f t="shared" si="10"/>
        <v>5687.1</v>
      </c>
      <c r="AG60" s="159">
        <f t="shared" si="10"/>
        <v>6627.5</v>
      </c>
      <c r="AH60" s="159">
        <f t="shared" si="10"/>
        <v>7589</v>
      </c>
      <c r="AI60" s="159">
        <f t="shared" si="10"/>
        <v>8852</v>
      </c>
      <c r="AJ60" s="159">
        <f t="shared" ref="AJ60:BO60" si="11">SUM(AJ61:AJ62)</f>
        <v>10564</v>
      </c>
      <c r="AK60" s="159">
        <f t="shared" si="11"/>
        <v>12165</v>
      </c>
      <c r="AL60" s="159">
        <f t="shared" si="11"/>
        <v>13589</v>
      </c>
      <c r="AM60" s="159">
        <f t="shared" si="11"/>
        <v>14654</v>
      </c>
      <c r="AN60" s="159">
        <f t="shared" si="11"/>
        <v>15307</v>
      </c>
      <c r="AO60" s="159">
        <f t="shared" si="11"/>
        <v>16625</v>
      </c>
      <c r="AP60" s="159">
        <f t="shared" si="11"/>
        <v>17816.453000000001</v>
      </c>
      <c r="AQ60" s="159">
        <f t="shared" si="11"/>
        <v>18685.544999999998</v>
      </c>
      <c r="AR60" s="159">
        <f t="shared" si="11"/>
        <v>19273.72</v>
      </c>
      <c r="AS60" s="159">
        <f t="shared" si="11"/>
        <v>20731.936000000002</v>
      </c>
      <c r="AT60" s="159">
        <f t="shared" si="11"/>
        <v>22734.863000000001</v>
      </c>
      <c r="AU60" s="159">
        <f t="shared" si="11"/>
        <v>25578.864000000001</v>
      </c>
      <c r="AV60" s="159">
        <f t="shared" si="11"/>
        <v>26741.489000000001</v>
      </c>
      <c r="AW60" s="159">
        <f t="shared" si="11"/>
        <v>28219.280000000002</v>
      </c>
      <c r="AX60" s="159">
        <f t="shared" si="11"/>
        <v>28779.506000000001</v>
      </c>
      <c r="AY60" s="159">
        <f t="shared" si="11"/>
        <v>29998.344000000005</v>
      </c>
      <c r="AZ60" s="159">
        <f t="shared" si="11"/>
        <v>32024.285999999996</v>
      </c>
      <c r="BA60" s="159">
        <f t="shared" si="11"/>
        <v>33586</v>
      </c>
      <c r="BB60" s="159">
        <f t="shared" si="11"/>
        <v>35603.290999999997</v>
      </c>
      <c r="BC60" s="159">
        <f t="shared" si="11"/>
        <v>37802.438000000002</v>
      </c>
      <c r="BD60" s="159">
        <f t="shared" si="11"/>
        <v>38745.199999999997</v>
      </c>
      <c r="BE60" s="159">
        <f t="shared" si="11"/>
        <v>41921.603135450001</v>
      </c>
      <c r="BF60" s="159">
        <f t="shared" si="11"/>
        <v>44367.258565528275</v>
      </c>
      <c r="BG60" s="159">
        <f t="shared" si="11"/>
        <v>46506.352382756908</v>
      </c>
      <c r="BH60" s="159">
        <f t="shared" si="11"/>
        <v>48801.804999999993</v>
      </c>
      <c r="BI60" s="159">
        <f t="shared" si="11"/>
        <v>51422.462685709994</v>
      </c>
      <c r="BJ60" s="159">
        <f t="shared" si="11"/>
        <v>53663.45674691999</v>
      </c>
      <c r="BK60" s="159">
        <f t="shared" si="11"/>
        <v>57593.742352232308</v>
      </c>
      <c r="BL60" s="159">
        <f t="shared" si="11"/>
        <v>61584.34965923</v>
      </c>
      <c r="BM60" s="159">
        <f t="shared" si="11"/>
        <v>66895.841990320012</v>
      </c>
      <c r="BN60" s="159">
        <f t="shared" si="11"/>
        <v>69835.141333070002</v>
      </c>
      <c r="BO60" s="159">
        <f t="shared" si="11"/>
        <v>74150.519898250001</v>
      </c>
      <c r="BP60" s="159">
        <f t="shared" ref="BP60:CE60" si="12">SUM(BP61:BP62)</f>
        <v>79809.006438810029</v>
      </c>
      <c r="BQ60" s="159">
        <f t="shared" si="12"/>
        <v>83110.340476999991</v>
      </c>
      <c r="BR60" s="159">
        <f t="shared" si="12"/>
        <v>86515.830874880034</v>
      </c>
      <c r="BS60" s="159">
        <f t="shared" si="12"/>
        <v>89367.86147389999</v>
      </c>
      <c r="BT60" s="159">
        <f t="shared" si="12"/>
        <v>91580.290263549934</v>
      </c>
      <c r="BU60" s="159">
        <f t="shared" si="12"/>
        <v>93800.446975290019</v>
      </c>
      <c r="BV60" s="159">
        <f t="shared" si="12"/>
        <v>96743.369584550004</v>
      </c>
      <c r="BW60" s="159">
        <f t="shared" si="12"/>
        <v>98797.419028959979</v>
      </c>
      <c r="BX60" s="159">
        <f t="shared" si="12"/>
        <v>102014.73681099963</v>
      </c>
      <c r="BY60" s="159">
        <f t="shared" si="12"/>
        <v>104196.41209817633</v>
      </c>
      <c r="BZ60" s="159">
        <f t="shared" si="12"/>
        <v>109738.39067516415</v>
      </c>
      <c r="CA60" s="159">
        <f t="shared" si="12"/>
        <v>124309.28935265668</v>
      </c>
      <c r="CB60" s="159">
        <f t="shared" si="12"/>
        <v>134659.06479281338</v>
      </c>
      <c r="CC60" s="159">
        <f t="shared" si="12"/>
        <v>140438.0051177904</v>
      </c>
      <c r="CD60" s="159">
        <f t="shared" si="12"/>
        <v>144460.22096937997</v>
      </c>
      <c r="CE60" s="160">
        <f t="shared" si="12"/>
        <v>147252.80671703295</v>
      </c>
    </row>
    <row r="61" spans="1:83" x14ac:dyDescent="0.35">
      <c r="A61" s="153"/>
      <c r="B61" s="73" t="s">
        <v>254</v>
      </c>
      <c r="C61" s="158" t="s">
        <v>251</v>
      </c>
      <c r="D61" s="159">
        <v>176.4</v>
      </c>
      <c r="E61" s="159">
        <v>248.9</v>
      </c>
      <c r="F61" s="159">
        <v>248.6</v>
      </c>
      <c r="G61" s="159">
        <v>275.2</v>
      </c>
      <c r="H61" s="159">
        <v>315.5</v>
      </c>
      <c r="I61" s="159">
        <v>334.1</v>
      </c>
      <c r="J61" s="159">
        <v>348.1</v>
      </c>
      <c r="K61" s="159">
        <v>432.5</v>
      </c>
      <c r="L61" s="159">
        <v>447.9</v>
      </c>
      <c r="M61" s="159">
        <v>482.1</v>
      </c>
      <c r="N61" s="159">
        <v>617.4</v>
      </c>
      <c r="O61" s="159">
        <v>657</v>
      </c>
      <c r="P61" s="159">
        <v>676.9</v>
      </c>
      <c r="Q61" s="159">
        <v>783.9</v>
      </c>
      <c r="R61" s="159">
        <v>807.1</v>
      </c>
      <c r="S61" s="159">
        <v>958.8</v>
      </c>
      <c r="T61" s="159">
        <v>1014.7</v>
      </c>
      <c r="U61" s="159">
        <v>1237.8</v>
      </c>
      <c r="V61" s="159">
        <v>1271.5999999999999</v>
      </c>
      <c r="W61" s="159">
        <v>1384.6</v>
      </c>
      <c r="X61" s="159">
        <v>1543.3</v>
      </c>
      <c r="Y61" s="159">
        <v>1626.9</v>
      </c>
      <c r="Z61" s="159">
        <v>1777.8</v>
      </c>
      <c r="AA61" s="159">
        <v>2045.3</v>
      </c>
      <c r="AB61" s="159">
        <v>2368.6</v>
      </c>
      <c r="AC61" s="159">
        <v>2752</v>
      </c>
      <c r="AD61" s="159">
        <v>3578.4</v>
      </c>
      <c r="AE61" s="159">
        <v>4791</v>
      </c>
      <c r="AF61" s="159">
        <v>5651.3</v>
      </c>
      <c r="AG61" s="159">
        <v>6591.6</v>
      </c>
      <c r="AH61" s="159">
        <v>7552</v>
      </c>
      <c r="AI61" s="159">
        <v>8816</v>
      </c>
      <c r="AJ61" s="159">
        <v>10526</v>
      </c>
      <c r="AK61" s="159">
        <v>12126</v>
      </c>
      <c r="AL61" s="159">
        <v>13549</v>
      </c>
      <c r="AM61" s="159">
        <v>14613</v>
      </c>
      <c r="AN61" s="159">
        <v>15268</v>
      </c>
      <c r="AO61" s="159">
        <v>16584</v>
      </c>
      <c r="AP61" s="159">
        <v>17779.453000000001</v>
      </c>
      <c r="AQ61" s="159">
        <v>18648.391</v>
      </c>
      <c r="AR61" s="159">
        <v>19237.593000000001</v>
      </c>
      <c r="AS61" s="159">
        <v>20697.363000000001</v>
      </c>
      <c r="AT61" s="159">
        <v>22699.034</v>
      </c>
      <c r="AU61" s="159">
        <v>25543.024000000001</v>
      </c>
      <c r="AV61" s="159">
        <v>26705.927</v>
      </c>
      <c r="AW61" s="159">
        <v>28183.114000000001</v>
      </c>
      <c r="AX61" s="159">
        <v>28744.81</v>
      </c>
      <c r="AY61" s="159">
        <v>29962.569000000003</v>
      </c>
      <c r="AZ61" s="159">
        <v>31994.560999999998</v>
      </c>
      <c r="BA61" s="159">
        <v>33556.756999999998</v>
      </c>
      <c r="BB61" s="159">
        <v>35574.510999999999</v>
      </c>
      <c r="BC61" s="159">
        <v>37774.760999999999</v>
      </c>
      <c r="BD61" s="159">
        <v>38717.656999999999</v>
      </c>
      <c r="BE61" s="159">
        <v>41893.0018538</v>
      </c>
      <c r="BF61" s="159">
        <v>44338.400971748277</v>
      </c>
      <c r="BG61" s="159">
        <v>46476.654559836905</v>
      </c>
      <c r="BH61" s="159">
        <v>48771.517999999996</v>
      </c>
      <c r="BI61" s="159">
        <v>51391.939927299994</v>
      </c>
      <c r="BJ61" s="159">
        <v>53629.367547699992</v>
      </c>
      <c r="BK61" s="159">
        <v>57554.148143162311</v>
      </c>
      <c r="BL61" s="159">
        <v>61539.334872430001</v>
      </c>
      <c r="BM61" s="159">
        <v>66848.160442100008</v>
      </c>
      <c r="BN61" s="159">
        <v>69777.042747119995</v>
      </c>
      <c r="BO61" s="159">
        <v>74087.953530660001</v>
      </c>
      <c r="BP61" s="159">
        <v>79733.982094140025</v>
      </c>
      <c r="BQ61" s="159">
        <v>83014.68745279999</v>
      </c>
      <c r="BR61" s="159">
        <v>86427.717724600036</v>
      </c>
      <c r="BS61" s="159">
        <v>89274.966169329986</v>
      </c>
      <c r="BT61" s="159">
        <v>91481.012978129933</v>
      </c>
      <c r="BU61" s="159">
        <v>93695.825169830016</v>
      </c>
      <c r="BV61" s="159">
        <v>96630.245524619997</v>
      </c>
      <c r="BW61" s="159">
        <v>98678.755617919975</v>
      </c>
      <c r="BX61" s="159">
        <v>101744.14287777191</v>
      </c>
      <c r="BY61" s="159">
        <v>104056.98251367258</v>
      </c>
      <c r="BZ61" s="159">
        <v>109574.30380010749</v>
      </c>
      <c r="CA61" s="159">
        <v>124114.36923238869</v>
      </c>
      <c r="CB61" s="159">
        <v>134468.28744489016</v>
      </c>
      <c r="CC61" s="159">
        <v>140247.26825878271</v>
      </c>
      <c r="CD61" s="159">
        <v>144265.35690034297</v>
      </c>
      <c r="CE61" s="160">
        <v>147052.70041144601</v>
      </c>
    </row>
    <row r="62" spans="1:83" x14ac:dyDescent="0.35">
      <c r="A62" s="153"/>
      <c r="B62" s="73" t="s">
        <v>255</v>
      </c>
      <c r="C62" s="158" t="s">
        <v>248</v>
      </c>
      <c r="D62" s="159">
        <v>0</v>
      </c>
      <c r="E62" s="159">
        <v>0</v>
      </c>
      <c r="F62" s="159">
        <v>0</v>
      </c>
      <c r="G62" s="159">
        <v>0</v>
      </c>
      <c r="H62" s="159">
        <v>0</v>
      </c>
      <c r="I62" s="159">
        <v>0</v>
      </c>
      <c r="J62" s="159">
        <v>0</v>
      </c>
      <c r="K62" s="159">
        <v>0</v>
      </c>
      <c r="L62" s="159">
        <v>0</v>
      </c>
      <c r="M62" s="159">
        <v>0</v>
      </c>
      <c r="N62" s="159">
        <v>0</v>
      </c>
      <c r="O62" s="159">
        <v>0</v>
      </c>
      <c r="P62" s="159">
        <v>0</v>
      </c>
      <c r="Q62" s="159">
        <v>0</v>
      </c>
      <c r="R62" s="159">
        <v>0</v>
      </c>
      <c r="S62" s="159">
        <v>0</v>
      </c>
      <c r="T62" s="159">
        <v>0</v>
      </c>
      <c r="U62" s="159">
        <v>0</v>
      </c>
      <c r="V62" s="159">
        <v>0</v>
      </c>
      <c r="W62" s="159">
        <v>0</v>
      </c>
      <c r="X62" s="159">
        <v>0</v>
      </c>
      <c r="Y62" s="159">
        <v>0</v>
      </c>
      <c r="Z62" s="159">
        <v>7.4</v>
      </c>
      <c r="AA62" s="159">
        <v>22.9</v>
      </c>
      <c r="AB62" s="159">
        <v>27</v>
      </c>
      <c r="AC62" s="159">
        <v>27.8</v>
      </c>
      <c r="AD62" s="159">
        <v>30.6</v>
      </c>
      <c r="AE62" s="159">
        <v>33.9</v>
      </c>
      <c r="AF62" s="159">
        <v>35.799999999999997</v>
      </c>
      <c r="AG62" s="159">
        <v>35.9</v>
      </c>
      <c r="AH62" s="159">
        <v>37</v>
      </c>
      <c r="AI62" s="159">
        <v>36</v>
      </c>
      <c r="AJ62" s="159">
        <v>38</v>
      </c>
      <c r="AK62" s="159">
        <v>39</v>
      </c>
      <c r="AL62" s="159">
        <v>40</v>
      </c>
      <c r="AM62" s="159">
        <v>41</v>
      </c>
      <c r="AN62" s="159">
        <v>39</v>
      </c>
      <c r="AO62" s="159">
        <v>41</v>
      </c>
      <c r="AP62" s="159">
        <v>37</v>
      </c>
      <c r="AQ62" s="159">
        <v>37.154000000000003</v>
      </c>
      <c r="AR62" s="159">
        <v>36.127000000000002</v>
      </c>
      <c r="AS62" s="159">
        <v>34.573</v>
      </c>
      <c r="AT62" s="159">
        <v>35.829000000000001</v>
      </c>
      <c r="AU62" s="159">
        <v>35.840000000000003</v>
      </c>
      <c r="AV62" s="159">
        <v>35.561999999999998</v>
      </c>
      <c r="AW62" s="159">
        <v>36.165999999999997</v>
      </c>
      <c r="AX62" s="159">
        <v>34.695999999999998</v>
      </c>
      <c r="AY62" s="159">
        <v>35.774999999999999</v>
      </c>
      <c r="AZ62" s="159">
        <v>29.725000000000001</v>
      </c>
      <c r="BA62" s="159">
        <v>29.242999999999999</v>
      </c>
      <c r="BB62" s="159">
        <v>28.78</v>
      </c>
      <c r="BC62" s="159">
        <v>27.677</v>
      </c>
      <c r="BD62" s="159">
        <v>27.542999999999999</v>
      </c>
      <c r="BE62" s="159">
        <v>28.601281650000001</v>
      </c>
      <c r="BF62" s="159">
        <v>28.857593779999998</v>
      </c>
      <c r="BG62" s="159">
        <v>29.69782292</v>
      </c>
      <c r="BH62" s="159">
        <v>30.286999999999999</v>
      </c>
      <c r="BI62" s="159">
        <v>30.522758409999998</v>
      </c>
      <c r="BJ62" s="159">
        <v>34.089199220000005</v>
      </c>
      <c r="BK62" s="159">
        <v>39.594209070000005</v>
      </c>
      <c r="BL62" s="159">
        <v>45.014786799999996</v>
      </c>
      <c r="BM62" s="159">
        <v>47.681548220000018</v>
      </c>
      <c r="BN62" s="159">
        <v>58.09858595</v>
      </c>
      <c r="BO62" s="159">
        <v>62.566367589999992</v>
      </c>
      <c r="BP62" s="159">
        <v>75.024344669999962</v>
      </c>
      <c r="BQ62" s="159">
        <v>95.653024200000061</v>
      </c>
      <c r="BR62" s="159">
        <v>88.113150280000013</v>
      </c>
      <c r="BS62" s="159">
        <v>92.895304570000008</v>
      </c>
      <c r="BT62" s="159">
        <v>99.277285419999984</v>
      </c>
      <c r="BU62" s="159">
        <v>104.62180545999999</v>
      </c>
      <c r="BV62" s="159">
        <v>113.12405992999996</v>
      </c>
      <c r="BW62" s="159">
        <v>118.66341103999997</v>
      </c>
      <c r="BX62" s="159">
        <v>270.59393322771211</v>
      </c>
      <c r="BY62" s="159">
        <v>139.42958450373877</v>
      </c>
      <c r="BZ62" s="159">
        <v>164.08687505665415</v>
      </c>
      <c r="CA62" s="159">
        <v>194.9201202679825</v>
      </c>
      <c r="CB62" s="159">
        <v>190.7773479232284</v>
      </c>
      <c r="CC62" s="159">
        <v>190.73685900767205</v>
      </c>
      <c r="CD62" s="159">
        <v>194.8640690369958</v>
      </c>
      <c r="CE62" s="160">
        <v>200.10630558692048</v>
      </c>
    </row>
    <row r="63" spans="1:83" ht="26.25" customHeight="1" x14ac:dyDescent="0.35">
      <c r="A63" s="153"/>
      <c r="B63" s="53" t="s">
        <v>297</v>
      </c>
      <c r="C63" s="158" t="s">
        <v>251</v>
      </c>
      <c r="D63" s="159">
        <v>0</v>
      </c>
      <c r="E63" s="159">
        <v>0</v>
      </c>
      <c r="F63" s="159">
        <v>0</v>
      </c>
      <c r="G63" s="159">
        <v>0</v>
      </c>
      <c r="H63" s="159">
        <v>0</v>
      </c>
      <c r="I63" s="159">
        <v>0</v>
      </c>
      <c r="J63" s="159">
        <v>0</v>
      </c>
      <c r="K63" s="159">
        <v>0</v>
      </c>
      <c r="L63" s="159">
        <v>0</v>
      </c>
      <c r="M63" s="159">
        <v>0</v>
      </c>
      <c r="N63" s="159">
        <v>0</v>
      </c>
      <c r="O63" s="159">
        <v>0</v>
      </c>
      <c r="P63" s="159">
        <v>0</v>
      </c>
      <c r="Q63" s="159">
        <v>0</v>
      </c>
      <c r="R63" s="159">
        <v>0</v>
      </c>
      <c r="S63" s="159">
        <v>0</v>
      </c>
      <c r="T63" s="159">
        <v>0</v>
      </c>
      <c r="U63" s="159">
        <v>0</v>
      </c>
      <c r="V63" s="159">
        <v>0</v>
      </c>
      <c r="W63" s="159">
        <v>0</v>
      </c>
      <c r="X63" s="159">
        <v>0</v>
      </c>
      <c r="Y63" s="159">
        <v>0</v>
      </c>
      <c r="Z63" s="159">
        <v>0</v>
      </c>
      <c r="AA63" s="159">
        <v>0</v>
      </c>
      <c r="AB63" s="159">
        <v>0</v>
      </c>
      <c r="AC63" s="159">
        <v>0</v>
      </c>
      <c r="AD63" s="159">
        <v>0</v>
      </c>
      <c r="AE63" s="159">
        <v>0</v>
      </c>
      <c r="AF63" s="159">
        <v>0</v>
      </c>
      <c r="AG63" s="159">
        <v>0</v>
      </c>
      <c r="AH63" s="159">
        <v>0</v>
      </c>
      <c r="AI63" s="159">
        <v>0</v>
      </c>
      <c r="AJ63" s="159">
        <v>0</v>
      </c>
      <c r="AK63" s="159">
        <v>0</v>
      </c>
      <c r="AL63" s="159">
        <v>0</v>
      </c>
      <c r="AM63" s="159">
        <v>0</v>
      </c>
      <c r="AN63" s="159">
        <v>0</v>
      </c>
      <c r="AO63" s="159">
        <v>0</v>
      </c>
      <c r="AP63" s="159">
        <v>0</v>
      </c>
      <c r="AQ63" s="159">
        <v>0</v>
      </c>
      <c r="AR63" s="159">
        <v>0</v>
      </c>
      <c r="AS63" s="159">
        <v>0</v>
      </c>
      <c r="AT63" s="159">
        <v>0</v>
      </c>
      <c r="AU63" s="159">
        <v>0</v>
      </c>
      <c r="AV63" s="159">
        <v>0</v>
      </c>
      <c r="AW63" s="159">
        <v>0</v>
      </c>
      <c r="AX63" s="159">
        <v>0</v>
      </c>
      <c r="AY63" s="159">
        <v>0</v>
      </c>
      <c r="AZ63" s="159">
        <v>0</v>
      </c>
      <c r="BA63" s="159">
        <v>0</v>
      </c>
      <c r="BB63" s="159">
        <v>0</v>
      </c>
      <c r="BC63" s="159">
        <v>0</v>
      </c>
      <c r="BD63" s="159">
        <v>0</v>
      </c>
      <c r="BE63" s="159">
        <v>0</v>
      </c>
      <c r="BF63" s="159">
        <v>0</v>
      </c>
      <c r="BG63" s="159">
        <v>0</v>
      </c>
      <c r="BH63" s="159">
        <v>0</v>
      </c>
      <c r="BI63" s="159">
        <v>0</v>
      </c>
      <c r="BJ63" s="159">
        <v>0</v>
      </c>
      <c r="BK63" s="159">
        <v>0</v>
      </c>
      <c r="BL63" s="159">
        <v>9.8403037599999994</v>
      </c>
      <c r="BM63" s="159">
        <v>0.25143872</v>
      </c>
      <c r="BN63" s="159">
        <v>-1.7732257699999998</v>
      </c>
      <c r="BO63" s="159">
        <v>5.1625466999999992</v>
      </c>
      <c r="BP63" s="159">
        <v>2.0412564999999998</v>
      </c>
      <c r="BQ63" s="159">
        <v>2.5456364999999996</v>
      </c>
      <c r="BR63" s="159">
        <v>1.8016614399999999</v>
      </c>
      <c r="BS63" s="159">
        <v>2.7500172299999996</v>
      </c>
      <c r="BT63" s="159">
        <v>1.9444570200000002</v>
      </c>
      <c r="BU63" s="159">
        <v>3.2643377500000001</v>
      </c>
      <c r="BV63" s="159">
        <v>2.8693859899999996</v>
      </c>
      <c r="BW63" s="159">
        <v>3.3017055800000001</v>
      </c>
      <c r="BX63" s="159">
        <v>1.7326126300000002</v>
      </c>
      <c r="BY63" s="159">
        <v>1.26135131</v>
      </c>
      <c r="BZ63" s="159">
        <v>1.5211504876681212</v>
      </c>
      <c r="CA63" s="159">
        <v>1.5211504876681212</v>
      </c>
      <c r="CB63" s="159">
        <v>1.5211504876681212</v>
      </c>
      <c r="CC63" s="159">
        <v>1.5211504876681212</v>
      </c>
      <c r="CD63" s="159">
        <v>1.5211504876681212</v>
      </c>
      <c r="CE63" s="160">
        <v>1.5211504876681212</v>
      </c>
    </row>
    <row r="64" spans="1:83" x14ac:dyDescent="0.35">
      <c r="A64" s="153"/>
      <c r="B64" s="53" t="s">
        <v>298</v>
      </c>
      <c r="C64" s="158" t="s">
        <v>251</v>
      </c>
      <c r="D64" s="159">
        <v>0</v>
      </c>
      <c r="E64" s="159">
        <v>0</v>
      </c>
      <c r="F64" s="159">
        <v>0</v>
      </c>
      <c r="G64" s="159">
        <v>0</v>
      </c>
      <c r="H64" s="159">
        <v>0</v>
      </c>
      <c r="I64" s="159">
        <v>0</v>
      </c>
      <c r="J64" s="159">
        <v>0</v>
      </c>
      <c r="K64" s="159">
        <v>0</v>
      </c>
      <c r="L64" s="159">
        <v>0</v>
      </c>
      <c r="M64" s="159">
        <v>0</v>
      </c>
      <c r="N64" s="159">
        <v>0</v>
      </c>
      <c r="O64" s="159">
        <v>0</v>
      </c>
      <c r="P64" s="159">
        <v>0</v>
      </c>
      <c r="Q64" s="159">
        <v>0</v>
      </c>
      <c r="R64" s="159">
        <v>0</v>
      </c>
      <c r="S64" s="159">
        <v>0</v>
      </c>
      <c r="T64" s="159">
        <v>0</v>
      </c>
      <c r="U64" s="159">
        <v>0</v>
      </c>
      <c r="V64" s="159">
        <v>0</v>
      </c>
      <c r="W64" s="159">
        <v>0</v>
      </c>
      <c r="X64" s="159">
        <v>0</v>
      </c>
      <c r="Y64" s="159">
        <v>0</v>
      </c>
      <c r="Z64" s="159">
        <v>0</v>
      </c>
      <c r="AA64" s="159">
        <v>0</v>
      </c>
      <c r="AB64" s="159">
        <v>0</v>
      </c>
      <c r="AC64" s="159">
        <v>0</v>
      </c>
      <c r="AD64" s="159">
        <v>0</v>
      </c>
      <c r="AE64" s="159">
        <v>0</v>
      </c>
      <c r="AF64" s="159">
        <v>0</v>
      </c>
      <c r="AG64" s="159">
        <v>0</v>
      </c>
      <c r="AH64" s="159">
        <v>0</v>
      </c>
      <c r="AI64" s="159">
        <v>0</v>
      </c>
      <c r="AJ64" s="159">
        <v>0</v>
      </c>
      <c r="AK64" s="159">
        <v>0</v>
      </c>
      <c r="AL64" s="159">
        <v>0</v>
      </c>
      <c r="AM64" s="159">
        <v>0</v>
      </c>
      <c r="AN64" s="159">
        <v>0</v>
      </c>
      <c r="AO64" s="159">
        <v>0</v>
      </c>
      <c r="AP64" s="159">
        <v>0</v>
      </c>
      <c r="AQ64" s="159">
        <v>193</v>
      </c>
      <c r="AR64" s="159">
        <v>250</v>
      </c>
      <c r="AS64" s="159">
        <v>286</v>
      </c>
      <c r="AT64" s="159">
        <v>314</v>
      </c>
      <c r="AU64" s="159">
        <v>408</v>
      </c>
      <c r="AV64" s="159">
        <v>434</v>
      </c>
      <c r="AW64" s="159">
        <v>416</v>
      </c>
      <c r="AX64" s="159">
        <v>480</v>
      </c>
      <c r="AY64" s="159">
        <v>524.29999999999995</v>
      </c>
      <c r="AZ64" s="159">
        <v>340.8</v>
      </c>
      <c r="BA64" s="159">
        <v>502</v>
      </c>
      <c r="BB64" s="159">
        <v>553</v>
      </c>
      <c r="BC64" s="159">
        <v>635</v>
      </c>
      <c r="BD64" s="159">
        <v>648</v>
      </c>
      <c r="BE64" s="159">
        <v>635.94107848647479</v>
      </c>
      <c r="BF64" s="159">
        <v>723.75621958442548</v>
      </c>
      <c r="BG64" s="159">
        <v>1035</v>
      </c>
      <c r="BH64" s="159">
        <v>1291.17</v>
      </c>
      <c r="BI64" s="159">
        <v>1183.6549443026729</v>
      </c>
      <c r="BJ64" s="159">
        <v>1312.9542119951134</v>
      </c>
      <c r="BK64" s="159">
        <v>1623.1882790812579</v>
      </c>
      <c r="BL64" s="159">
        <v>1949.4219162508432</v>
      </c>
      <c r="BM64" s="159">
        <v>2026.2023687265355</v>
      </c>
      <c r="BN64" s="159">
        <v>2134.4746846376861</v>
      </c>
      <c r="BO64" s="159">
        <v>2194.8675095390704</v>
      </c>
      <c r="BP64" s="159">
        <v>2244.5398762216823</v>
      </c>
      <c r="BQ64" s="159">
        <v>2236</v>
      </c>
      <c r="BR64" s="159">
        <v>2260</v>
      </c>
      <c r="BS64" s="159">
        <v>2351</v>
      </c>
      <c r="BT64" s="159">
        <v>2292</v>
      </c>
      <c r="BU64" s="159">
        <v>2306</v>
      </c>
      <c r="BV64" s="159">
        <v>2406</v>
      </c>
      <c r="BW64" s="159">
        <v>2512</v>
      </c>
      <c r="BX64" s="159">
        <v>2486</v>
      </c>
      <c r="BY64" s="159">
        <v>2636</v>
      </c>
      <c r="BZ64" s="159">
        <v>2631</v>
      </c>
      <c r="CA64" s="159">
        <v>2843.2296594248655</v>
      </c>
      <c r="CB64" s="159">
        <v>2976.4696887931327</v>
      </c>
      <c r="CC64" s="159">
        <v>3021.7444241699145</v>
      </c>
      <c r="CD64" s="159">
        <v>3064.0028245005733</v>
      </c>
      <c r="CE64" s="160">
        <v>3121.0182250372113</v>
      </c>
    </row>
    <row r="65" spans="1:83" x14ac:dyDescent="0.35">
      <c r="A65" s="153"/>
      <c r="B65" s="53" t="s">
        <v>299</v>
      </c>
      <c r="C65" s="158" t="s">
        <v>251</v>
      </c>
      <c r="D65" s="159">
        <v>0</v>
      </c>
      <c r="E65" s="159">
        <v>0</v>
      </c>
      <c r="F65" s="159">
        <v>0</v>
      </c>
      <c r="G65" s="159">
        <v>0</v>
      </c>
      <c r="H65" s="159">
        <v>0</v>
      </c>
      <c r="I65" s="159">
        <v>0</v>
      </c>
      <c r="J65" s="159">
        <v>0</v>
      </c>
      <c r="K65" s="159">
        <v>0</v>
      </c>
      <c r="L65" s="159">
        <v>0</v>
      </c>
      <c r="M65" s="159">
        <v>0</v>
      </c>
      <c r="N65" s="159">
        <v>0</v>
      </c>
      <c r="O65" s="159">
        <v>0</v>
      </c>
      <c r="P65" s="159">
        <v>0</v>
      </c>
      <c r="Q65" s="159">
        <v>0</v>
      </c>
      <c r="R65" s="159">
        <v>0</v>
      </c>
      <c r="S65" s="159">
        <v>0</v>
      </c>
      <c r="T65" s="159">
        <v>0</v>
      </c>
      <c r="U65" s="159">
        <v>0</v>
      </c>
      <c r="V65" s="159">
        <v>0</v>
      </c>
      <c r="W65" s="159">
        <v>0</v>
      </c>
      <c r="X65" s="159">
        <v>0</v>
      </c>
      <c r="Y65" s="159">
        <v>0</v>
      </c>
      <c r="Z65" s="159">
        <v>0</v>
      </c>
      <c r="AA65" s="159">
        <v>0</v>
      </c>
      <c r="AB65" s="159">
        <v>0</v>
      </c>
      <c r="AC65" s="159">
        <v>0</v>
      </c>
      <c r="AD65" s="159">
        <v>0</v>
      </c>
      <c r="AE65" s="159">
        <v>0</v>
      </c>
      <c r="AF65" s="159">
        <v>0</v>
      </c>
      <c r="AG65" s="159">
        <v>0</v>
      </c>
      <c r="AH65" s="159">
        <v>0</v>
      </c>
      <c r="AI65" s="159">
        <v>0</v>
      </c>
      <c r="AJ65" s="159">
        <v>0</v>
      </c>
      <c r="AK65" s="159">
        <v>0</v>
      </c>
      <c r="AL65" s="159">
        <v>0</v>
      </c>
      <c r="AM65" s="159">
        <v>500</v>
      </c>
      <c r="AN65" s="159">
        <v>508</v>
      </c>
      <c r="AO65" s="159">
        <v>545</v>
      </c>
      <c r="AP65" s="159">
        <v>757</v>
      </c>
      <c r="AQ65" s="159">
        <v>840</v>
      </c>
      <c r="AR65" s="159">
        <v>898</v>
      </c>
      <c r="AS65" s="159">
        <v>949</v>
      </c>
      <c r="AT65" s="159">
        <v>941</v>
      </c>
      <c r="AU65" s="159">
        <v>781</v>
      </c>
      <c r="AV65" s="159">
        <v>688</v>
      </c>
      <c r="AW65" s="159">
        <v>659</v>
      </c>
      <c r="AX65" s="159">
        <v>80</v>
      </c>
      <c r="AY65" s="159">
        <v>36.299999999999997</v>
      </c>
      <c r="AZ65" s="159">
        <v>97.6</v>
      </c>
      <c r="BA65" s="159">
        <v>26</v>
      </c>
      <c r="BB65" s="159">
        <v>27</v>
      </c>
      <c r="BC65" s="159">
        <v>66</v>
      </c>
      <c r="BD65" s="159">
        <v>67</v>
      </c>
      <c r="BE65" s="159">
        <v>69</v>
      </c>
      <c r="BF65" s="159">
        <v>70</v>
      </c>
      <c r="BG65" s="159">
        <v>79.728606106509176</v>
      </c>
      <c r="BH65" s="159">
        <v>43</v>
      </c>
      <c r="BI65" s="159">
        <v>41</v>
      </c>
      <c r="BJ65" s="159">
        <v>45</v>
      </c>
      <c r="BK65" s="159">
        <v>43.47423573035443</v>
      </c>
      <c r="BL65" s="159">
        <v>46.203362466202719</v>
      </c>
      <c r="BM65" s="159">
        <v>46.819417065825782</v>
      </c>
      <c r="BN65" s="159">
        <v>44.415302132907541</v>
      </c>
      <c r="BO65" s="159">
        <v>47.37944846742954</v>
      </c>
      <c r="BP65" s="159">
        <v>56</v>
      </c>
      <c r="BQ65" s="159">
        <v>50</v>
      </c>
      <c r="BR65" s="159">
        <v>5</v>
      </c>
      <c r="BS65" s="159">
        <v>0</v>
      </c>
      <c r="BT65" s="159">
        <v>0</v>
      </c>
      <c r="BU65" s="159">
        <v>0</v>
      </c>
      <c r="BV65" s="159">
        <v>0</v>
      </c>
      <c r="BW65" s="159">
        <v>0</v>
      </c>
      <c r="BX65" s="159">
        <v>50</v>
      </c>
      <c r="BY65" s="159">
        <v>66</v>
      </c>
      <c r="BZ65" s="159">
        <v>0</v>
      </c>
      <c r="CA65" s="159">
        <v>0</v>
      </c>
      <c r="CB65" s="159">
        <v>0</v>
      </c>
      <c r="CC65" s="159">
        <v>0</v>
      </c>
      <c r="CD65" s="159">
        <v>0</v>
      </c>
      <c r="CE65" s="160">
        <v>0</v>
      </c>
    </row>
    <row r="66" spans="1:83" x14ac:dyDescent="0.35">
      <c r="A66" s="153"/>
      <c r="B66" s="53" t="s">
        <v>300</v>
      </c>
      <c r="C66" s="158" t="s">
        <v>257</v>
      </c>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c r="BH66" s="159"/>
      <c r="BI66" s="159"/>
      <c r="BJ66" s="159"/>
      <c r="BK66" s="159"/>
      <c r="BL66" s="159"/>
      <c r="BM66" s="159"/>
      <c r="BN66" s="159"/>
      <c r="BO66" s="159"/>
      <c r="BP66" s="159"/>
      <c r="BQ66" s="159"/>
      <c r="BR66" s="159"/>
      <c r="BS66" s="159"/>
      <c r="BT66" s="159"/>
      <c r="BU66" s="159"/>
      <c r="BV66" s="159">
        <v>6.3246354783961998</v>
      </c>
      <c r="BW66" s="159">
        <v>7.2606378499366624</v>
      </c>
      <c r="BX66" s="159">
        <v>0.44222859386119029</v>
      </c>
      <c r="BY66" s="159">
        <v>3.9771177446729817</v>
      </c>
      <c r="BZ66" s="159">
        <v>0.39438674282854508</v>
      </c>
      <c r="CA66" s="159">
        <v>0.52514071038200105</v>
      </c>
      <c r="CB66" s="159">
        <v>0.75566961181637893</v>
      </c>
      <c r="CC66" s="159">
        <v>1.0214303935942672</v>
      </c>
      <c r="CD66" s="159">
        <v>1.3059333805071489</v>
      </c>
      <c r="CE66" s="160">
        <v>1.6314738926557388</v>
      </c>
    </row>
    <row r="67" spans="1:83" x14ac:dyDescent="0.35">
      <c r="A67" s="164"/>
      <c r="B67" s="53" t="s">
        <v>301</v>
      </c>
      <c r="C67" s="158" t="s">
        <v>257</v>
      </c>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v>14</v>
      </c>
      <c r="AR67" s="159">
        <v>15</v>
      </c>
      <c r="AS67" s="159">
        <v>15</v>
      </c>
      <c r="AT67" s="159">
        <v>19</v>
      </c>
      <c r="AU67" s="159">
        <v>22.698</v>
      </c>
      <c r="AV67" s="159">
        <v>22.576000000000001</v>
      </c>
      <c r="AW67" s="159">
        <v>23.443000000000001</v>
      </c>
      <c r="AX67" s="159">
        <v>22.434000000000001</v>
      </c>
      <c r="AY67" s="159">
        <v>21.899000000000001</v>
      </c>
      <c r="AZ67" s="159">
        <v>22.006</v>
      </c>
      <c r="BA67" s="159">
        <v>19.994</v>
      </c>
      <c r="BB67" s="159">
        <v>18.376999999999999</v>
      </c>
      <c r="BC67" s="159">
        <v>17.431000000000001</v>
      </c>
      <c r="BD67" s="159">
        <v>44.381999999999998</v>
      </c>
      <c r="BE67" s="159">
        <v>61</v>
      </c>
      <c r="BF67" s="159">
        <v>110.63800000000001</v>
      </c>
      <c r="BG67" s="159">
        <v>120.54600000000001</v>
      </c>
      <c r="BH67" s="159">
        <v>119.50700000000001</v>
      </c>
      <c r="BI67" s="159">
        <v>120.578</v>
      </c>
      <c r="BJ67" s="159">
        <v>120.111</v>
      </c>
      <c r="BK67" s="159">
        <v>123.071</v>
      </c>
      <c r="BL67" s="159">
        <v>133.291</v>
      </c>
      <c r="BM67" s="159">
        <v>138.81399999999999</v>
      </c>
      <c r="BN67" s="159">
        <v>130.89869660000002</v>
      </c>
      <c r="BO67" s="159">
        <v>46.04</v>
      </c>
      <c r="BP67" s="159">
        <v>39.037999999999997</v>
      </c>
      <c r="BQ67" s="159">
        <v>37.116999999999997</v>
      </c>
      <c r="BR67" s="159">
        <v>33.851999999999997</v>
      </c>
      <c r="BS67" s="159">
        <v>30.114000000000001</v>
      </c>
      <c r="BT67" s="159">
        <v>27.888000000000002</v>
      </c>
      <c r="BU67" s="159">
        <v>25.613999999999965</v>
      </c>
      <c r="BV67" s="159">
        <v>24.831</v>
      </c>
      <c r="BW67" s="159">
        <v>25.919</v>
      </c>
      <c r="BX67" s="159">
        <v>27.905347539999973</v>
      </c>
      <c r="BY67" s="159">
        <v>25.654237789999986</v>
      </c>
      <c r="BZ67" s="159">
        <v>24.430243916015698</v>
      </c>
      <c r="CA67" s="159">
        <v>28.265146956605285</v>
      </c>
      <c r="CB67" s="159">
        <v>28.619638635799049</v>
      </c>
      <c r="CC67" s="159">
        <v>27.956791253814451</v>
      </c>
      <c r="CD67" s="159">
        <v>26.867645268157997</v>
      </c>
      <c r="CE67" s="160">
        <v>25.719665585341488</v>
      </c>
    </row>
    <row r="68" spans="1:83" x14ac:dyDescent="0.35">
      <c r="A68" s="169"/>
      <c r="B68" s="53" t="s">
        <v>302</v>
      </c>
      <c r="C68" s="158" t="s">
        <v>251</v>
      </c>
      <c r="D68" s="159">
        <v>15.2</v>
      </c>
      <c r="E68" s="159">
        <v>19.2</v>
      </c>
      <c r="F68" s="159">
        <v>17</v>
      </c>
      <c r="G68" s="159">
        <v>14.8</v>
      </c>
      <c r="H68" s="159">
        <v>26.8</v>
      </c>
      <c r="I68" s="159">
        <v>22.2</v>
      </c>
      <c r="J68" s="159">
        <v>15.7</v>
      </c>
      <c r="K68" s="159">
        <v>15.7</v>
      </c>
      <c r="L68" s="159">
        <v>20.9</v>
      </c>
      <c r="M68" s="159">
        <v>25.4</v>
      </c>
      <c r="N68" s="159">
        <v>49.4</v>
      </c>
      <c r="O68" s="159">
        <v>41.9</v>
      </c>
      <c r="P68" s="159">
        <v>30.2</v>
      </c>
      <c r="Q68" s="159">
        <v>36.299999999999997</v>
      </c>
      <c r="R68" s="159">
        <v>64.5</v>
      </c>
      <c r="S68" s="159">
        <v>64.599999999999994</v>
      </c>
      <c r="T68" s="159">
        <v>44.9</v>
      </c>
      <c r="U68" s="159">
        <v>49.2</v>
      </c>
      <c r="V68" s="159">
        <v>78.3</v>
      </c>
      <c r="W68" s="159">
        <v>121.7</v>
      </c>
      <c r="X68" s="159">
        <v>123.3</v>
      </c>
      <c r="Y68" s="159">
        <v>127.1</v>
      </c>
      <c r="Z68" s="159">
        <v>150.4</v>
      </c>
      <c r="AA68" s="159">
        <v>239.4</v>
      </c>
      <c r="AB68" s="159">
        <v>209.1</v>
      </c>
      <c r="AC68" s="159">
        <v>174.09</v>
      </c>
      <c r="AD68" s="159">
        <v>214.12200000000001</v>
      </c>
      <c r="AE68" s="159">
        <v>454.38499999999999</v>
      </c>
      <c r="AF68" s="159">
        <v>558.846</v>
      </c>
      <c r="AG68" s="159">
        <v>628.82600000000002</v>
      </c>
      <c r="AH68" s="159">
        <v>632</v>
      </c>
      <c r="AI68" s="159">
        <v>653</v>
      </c>
      <c r="AJ68" s="159">
        <v>1280</v>
      </c>
      <c r="AK68" s="159">
        <v>1702</v>
      </c>
      <c r="AL68" s="159">
        <v>1500</v>
      </c>
      <c r="AM68" s="159">
        <v>1497</v>
      </c>
      <c r="AN68" s="159">
        <v>1578</v>
      </c>
      <c r="AO68" s="159">
        <v>1589</v>
      </c>
      <c r="AP68" s="159">
        <v>1734</v>
      </c>
      <c r="AQ68" s="159">
        <v>1467.9280000000001</v>
      </c>
      <c r="AR68" s="159">
        <v>1106.7449999999999</v>
      </c>
      <c r="AS68" s="159">
        <v>733.41</v>
      </c>
      <c r="AT68" s="159">
        <v>869.84</v>
      </c>
      <c r="AU68" s="159">
        <v>1603.8150000000001</v>
      </c>
      <c r="AV68" s="159">
        <v>1760.1579999999999</v>
      </c>
      <c r="AW68" s="159">
        <v>1651.7639999999999</v>
      </c>
      <c r="AX68" s="159">
        <v>1299.4829999999999</v>
      </c>
      <c r="AY68" s="159">
        <v>1101.827</v>
      </c>
      <c r="AZ68" s="159">
        <v>587.298</v>
      </c>
      <c r="BA68" s="159"/>
      <c r="BB68" s="159"/>
      <c r="BC68" s="159"/>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c r="CA68" s="159"/>
      <c r="CB68" s="159"/>
      <c r="CC68" s="159"/>
      <c r="CD68" s="159"/>
      <c r="CE68" s="160"/>
    </row>
    <row r="69" spans="1:83" x14ac:dyDescent="0.35">
      <c r="A69" s="153"/>
      <c r="B69" s="168" t="s">
        <v>303</v>
      </c>
      <c r="C69" s="158"/>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c r="BK69" s="159"/>
      <c r="BL69" s="159"/>
      <c r="BM69" s="159"/>
      <c r="BN69" s="159"/>
      <c r="BO69" s="159"/>
      <c r="BP69" s="159"/>
      <c r="BQ69" s="159">
        <f t="shared" ref="BQ69:CE69" si="13">SUM(BQ70:BQ71)</f>
        <v>5.8574696600000031</v>
      </c>
      <c r="BR69" s="159">
        <f t="shared" si="13"/>
        <v>56.150329630000009</v>
      </c>
      <c r="BS69" s="159">
        <f t="shared" si="13"/>
        <v>490.88279648000002</v>
      </c>
      <c r="BT69" s="159">
        <f t="shared" si="13"/>
        <v>1585.7627723199994</v>
      </c>
      <c r="BU69" s="159">
        <f t="shared" si="13"/>
        <v>3322.5426384599987</v>
      </c>
      <c r="BV69" s="159">
        <f t="shared" si="13"/>
        <v>8134.8647156900006</v>
      </c>
      <c r="BW69" s="159">
        <f t="shared" si="13"/>
        <v>18388.256169110005</v>
      </c>
      <c r="BX69" s="159">
        <f t="shared" si="13"/>
        <v>38320.348814015022</v>
      </c>
      <c r="BY69" s="159">
        <f t="shared" si="13"/>
        <v>40935.681691392034</v>
      </c>
      <c r="BZ69" s="159">
        <f t="shared" si="13"/>
        <v>43404.52316044546</v>
      </c>
      <c r="CA69" s="159">
        <f t="shared" si="13"/>
        <v>50819.168293422241</v>
      </c>
      <c r="CB69" s="159">
        <f t="shared" si="13"/>
        <v>61159.780003489999</v>
      </c>
      <c r="CC69" s="159">
        <f t="shared" si="13"/>
        <v>70364.766783840343</v>
      </c>
      <c r="CD69" s="159">
        <f t="shared" si="13"/>
        <v>72553.126069768536</v>
      </c>
      <c r="CE69" s="160">
        <f t="shared" si="13"/>
        <v>74686.847077777711</v>
      </c>
    </row>
    <row r="70" spans="1:83" x14ac:dyDescent="0.35">
      <c r="A70" s="153"/>
      <c r="B70" s="170" t="s">
        <v>304</v>
      </c>
      <c r="C70" s="158" t="s">
        <v>257</v>
      </c>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c r="BK70" s="159"/>
      <c r="BL70" s="159"/>
      <c r="BM70" s="159"/>
      <c r="BN70" s="159"/>
      <c r="BO70" s="159"/>
      <c r="BP70" s="159"/>
      <c r="BQ70" s="159">
        <v>0.78372308559481874</v>
      </c>
      <c r="BR70" s="159">
        <v>5.5093570434945436</v>
      </c>
      <c r="BS70" s="159">
        <v>33.773460637049745</v>
      </c>
      <c r="BT70" s="159">
        <v>692.39557576368315</v>
      </c>
      <c r="BU70" s="159">
        <v>1996.8506732649296</v>
      </c>
      <c r="BV70" s="159">
        <v>6170.0886903764313</v>
      </c>
      <c r="BW70" s="159">
        <v>11637.205799996726</v>
      </c>
      <c r="BX70" s="159">
        <v>21720.995222049096</v>
      </c>
      <c r="BY70" s="159">
        <v>27814.887464860654</v>
      </c>
      <c r="BZ70" s="159">
        <v>33175.328811048508</v>
      </c>
      <c r="CA70" s="159">
        <v>36055.836461061372</v>
      </c>
      <c r="CB70" s="159">
        <v>43614.107007068917</v>
      </c>
      <c r="CC70" s="159">
        <v>50622.618209552296</v>
      </c>
      <c r="CD70" s="159">
        <v>52881.196750509669</v>
      </c>
      <c r="CE70" s="160">
        <v>55132.092915549038</v>
      </c>
    </row>
    <row r="71" spans="1:83" x14ac:dyDescent="0.35">
      <c r="A71" s="153"/>
      <c r="B71" s="170" t="s">
        <v>305</v>
      </c>
      <c r="C71" s="158" t="s">
        <v>257</v>
      </c>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c r="BH71" s="159"/>
      <c r="BI71" s="159"/>
      <c r="BJ71" s="159"/>
      <c r="BK71" s="159"/>
      <c r="BL71" s="159"/>
      <c r="BM71" s="159"/>
      <c r="BN71" s="159"/>
      <c r="BO71" s="159"/>
      <c r="BP71" s="159"/>
      <c r="BQ71" s="159">
        <v>5.0737465744051846</v>
      </c>
      <c r="BR71" s="159">
        <v>50.640972586505463</v>
      </c>
      <c r="BS71" s="159">
        <v>457.10933584295026</v>
      </c>
      <c r="BT71" s="159">
        <v>893.36719655631623</v>
      </c>
      <c r="BU71" s="159">
        <v>1325.6919651950693</v>
      </c>
      <c r="BV71" s="159">
        <v>1964.7760253135691</v>
      </c>
      <c r="BW71" s="159">
        <v>6751.0503691132781</v>
      </c>
      <c r="BX71" s="159">
        <v>16599.353591965926</v>
      </c>
      <c r="BY71" s="159">
        <v>13120.794226531378</v>
      </c>
      <c r="BZ71" s="159">
        <v>10229.194349396948</v>
      </c>
      <c r="CA71" s="159">
        <v>14763.331832360871</v>
      </c>
      <c r="CB71" s="159">
        <v>17545.672996421086</v>
      </c>
      <c r="CC71" s="159">
        <v>19742.148574288043</v>
      </c>
      <c r="CD71" s="159">
        <v>19671.929319258863</v>
      </c>
      <c r="CE71" s="160">
        <v>19554.754162228674</v>
      </c>
    </row>
    <row r="72" spans="1:83" x14ac:dyDescent="0.35">
      <c r="A72" s="164"/>
      <c r="B72" s="53" t="s">
        <v>306</v>
      </c>
      <c r="C72" s="158" t="s">
        <v>248</v>
      </c>
      <c r="D72" s="159">
        <v>0</v>
      </c>
      <c r="E72" s="159">
        <v>0</v>
      </c>
      <c r="F72" s="159">
        <v>0</v>
      </c>
      <c r="G72" s="159">
        <v>0</v>
      </c>
      <c r="H72" s="159">
        <v>0</v>
      </c>
      <c r="I72" s="159">
        <v>0</v>
      </c>
      <c r="J72" s="159">
        <v>0</v>
      </c>
      <c r="K72" s="159">
        <v>0</v>
      </c>
      <c r="L72" s="159">
        <v>0</v>
      </c>
      <c r="M72" s="159">
        <v>0</v>
      </c>
      <c r="N72" s="159">
        <v>0</v>
      </c>
      <c r="O72" s="159">
        <v>0</v>
      </c>
      <c r="P72" s="159">
        <v>0</v>
      </c>
      <c r="Q72" s="159">
        <v>0</v>
      </c>
      <c r="R72" s="159">
        <v>0</v>
      </c>
      <c r="S72" s="159">
        <v>0</v>
      </c>
      <c r="T72" s="159">
        <v>0</v>
      </c>
      <c r="U72" s="159">
        <v>0</v>
      </c>
      <c r="V72" s="159">
        <v>0</v>
      </c>
      <c r="W72" s="159">
        <v>0</v>
      </c>
      <c r="X72" s="159">
        <v>0</v>
      </c>
      <c r="Y72" s="159">
        <v>0</v>
      </c>
      <c r="Z72" s="159">
        <v>0</v>
      </c>
      <c r="AA72" s="159">
        <v>0</v>
      </c>
      <c r="AB72" s="159">
        <v>0</v>
      </c>
      <c r="AC72" s="159">
        <v>0</v>
      </c>
      <c r="AD72" s="159">
        <v>0</v>
      </c>
      <c r="AE72" s="159">
        <v>0</v>
      </c>
      <c r="AF72" s="159">
        <v>0</v>
      </c>
      <c r="AG72" s="159">
        <v>0</v>
      </c>
      <c r="AH72" s="159">
        <v>0</v>
      </c>
      <c r="AI72" s="159">
        <v>0</v>
      </c>
      <c r="AJ72" s="159">
        <v>0</v>
      </c>
      <c r="AK72" s="159">
        <v>0</v>
      </c>
      <c r="AL72" s="159">
        <v>0</v>
      </c>
      <c r="AM72" s="159">
        <v>0</v>
      </c>
      <c r="AN72" s="159">
        <v>0</v>
      </c>
      <c r="AO72" s="159">
        <v>0</v>
      </c>
      <c r="AP72" s="159">
        <v>0</v>
      </c>
      <c r="AQ72" s="159">
        <v>0</v>
      </c>
      <c r="AR72" s="159">
        <v>0</v>
      </c>
      <c r="AS72" s="159">
        <v>0</v>
      </c>
      <c r="AT72" s="159">
        <v>0</v>
      </c>
      <c r="AU72" s="159">
        <v>0</v>
      </c>
      <c r="AV72" s="159">
        <v>0</v>
      </c>
      <c r="AW72" s="159">
        <v>2.5999999999999999E-2</v>
      </c>
      <c r="AX72" s="159">
        <v>1.7000000000000001E-2</v>
      </c>
      <c r="AY72" s="159">
        <v>0</v>
      </c>
      <c r="AZ72" s="159">
        <v>8.9999999999999993E-3</v>
      </c>
      <c r="BA72" s="159">
        <v>1.2E-2</v>
      </c>
      <c r="BB72" s="159">
        <v>0</v>
      </c>
      <c r="BC72" s="159">
        <v>0.06</v>
      </c>
      <c r="BD72" s="159">
        <v>60.734000000000002</v>
      </c>
      <c r="BE72" s="159">
        <v>6.5244999999999997</v>
      </c>
      <c r="BF72" s="159">
        <v>0.56799999999999995</v>
      </c>
      <c r="BG72" s="159">
        <v>0.47799999999999998</v>
      </c>
      <c r="BH72" s="159">
        <v>0.42899999999999999</v>
      </c>
      <c r="BI72" s="159">
        <v>0.5</v>
      </c>
      <c r="BJ72" s="159">
        <v>0.38900000000000001</v>
      </c>
      <c r="BK72" s="159">
        <v>0.2</v>
      </c>
      <c r="BL72" s="159">
        <v>0</v>
      </c>
      <c r="BM72" s="159">
        <v>0.29149999999999998</v>
      </c>
      <c r="BN72" s="159">
        <v>9.1499999999999998E-2</v>
      </c>
      <c r="BO72" s="159">
        <v>0</v>
      </c>
      <c r="BP72" s="159">
        <v>0</v>
      </c>
      <c r="BQ72" s="159">
        <v>2.1110000000001961E-4</v>
      </c>
      <c r="BR72" s="159">
        <v>9.9999999999999978E-2</v>
      </c>
      <c r="BS72" s="159">
        <v>0.24</v>
      </c>
      <c r="BT72" s="159">
        <v>0.24</v>
      </c>
      <c r="BU72" s="159">
        <v>0.36</v>
      </c>
      <c r="BV72" s="159">
        <v>0.19999999999999996</v>
      </c>
      <c r="BW72" s="159">
        <v>0.3</v>
      </c>
      <c r="BX72" s="159">
        <v>0.24</v>
      </c>
      <c r="BY72" s="159">
        <v>0</v>
      </c>
      <c r="BZ72" s="159">
        <v>0</v>
      </c>
      <c r="CA72" s="159">
        <v>0</v>
      </c>
      <c r="CB72" s="159">
        <v>0</v>
      </c>
      <c r="CC72" s="159">
        <v>0</v>
      </c>
      <c r="CD72" s="159">
        <v>0</v>
      </c>
      <c r="CE72" s="160">
        <v>0</v>
      </c>
    </row>
    <row r="73" spans="1:83" ht="26.25" customHeight="1" x14ac:dyDescent="0.35">
      <c r="A73" s="153"/>
      <c r="B73" s="53" t="s">
        <v>307</v>
      </c>
      <c r="C73" s="158" t="s">
        <v>248</v>
      </c>
      <c r="D73" s="159">
        <v>86</v>
      </c>
      <c r="E73" s="159">
        <v>83.8</v>
      </c>
      <c r="F73" s="159">
        <v>81.3</v>
      </c>
      <c r="G73" s="159">
        <v>79.400000000000006</v>
      </c>
      <c r="H73" s="159">
        <v>86.8</v>
      </c>
      <c r="I73" s="159">
        <v>82.7</v>
      </c>
      <c r="J73" s="159">
        <v>86.7</v>
      </c>
      <c r="K73" s="159">
        <v>88.4</v>
      </c>
      <c r="L73" s="159">
        <v>89</v>
      </c>
      <c r="M73" s="159">
        <v>90.8</v>
      </c>
      <c r="N73" s="159">
        <v>100.5</v>
      </c>
      <c r="O73" s="159">
        <v>99.2</v>
      </c>
      <c r="P73" s="159">
        <v>95.8</v>
      </c>
      <c r="Q73" s="159">
        <v>103.6</v>
      </c>
      <c r="R73" s="159">
        <v>101.9</v>
      </c>
      <c r="S73" s="159">
        <v>109.9</v>
      </c>
      <c r="T73" s="159">
        <v>110.4</v>
      </c>
      <c r="U73" s="159">
        <v>120.9</v>
      </c>
      <c r="V73" s="159">
        <v>118.4</v>
      </c>
      <c r="W73" s="159">
        <v>120.8</v>
      </c>
      <c r="X73" s="159">
        <v>124.7</v>
      </c>
      <c r="Y73" s="159">
        <v>124.6</v>
      </c>
      <c r="Z73" s="159">
        <v>128</v>
      </c>
      <c r="AA73" s="159">
        <v>136.69999999999999</v>
      </c>
      <c r="AB73" s="159">
        <v>149.69999999999999</v>
      </c>
      <c r="AC73" s="159">
        <v>164</v>
      </c>
      <c r="AD73" s="159">
        <v>203.9</v>
      </c>
      <c r="AE73" s="159">
        <v>258.10000000000002</v>
      </c>
      <c r="AF73" s="159">
        <v>282.89999999999998</v>
      </c>
      <c r="AG73" s="159">
        <v>309.60000000000002</v>
      </c>
      <c r="AH73" s="159">
        <v>340</v>
      </c>
      <c r="AI73" s="159">
        <v>375</v>
      </c>
      <c r="AJ73" s="159">
        <v>424</v>
      </c>
      <c r="AK73" s="159">
        <v>479</v>
      </c>
      <c r="AL73" s="159">
        <v>504</v>
      </c>
      <c r="AM73" s="159">
        <v>524</v>
      </c>
      <c r="AN73" s="159">
        <v>544</v>
      </c>
      <c r="AO73" s="159">
        <v>581</v>
      </c>
      <c r="AP73" s="159">
        <v>590</v>
      </c>
      <c r="AQ73" s="159">
        <v>599</v>
      </c>
      <c r="AR73" s="159">
        <v>610.34400000000005</v>
      </c>
      <c r="AS73" s="159">
        <v>640.85199999999998</v>
      </c>
      <c r="AT73" s="159">
        <v>821.56471568504003</v>
      </c>
      <c r="AU73" s="159">
        <v>966.63</v>
      </c>
      <c r="AV73" s="159">
        <v>1157.8209999999999</v>
      </c>
      <c r="AW73" s="159">
        <v>1286.308</v>
      </c>
      <c r="AX73" s="159">
        <v>1146.847</v>
      </c>
      <c r="AY73" s="159">
        <v>1257.923</v>
      </c>
      <c r="AZ73" s="159">
        <v>1351.4369999999999</v>
      </c>
      <c r="BA73" s="159">
        <v>1288.18</v>
      </c>
      <c r="BB73" s="159">
        <v>1263.556</v>
      </c>
      <c r="BC73" s="159">
        <v>1255.5229999999999</v>
      </c>
      <c r="BD73" s="159">
        <v>1395.876</v>
      </c>
      <c r="BE73" s="159">
        <v>1238</v>
      </c>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c r="CB73" s="159"/>
      <c r="CC73" s="159"/>
      <c r="CD73" s="159"/>
      <c r="CE73" s="160"/>
    </row>
    <row r="74" spans="1:83" x14ac:dyDescent="0.35">
      <c r="A74" s="153"/>
      <c r="B74" s="53" t="s">
        <v>308</v>
      </c>
      <c r="C74" s="158" t="s">
        <v>248</v>
      </c>
      <c r="D74" s="159">
        <v>0</v>
      </c>
      <c r="E74" s="159">
        <v>0</v>
      </c>
      <c r="F74" s="159">
        <v>0</v>
      </c>
      <c r="G74" s="159">
        <v>0</v>
      </c>
      <c r="H74" s="159">
        <v>0</v>
      </c>
      <c r="I74" s="159">
        <v>0</v>
      </c>
      <c r="J74" s="159">
        <v>0</v>
      </c>
      <c r="K74" s="159">
        <v>0</v>
      </c>
      <c r="L74" s="159">
        <v>0</v>
      </c>
      <c r="M74" s="159">
        <v>0</v>
      </c>
      <c r="N74" s="159">
        <v>0</v>
      </c>
      <c r="O74" s="159">
        <v>0</v>
      </c>
      <c r="P74" s="159">
        <v>0</v>
      </c>
      <c r="Q74" s="159">
        <v>0</v>
      </c>
      <c r="R74" s="159">
        <v>0</v>
      </c>
      <c r="S74" s="159">
        <v>0</v>
      </c>
      <c r="T74" s="159">
        <v>0</v>
      </c>
      <c r="U74" s="159">
        <v>0</v>
      </c>
      <c r="V74" s="159">
        <v>0</v>
      </c>
      <c r="W74" s="159">
        <v>0</v>
      </c>
      <c r="X74" s="159">
        <v>0</v>
      </c>
      <c r="Y74" s="159">
        <v>0</v>
      </c>
      <c r="Z74" s="159">
        <v>0</v>
      </c>
      <c r="AA74" s="159">
        <v>0</v>
      </c>
      <c r="AB74" s="159">
        <v>0</v>
      </c>
      <c r="AC74" s="159">
        <v>0</v>
      </c>
      <c r="AD74" s="159">
        <v>0</v>
      </c>
      <c r="AE74" s="159">
        <v>0</v>
      </c>
      <c r="AF74" s="159">
        <v>0</v>
      </c>
      <c r="AG74" s="159">
        <v>0</v>
      </c>
      <c r="AH74" s="159">
        <v>0</v>
      </c>
      <c r="AI74" s="159">
        <v>0</v>
      </c>
      <c r="AJ74" s="159">
        <v>0</v>
      </c>
      <c r="AK74" s="159">
        <v>0</v>
      </c>
      <c r="AL74" s="159">
        <v>0</v>
      </c>
      <c r="AM74" s="159">
        <v>0</v>
      </c>
      <c r="AN74" s="159">
        <v>0</v>
      </c>
      <c r="AO74" s="159">
        <v>0</v>
      </c>
      <c r="AP74" s="159">
        <v>0</v>
      </c>
      <c r="AQ74" s="159">
        <v>0</v>
      </c>
      <c r="AR74" s="159">
        <v>0</v>
      </c>
      <c r="AS74" s="159">
        <v>0</v>
      </c>
      <c r="AT74" s="159">
        <v>0</v>
      </c>
      <c r="AU74" s="159">
        <v>0</v>
      </c>
      <c r="AV74" s="159">
        <v>0</v>
      </c>
      <c r="AW74" s="159">
        <v>0</v>
      </c>
      <c r="AX74" s="159">
        <v>0</v>
      </c>
      <c r="AY74" s="159">
        <v>0</v>
      </c>
      <c r="AZ74" s="159">
        <v>0</v>
      </c>
      <c r="BA74" s="159">
        <v>190.64</v>
      </c>
      <c r="BB74" s="159">
        <v>194.422</v>
      </c>
      <c r="BC74" s="159">
        <v>759.476</v>
      </c>
      <c r="BD74" s="159">
        <v>1749.268</v>
      </c>
      <c r="BE74" s="159">
        <v>1680.5630000000001</v>
      </c>
      <c r="BF74" s="159">
        <v>1705.4359999999999</v>
      </c>
      <c r="BG74" s="159">
        <v>1915.596</v>
      </c>
      <c r="BH74" s="159">
        <v>1962.34</v>
      </c>
      <c r="BI74" s="159">
        <v>1981.7470000000001</v>
      </c>
      <c r="BJ74" s="159">
        <v>2015.0229999999999</v>
      </c>
      <c r="BK74" s="159">
        <v>2070.2523382699997</v>
      </c>
      <c r="BL74" s="159">
        <v>2700.6948084699998</v>
      </c>
      <c r="BM74" s="159">
        <v>2734.8132516599994</v>
      </c>
      <c r="BN74" s="159">
        <v>2759.4819029400005</v>
      </c>
      <c r="BO74" s="159">
        <v>2149.2390251900001</v>
      </c>
      <c r="BP74" s="159">
        <v>2144.0899999999997</v>
      </c>
      <c r="BQ74" s="159">
        <v>2140.0809990000007</v>
      </c>
      <c r="BR74" s="159">
        <v>2116.9060000000004</v>
      </c>
      <c r="BS74" s="159">
        <v>2073.1628880400003</v>
      </c>
      <c r="BT74" s="159">
        <v>2048.8185346599998</v>
      </c>
      <c r="BU74" s="159">
        <v>2022.5266947100001</v>
      </c>
      <c r="BV74" s="159">
        <v>1995.3827969600002</v>
      </c>
      <c r="BW74" s="159">
        <v>1973.5520848000003</v>
      </c>
      <c r="BX74" s="159">
        <v>1957.6668482600001</v>
      </c>
      <c r="BY74" s="159">
        <v>1971.1951581899998</v>
      </c>
      <c r="BZ74" s="159">
        <v>2002.1177737596065</v>
      </c>
      <c r="CA74" s="159">
        <v>2037.0389226406048</v>
      </c>
      <c r="CB74" s="159">
        <v>2065.5453421636225</v>
      </c>
      <c r="CC74" s="159">
        <v>2134.0684064480242</v>
      </c>
      <c r="CD74" s="159">
        <v>2153.6511507206915</v>
      </c>
      <c r="CE74" s="160">
        <v>2134.375285755284</v>
      </c>
    </row>
    <row r="75" spans="1:83" x14ac:dyDescent="0.35">
      <c r="A75" s="153"/>
      <c r="B75" s="53" t="s">
        <v>309</v>
      </c>
      <c r="C75" s="158" t="s">
        <v>257</v>
      </c>
      <c r="D75" s="159">
        <v>0</v>
      </c>
      <c r="E75" s="159">
        <v>0</v>
      </c>
      <c r="F75" s="159">
        <v>0</v>
      </c>
      <c r="G75" s="159">
        <v>0</v>
      </c>
      <c r="H75" s="159">
        <v>0</v>
      </c>
      <c r="I75" s="159">
        <v>0</v>
      </c>
      <c r="J75" s="159">
        <v>0</v>
      </c>
      <c r="K75" s="159">
        <v>0</v>
      </c>
      <c r="L75" s="159">
        <v>0</v>
      </c>
      <c r="M75" s="159">
        <v>0</v>
      </c>
      <c r="N75" s="159">
        <v>0</v>
      </c>
      <c r="O75" s="159">
        <v>0</v>
      </c>
      <c r="P75" s="159">
        <v>0</v>
      </c>
      <c r="Q75" s="159">
        <v>0</v>
      </c>
      <c r="R75" s="159">
        <v>0</v>
      </c>
      <c r="S75" s="159">
        <v>0</v>
      </c>
      <c r="T75" s="159">
        <v>0</v>
      </c>
      <c r="U75" s="159">
        <v>0</v>
      </c>
      <c r="V75" s="159">
        <v>0</v>
      </c>
      <c r="W75" s="159">
        <v>0</v>
      </c>
      <c r="X75" s="159">
        <v>0</v>
      </c>
      <c r="Y75" s="159">
        <v>0</v>
      </c>
      <c r="Z75" s="159">
        <v>0</v>
      </c>
      <c r="AA75" s="159">
        <v>0</v>
      </c>
      <c r="AB75" s="159">
        <v>0</v>
      </c>
      <c r="AC75" s="159">
        <v>0</v>
      </c>
      <c r="AD75" s="159">
        <v>0</v>
      </c>
      <c r="AE75" s="159">
        <v>0</v>
      </c>
      <c r="AF75" s="159">
        <v>0</v>
      </c>
      <c r="AG75" s="159">
        <v>0</v>
      </c>
      <c r="AH75" s="159">
        <v>0</v>
      </c>
      <c r="AI75" s="159">
        <v>0</v>
      </c>
      <c r="AJ75" s="159">
        <v>0</v>
      </c>
      <c r="AK75" s="159">
        <v>0</v>
      </c>
      <c r="AL75" s="159">
        <v>0</v>
      </c>
      <c r="AM75" s="159">
        <v>0</v>
      </c>
      <c r="AN75" s="159">
        <v>0</v>
      </c>
      <c r="AO75" s="159">
        <v>0</v>
      </c>
      <c r="AP75" s="159">
        <v>0</v>
      </c>
      <c r="AQ75" s="159">
        <v>0</v>
      </c>
      <c r="AR75" s="159">
        <v>33.869999999999997</v>
      </c>
      <c r="AS75" s="159">
        <v>25.613</v>
      </c>
      <c r="AT75" s="159">
        <v>10.731</v>
      </c>
      <c r="AU75" s="159">
        <v>4.2610000000000001</v>
      </c>
      <c r="AV75" s="159">
        <v>2.2210000000000001</v>
      </c>
      <c r="AW75" s="159">
        <v>1.3009999999999999</v>
      </c>
      <c r="AX75" s="159">
        <v>0.84199999999999997</v>
      </c>
      <c r="AY75" s="159">
        <v>1.5860000000000001</v>
      </c>
      <c r="AZ75" s="159">
        <v>0</v>
      </c>
      <c r="BA75" s="159">
        <v>0.22500000000000001</v>
      </c>
      <c r="BB75" s="159">
        <v>0.53600000000000003</v>
      </c>
      <c r="BC75" s="159">
        <v>0.21700000000000003</v>
      </c>
      <c r="BD75" s="159">
        <v>4.3999999999999997E-2</v>
      </c>
      <c r="BE75" s="159">
        <v>0.34199999999999997</v>
      </c>
      <c r="BF75" s="159">
        <v>0.34199999999999997</v>
      </c>
      <c r="BG75" s="159">
        <v>0.127</v>
      </c>
      <c r="BH75" s="159">
        <v>8.6999999999999994E-2</v>
      </c>
      <c r="BI75" s="159">
        <v>0</v>
      </c>
      <c r="BJ75" s="159">
        <v>0</v>
      </c>
      <c r="BK75" s="159">
        <v>0</v>
      </c>
      <c r="BL75" s="159">
        <v>0</v>
      </c>
      <c r="BM75" s="159">
        <v>0</v>
      </c>
      <c r="BN75" s="159">
        <v>0</v>
      </c>
      <c r="BO75" s="159">
        <v>0</v>
      </c>
      <c r="BP75" s="159">
        <v>0</v>
      </c>
      <c r="BQ75" s="159">
        <v>0</v>
      </c>
      <c r="BR75" s="159">
        <v>0</v>
      </c>
      <c r="BS75" s="159">
        <v>0</v>
      </c>
      <c r="BT75" s="159">
        <v>0</v>
      </c>
      <c r="BU75" s="159">
        <v>0</v>
      </c>
      <c r="BV75" s="159">
        <v>0</v>
      </c>
      <c r="BW75" s="159">
        <v>0</v>
      </c>
      <c r="BX75" s="159">
        <v>0</v>
      </c>
      <c r="BY75" s="159">
        <v>0</v>
      </c>
      <c r="BZ75" s="159">
        <v>0</v>
      </c>
      <c r="CA75" s="159">
        <v>0</v>
      </c>
      <c r="CB75" s="159">
        <v>0</v>
      </c>
      <c r="CC75" s="159">
        <v>0</v>
      </c>
      <c r="CD75" s="159">
        <v>0</v>
      </c>
      <c r="CE75" s="160">
        <v>0</v>
      </c>
    </row>
    <row r="76" spans="1:83" x14ac:dyDescent="0.35">
      <c r="A76" s="153"/>
      <c r="B76" s="53" t="s">
        <v>310</v>
      </c>
      <c r="C76" s="158" t="s">
        <v>248</v>
      </c>
      <c r="D76" s="159">
        <v>12.1</v>
      </c>
      <c r="E76" s="159">
        <v>23</v>
      </c>
      <c r="F76" s="159">
        <v>26.9</v>
      </c>
      <c r="G76" s="159">
        <v>27.7</v>
      </c>
      <c r="H76" s="159">
        <v>33.1</v>
      </c>
      <c r="I76" s="159">
        <v>38.5</v>
      </c>
      <c r="J76" s="159">
        <v>41.8</v>
      </c>
      <c r="K76" s="159">
        <v>49.7</v>
      </c>
      <c r="L76" s="159">
        <v>53</v>
      </c>
      <c r="M76" s="159">
        <v>55.8</v>
      </c>
      <c r="N76" s="159">
        <v>71</v>
      </c>
      <c r="O76" s="159">
        <v>74.3</v>
      </c>
      <c r="P76" s="159">
        <v>75.900000000000006</v>
      </c>
      <c r="Q76" s="159">
        <v>89.6</v>
      </c>
      <c r="R76" s="159">
        <v>91.7</v>
      </c>
      <c r="S76" s="159">
        <v>109.7</v>
      </c>
      <c r="T76" s="159">
        <v>116.8</v>
      </c>
      <c r="U76" s="159">
        <v>137.80000000000001</v>
      </c>
      <c r="V76" s="159">
        <v>138.69999999999999</v>
      </c>
      <c r="W76" s="159">
        <v>145.69999999999999</v>
      </c>
      <c r="X76" s="159">
        <v>152.5</v>
      </c>
      <c r="Y76" s="159">
        <v>158.9</v>
      </c>
      <c r="Z76" s="159">
        <v>0</v>
      </c>
      <c r="AA76" s="159">
        <v>0</v>
      </c>
      <c r="AB76" s="159">
        <v>0</v>
      </c>
      <c r="AC76" s="159">
        <v>0</v>
      </c>
      <c r="AD76" s="159">
        <v>0</v>
      </c>
      <c r="AE76" s="159">
        <v>0</v>
      </c>
      <c r="AF76" s="159">
        <v>0</v>
      </c>
      <c r="AG76" s="159">
        <v>0</v>
      </c>
      <c r="AH76" s="159">
        <v>0</v>
      </c>
      <c r="AI76" s="159">
        <v>0.06</v>
      </c>
      <c r="AJ76" s="159">
        <v>0.06</v>
      </c>
      <c r="AK76" s="159">
        <v>0.06</v>
      </c>
      <c r="AL76" s="159">
        <v>0.06</v>
      </c>
      <c r="AM76" s="159">
        <v>0.06</v>
      </c>
      <c r="AN76" s="159">
        <v>0.06</v>
      </c>
      <c r="AO76" s="159">
        <v>0.06</v>
      </c>
      <c r="AP76" s="159">
        <v>0.06</v>
      </c>
      <c r="AQ76" s="159">
        <v>0.06</v>
      </c>
      <c r="AR76" s="159">
        <v>0.06</v>
      </c>
      <c r="AS76" s="159">
        <v>0.06</v>
      </c>
      <c r="AT76" s="159">
        <v>0.01</v>
      </c>
      <c r="AU76" s="159">
        <v>0</v>
      </c>
      <c r="AV76" s="159">
        <v>2.4990000000020953</v>
      </c>
      <c r="AW76" s="159">
        <v>0</v>
      </c>
      <c r="AX76" s="159">
        <v>0</v>
      </c>
      <c r="AY76" s="159">
        <v>-6.8000008352109287E-5</v>
      </c>
      <c r="AZ76" s="159">
        <v>0</v>
      </c>
      <c r="BA76" s="159">
        <v>0.64500900000683026</v>
      </c>
      <c r="BB76" s="159">
        <v>8.6000000030500817E-2</v>
      </c>
      <c r="BC76" s="159">
        <v>0.93610000001639126</v>
      </c>
      <c r="BD76" s="159">
        <v>0.23865792713151279</v>
      </c>
      <c r="BE76" s="159">
        <v>0.17703000000000024</v>
      </c>
      <c r="BF76" s="159">
        <v>0.19800000000000006</v>
      </c>
      <c r="BG76" s="159">
        <v>0.15174200000000004</v>
      </c>
      <c r="BH76" s="159">
        <v>0</v>
      </c>
      <c r="BI76" s="159">
        <v>0</v>
      </c>
      <c r="BJ76" s="159">
        <v>-0.14862890000000004</v>
      </c>
      <c r="BK76" s="159">
        <v>0</v>
      </c>
      <c r="BL76" s="159">
        <v>0</v>
      </c>
      <c r="BM76" s="159">
        <v>0</v>
      </c>
      <c r="BN76" s="159">
        <v>0</v>
      </c>
      <c r="BO76" s="159">
        <v>0</v>
      </c>
      <c r="BP76" s="159">
        <v>0</v>
      </c>
      <c r="BQ76" s="159">
        <v>0</v>
      </c>
      <c r="BR76" s="159">
        <v>0</v>
      </c>
      <c r="BS76" s="159">
        <v>0</v>
      </c>
      <c r="BT76" s="159">
        <v>0</v>
      </c>
      <c r="BU76" s="159">
        <v>0</v>
      </c>
      <c r="BV76" s="159">
        <v>0</v>
      </c>
      <c r="BW76" s="159">
        <v>0</v>
      </c>
      <c r="BX76" s="159">
        <v>0</v>
      </c>
      <c r="BY76" s="159">
        <v>0</v>
      </c>
      <c r="BZ76" s="159">
        <v>0</v>
      </c>
      <c r="CA76" s="159">
        <v>0</v>
      </c>
      <c r="CB76" s="159">
        <v>0</v>
      </c>
      <c r="CC76" s="159">
        <v>0</v>
      </c>
      <c r="CD76" s="159">
        <v>0</v>
      </c>
      <c r="CE76" s="160">
        <v>0</v>
      </c>
    </row>
    <row r="77" spans="1:83" s="108" customFormat="1" ht="26.25" customHeight="1" x14ac:dyDescent="0.35">
      <c r="A77" s="171"/>
      <c r="B77" s="108" t="s">
        <v>311</v>
      </c>
      <c r="C77" s="172"/>
      <c r="D77" s="56">
        <f t="shared" ref="D77:AI77" si="14">SUM(D$5:D$10,D$13:D$20,D$23:D$27,D$31:D$38,D$41:D$60,D$63:D$68,D69,D$72:D$76)</f>
        <v>471.3</v>
      </c>
      <c r="E77" s="56">
        <f t="shared" si="14"/>
        <v>597.79999999999995</v>
      </c>
      <c r="F77" s="56">
        <f t="shared" si="14"/>
        <v>610.49999999999989</v>
      </c>
      <c r="G77" s="56">
        <f t="shared" si="14"/>
        <v>642.1</v>
      </c>
      <c r="H77" s="56">
        <f t="shared" si="14"/>
        <v>775.19999999999993</v>
      </c>
      <c r="I77" s="56">
        <f t="shared" si="14"/>
        <v>816.70000000000016</v>
      </c>
      <c r="J77" s="56">
        <f t="shared" si="14"/>
        <v>839.2</v>
      </c>
      <c r="K77" s="56">
        <f t="shared" si="14"/>
        <v>942.30000000000007</v>
      </c>
      <c r="L77" s="56">
        <f t="shared" si="14"/>
        <v>980.8</v>
      </c>
      <c r="M77" s="56">
        <f t="shared" si="14"/>
        <v>1051.0999999999999</v>
      </c>
      <c r="N77" s="56">
        <f t="shared" si="14"/>
        <v>1287</v>
      </c>
      <c r="O77" s="56">
        <f t="shared" si="14"/>
        <v>1350.4</v>
      </c>
      <c r="P77" s="56">
        <f t="shared" si="14"/>
        <v>1389.8000000000002</v>
      </c>
      <c r="Q77" s="56">
        <f t="shared" si="14"/>
        <v>1553.0999999999997</v>
      </c>
      <c r="R77" s="56">
        <f t="shared" si="14"/>
        <v>1645.8000000000002</v>
      </c>
      <c r="S77" s="56">
        <f t="shared" si="14"/>
        <v>1890.6000000000001</v>
      </c>
      <c r="T77" s="56">
        <f t="shared" si="14"/>
        <v>1962.1000000000001</v>
      </c>
      <c r="U77" s="56">
        <f t="shared" si="14"/>
        <v>2322.4</v>
      </c>
      <c r="V77" s="56">
        <f t="shared" si="14"/>
        <v>2456.5</v>
      </c>
      <c r="W77" s="56">
        <f t="shared" si="14"/>
        <v>2789.5999999999995</v>
      </c>
      <c r="X77" s="56">
        <f t="shared" si="14"/>
        <v>3172.2</v>
      </c>
      <c r="Y77" s="56">
        <f t="shared" si="14"/>
        <v>3392.1</v>
      </c>
      <c r="Z77" s="56">
        <f t="shared" si="14"/>
        <v>3636.5000000000005</v>
      </c>
      <c r="AA77" s="56">
        <f t="shared" si="14"/>
        <v>4229.8</v>
      </c>
      <c r="AB77" s="56">
        <f t="shared" si="14"/>
        <v>4897.7</v>
      </c>
      <c r="AC77" s="56">
        <f t="shared" si="14"/>
        <v>5504.9989999999998</v>
      </c>
      <c r="AD77" s="56">
        <f t="shared" si="14"/>
        <v>6901.7269999999999</v>
      </c>
      <c r="AE77" s="56">
        <f t="shared" si="14"/>
        <v>9337.5789999999997</v>
      </c>
      <c r="AF77" s="56">
        <f t="shared" si="14"/>
        <v>11114.196</v>
      </c>
      <c r="AG77" s="56">
        <f t="shared" si="14"/>
        <v>13367.12</v>
      </c>
      <c r="AH77" s="56">
        <f t="shared" si="14"/>
        <v>15873</v>
      </c>
      <c r="AI77" s="56">
        <f t="shared" si="14"/>
        <v>18777.060000000001</v>
      </c>
      <c r="AJ77" s="56">
        <f t="shared" ref="AJ77:BO77" si="15">SUM(AJ$5:AJ$10,AJ$13:AJ$20,AJ$23:AJ$27,AJ$31:AJ$38,AJ$41:AJ$60,AJ$63:AJ$68,AJ69,AJ$72:AJ$76)</f>
        <v>22658.06</v>
      </c>
      <c r="AK77" s="56">
        <f t="shared" si="15"/>
        <v>27698.31</v>
      </c>
      <c r="AL77" s="56">
        <f t="shared" si="15"/>
        <v>31628.06</v>
      </c>
      <c r="AM77" s="56">
        <f t="shared" si="15"/>
        <v>35332.06</v>
      </c>
      <c r="AN77" s="56">
        <f t="shared" si="15"/>
        <v>38251.06</v>
      </c>
      <c r="AO77" s="56">
        <f t="shared" si="15"/>
        <v>41768.06</v>
      </c>
      <c r="AP77" s="56">
        <f t="shared" si="15"/>
        <v>44917.657999999996</v>
      </c>
      <c r="AQ77" s="56">
        <f t="shared" si="15"/>
        <v>46700.743999999992</v>
      </c>
      <c r="AR77" s="56">
        <f t="shared" si="15"/>
        <v>47317.750509999998</v>
      </c>
      <c r="AS77" s="56">
        <f t="shared" si="15"/>
        <v>50314.249480999992</v>
      </c>
      <c r="AT77" s="56">
        <f t="shared" si="15"/>
        <v>56478.799715685047</v>
      </c>
      <c r="AU77" s="56">
        <f t="shared" si="15"/>
        <v>66302.888468443314</v>
      </c>
      <c r="AV77" s="56">
        <f t="shared" si="15"/>
        <v>75257.45199999999</v>
      </c>
      <c r="AW77" s="56">
        <f t="shared" si="15"/>
        <v>82437.566000000006</v>
      </c>
      <c r="AX77" s="56">
        <f t="shared" si="15"/>
        <v>84862.667213999986</v>
      </c>
      <c r="AY77" s="56">
        <f t="shared" si="15"/>
        <v>88710.819153041331</v>
      </c>
      <c r="AZ77" s="56">
        <f t="shared" si="15"/>
        <v>92217.949756999995</v>
      </c>
      <c r="BA77" s="56">
        <f t="shared" si="15"/>
        <v>93347.393757000013</v>
      </c>
      <c r="BB77" s="56">
        <f t="shared" si="15"/>
        <v>95565.317560038413</v>
      </c>
      <c r="BC77" s="56">
        <f t="shared" si="15"/>
        <v>99048.585242467729</v>
      </c>
      <c r="BD77" s="56">
        <f t="shared" si="15"/>
        <v>101373.84078511488</v>
      </c>
      <c r="BE77" s="56">
        <f t="shared" si="15"/>
        <v>106706.85189487554</v>
      </c>
      <c r="BF77" s="56">
        <f t="shared" si="15"/>
        <v>110302.29898003751</v>
      </c>
      <c r="BG77" s="56">
        <f t="shared" si="15"/>
        <v>105790.62308501704</v>
      </c>
      <c r="BH77" s="56">
        <f t="shared" si="15"/>
        <v>111092.55313748043</v>
      </c>
      <c r="BI77" s="56">
        <f t="shared" si="15"/>
        <v>115802.99954677367</v>
      </c>
      <c r="BJ77" s="56">
        <f t="shared" si="15"/>
        <v>119213.89655344037</v>
      </c>
      <c r="BK77" s="56">
        <f t="shared" si="15"/>
        <v>126242.20586285737</v>
      </c>
      <c r="BL77" s="56">
        <f t="shared" si="15"/>
        <v>135757.16542445365</v>
      </c>
      <c r="BM77" s="56">
        <f t="shared" si="15"/>
        <v>148004.00969052216</v>
      </c>
      <c r="BN77" s="56">
        <f t="shared" si="15"/>
        <v>153361.5551698035</v>
      </c>
      <c r="BO77" s="56">
        <f t="shared" si="15"/>
        <v>158960.44687856638</v>
      </c>
      <c r="BP77" s="56">
        <f t="shared" ref="BP77:CE77" si="16">SUM(BP$5:BP$10,BP$13:BP$20,BP$23:BP$27,BP$31:BP$38,BP$41:BP$60,BP$63:BP$68,BP69,BP$72:BP$76)</f>
        <v>166552.67893256198</v>
      </c>
      <c r="BQ77" s="56">
        <f t="shared" si="16"/>
        <v>164132.18598876672</v>
      </c>
      <c r="BR77" s="56">
        <f t="shared" si="16"/>
        <v>168287.22403787507</v>
      </c>
      <c r="BS77" s="56">
        <f t="shared" si="16"/>
        <v>171799.5061309211</v>
      </c>
      <c r="BT77" s="56">
        <f t="shared" si="16"/>
        <v>173827.37694779012</v>
      </c>
      <c r="BU77" s="56">
        <f t="shared" si="16"/>
        <v>178042.74357683767</v>
      </c>
      <c r="BV77" s="56">
        <f t="shared" si="16"/>
        <v>183728.67964596607</v>
      </c>
      <c r="BW77" s="56">
        <f t="shared" si="16"/>
        <v>192420.66944218197</v>
      </c>
      <c r="BX77" s="56">
        <f t="shared" si="16"/>
        <v>213186.08065351294</v>
      </c>
      <c r="BY77" s="56">
        <f t="shared" si="16"/>
        <v>216146.83884985978</v>
      </c>
      <c r="BZ77" s="56">
        <f t="shared" si="16"/>
        <v>225681.13260384192</v>
      </c>
      <c r="CA77" s="56">
        <f t="shared" si="16"/>
        <v>255801.52188002289</v>
      </c>
      <c r="CB77" s="56">
        <f t="shared" si="16"/>
        <v>280653.83298228623</v>
      </c>
      <c r="CC77" s="56">
        <f t="shared" si="16"/>
        <v>293845.06393729564</v>
      </c>
      <c r="CD77" s="56">
        <f t="shared" si="16"/>
        <v>300885.99589168461</v>
      </c>
      <c r="CE77" s="57">
        <f t="shared" si="16"/>
        <v>308162.03652483725</v>
      </c>
    </row>
    <row r="78" spans="1:83" ht="26.25" customHeight="1" x14ac:dyDescent="0.35">
      <c r="A78" s="153"/>
      <c r="B78" s="168" t="s">
        <v>312</v>
      </c>
      <c r="D78" s="173">
        <f t="shared" ref="D78:AI78" si="17">SUMIF($C$5:$C$76,"(C)",D$5:D$76)</f>
        <v>250.8</v>
      </c>
      <c r="E78" s="173">
        <f t="shared" si="17"/>
        <v>354.9</v>
      </c>
      <c r="F78" s="173">
        <f t="shared" si="17"/>
        <v>355.9</v>
      </c>
      <c r="G78" s="173">
        <f t="shared" si="17"/>
        <v>377.3</v>
      </c>
      <c r="H78" s="173">
        <f t="shared" si="17"/>
        <v>449.5</v>
      </c>
      <c r="I78" s="173">
        <f t="shared" si="17"/>
        <v>471.7</v>
      </c>
      <c r="J78" s="173">
        <f t="shared" si="17"/>
        <v>480.3</v>
      </c>
      <c r="K78" s="173">
        <f t="shared" si="17"/>
        <v>583.5</v>
      </c>
      <c r="L78" s="173">
        <f t="shared" si="17"/>
        <v>603.69999999999993</v>
      </c>
      <c r="M78" s="173">
        <f t="shared" si="17"/>
        <v>662.69999999999993</v>
      </c>
      <c r="N78" s="173">
        <f t="shared" si="17"/>
        <v>857.8</v>
      </c>
      <c r="O78" s="173">
        <f t="shared" si="17"/>
        <v>891</v>
      </c>
      <c r="P78" s="173">
        <f t="shared" si="17"/>
        <v>907.6</v>
      </c>
      <c r="Q78" s="173">
        <f t="shared" si="17"/>
        <v>1054.8</v>
      </c>
      <c r="R78" s="173">
        <f t="shared" si="17"/>
        <v>1117.0999999999999</v>
      </c>
      <c r="S78" s="173">
        <f t="shared" si="17"/>
        <v>1313.7999999999997</v>
      </c>
      <c r="T78" s="173">
        <f t="shared" si="17"/>
        <v>1368.5</v>
      </c>
      <c r="U78" s="173">
        <f t="shared" si="17"/>
        <v>1671.5</v>
      </c>
      <c r="V78" s="173">
        <f t="shared" si="17"/>
        <v>1752.6999999999998</v>
      </c>
      <c r="W78" s="173">
        <f t="shared" si="17"/>
        <v>1977.2</v>
      </c>
      <c r="X78" s="173">
        <f t="shared" si="17"/>
        <v>2169</v>
      </c>
      <c r="Y78" s="173">
        <f t="shared" si="17"/>
        <v>2298.7000000000003</v>
      </c>
      <c r="Z78" s="173">
        <f t="shared" si="17"/>
        <v>2521.6</v>
      </c>
      <c r="AA78" s="173">
        <f t="shared" si="17"/>
        <v>2950.6</v>
      </c>
      <c r="AB78" s="173">
        <f t="shared" si="17"/>
        <v>3340.2999999999997</v>
      </c>
      <c r="AC78" s="173">
        <f t="shared" si="17"/>
        <v>3852.5990000000002</v>
      </c>
      <c r="AD78" s="173">
        <f t="shared" si="17"/>
        <v>4918.3270000000002</v>
      </c>
      <c r="AE78" s="173">
        <f t="shared" si="17"/>
        <v>6583.9790000000003</v>
      </c>
      <c r="AF78" s="173">
        <f t="shared" si="17"/>
        <v>7801.2960000000003</v>
      </c>
      <c r="AG78" s="173">
        <f t="shared" si="17"/>
        <v>9082.32</v>
      </c>
      <c r="AH78" s="173">
        <f t="shared" si="17"/>
        <v>10460</v>
      </c>
      <c r="AI78" s="173">
        <f t="shared" si="17"/>
        <v>11937</v>
      </c>
      <c r="AJ78" s="173">
        <f t="shared" ref="AJ78:BO78" si="18">SUMIF($C$5:$C$76,"(C)",AJ$5:AJ$76)</f>
        <v>14529</v>
      </c>
      <c r="AK78" s="173">
        <f t="shared" si="18"/>
        <v>16863</v>
      </c>
      <c r="AL78" s="173">
        <f t="shared" si="18"/>
        <v>18210</v>
      </c>
      <c r="AM78" s="173">
        <f t="shared" si="18"/>
        <v>19798</v>
      </c>
      <c r="AN78" s="173">
        <f t="shared" si="18"/>
        <v>20863</v>
      </c>
      <c r="AO78" s="173">
        <f t="shared" si="18"/>
        <v>22448</v>
      </c>
      <c r="AP78" s="173">
        <f t="shared" si="18"/>
        <v>24257.598000000002</v>
      </c>
      <c r="AQ78" s="173">
        <f t="shared" si="18"/>
        <v>25406.486000000001</v>
      </c>
      <c r="AR78" s="173">
        <f t="shared" si="18"/>
        <v>26034.205999999998</v>
      </c>
      <c r="AS78" s="173">
        <f t="shared" si="18"/>
        <v>27702.068000000003</v>
      </c>
      <c r="AT78" s="173">
        <f t="shared" si="18"/>
        <v>30508.146000000001</v>
      </c>
      <c r="AU78" s="173">
        <f t="shared" si="18"/>
        <v>35252.114000000001</v>
      </c>
      <c r="AV78" s="173">
        <f t="shared" si="18"/>
        <v>37320.296999999999</v>
      </c>
      <c r="AW78" s="173">
        <f t="shared" si="18"/>
        <v>39538.795000000006</v>
      </c>
      <c r="AX78" s="173">
        <f t="shared" si="18"/>
        <v>39824.572</v>
      </c>
      <c r="AY78" s="173">
        <f t="shared" si="18"/>
        <v>40701.778000000006</v>
      </c>
      <c r="AZ78" s="173">
        <f t="shared" si="18"/>
        <v>42158.667000000001</v>
      </c>
      <c r="BA78" s="173">
        <f t="shared" si="18"/>
        <v>43119.707999999999</v>
      </c>
      <c r="BB78" s="173">
        <f t="shared" si="18"/>
        <v>45018.209000000003</v>
      </c>
      <c r="BC78" s="173">
        <f t="shared" si="18"/>
        <v>46884.317999999999</v>
      </c>
      <c r="BD78" s="173">
        <f t="shared" si="18"/>
        <v>47796.771000000001</v>
      </c>
      <c r="BE78" s="173">
        <f t="shared" si="18"/>
        <v>51093.595998929333</v>
      </c>
      <c r="BF78" s="173">
        <f t="shared" si="18"/>
        <v>53686.5287096147</v>
      </c>
      <c r="BG78" s="173">
        <f t="shared" si="18"/>
        <v>56079.337540435692</v>
      </c>
      <c r="BH78" s="173">
        <f t="shared" si="18"/>
        <v>58408.538999999997</v>
      </c>
      <c r="BI78" s="173">
        <f t="shared" si="18"/>
        <v>60914.807692682669</v>
      </c>
      <c r="BJ78" s="173">
        <f t="shared" si="18"/>
        <v>63129.216045855108</v>
      </c>
      <c r="BK78" s="173">
        <f t="shared" si="18"/>
        <v>67411.978362963171</v>
      </c>
      <c r="BL78" s="173">
        <f t="shared" si="18"/>
        <v>72671.184816889407</v>
      </c>
      <c r="BM78" s="173">
        <f t="shared" si="18"/>
        <v>77814.820358342375</v>
      </c>
      <c r="BN78" s="173">
        <f t="shared" si="18"/>
        <v>80345.367492594727</v>
      </c>
      <c r="BO78" s="173">
        <f t="shared" si="18"/>
        <v>84501.883808506493</v>
      </c>
      <c r="BP78" s="173">
        <f t="shared" ref="BP78:CE78" si="19">SUMIF($C$5:$C$76,"(C)",BP$5:BP$76)</f>
        <v>89391.276039061704</v>
      </c>
      <c r="BQ78" s="173">
        <f t="shared" si="19"/>
        <v>91660.368819799987</v>
      </c>
      <c r="BR78" s="173">
        <f t="shared" si="19"/>
        <v>94520.993083800029</v>
      </c>
      <c r="BS78" s="173">
        <f t="shared" si="19"/>
        <v>97594.637879079994</v>
      </c>
      <c r="BT78" s="173">
        <f t="shared" si="19"/>
        <v>99861.345809219929</v>
      </c>
      <c r="BU78" s="173">
        <f t="shared" si="19"/>
        <v>102005.63289946769</v>
      </c>
      <c r="BV78" s="173">
        <f t="shared" si="19"/>
        <v>104773.46798265999</v>
      </c>
      <c r="BW78" s="173">
        <f t="shared" si="19"/>
        <v>106871.30007515628</v>
      </c>
      <c r="BX78" s="173">
        <f t="shared" si="19"/>
        <v>110469.03703641692</v>
      </c>
      <c r="BY78" s="173">
        <f t="shared" si="19"/>
        <v>112285.13535101424</v>
      </c>
      <c r="BZ78" s="173">
        <f t="shared" si="19"/>
        <v>117729.07038330669</v>
      </c>
      <c r="CA78" s="173">
        <f t="shared" si="19"/>
        <v>133013.60208929901</v>
      </c>
      <c r="CB78" s="173">
        <f t="shared" si="19"/>
        <v>143535.80951741079</v>
      </c>
      <c r="CC78" s="173">
        <f t="shared" si="19"/>
        <v>149204.0656422177</v>
      </c>
      <c r="CD78" s="173">
        <f t="shared" si="19"/>
        <v>153189.76247743363</v>
      </c>
      <c r="CE78" s="174">
        <f t="shared" si="19"/>
        <v>156083.44718287091</v>
      </c>
    </row>
    <row r="79" spans="1:83" x14ac:dyDescent="0.35">
      <c r="A79" s="153"/>
      <c r="B79" s="168" t="s">
        <v>313</v>
      </c>
      <c r="D79" s="173">
        <f t="shared" ref="D79:AI79" si="20">SUMIF($C$5:$C$76,"(IR)",D$5:D$76)</f>
        <v>62.5</v>
      </c>
      <c r="E79" s="173">
        <f t="shared" si="20"/>
        <v>75.2</v>
      </c>
      <c r="F79" s="173">
        <f t="shared" si="20"/>
        <v>84.5</v>
      </c>
      <c r="G79" s="173">
        <f t="shared" si="20"/>
        <v>94.6</v>
      </c>
      <c r="H79" s="173">
        <f t="shared" si="20"/>
        <v>118.6</v>
      </c>
      <c r="I79" s="173">
        <f t="shared" si="20"/>
        <v>120.3</v>
      </c>
      <c r="J79" s="173">
        <f t="shared" si="20"/>
        <v>125.4</v>
      </c>
      <c r="K79" s="173">
        <f t="shared" si="20"/>
        <v>114.1</v>
      </c>
      <c r="L79" s="173">
        <f t="shared" si="20"/>
        <v>121.3</v>
      </c>
      <c r="M79" s="173">
        <f t="shared" si="20"/>
        <v>119.6</v>
      </c>
      <c r="N79" s="173">
        <f t="shared" si="20"/>
        <v>131.80000000000001</v>
      </c>
      <c r="O79" s="173">
        <f t="shared" si="20"/>
        <v>158.5</v>
      </c>
      <c r="P79" s="173">
        <f t="shared" si="20"/>
        <v>179.5</v>
      </c>
      <c r="Q79" s="173">
        <f t="shared" si="20"/>
        <v>171.1</v>
      </c>
      <c r="R79" s="173">
        <f t="shared" si="20"/>
        <v>199.8</v>
      </c>
      <c r="S79" s="173">
        <f t="shared" si="20"/>
        <v>217.4</v>
      </c>
      <c r="T79" s="173">
        <f t="shared" si="20"/>
        <v>223.3</v>
      </c>
      <c r="U79" s="173">
        <f t="shared" si="20"/>
        <v>245.9</v>
      </c>
      <c r="V79" s="173">
        <f t="shared" si="20"/>
        <v>297.5</v>
      </c>
      <c r="W79" s="173">
        <f t="shared" si="20"/>
        <v>385.7</v>
      </c>
      <c r="X79" s="173">
        <f t="shared" si="20"/>
        <v>428.9</v>
      </c>
      <c r="Y79" s="173">
        <f t="shared" si="20"/>
        <v>470.7</v>
      </c>
      <c r="Z79" s="173">
        <f t="shared" si="20"/>
        <v>563.79999999999995</v>
      </c>
      <c r="AA79" s="173">
        <f t="shared" si="20"/>
        <v>686.1</v>
      </c>
      <c r="AB79" s="173">
        <f t="shared" si="20"/>
        <v>845.3</v>
      </c>
      <c r="AC79" s="173">
        <f t="shared" si="20"/>
        <v>974.30000000000007</v>
      </c>
      <c r="AD79" s="173">
        <f t="shared" si="20"/>
        <v>1208.2</v>
      </c>
      <c r="AE79" s="173">
        <f t="shared" si="20"/>
        <v>1651.1</v>
      </c>
      <c r="AF79" s="173">
        <f t="shared" si="20"/>
        <v>2081.9</v>
      </c>
      <c r="AG79" s="173">
        <f t="shared" si="20"/>
        <v>2509.3000000000002</v>
      </c>
      <c r="AH79" s="173">
        <f t="shared" si="20"/>
        <v>2692</v>
      </c>
      <c r="AI79" s="173">
        <f t="shared" si="20"/>
        <v>2940</v>
      </c>
      <c r="AJ79" s="173">
        <f t="shared" ref="AJ79:BO79" si="21">SUMIF($C$5:$C$76,"(IR)",AJ$5:AJ$76)</f>
        <v>3830</v>
      </c>
      <c r="AK79" s="173">
        <f t="shared" si="21"/>
        <v>5857.25</v>
      </c>
      <c r="AL79" s="173">
        <f t="shared" si="21"/>
        <v>7917</v>
      </c>
      <c r="AM79" s="173">
        <f t="shared" si="21"/>
        <v>9449</v>
      </c>
      <c r="AN79" s="173">
        <f t="shared" si="21"/>
        <v>10783</v>
      </c>
      <c r="AO79" s="173">
        <f t="shared" si="21"/>
        <v>12232</v>
      </c>
      <c r="AP79" s="173">
        <f t="shared" si="21"/>
        <v>13176</v>
      </c>
      <c r="AQ79" s="173">
        <f t="shared" si="21"/>
        <v>13401.69</v>
      </c>
      <c r="AR79" s="173">
        <f t="shared" si="21"/>
        <v>13251.99351</v>
      </c>
      <c r="AS79" s="173">
        <f t="shared" si="21"/>
        <v>14200.272480999998</v>
      </c>
      <c r="AT79" s="173">
        <f t="shared" si="21"/>
        <v>16797.837000000003</v>
      </c>
      <c r="AU79" s="173">
        <f t="shared" si="21"/>
        <v>20295.427899511735</v>
      </c>
      <c r="AV79" s="173">
        <f t="shared" si="21"/>
        <v>25526.476000000002</v>
      </c>
      <c r="AW79" s="173">
        <f t="shared" si="21"/>
        <v>28829.948</v>
      </c>
      <c r="AX79" s="173">
        <f t="shared" si="21"/>
        <v>30339.205213999998</v>
      </c>
      <c r="AY79" s="173">
        <f t="shared" si="21"/>
        <v>31886.693626000004</v>
      </c>
      <c r="AZ79" s="173">
        <f t="shared" si="21"/>
        <v>32437.416757000003</v>
      </c>
      <c r="BA79" s="173">
        <f t="shared" si="21"/>
        <v>31640.413747999999</v>
      </c>
      <c r="BB79" s="173">
        <f t="shared" si="21"/>
        <v>31212.963835000002</v>
      </c>
      <c r="BC79" s="173">
        <f t="shared" si="21"/>
        <v>30726.584142467687</v>
      </c>
      <c r="BD79" s="173">
        <f t="shared" si="21"/>
        <v>29666.571453818167</v>
      </c>
      <c r="BE79" s="173">
        <f t="shared" si="21"/>
        <v>30918.086668030108</v>
      </c>
      <c r="BF79" s="173">
        <f t="shared" si="21"/>
        <v>32295.353709467578</v>
      </c>
      <c r="BG79" s="173">
        <f t="shared" si="21"/>
        <v>33353.048856553258</v>
      </c>
      <c r="BH79" s="173">
        <f t="shared" si="21"/>
        <v>35028.023048480412</v>
      </c>
      <c r="BI79" s="173">
        <f t="shared" si="21"/>
        <v>35716.781529642009</v>
      </c>
      <c r="BJ79" s="173">
        <f t="shared" si="21"/>
        <v>37172.236532855473</v>
      </c>
      <c r="BK79" s="173">
        <f t="shared" si="21"/>
        <v>38696.081911583096</v>
      </c>
      <c r="BL79" s="173">
        <f t="shared" si="21"/>
        <v>40966.842600689997</v>
      </c>
      <c r="BM79" s="173">
        <f t="shared" si="21"/>
        <v>46695.822820729991</v>
      </c>
      <c r="BN79" s="173">
        <f t="shared" si="21"/>
        <v>48764.863047781706</v>
      </c>
      <c r="BO79" s="173">
        <f t="shared" si="21"/>
        <v>49940.019439679818</v>
      </c>
      <c r="BP79" s="173">
        <f t="shared" ref="BP79:CE79" si="22">SUMIF($C$5:$C$76,"(IR)",BP$5:BP$76)</f>
        <v>51405.957286050005</v>
      </c>
      <c r="BQ79" s="173">
        <f t="shared" si="22"/>
        <v>46170.925824626167</v>
      </c>
      <c r="BR79" s="173">
        <f t="shared" si="22"/>
        <v>45840.720174789989</v>
      </c>
      <c r="BS79" s="173">
        <f t="shared" si="22"/>
        <v>45405.656244279999</v>
      </c>
      <c r="BT79" s="173">
        <f t="shared" si="22"/>
        <v>44932.035467030008</v>
      </c>
      <c r="BU79" s="173">
        <f t="shared" si="22"/>
        <v>45555.270080459995</v>
      </c>
      <c r="BV79" s="173">
        <f t="shared" si="22"/>
        <v>47779.270845328407</v>
      </c>
      <c r="BW79" s="173">
        <f t="shared" si="22"/>
        <v>53345.12845145016</v>
      </c>
      <c r="BX79" s="173">
        <f t="shared" si="22"/>
        <v>71462.354267813935</v>
      </c>
      <c r="BY79" s="173">
        <f t="shared" si="22"/>
        <v>71363.562147219418</v>
      </c>
      <c r="BZ79" s="173">
        <f t="shared" si="22"/>
        <v>72040.977517059247</v>
      </c>
      <c r="CA79" s="173">
        <f t="shared" si="22"/>
        <v>80248.706703843127</v>
      </c>
      <c r="CB79" s="173">
        <f t="shared" si="22"/>
        <v>89678.274014061477</v>
      </c>
      <c r="CC79" s="173">
        <f t="shared" si="22"/>
        <v>94276.780029094196</v>
      </c>
      <c r="CD79" s="173">
        <f t="shared" si="22"/>
        <v>94735.387194901356</v>
      </c>
      <c r="CE79" s="174">
        <f t="shared" si="22"/>
        <v>96124.402286155848</v>
      </c>
    </row>
    <row r="80" spans="1:83" x14ac:dyDescent="0.35">
      <c r="A80" s="153"/>
      <c r="B80" s="168" t="s">
        <v>314</v>
      </c>
      <c r="D80" s="173">
        <f t="shared" ref="D80:AI80" si="23">SUMIF($C$5:$C$76,"(NC / NIR)",D$5:D$76)</f>
        <v>158</v>
      </c>
      <c r="E80" s="173">
        <f t="shared" si="23"/>
        <v>167.7</v>
      </c>
      <c r="F80" s="173">
        <f t="shared" si="23"/>
        <v>170.1</v>
      </c>
      <c r="G80" s="173">
        <f t="shared" si="23"/>
        <v>170.2</v>
      </c>
      <c r="H80" s="173">
        <f t="shared" si="23"/>
        <v>207.1</v>
      </c>
      <c r="I80" s="173">
        <f t="shared" si="23"/>
        <v>224.7</v>
      </c>
      <c r="J80" s="173">
        <f t="shared" si="23"/>
        <v>233.5</v>
      </c>
      <c r="K80" s="173">
        <f t="shared" si="23"/>
        <v>244.7</v>
      </c>
      <c r="L80" s="173">
        <f t="shared" si="23"/>
        <v>255.8</v>
      </c>
      <c r="M80" s="173">
        <f t="shared" si="23"/>
        <v>268.8</v>
      </c>
      <c r="N80" s="173">
        <f t="shared" si="23"/>
        <v>297.39999999999998</v>
      </c>
      <c r="O80" s="173">
        <f t="shared" si="23"/>
        <v>300.90000000000003</v>
      </c>
      <c r="P80" s="173">
        <f t="shared" si="23"/>
        <v>302.70000000000005</v>
      </c>
      <c r="Q80" s="173">
        <f t="shared" si="23"/>
        <v>327.2</v>
      </c>
      <c r="R80" s="173">
        <f t="shared" si="23"/>
        <v>328.90000000000003</v>
      </c>
      <c r="S80" s="173">
        <f t="shared" si="23"/>
        <v>359.40000000000003</v>
      </c>
      <c r="T80" s="173">
        <f t="shared" si="23"/>
        <v>370.3</v>
      </c>
      <c r="U80" s="173">
        <f t="shared" si="23"/>
        <v>405.00000000000006</v>
      </c>
      <c r="V80" s="173">
        <f t="shared" si="23"/>
        <v>406.3</v>
      </c>
      <c r="W80" s="173">
        <f t="shared" si="23"/>
        <v>426.7</v>
      </c>
      <c r="X80" s="173">
        <f t="shared" si="23"/>
        <v>574.29999999999995</v>
      </c>
      <c r="Y80" s="173">
        <f t="shared" si="23"/>
        <v>622.69999999999993</v>
      </c>
      <c r="Z80" s="173">
        <f t="shared" si="23"/>
        <v>551.09999999999991</v>
      </c>
      <c r="AA80" s="173">
        <f t="shared" si="23"/>
        <v>593.09999999999991</v>
      </c>
      <c r="AB80" s="173">
        <f t="shared" si="23"/>
        <v>712.09999999999991</v>
      </c>
      <c r="AC80" s="173">
        <f t="shared" si="23"/>
        <v>678.1</v>
      </c>
      <c r="AD80" s="173">
        <f t="shared" si="23"/>
        <v>775.19999999999993</v>
      </c>
      <c r="AE80" s="173">
        <f t="shared" si="23"/>
        <v>1102.5</v>
      </c>
      <c r="AF80" s="173">
        <f t="shared" si="23"/>
        <v>1231</v>
      </c>
      <c r="AG80" s="173">
        <f t="shared" si="23"/>
        <v>1775.5</v>
      </c>
      <c r="AH80" s="173">
        <f t="shared" si="23"/>
        <v>2721</v>
      </c>
      <c r="AI80" s="173">
        <f t="shared" si="23"/>
        <v>3900.06</v>
      </c>
      <c r="AJ80" s="173">
        <f t="shared" ref="AJ80:BO80" si="24">SUMIF($C$5:$C$76,"(NC / NIR)",AJ$5:AJ$76)</f>
        <v>4299.0600000000004</v>
      </c>
      <c r="AK80" s="173">
        <f t="shared" si="24"/>
        <v>4978.0600000000004</v>
      </c>
      <c r="AL80" s="173">
        <f t="shared" si="24"/>
        <v>5501.06</v>
      </c>
      <c r="AM80" s="173">
        <f t="shared" si="24"/>
        <v>6085.06</v>
      </c>
      <c r="AN80" s="173">
        <f t="shared" si="24"/>
        <v>6605.06</v>
      </c>
      <c r="AO80" s="173">
        <f t="shared" si="24"/>
        <v>7088.06</v>
      </c>
      <c r="AP80" s="173">
        <f t="shared" si="24"/>
        <v>7484.06</v>
      </c>
      <c r="AQ80" s="173">
        <f t="shared" si="24"/>
        <v>7892.5680000000002</v>
      </c>
      <c r="AR80" s="173">
        <f t="shared" si="24"/>
        <v>8031.5510000000013</v>
      </c>
      <c r="AS80" s="173">
        <f t="shared" si="24"/>
        <v>8411.9089999999997</v>
      </c>
      <c r="AT80" s="173">
        <f t="shared" si="24"/>
        <v>9172.8167156850413</v>
      </c>
      <c r="AU80" s="173">
        <f t="shared" si="24"/>
        <v>10755.346568931576</v>
      </c>
      <c r="AV80" s="173">
        <f t="shared" si="24"/>
        <v>12410.679000000002</v>
      </c>
      <c r="AW80" s="173">
        <f t="shared" si="24"/>
        <v>14068.823</v>
      </c>
      <c r="AX80" s="173">
        <f t="shared" si="24"/>
        <v>14698.89</v>
      </c>
      <c r="AY80" s="173">
        <f t="shared" si="24"/>
        <v>16122.347527041316</v>
      </c>
      <c r="AZ80" s="173">
        <f t="shared" si="24"/>
        <v>17621.866000000002</v>
      </c>
      <c r="BA80" s="173">
        <f t="shared" si="24"/>
        <v>18587.272009000004</v>
      </c>
      <c r="BB80" s="173">
        <f t="shared" si="24"/>
        <v>19334.144725038434</v>
      </c>
      <c r="BC80" s="173">
        <f t="shared" si="24"/>
        <v>21437.683100000017</v>
      </c>
      <c r="BD80" s="173">
        <f t="shared" si="24"/>
        <v>23910.498331296749</v>
      </c>
      <c r="BE80" s="173">
        <f t="shared" si="24"/>
        <v>24695.169227916085</v>
      </c>
      <c r="BF80" s="173">
        <f t="shared" si="24"/>
        <v>24320.416560955215</v>
      </c>
      <c r="BG80" s="173">
        <f t="shared" si="24"/>
        <v>16358.236688028088</v>
      </c>
      <c r="BH80" s="173">
        <f t="shared" si="24"/>
        <v>17655.991088999999</v>
      </c>
      <c r="BI80" s="173">
        <f t="shared" si="24"/>
        <v>19171.410324449</v>
      </c>
      <c r="BJ80" s="173">
        <f t="shared" si="24"/>
        <v>18912.443974729798</v>
      </c>
      <c r="BK80" s="173">
        <f t="shared" si="24"/>
        <v>20134.145588311134</v>
      </c>
      <c r="BL80" s="173">
        <f t="shared" si="24"/>
        <v>22119.138006874229</v>
      </c>
      <c r="BM80" s="173">
        <f t="shared" si="24"/>
        <v>23493.366511449778</v>
      </c>
      <c r="BN80" s="173">
        <f t="shared" si="24"/>
        <v>24251.324629427094</v>
      </c>
      <c r="BO80" s="173">
        <f t="shared" si="24"/>
        <v>24518.543630379987</v>
      </c>
      <c r="BP80" s="173">
        <f t="shared" ref="BP80:CE80" si="25">SUMIF($C$5:$C$76,"(NC / NIR)",BP$5:BP$76)</f>
        <v>25755.445607450234</v>
      </c>
      <c r="BQ80" s="173">
        <f t="shared" si="25"/>
        <v>26300.891344340587</v>
      </c>
      <c r="BR80" s="173">
        <f t="shared" si="25"/>
        <v>27925.510779285047</v>
      </c>
      <c r="BS80" s="173">
        <f t="shared" si="25"/>
        <v>28799.212007561116</v>
      </c>
      <c r="BT80" s="173">
        <f t="shared" si="25"/>
        <v>29033.99567154016</v>
      </c>
      <c r="BU80" s="173">
        <f t="shared" si="25"/>
        <v>30481.840596910009</v>
      </c>
      <c r="BV80" s="173">
        <f t="shared" si="25"/>
        <v>31175.940817977655</v>
      </c>
      <c r="BW80" s="173">
        <f t="shared" si="25"/>
        <v>32204.240915575501</v>
      </c>
      <c r="BX80" s="173">
        <f t="shared" si="25"/>
        <v>31254.689349282075</v>
      </c>
      <c r="BY80" s="173">
        <f t="shared" si="25"/>
        <v>32498.141351626084</v>
      </c>
      <c r="BZ80" s="173">
        <f t="shared" si="25"/>
        <v>35911.084703475906</v>
      </c>
      <c r="CA80" s="173">
        <f t="shared" si="25"/>
        <v>42539.213086880758</v>
      </c>
      <c r="CB80" s="173">
        <f t="shared" si="25"/>
        <v>47439.749450813906</v>
      </c>
      <c r="CC80" s="173">
        <f t="shared" si="25"/>
        <v>50364.218265983742</v>
      </c>
      <c r="CD80" s="173">
        <f t="shared" si="25"/>
        <v>52960.846219349616</v>
      </c>
      <c r="CE80" s="174">
        <f t="shared" si="25"/>
        <v>55954.1870558105</v>
      </c>
    </row>
    <row r="81" spans="1:83" x14ac:dyDescent="0.35">
      <c r="A81" s="153"/>
      <c r="B81" s="123"/>
      <c r="C81" s="175"/>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30"/>
      <c r="BF81" s="130"/>
      <c r="BG81" s="130"/>
      <c r="BH81" s="130"/>
      <c r="BI81" s="130"/>
      <c r="BJ81" s="130"/>
      <c r="BK81" s="130"/>
      <c r="BL81" s="130"/>
      <c r="BM81" s="130"/>
      <c r="BN81" s="130"/>
      <c r="BO81" s="130"/>
      <c r="BP81" s="130"/>
      <c r="BQ81" s="130"/>
      <c r="BR81" s="130"/>
      <c r="BS81" s="176"/>
      <c r="BT81" s="130"/>
      <c r="BU81" s="130"/>
      <c r="BV81" s="130"/>
      <c r="BW81" s="130"/>
      <c r="BX81" s="130"/>
      <c r="BY81" s="130"/>
      <c r="BZ81" s="130"/>
      <c r="CA81" s="130"/>
      <c r="CB81" s="130"/>
      <c r="CC81" s="130"/>
      <c r="CD81" s="130"/>
      <c r="CE81" s="131"/>
    </row>
    <row r="82" spans="1:83" s="108" customFormat="1" ht="26.25" customHeight="1" x14ac:dyDescent="0.35">
      <c r="A82" s="171"/>
      <c r="B82" s="177" t="s">
        <v>315</v>
      </c>
      <c r="C82" s="178"/>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f t="shared" ref="AH82:BJ82" si="26">AH77-AH86-AH87</f>
        <v>15873</v>
      </c>
      <c r="AI82" s="51">
        <f t="shared" si="26"/>
        <v>18777.060000000001</v>
      </c>
      <c r="AJ82" s="51">
        <f t="shared" si="26"/>
        <v>22658.06</v>
      </c>
      <c r="AK82" s="51">
        <f t="shared" si="26"/>
        <v>27698.31</v>
      </c>
      <c r="AL82" s="51">
        <f t="shared" si="26"/>
        <v>31628.06</v>
      </c>
      <c r="AM82" s="51">
        <f t="shared" si="26"/>
        <v>35332.06</v>
      </c>
      <c r="AN82" s="51">
        <f t="shared" si="26"/>
        <v>38251.06</v>
      </c>
      <c r="AO82" s="51">
        <f t="shared" si="26"/>
        <v>41768.06</v>
      </c>
      <c r="AP82" s="51">
        <f t="shared" si="26"/>
        <v>44917.657999999996</v>
      </c>
      <c r="AQ82" s="51">
        <f t="shared" si="26"/>
        <v>46700.743999999992</v>
      </c>
      <c r="AR82" s="51">
        <f t="shared" si="26"/>
        <v>47317.750509999998</v>
      </c>
      <c r="AS82" s="51">
        <f t="shared" si="26"/>
        <v>50314.249480999992</v>
      </c>
      <c r="AT82" s="51">
        <f t="shared" si="26"/>
        <v>56478.799715685047</v>
      </c>
      <c r="AU82" s="51">
        <f t="shared" si="26"/>
        <v>62322.729468443315</v>
      </c>
      <c r="AV82" s="51">
        <f t="shared" si="26"/>
        <v>70755.02399999999</v>
      </c>
      <c r="AW82" s="51">
        <f t="shared" si="26"/>
        <v>77496.391000000003</v>
      </c>
      <c r="AX82" s="51">
        <f t="shared" si="26"/>
        <v>79687.214811775179</v>
      </c>
      <c r="AY82" s="51">
        <f t="shared" si="26"/>
        <v>83295.498265097471</v>
      </c>
      <c r="AZ82" s="51">
        <f t="shared" si="26"/>
        <v>86670.61694808054</v>
      </c>
      <c r="BA82" s="51">
        <f t="shared" si="26"/>
        <v>87921.907053839444</v>
      </c>
      <c r="BB82" s="51">
        <f t="shared" si="26"/>
        <v>90240.256998922923</v>
      </c>
      <c r="BC82" s="51">
        <f t="shared" si="26"/>
        <v>93735.885396197482</v>
      </c>
      <c r="BD82" s="51">
        <f t="shared" si="26"/>
        <v>96103.813251609536</v>
      </c>
      <c r="BE82" s="51">
        <f t="shared" si="26"/>
        <v>101422.7639867476</v>
      </c>
      <c r="BF82" s="51">
        <f t="shared" si="26"/>
        <v>105009.39933424356</v>
      </c>
      <c r="BG82" s="51">
        <f t="shared" si="26"/>
        <v>100707.9902380038</v>
      </c>
      <c r="BH82" s="51">
        <f t="shared" si="26"/>
        <v>110609.70131451008</v>
      </c>
      <c r="BI82" s="51">
        <f t="shared" si="26"/>
        <v>115248.99222777368</v>
      </c>
      <c r="BJ82" s="51">
        <f t="shared" si="26"/>
        <v>118700.44661544036</v>
      </c>
      <c r="BK82" s="51">
        <v>141172.3945017074</v>
      </c>
      <c r="BL82" s="51">
        <f t="shared" ref="BL82:CE82" si="27">BL77-BL86-BL87</f>
        <v>134899.92521352365</v>
      </c>
      <c r="BM82" s="51">
        <f t="shared" si="27"/>
        <v>147082.31990482216</v>
      </c>
      <c r="BN82" s="51">
        <f t="shared" si="27"/>
        <v>152390.4227525935</v>
      </c>
      <c r="BO82" s="51">
        <f t="shared" si="27"/>
        <v>157984.53674152636</v>
      </c>
      <c r="BP82" s="51">
        <f t="shared" si="27"/>
        <v>165542.36347189173</v>
      </c>
      <c r="BQ82" s="51">
        <f t="shared" si="27"/>
        <v>163144.49412239672</v>
      </c>
      <c r="BR82" s="51">
        <f t="shared" si="27"/>
        <v>167043.77629927508</v>
      </c>
      <c r="BS82" s="51">
        <f t="shared" si="27"/>
        <v>170814.77574825109</v>
      </c>
      <c r="BT82" s="51">
        <f t="shared" si="27"/>
        <v>172926.85099918011</v>
      </c>
      <c r="BU82" s="51">
        <f t="shared" si="27"/>
        <v>177086.96100929769</v>
      </c>
      <c r="BV82" s="51">
        <f t="shared" si="27"/>
        <v>182873.7675521184</v>
      </c>
      <c r="BW82" s="51">
        <f t="shared" si="27"/>
        <v>191632.37777219198</v>
      </c>
      <c r="BX82" s="51">
        <f t="shared" si="27"/>
        <v>212380.81541518198</v>
      </c>
      <c r="BY82" s="51">
        <f t="shared" si="27"/>
        <v>215333.67699033863</v>
      </c>
      <c r="BZ82" s="51">
        <f t="shared" si="27"/>
        <v>224948.4624002346</v>
      </c>
      <c r="CA82" s="51">
        <f t="shared" si="27"/>
        <v>255063.40207703508</v>
      </c>
      <c r="CB82" s="51">
        <f t="shared" si="27"/>
        <v>279906.89618819213</v>
      </c>
      <c r="CC82" s="51">
        <f t="shared" si="27"/>
        <v>293247.50126230606</v>
      </c>
      <c r="CD82" s="51">
        <f t="shared" si="27"/>
        <v>300283.14780046412</v>
      </c>
      <c r="CE82" s="52">
        <f t="shared" si="27"/>
        <v>307561.23325295583</v>
      </c>
    </row>
    <row r="83" spans="1:83" s="108" customFormat="1" x14ac:dyDescent="0.35">
      <c r="A83" s="171"/>
      <c r="B83" s="73" t="s">
        <v>316</v>
      </c>
      <c r="C83" s="179"/>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159"/>
      <c r="BJ83" s="159"/>
      <c r="BK83" s="159"/>
      <c r="BL83" s="159"/>
      <c r="BM83" s="159"/>
      <c r="BN83" s="159"/>
      <c r="BO83" s="159"/>
      <c r="BP83" s="159"/>
      <c r="BQ83" s="159">
        <f t="shared" ref="BQ83:CE83" si="28">SUM(BQ5:BQ10,BQ13,BQ15:BQ20,BQ23:BQ26,BQ28,BQ30,BQ31:BQ37,BQ41:BQ49,BQ51:BQ57,BQ59,BQ64:BQ68,BQ70,BQ72:BQ73,BQ74:BQ76)-BQ86-BQ87</f>
        <v>71897.160751489821</v>
      </c>
      <c r="BR83" s="159">
        <f t="shared" si="28"/>
        <v>74444.697315330195</v>
      </c>
      <c r="BS83" s="159">
        <f t="shared" si="28"/>
        <v>76186.646985249172</v>
      </c>
      <c r="BT83" s="159">
        <f t="shared" si="28"/>
        <v>76351.7371850903</v>
      </c>
      <c r="BU83" s="159">
        <f t="shared" si="28"/>
        <v>78227.886091005537</v>
      </c>
      <c r="BV83" s="159">
        <f t="shared" si="28"/>
        <v>81320.816577712307</v>
      </c>
      <c r="BW83" s="159">
        <f t="shared" si="28"/>
        <v>84598.851342629685</v>
      </c>
      <c r="BX83" s="159">
        <f t="shared" si="28"/>
        <v>92351.400964491855</v>
      </c>
      <c r="BY83" s="159">
        <f t="shared" si="28"/>
        <v>97270.953821729592</v>
      </c>
      <c r="BZ83" s="159">
        <f t="shared" si="28"/>
        <v>104518.04848221684</v>
      </c>
      <c r="CA83" s="159">
        <f t="shared" si="28"/>
        <v>115663.39318545538</v>
      </c>
      <c r="CB83" s="159">
        <f t="shared" si="28"/>
        <v>127491.26221803739</v>
      </c>
      <c r="CC83" s="159">
        <f t="shared" si="28"/>
        <v>132946.35960985033</v>
      </c>
      <c r="CD83" s="159">
        <f t="shared" si="28"/>
        <v>136037.69728888921</v>
      </c>
      <c r="CE83" s="160">
        <f t="shared" si="28"/>
        <v>140640.31031660916</v>
      </c>
    </row>
    <row r="84" spans="1:83" s="108" customFormat="1" x14ac:dyDescent="0.35">
      <c r="A84" s="171"/>
      <c r="B84" s="73" t="s">
        <v>317</v>
      </c>
      <c r="C84" s="179"/>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159"/>
      <c r="BJ84" s="159"/>
      <c r="BK84" s="159"/>
      <c r="BL84" s="159"/>
      <c r="BM84" s="159"/>
      <c r="BN84" s="159"/>
      <c r="BO84" s="159"/>
      <c r="BP84" s="159"/>
      <c r="BQ84" s="159">
        <f t="shared" ref="BQ84:CE84" si="29">SUM(BQ29,BQ38,BQ60,BQ63,BQ71,BQ50,BQ58,BQ14)</f>
        <v>91247.333370906897</v>
      </c>
      <c r="BR84" s="159">
        <f t="shared" si="29"/>
        <v>92599.078983944884</v>
      </c>
      <c r="BS84" s="159">
        <f t="shared" si="29"/>
        <v>94628.128763001965</v>
      </c>
      <c r="BT84" s="159">
        <f t="shared" si="29"/>
        <v>96575.113814089797</v>
      </c>
      <c r="BU84" s="159">
        <f t="shared" si="29"/>
        <v>98859.074918292172</v>
      </c>
      <c r="BV84" s="159">
        <f t="shared" si="29"/>
        <v>101552.95097440608</v>
      </c>
      <c r="BW84" s="159">
        <f t="shared" si="29"/>
        <v>107033.52642956228</v>
      </c>
      <c r="BX84" s="159">
        <f t="shared" si="29"/>
        <v>120029.41445069012</v>
      </c>
      <c r="BY84" s="159">
        <f t="shared" si="29"/>
        <v>118062.72316860901</v>
      </c>
      <c r="BZ84" s="159">
        <f t="shared" si="29"/>
        <v>120430.41391801769</v>
      </c>
      <c r="CA84" s="159">
        <f t="shared" si="29"/>
        <v>139400.0088915797</v>
      </c>
      <c r="CB84" s="159">
        <f t="shared" si="29"/>
        <v>152415.63397015471</v>
      </c>
      <c r="CC84" s="159">
        <f t="shared" si="29"/>
        <v>160301.14165245567</v>
      </c>
      <c r="CD84" s="159">
        <f t="shared" si="29"/>
        <v>164245.45051157492</v>
      </c>
      <c r="CE84" s="160">
        <f t="shared" si="29"/>
        <v>166920.92293634667</v>
      </c>
    </row>
    <row r="85" spans="1:83" x14ac:dyDescent="0.35">
      <c r="A85" s="153"/>
      <c r="B85" s="73" t="s">
        <v>318</v>
      </c>
      <c r="BL85" s="61">
        <f t="shared" ref="BL85:CE85" si="30">BL50+BL58+BL14</f>
        <v>4979.657177884229</v>
      </c>
      <c r="BM85" s="61">
        <f t="shared" si="30"/>
        <v>5516.5294897197828</v>
      </c>
      <c r="BN85" s="61">
        <f t="shared" si="30"/>
        <v>5776.1927438088887</v>
      </c>
      <c r="BO85" s="61">
        <f t="shared" si="30"/>
        <v>5632.2462835299884</v>
      </c>
      <c r="BP85" s="61">
        <f t="shared" si="30"/>
        <v>5604.8250899999985</v>
      </c>
      <c r="BQ85" s="61">
        <f t="shared" si="30"/>
        <v>615.17832681999994</v>
      </c>
      <c r="BR85" s="61">
        <f t="shared" si="30"/>
        <v>611.93929700000001</v>
      </c>
      <c r="BS85" s="61">
        <f t="shared" si="30"/>
        <v>621.7497810999995</v>
      </c>
      <c r="BT85" s="61">
        <f t="shared" si="30"/>
        <v>627.55100000000004</v>
      </c>
      <c r="BU85" s="61">
        <f t="shared" si="30"/>
        <v>654.75289959999998</v>
      </c>
      <c r="BV85" s="61">
        <f t="shared" si="30"/>
        <v>468</v>
      </c>
      <c r="BW85" s="61">
        <f t="shared" si="30"/>
        <v>253.047256</v>
      </c>
      <c r="BX85" s="61">
        <f t="shared" si="30"/>
        <v>0</v>
      </c>
      <c r="BY85" s="61">
        <f t="shared" si="30"/>
        <v>0</v>
      </c>
      <c r="BZ85" s="61">
        <f t="shared" si="30"/>
        <v>0</v>
      </c>
      <c r="CA85" s="61">
        <f t="shared" si="30"/>
        <v>0</v>
      </c>
      <c r="CB85" s="61">
        <f t="shared" si="30"/>
        <v>0</v>
      </c>
      <c r="CC85" s="61">
        <f t="shared" si="30"/>
        <v>0</v>
      </c>
      <c r="CD85" s="61">
        <f t="shared" si="30"/>
        <v>0</v>
      </c>
      <c r="CE85" s="62">
        <f t="shared" si="30"/>
        <v>0</v>
      </c>
    </row>
    <row r="86" spans="1:83" ht="25.5" customHeight="1" x14ac:dyDescent="0.35">
      <c r="A86" s="153"/>
      <c r="B86" s="53" t="s">
        <v>319</v>
      </c>
      <c r="AU86" s="159">
        <f t="shared" ref="AU86:BK86" si="31">AU24+AU43+AU53</f>
        <v>0</v>
      </c>
      <c r="AV86" s="159">
        <f t="shared" si="31"/>
        <v>0</v>
      </c>
      <c r="AW86" s="159">
        <f t="shared" si="31"/>
        <v>0</v>
      </c>
      <c r="AX86" s="61">
        <f t="shared" si="31"/>
        <v>3.4569999999999999</v>
      </c>
      <c r="AY86" s="61">
        <f t="shared" si="31"/>
        <v>4.1285950413223143</v>
      </c>
      <c r="AZ86" s="61">
        <f t="shared" si="31"/>
        <v>5.4580000000000002</v>
      </c>
      <c r="BA86" s="61">
        <f t="shared" si="31"/>
        <v>4.9669999999999996</v>
      </c>
      <c r="BB86" s="61">
        <f t="shared" si="31"/>
        <v>8.2967250384024585</v>
      </c>
      <c r="BC86" s="61">
        <f t="shared" si="31"/>
        <v>10.563000000000001</v>
      </c>
      <c r="BD86" s="61">
        <f t="shared" si="31"/>
        <v>11.87267336961207</v>
      </c>
      <c r="BE86" s="61">
        <f t="shared" si="31"/>
        <v>14.399096999999999</v>
      </c>
      <c r="BF86" s="61">
        <f t="shared" si="31"/>
        <v>19.709695</v>
      </c>
      <c r="BG86" s="61">
        <f t="shared" si="31"/>
        <v>19.340500802146213</v>
      </c>
      <c r="BH86" s="61">
        <f t="shared" si="31"/>
        <v>20.643089</v>
      </c>
      <c r="BI86" s="61">
        <f t="shared" si="31"/>
        <v>49.53799999999999</v>
      </c>
      <c r="BJ86" s="61">
        <f t="shared" si="31"/>
        <v>39.67</v>
      </c>
      <c r="BK86" s="61">
        <f t="shared" si="31"/>
        <v>40.937025149999997</v>
      </c>
      <c r="BL86" s="61">
        <f t="shared" ref="BL86:BQ86" si="32">BL24+BL33+BL43+BL53</f>
        <v>400.55954393000002</v>
      </c>
      <c r="BM86" s="61">
        <f t="shared" si="32"/>
        <v>417.50285769999999</v>
      </c>
      <c r="BN86" s="61">
        <f t="shared" si="32"/>
        <v>443.07170121000001</v>
      </c>
      <c r="BO86" s="61">
        <f t="shared" si="32"/>
        <v>447.32114404000004</v>
      </c>
      <c r="BP86" s="61">
        <f t="shared" si="32"/>
        <v>466.35633367023604</v>
      </c>
      <c r="BQ86" s="61">
        <f t="shared" si="32"/>
        <v>500.00787236999997</v>
      </c>
      <c r="BR86" s="61">
        <f t="shared" ref="BR86:CE86" si="33">BR33+BR43+BR53+SUM(BR18,-BR90,BR25,BR45,BR46,BR59,BR67,BR72)</f>
        <v>637.70802760000015</v>
      </c>
      <c r="BS86" s="61">
        <f t="shared" si="33"/>
        <v>351.46439466999999</v>
      </c>
      <c r="BT86" s="61">
        <f t="shared" si="33"/>
        <v>313.42158360999997</v>
      </c>
      <c r="BU86" s="61">
        <f t="shared" si="33"/>
        <v>325.01176554</v>
      </c>
      <c r="BV86" s="61">
        <f t="shared" si="33"/>
        <v>315.89417884765913</v>
      </c>
      <c r="BW86" s="61">
        <f t="shared" si="33"/>
        <v>285.01333899999997</v>
      </c>
      <c r="BX86" s="61">
        <f t="shared" si="33"/>
        <v>341.56654542096578</v>
      </c>
      <c r="BY86" s="61">
        <f t="shared" si="33"/>
        <v>310.67684847999999</v>
      </c>
      <c r="BZ86" s="61">
        <f t="shared" si="33"/>
        <v>252.99984934592132</v>
      </c>
      <c r="CA86" s="61">
        <f t="shared" si="33"/>
        <v>258.41023817544306</v>
      </c>
      <c r="CB86" s="61">
        <f t="shared" si="33"/>
        <v>261.41102931413707</v>
      </c>
      <c r="CC86" s="61">
        <f t="shared" si="33"/>
        <v>158.46267943410101</v>
      </c>
      <c r="CD86" s="61">
        <f t="shared" si="33"/>
        <v>159.69775014089225</v>
      </c>
      <c r="CE86" s="62">
        <f t="shared" si="33"/>
        <v>158.24338437816914</v>
      </c>
    </row>
    <row r="87" spans="1:83" ht="26.25" customHeight="1" x14ac:dyDescent="0.35">
      <c r="A87" s="153"/>
      <c r="B87" s="53" t="s">
        <v>156</v>
      </c>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159"/>
      <c r="AK87" s="159"/>
      <c r="AL87" s="159"/>
      <c r="AM87" s="159"/>
      <c r="AN87" s="159"/>
      <c r="AO87" s="159"/>
      <c r="AP87" s="159"/>
      <c r="AQ87" s="159"/>
      <c r="AR87" s="159"/>
      <c r="AS87" s="159"/>
      <c r="AT87" s="159"/>
      <c r="AU87" s="159">
        <f t="shared" ref="AU87:BD87" si="34">SUM(AU88:AU89)</f>
        <v>3980.1589999999997</v>
      </c>
      <c r="AV87" s="159">
        <f t="shared" si="34"/>
        <v>4502.427999999999</v>
      </c>
      <c r="AW87" s="159">
        <f t="shared" si="34"/>
        <v>4941.175000000002</v>
      </c>
      <c r="AX87" s="159">
        <f t="shared" si="34"/>
        <v>5171.9954022248148</v>
      </c>
      <c r="AY87" s="159">
        <f t="shared" si="34"/>
        <v>5411.1922929025259</v>
      </c>
      <c r="AZ87" s="159">
        <f t="shared" si="34"/>
        <v>5541.8748089194496</v>
      </c>
      <c r="BA87" s="159">
        <f t="shared" si="34"/>
        <v>5420.5197031605667</v>
      </c>
      <c r="BB87" s="159">
        <f t="shared" si="34"/>
        <v>5316.763836077097</v>
      </c>
      <c r="BC87" s="159">
        <f t="shared" si="34"/>
        <v>5302.1368462702567</v>
      </c>
      <c r="BD87" s="159">
        <f t="shared" si="34"/>
        <v>5258.1548601357345</v>
      </c>
      <c r="BE87" s="159">
        <f t="shared" ref="BE87:CE87" si="35">SUM(BE88:BE90)</f>
        <v>5269.6888111279331</v>
      </c>
      <c r="BF87" s="159">
        <f t="shared" si="35"/>
        <v>5273.1899507939561</v>
      </c>
      <c r="BG87" s="159">
        <f t="shared" si="35"/>
        <v>5063.292346211093</v>
      </c>
      <c r="BH87" s="159">
        <f t="shared" si="35"/>
        <v>462.20873397033841</v>
      </c>
      <c r="BI87" s="159">
        <f t="shared" si="35"/>
        <v>504.46931899999896</v>
      </c>
      <c r="BJ87" s="159">
        <f t="shared" si="35"/>
        <v>473.77993800000399</v>
      </c>
      <c r="BK87" s="159">
        <f t="shared" si="35"/>
        <v>439.02078399999561</v>
      </c>
      <c r="BL87" s="159">
        <f t="shared" si="35"/>
        <v>456.68066700000475</v>
      </c>
      <c r="BM87" s="159">
        <f t="shared" si="35"/>
        <v>504.18692800000042</v>
      </c>
      <c r="BN87" s="159">
        <f t="shared" si="35"/>
        <v>528.06071600000246</v>
      </c>
      <c r="BO87" s="159">
        <f t="shared" si="35"/>
        <v>528.58899300001451</v>
      </c>
      <c r="BP87" s="159">
        <f t="shared" si="35"/>
        <v>543.9591270000011</v>
      </c>
      <c r="BQ87" s="159">
        <f t="shared" si="35"/>
        <v>487.68399400000123</v>
      </c>
      <c r="BR87" s="159">
        <f t="shared" si="35"/>
        <v>605.7397109999979</v>
      </c>
      <c r="BS87" s="159">
        <f t="shared" si="35"/>
        <v>633.2659879999992</v>
      </c>
      <c r="BT87" s="159">
        <f t="shared" si="35"/>
        <v>587.10436500000287</v>
      </c>
      <c r="BU87" s="159">
        <f t="shared" si="35"/>
        <v>630.77080199999909</v>
      </c>
      <c r="BV87" s="159">
        <f t="shared" si="35"/>
        <v>539.01791499999558</v>
      </c>
      <c r="BW87" s="159">
        <f t="shared" si="35"/>
        <v>503.27833098999997</v>
      </c>
      <c r="BX87" s="159">
        <f t="shared" si="35"/>
        <v>463.69869291000117</v>
      </c>
      <c r="BY87" s="159">
        <f t="shared" si="35"/>
        <v>502.48501104114439</v>
      </c>
      <c r="BZ87" s="159">
        <f t="shared" si="35"/>
        <v>479.6703542614141</v>
      </c>
      <c r="CA87" s="159">
        <f t="shared" si="35"/>
        <v>479.70956481236328</v>
      </c>
      <c r="CB87" s="159">
        <f t="shared" si="35"/>
        <v>485.52576477995592</v>
      </c>
      <c r="CC87" s="159">
        <f t="shared" si="35"/>
        <v>439.09999555550007</v>
      </c>
      <c r="CD87" s="159">
        <f t="shared" si="35"/>
        <v>443.15034107956183</v>
      </c>
      <c r="CE87" s="160">
        <f t="shared" si="35"/>
        <v>442.55988750329379</v>
      </c>
    </row>
    <row r="88" spans="1:83" x14ac:dyDescent="0.35">
      <c r="A88" s="153"/>
      <c r="B88" s="73" t="s">
        <v>320</v>
      </c>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v>3649.9919999999997</v>
      </c>
      <c r="AV88" s="159">
        <v>4276.851999999999</v>
      </c>
      <c r="AW88" s="159">
        <v>4762.6290000000017</v>
      </c>
      <c r="AX88" s="159">
        <v>4989.8812429248146</v>
      </c>
      <c r="AY88" s="159">
        <v>5223.2227532525258</v>
      </c>
      <c r="AZ88" s="159">
        <v>5350.8740169194498</v>
      </c>
      <c r="BA88" s="159">
        <v>5222.6900781605664</v>
      </c>
      <c r="BB88" s="159">
        <v>5106.1262210770974</v>
      </c>
      <c r="BC88" s="159">
        <v>5057.0168972702568</v>
      </c>
      <c r="BD88" s="159">
        <v>4981.3293010757343</v>
      </c>
      <c r="BE88" s="159">
        <v>4961.6985451279334</v>
      </c>
      <c r="BF88" s="159">
        <v>5036.3023338939556</v>
      </c>
      <c r="BG88" s="159">
        <v>4791.5473475060626</v>
      </c>
      <c r="BH88" s="159">
        <v>352.79866929826653</v>
      </c>
      <c r="BI88" s="159">
        <v>370.8638349999992</v>
      </c>
      <c r="BJ88" s="159">
        <v>342.7063180000041</v>
      </c>
      <c r="BK88" s="159">
        <v>321.65414699999565</v>
      </c>
      <c r="BL88" s="159">
        <f t="shared" ref="BL88:CE88" si="36">BL30</f>
        <v>348.23900200000571</v>
      </c>
      <c r="BM88" s="159">
        <f t="shared" si="36"/>
        <v>386.0307610000018</v>
      </c>
      <c r="BN88" s="159">
        <f t="shared" si="36"/>
        <v>399.49913500000184</v>
      </c>
      <c r="BO88" s="159">
        <f t="shared" si="36"/>
        <v>433.20464900001389</v>
      </c>
      <c r="BP88" s="159">
        <f t="shared" si="36"/>
        <v>446.92571600000156</v>
      </c>
      <c r="BQ88" s="159">
        <f t="shared" si="36"/>
        <v>470.89298200000121</v>
      </c>
      <c r="BR88" s="159">
        <f t="shared" si="36"/>
        <v>563.96805599999789</v>
      </c>
      <c r="BS88" s="159">
        <f t="shared" si="36"/>
        <v>628.2659879999992</v>
      </c>
      <c r="BT88" s="159">
        <f t="shared" si="36"/>
        <v>546.10436500000287</v>
      </c>
      <c r="BU88" s="159">
        <f t="shared" si="36"/>
        <v>624.77080199999909</v>
      </c>
      <c r="BV88" s="159">
        <f t="shared" si="36"/>
        <v>533.01791499999558</v>
      </c>
      <c r="BW88" s="159">
        <f t="shared" si="36"/>
        <v>496.51820399999997</v>
      </c>
      <c r="BX88" s="159">
        <f t="shared" si="36"/>
        <v>456.04254800000126</v>
      </c>
      <c r="BY88" s="159">
        <f t="shared" si="36"/>
        <v>502.48501104114439</v>
      </c>
      <c r="BZ88" s="159">
        <f t="shared" si="36"/>
        <v>479.6703542614141</v>
      </c>
      <c r="CA88" s="159">
        <f t="shared" si="36"/>
        <v>479.70956481236328</v>
      </c>
      <c r="CB88" s="159">
        <f t="shared" si="36"/>
        <v>485.52576477995592</v>
      </c>
      <c r="CC88" s="159">
        <f t="shared" si="36"/>
        <v>439.09999555550007</v>
      </c>
      <c r="CD88" s="159">
        <f t="shared" si="36"/>
        <v>443.15034107956183</v>
      </c>
      <c r="CE88" s="160">
        <f t="shared" si="36"/>
        <v>442.55988750329379</v>
      </c>
    </row>
    <row r="89" spans="1:83" x14ac:dyDescent="0.35">
      <c r="A89" s="153"/>
      <c r="B89" s="73" t="s">
        <v>321</v>
      </c>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f>Council_Tax_Benefit!AU40</f>
        <v>330.16699999999992</v>
      </c>
      <c r="AV89" s="159">
        <f>Council_Tax_Benefit!AV40</f>
        <v>225.57600000000002</v>
      </c>
      <c r="AW89" s="159">
        <f>Council_Tax_Benefit!AW40</f>
        <v>178.54600000000005</v>
      </c>
      <c r="AX89" s="159">
        <f>Council_Tax_Benefit!AX40</f>
        <v>182.11415929999976</v>
      </c>
      <c r="AY89" s="159">
        <f>Council_Tax_Benefit!AY40</f>
        <v>187.96953965000034</v>
      </c>
      <c r="AZ89" s="159">
        <f>Council_Tax_Benefit!AZ40</f>
        <v>191.00079200000008</v>
      </c>
      <c r="BA89" s="159">
        <f>Council_Tax_Benefit!BA40</f>
        <v>197.82962499999996</v>
      </c>
      <c r="BB89" s="159">
        <f>Council_Tax_Benefit!BB40</f>
        <v>210.63761499999998</v>
      </c>
      <c r="BC89" s="159">
        <f>Council_Tax_Benefit!BC40</f>
        <v>245.11994899999974</v>
      </c>
      <c r="BD89" s="159">
        <f>Council_Tax_Benefit!BD40</f>
        <v>276.82555906000005</v>
      </c>
      <c r="BE89" s="159">
        <f>Council_Tax_Benefit!BE40</f>
        <v>307.99026600000002</v>
      </c>
      <c r="BF89" s="159">
        <f>Council_Tax_Benefit!BF40</f>
        <v>235.92008099999998</v>
      </c>
      <c r="BG89" s="159">
        <f>Council_Tax_Benefit!BG40</f>
        <v>270.52785005503068</v>
      </c>
      <c r="BH89" s="159">
        <f>Council_Tax_Benefit!BH40</f>
        <v>108.06528901000044</v>
      </c>
      <c r="BI89" s="159">
        <f>Council_Tax_Benefit!BI40</f>
        <v>132.26724699999974</v>
      </c>
      <c r="BJ89" s="159">
        <f>Council_Tax_Benefit!BJ40</f>
        <v>129.49896799999988</v>
      </c>
      <c r="BK89" s="159">
        <f>Council_Tax_Benefit!BK40</f>
        <v>115.282225</v>
      </c>
      <c r="BL89" s="159">
        <f>Council_Tax_Benefit!BL40</f>
        <v>105.96941599999904</v>
      </c>
      <c r="BM89" s="159">
        <f>Council_Tax_Benefit!BM40</f>
        <v>115.30013499999859</v>
      </c>
      <c r="BN89" s="159">
        <f>Council_Tax_Benefit!BN40</f>
        <v>126.20864500000062</v>
      </c>
      <c r="BO89" s="159">
        <f>Council_Tax_Benefit!BO40</f>
        <v>94.515385000000606</v>
      </c>
      <c r="BP89" s="159">
        <f>Council_Tax_Benefit!BP40</f>
        <v>95.914283999999498</v>
      </c>
      <c r="BQ89" s="159">
        <f>Council_Tax_Benefit!BQ40</f>
        <v>0</v>
      </c>
      <c r="BR89" s="159">
        <f>Council_Tax_Benefit!BR40</f>
        <v>0</v>
      </c>
      <c r="BS89" s="159">
        <f>Council_Tax_Benefit!BS40</f>
        <v>0</v>
      </c>
      <c r="BT89" s="159">
        <f>Council_Tax_Benefit!BT40</f>
        <v>0</v>
      </c>
      <c r="BU89" s="159">
        <f>Council_Tax_Benefit!BU40</f>
        <v>0</v>
      </c>
      <c r="BV89" s="159">
        <f>Council_Tax_Benefit!BV40</f>
        <v>0</v>
      </c>
      <c r="BW89" s="159">
        <f>Council_Tax_Benefit!BW40</f>
        <v>0</v>
      </c>
      <c r="BX89" s="159">
        <f>Council_Tax_Benefit!BX40</f>
        <v>0</v>
      </c>
      <c r="BY89" s="159">
        <f>Council_Tax_Benefit!BY40</f>
        <v>0</v>
      </c>
      <c r="BZ89" s="159">
        <f>Council_Tax_Benefit!BZ40</f>
        <v>0</v>
      </c>
      <c r="CA89" s="159">
        <f>Council_Tax_Benefit!CA40</f>
        <v>0</v>
      </c>
      <c r="CB89" s="159">
        <f>Council_Tax_Benefit!CB40</f>
        <v>0</v>
      </c>
      <c r="CC89" s="159">
        <f>Council_Tax_Benefit!CC40</f>
        <v>0</v>
      </c>
      <c r="CD89" s="159">
        <f>Council_Tax_Benefit!CD40</f>
        <v>0</v>
      </c>
      <c r="CE89" s="160">
        <f>Council_Tax_Benefit!CE40</f>
        <v>0</v>
      </c>
    </row>
    <row r="90" spans="1:83" x14ac:dyDescent="0.35">
      <c r="A90" s="153"/>
      <c r="B90" s="73" t="s">
        <v>322</v>
      </c>
      <c r="BE90" s="61">
        <v>0</v>
      </c>
      <c r="BF90" s="61">
        <v>0.96753590000000322</v>
      </c>
      <c r="BG90" s="61">
        <v>1.2171486499999968</v>
      </c>
      <c r="BH90" s="61">
        <v>1.3447756620714291</v>
      </c>
      <c r="BI90" s="61">
        <v>1.3382369999999995</v>
      </c>
      <c r="BJ90" s="61">
        <v>1.5746519999999968</v>
      </c>
      <c r="BK90" s="61">
        <v>2.0844120000000004</v>
      </c>
      <c r="BL90" s="61">
        <v>2.4722489999999979</v>
      </c>
      <c r="BM90" s="61">
        <v>2.8560320000000026</v>
      </c>
      <c r="BN90" s="61">
        <v>2.3529359999999997</v>
      </c>
      <c r="BO90" s="61">
        <v>0.86895899999999671</v>
      </c>
      <c r="BP90" s="61">
        <v>1.1191269999999989</v>
      </c>
      <c r="BQ90" s="61">
        <v>16.791011999999995</v>
      </c>
      <c r="BR90" s="159">
        <v>41.77165500000001</v>
      </c>
      <c r="BS90" s="159">
        <v>5</v>
      </c>
      <c r="BT90" s="159">
        <v>41</v>
      </c>
      <c r="BU90" s="159">
        <v>6</v>
      </c>
      <c r="BV90" s="159">
        <v>6</v>
      </c>
      <c r="BW90" s="159">
        <v>6.7601269900000176</v>
      </c>
      <c r="BX90" s="159">
        <v>7.6561449099999095</v>
      </c>
      <c r="BY90" s="159">
        <v>0</v>
      </c>
      <c r="BZ90" s="159">
        <v>0</v>
      </c>
      <c r="CA90" s="159">
        <v>0</v>
      </c>
      <c r="CB90" s="159">
        <v>0</v>
      </c>
      <c r="CC90" s="159">
        <v>0</v>
      </c>
      <c r="CD90" s="159">
        <v>0</v>
      </c>
      <c r="CE90" s="160">
        <v>0</v>
      </c>
    </row>
    <row r="91" spans="1:83" x14ac:dyDescent="0.35">
      <c r="A91" s="153"/>
      <c r="B91" s="123"/>
      <c r="C91" s="175"/>
      <c r="D91" s="130"/>
      <c r="E91" s="130"/>
      <c r="F91" s="130"/>
      <c r="G91" s="130"/>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0"/>
      <c r="AP91" s="130"/>
      <c r="AQ91" s="130"/>
      <c r="AR91" s="130"/>
      <c r="AS91" s="130"/>
      <c r="AT91" s="130"/>
      <c r="AU91" s="130"/>
      <c r="AV91" s="130"/>
      <c r="AW91" s="130"/>
      <c r="AX91" s="130"/>
      <c r="AY91" s="130"/>
      <c r="AZ91" s="130"/>
      <c r="BA91" s="130"/>
      <c r="BB91" s="130"/>
      <c r="BC91" s="130"/>
      <c r="BD91" s="130"/>
      <c r="BE91" s="130"/>
      <c r="BF91" s="130"/>
      <c r="BG91" s="130"/>
      <c r="BH91" s="130"/>
      <c r="BI91" s="130"/>
      <c r="BJ91" s="130"/>
      <c r="BK91" s="130"/>
      <c r="BL91" s="130"/>
      <c r="BM91" s="130"/>
      <c r="BN91" s="130"/>
      <c r="BO91" s="130"/>
      <c r="BP91" s="130"/>
      <c r="BQ91" s="130"/>
      <c r="BR91" s="130"/>
      <c r="BS91" s="130"/>
      <c r="BT91" s="130"/>
      <c r="BU91" s="130"/>
      <c r="BV91" s="130"/>
      <c r="BW91" s="130"/>
      <c r="BX91" s="130"/>
      <c r="BY91" s="130"/>
      <c r="BZ91" s="130"/>
      <c r="CA91" s="130"/>
      <c r="CB91" s="130"/>
      <c r="CC91" s="130"/>
      <c r="CD91" s="130"/>
      <c r="CE91" s="131"/>
    </row>
    <row r="92" spans="1:83" ht="36" customHeight="1" x14ac:dyDescent="0.35">
      <c r="A92" s="153"/>
      <c r="B92" s="120" t="s">
        <v>323</v>
      </c>
      <c r="BL92" s="53"/>
      <c r="BM92" s="53"/>
      <c r="BN92" s="53"/>
      <c r="BO92" s="53"/>
      <c r="BP92" s="53"/>
      <c r="BQ92" s="53"/>
      <c r="BR92" s="53"/>
      <c r="BS92" s="53"/>
      <c r="BT92" s="53"/>
      <c r="BU92" s="53"/>
      <c r="BV92" s="53"/>
      <c r="BW92" s="53"/>
      <c r="CE92" s="132"/>
    </row>
    <row r="93" spans="1:83" ht="26.25" customHeight="1" x14ac:dyDescent="0.35">
      <c r="A93" s="153"/>
      <c r="B93" s="180" t="s">
        <v>324</v>
      </c>
      <c r="BQ93" s="127"/>
      <c r="BR93" s="127"/>
      <c r="BS93" s="127"/>
      <c r="BT93" s="127"/>
      <c r="BU93" s="127"/>
      <c r="BV93" s="127"/>
      <c r="BW93" s="127"/>
      <c r="BX93" s="127"/>
      <c r="BY93" s="127">
        <f t="shared" ref="BY93:CE93" si="37">BY82</f>
        <v>215333.67699033863</v>
      </c>
      <c r="BZ93" s="127">
        <f t="shared" si="37"/>
        <v>224948.4624002346</v>
      </c>
      <c r="CA93" s="127">
        <f t="shared" si="37"/>
        <v>255063.40207703508</v>
      </c>
      <c r="CB93" s="127">
        <f t="shared" si="37"/>
        <v>279906.89618819213</v>
      </c>
      <c r="CC93" s="127">
        <f t="shared" si="37"/>
        <v>293247.50126230606</v>
      </c>
      <c r="CD93" s="127">
        <f t="shared" si="37"/>
        <v>300283.14780046412</v>
      </c>
      <c r="CE93" s="128">
        <f t="shared" si="37"/>
        <v>307561.23325295583</v>
      </c>
    </row>
    <row r="94" spans="1:83" s="28" customFormat="1" x14ac:dyDescent="0.25">
      <c r="A94" s="181"/>
      <c r="B94" s="182" t="s">
        <v>325</v>
      </c>
      <c r="C94" s="183"/>
      <c r="D94" s="184"/>
      <c r="E94" s="184"/>
      <c r="F94" s="184"/>
      <c r="G94" s="184"/>
      <c r="H94" s="184"/>
      <c r="I94" s="184"/>
      <c r="J94" s="184"/>
      <c r="K94" s="184"/>
      <c r="L94" s="184"/>
      <c r="M94" s="184"/>
      <c r="N94" s="184"/>
      <c r="O94" s="184"/>
      <c r="P94" s="184"/>
      <c r="Q94" s="184"/>
      <c r="R94" s="184"/>
      <c r="S94" s="184"/>
      <c r="T94" s="184"/>
      <c r="U94" s="184"/>
      <c r="V94" s="184"/>
      <c r="W94" s="184"/>
      <c r="X94" s="184"/>
      <c r="Y94" s="184"/>
      <c r="Z94" s="184"/>
      <c r="AA94" s="184"/>
      <c r="AB94" s="184"/>
      <c r="AC94" s="184"/>
      <c r="AD94" s="184"/>
      <c r="AE94" s="184"/>
      <c r="AF94" s="184"/>
      <c r="AG94" s="184"/>
      <c r="AH94" s="184"/>
      <c r="AI94" s="184"/>
      <c r="AJ94" s="184"/>
      <c r="AK94" s="184"/>
      <c r="AL94" s="184"/>
      <c r="AM94" s="184"/>
      <c r="AN94" s="184"/>
      <c r="AO94" s="184"/>
      <c r="AP94" s="184"/>
      <c r="AQ94" s="184"/>
      <c r="AR94" s="184"/>
      <c r="AS94" s="184"/>
      <c r="AT94" s="184"/>
      <c r="AU94" s="184"/>
      <c r="AV94" s="184"/>
      <c r="AW94" s="184"/>
      <c r="AX94" s="184"/>
      <c r="AY94" s="184"/>
      <c r="AZ94" s="184"/>
      <c r="BA94" s="184"/>
      <c r="BB94" s="184"/>
      <c r="BC94" s="184"/>
      <c r="BD94" s="184"/>
      <c r="BE94" s="184"/>
      <c r="BF94" s="184"/>
      <c r="BG94" s="184"/>
      <c r="BH94" s="184"/>
      <c r="BI94" s="184"/>
      <c r="BJ94" s="184"/>
      <c r="BK94" s="184"/>
      <c r="BL94" s="184"/>
      <c r="BM94" s="184"/>
      <c r="BN94" s="184"/>
      <c r="BO94" s="184"/>
      <c r="BP94" s="184"/>
      <c r="BQ94" s="184"/>
      <c r="BR94" s="184"/>
      <c r="BS94" s="184"/>
      <c r="BT94" s="184"/>
      <c r="BU94" s="184"/>
      <c r="BV94" s="184"/>
      <c r="BW94" s="184"/>
      <c r="BX94" s="184"/>
      <c r="BY94" s="184">
        <v>-373.54731113999969</v>
      </c>
      <c r="BZ94" s="184">
        <v>-243.28553688162356</v>
      </c>
      <c r="CA94" s="184">
        <v>0</v>
      </c>
      <c r="CB94" s="184">
        <v>3.0008408502908424E-3</v>
      </c>
      <c r="CC94" s="184">
        <v>3.9970584912225604E-3</v>
      </c>
      <c r="CD94" s="184">
        <v>6.0026660503353924E-3</v>
      </c>
      <c r="CE94" s="185">
        <v>7.0355907082557678E-3</v>
      </c>
    </row>
    <row r="95" spans="1:83" s="28" customFormat="1" x14ac:dyDescent="0.25">
      <c r="A95" s="181"/>
      <c r="B95" s="182" t="s">
        <v>326</v>
      </c>
      <c r="C95" s="183"/>
      <c r="D95" s="184"/>
      <c r="E95" s="184"/>
      <c r="F95" s="184"/>
      <c r="G95" s="184"/>
      <c r="H95" s="184"/>
      <c r="I95" s="184"/>
      <c r="J95" s="184"/>
      <c r="K95" s="184"/>
      <c r="L95" s="184"/>
      <c r="M95" s="184"/>
      <c r="N95" s="184"/>
      <c r="O95" s="184"/>
      <c r="P95" s="184"/>
      <c r="Q95" s="184"/>
      <c r="R95" s="184"/>
      <c r="S95" s="184"/>
      <c r="T95" s="184"/>
      <c r="U95" s="184"/>
      <c r="V95" s="184"/>
      <c r="W95" s="184"/>
      <c r="X95" s="184"/>
      <c r="Y95" s="184"/>
      <c r="Z95" s="184"/>
      <c r="AA95" s="184"/>
      <c r="AB95" s="184"/>
      <c r="AC95" s="184"/>
      <c r="AD95" s="184"/>
      <c r="AE95" s="184"/>
      <c r="AF95" s="184"/>
      <c r="AG95" s="184"/>
      <c r="AH95" s="184"/>
      <c r="AI95" s="184"/>
      <c r="AJ95" s="184"/>
      <c r="AK95" s="184"/>
      <c r="AL95" s="184"/>
      <c r="AM95" s="184"/>
      <c r="AN95" s="184"/>
      <c r="AO95" s="184"/>
      <c r="AP95" s="184"/>
      <c r="AQ95" s="184"/>
      <c r="AR95" s="184"/>
      <c r="AS95" s="184"/>
      <c r="AT95" s="184"/>
      <c r="AU95" s="184"/>
      <c r="AV95" s="184"/>
      <c r="AW95" s="184"/>
      <c r="AX95" s="184"/>
      <c r="AY95" s="184"/>
      <c r="AZ95" s="184"/>
      <c r="BA95" s="184"/>
      <c r="BB95" s="184"/>
      <c r="BC95" s="184"/>
      <c r="BD95" s="184"/>
      <c r="BE95" s="184"/>
      <c r="BF95" s="184"/>
      <c r="BG95" s="184"/>
      <c r="BH95" s="184"/>
      <c r="BI95" s="184"/>
      <c r="BJ95" s="184"/>
      <c r="BK95" s="184"/>
      <c r="BL95" s="184"/>
      <c r="BM95" s="184"/>
      <c r="BN95" s="184"/>
      <c r="BO95" s="184"/>
      <c r="BP95" s="184"/>
      <c r="BQ95" s="184"/>
      <c r="BR95" s="184"/>
      <c r="BS95" s="184"/>
      <c r="BT95" s="184"/>
      <c r="BU95" s="184"/>
      <c r="BV95" s="184"/>
      <c r="BW95" s="184"/>
      <c r="BX95" s="184"/>
      <c r="BY95" s="184">
        <v>-958.18109444000004</v>
      </c>
      <c r="BZ95" s="184">
        <v>-293.444699066667</v>
      </c>
      <c r="CA95" s="184">
        <v>0</v>
      </c>
      <c r="CB95" s="184">
        <v>0</v>
      </c>
      <c r="CC95" s="184">
        <v>0</v>
      </c>
      <c r="CD95" s="184">
        <v>0</v>
      </c>
      <c r="CE95" s="185">
        <v>0</v>
      </c>
    </row>
    <row r="96" spans="1:83" s="28" customFormat="1" x14ac:dyDescent="0.25">
      <c r="A96" s="181"/>
      <c r="B96" s="182" t="s">
        <v>327</v>
      </c>
      <c r="C96" s="183"/>
      <c r="D96" s="184"/>
      <c r="E96" s="184"/>
      <c r="F96" s="184"/>
      <c r="G96" s="184"/>
      <c r="H96" s="184"/>
      <c r="I96" s="184"/>
      <c r="J96" s="184"/>
      <c r="K96" s="184"/>
      <c r="L96" s="184"/>
      <c r="M96" s="184"/>
      <c r="N96" s="184"/>
      <c r="O96" s="184"/>
      <c r="P96" s="184"/>
      <c r="Q96" s="184"/>
      <c r="R96" s="184"/>
      <c r="S96" s="184"/>
      <c r="T96" s="184"/>
      <c r="U96" s="184"/>
      <c r="V96" s="184"/>
      <c r="W96" s="184"/>
      <c r="X96" s="184"/>
      <c r="Y96" s="184"/>
      <c r="Z96" s="184"/>
      <c r="AA96" s="184"/>
      <c r="AB96" s="184"/>
      <c r="AC96" s="184"/>
      <c r="AD96" s="184"/>
      <c r="AE96" s="184"/>
      <c r="AF96" s="184"/>
      <c r="AG96" s="184"/>
      <c r="AH96" s="184"/>
      <c r="AI96" s="184"/>
      <c r="AJ96" s="184"/>
      <c r="AK96" s="184"/>
      <c r="AL96" s="184"/>
      <c r="AM96" s="184"/>
      <c r="AN96" s="184"/>
      <c r="AO96" s="184"/>
      <c r="AP96" s="184"/>
      <c r="AQ96" s="184"/>
      <c r="AR96" s="184"/>
      <c r="AS96" s="184"/>
      <c r="AT96" s="184"/>
      <c r="AU96" s="184"/>
      <c r="AV96" s="184"/>
      <c r="AW96" s="184"/>
      <c r="AX96" s="184"/>
      <c r="AY96" s="184"/>
      <c r="AZ96" s="184"/>
      <c r="BA96" s="184"/>
      <c r="BB96" s="184"/>
      <c r="BC96" s="184"/>
      <c r="BD96" s="184"/>
      <c r="BE96" s="184"/>
      <c r="BF96" s="184"/>
      <c r="BG96" s="184"/>
      <c r="BH96" s="184"/>
      <c r="BI96" s="184"/>
      <c r="BJ96" s="184"/>
      <c r="BK96" s="184"/>
      <c r="BL96" s="184"/>
      <c r="BM96" s="184"/>
      <c r="BN96" s="184"/>
      <c r="BO96" s="184"/>
      <c r="BP96" s="184"/>
      <c r="BQ96" s="184"/>
      <c r="BR96" s="184"/>
      <c r="BS96" s="184"/>
      <c r="BT96" s="184"/>
      <c r="BU96" s="184"/>
      <c r="BV96" s="184"/>
      <c r="BW96" s="184"/>
      <c r="BX96" s="184"/>
      <c r="BY96" s="184">
        <v>-8.672178850043565</v>
      </c>
      <c r="BZ96" s="184">
        <v>-1.9754542405717075</v>
      </c>
      <c r="CA96" s="184">
        <v>0</v>
      </c>
      <c r="CB96" s="184">
        <v>-0.99999999994179234</v>
      </c>
      <c r="CC96" s="184">
        <v>0</v>
      </c>
      <c r="CD96" s="184">
        <v>-0.36276612558867782</v>
      </c>
      <c r="CE96" s="185">
        <v>-1.3568092554342002</v>
      </c>
    </row>
    <row r="97" spans="1:83" s="28" customFormat="1" ht="33" customHeight="1" x14ac:dyDescent="0.25">
      <c r="A97" s="181"/>
      <c r="B97" s="22" t="s">
        <v>328</v>
      </c>
      <c r="C97" s="183"/>
      <c r="D97" s="184"/>
      <c r="E97" s="184"/>
      <c r="F97" s="184"/>
      <c r="G97" s="184"/>
      <c r="H97" s="184"/>
      <c r="I97" s="184"/>
      <c r="J97" s="184"/>
      <c r="K97" s="184"/>
      <c r="L97" s="184"/>
      <c r="M97" s="184"/>
      <c r="N97" s="184"/>
      <c r="O97" s="184"/>
      <c r="P97" s="184"/>
      <c r="Q97" s="184"/>
      <c r="R97" s="184"/>
      <c r="S97" s="184"/>
      <c r="T97" s="184"/>
      <c r="U97" s="184"/>
      <c r="V97" s="184"/>
      <c r="W97" s="184"/>
      <c r="X97" s="184"/>
      <c r="Y97" s="184"/>
      <c r="Z97" s="184"/>
      <c r="AA97" s="184"/>
      <c r="AB97" s="184"/>
      <c r="AC97" s="184"/>
      <c r="AD97" s="184"/>
      <c r="AE97" s="184"/>
      <c r="AF97" s="184"/>
      <c r="AG97" s="184"/>
      <c r="AH97" s="184"/>
      <c r="AI97" s="184"/>
      <c r="AJ97" s="184"/>
      <c r="AK97" s="184"/>
      <c r="AL97" s="184"/>
      <c r="AM97" s="184"/>
      <c r="AN97" s="184"/>
      <c r="AO97" s="184"/>
      <c r="AP97" s="184"/>
      <c r="AQ97" s="184"/>
      <c r="AR97" s="184"/>
      <c r="AS97" s="184"/>
      <c r="AT97" s="184"/>
      <c r="AU97" s="184"/>
      <c r="AV97" s="184"/>
      <c r="AW97" s="184"/>
      <c r="AX97" s="184"/>
      <c r="AY97" s="184"/>
      <c r="AZ97" s="184"/>
      <c r="BA97" s="184"/>
      <c r="BB97" s="184"/>
      <c r="BC97" s="184"/>
      <c r="BD97" s="184"/>
      <c r="BE97" s="184"/>
      <c r="BF97" s="184"/>
      <c r="BG97" s="184"/>
      <c r="BH97" s="184"/>
      <c r="BI97" s="184"/>
      <c r="BJ97" s="184"/>
      <c r="BK97" s="184"/>
      <c r="BL97" s="184"/>
      <c r="BM97" s="184"/>
      <c r="BN97" s="184"/>
      <c r="BO97" s="184"/>
      <c r="BP97" s="184"/>
      <c r="BS97" s="186"/>
      <c r="BT97" s="186"/>
      <c r="BU97" s="186"/>
      <c r="BV97" s="186"/>
      <c r="BW97" s="186"/>
      <c r="BX97" s="186"/>
      <c r="BY97" s="186">
        <f t="shared" ref="BY97:CE97" si="38">SUM(BY93:BY96)</f>
        <v>213993.2764059086</v>
      </c>
      <c r="BZ97" s="186">
        <f t="shared" si="38"/>
        <v>224409.75671004574</v>
      </c>
      <c r="CA97" s="186">
        <f t="shared" si="38"/>
        <v>255063.40207703508</v>
      </c>
      <c r="CB97" s="186">
        <f t="shared" si="38"/>
        <v>279905.89918903302</v>
      </c>
      <c r="CC97" s="186">
        <f t="shared" si="38"/>
        <v>293247.50525936455</v>
      </c>
      <c r="CD97" s="186">
        <f t="shared" si="38"/>
        <v>300282.79103700456</v>
      </c>
      <c r="CE97" s="187">
        <f t="shared" si="38"/>
        <v>307559.88347929111</v>
      </c>
    </row>
    <row r="98" spans="1:83" ht="68.150000000000006" customHeight="1" x14ac:dyDescent="0.35">
      <c r="A98" s="153"/>
      <c r="B98" s="120" t="s">
        <v>329</v>
      </c>
      <c r="C98" s="172"/>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27"/>
      <c r="BK98" s="127"/>
      <c r="BL98" s="127"/>
      <c r="BM98" s="127"/>
      <c r="BN98" s="127"/>
      <c r="BO98" s="127"/>
      <c r="BP98" s="127"/>
      <c r="BQ98" s="127"/>
      <c r="BR98" s="186"/>
      <c r="BS98" s="186"/>
      <c r="BT98" s="127"/>
      <c r="BU98" s="127"/>
      <c r="BV98" s="127"/>
      <c r="BW98" s="127"/>
      <c r="BX98" s="127"/>
      <c r="BY98" s="127">
        <f t="shared" ref="BY98:CE98" si="39">SUM(BY99:BY100)</f>
        <v>213993.27640590857</v>
      </c>
      <c r="BZ98" s="127">
        <f t="shared" si="39"/>
        <v>224409.75671004568</v>
      </c>
      <c r="CA98" s="127">
        <f t="shared" si="39"/>
        <v>255063.40207703505</v>
      </c>
      <c r="CB98" s="127">
        <f t="shared" si="39"/>
        <v>279905.89918903296</v>
      </c>
      <c r="CC98" s="127">
        <f t="shared" si="39"/>
        <v>293247.50525936449</v>
      </c>
      <c r="CD98" s="127">
        <f t="shared" si="39"/>
        <v>300282.79103700456</v>
      </c>
      <c r="CE98" s="128">
        <f t="shared" si="39"/>
        <v>307559.88347929111</v>
      </c>
    </row>
    <row r="99" spans="1:83" s="28" customFormat="1" x14ac:dyDescent="0.25">
      <c r="A99" s="181"/>
      <c r="B99" s="182" t="s">
        <v>304</v>
      </c>
      <c r="C99" s="183"/>
      <c r="D99" s="184"/>
      <c r="E99" s="184"/>
      <c r="F99" s="184"/>
      <c r="G99" s="184"/>
      <c r="H99" s="184"/>
      <c r="I99" s="184"/>
      <c r="J99" s="184"/>
      <c r="K99" s="184"/>
      <c r="L99" s="184"/>
      <c r="M99" s="184"/>
      <c r="N99" s="184"/>
      <c r="O99" s="184"/>
      <c r="P99" s="184"/>
      <c r="Q99" s="184"/>
      <c r="R99" s="184"/>
      <c r="S99" s="184"/>
      <c r="T99" s="184"/>
      <c r="U99" s="184"/>
      <c r="V99" s="184"/>
      <c r="W99" s="184"/>
      <c r="X99" s="184"/>
      <c r="Y99" s="184"/>
      <c r="Z99" s="184"/>
      <c r="AA99" s="184"/>
      <c r="AB99" s="184"/>
      <c r="AC99" s="184"/>
      <c r="AD99" s="184"/>
      <c r="AE99" s="184"/>
      <c r="AF99" s="184"/>
      <c r="AG99" s="184"/>
      <c r="AH99" s="184"/>
      <c r="AI99" s="184"/>
      <c r="AJ99" s="184"/>
      <c r="AK99" s="184"/>
      <c r="AL99" s="184"/>
      <c r="AM99" s="184"/>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4"/>
      <c r="BQ99" s="184"/>
      <c r="BR99" s="184"/>
      <c r="BS99" s="184"/>
      <c r="BT99" s="184"/>
      <c r="BU99" s="184"/>
      <c r="BV99" s="184"/>
      <c r="BW99" s="184"/>
      <c r="BX99" s="184"/>
      <c r="BY99" s="184">
        <v>96041.436716135853</v>
      </c>
      <c r="BZ99" s="184">
        <v>103909.49848177719</v>
      </c>
      <c r="CA99" s="184">
        <v>115663.39318545537</v>
      </c>
      <c r="CB99" s="184">
        <v>127491.26221887824</v>
      </c>
      <c r="CC99" s="184">
        <v>132946.35960690881</v>
      </c>
      <c r="CD99" s="184">
        <v>136037.68898159964</v>
      </c>
      <c r="CE99" s="185">
        <v>140640.30457843182</v>
      </c>
    </row>
    <row r="100" spans="1:83" s="28" customFormat="1" ht="16" thickBot="1" x14ac:dyDescent="0.3">
      <c r="A100" s="188"/>
      <c r="B100" s="87" t="s">
        <v>305</v>
      </c>
      <c r="C100" s="189"/>
      <c r="D100" s="190"/>
      <c r="E100" s="190"/>
      <c r="F100" s="190"/>
      <c r="G100" s="190"/>
      <c r="H100" s="190"/>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c r="AJ100" s="190"/>
      <c r="AK100" s="190"/>
      <c r="AL100" s="190"/>
      <c r="AM100" s="190"/>
      <c r="AN100" s="190"/>
      <c r="AO100" s="190"/>
      <c r="AP100" s="190"/>
      <c r="AQ100" s="190"/>
      <c r="AR100" s="190"/>
      <c r="AS100" s="190"/>
      <c r="AT100" s="190"/>
      <c r="AU100" s="190"/>
      <c r="AV100" s="190"/>
      <c r="AW100" s="190"/>
      <c r="AX100" s="190"/>
      <c r="AY100" s="190"/>
      <c r="AZ100" s="190"/>
      <c r="BA100" s="190"/>
      <c r="BB100" s="190"/>
      <c r="BC100" s="190"/>
      <c r="BD100" s="190"/>
      <c r="BE100" s="190"/>
      <c r="BF100" s="190"/>
      <c r="BG100" s="190"/>
      <c r="BH100" s="190"/>
      <c r="BI100" s="190"/>
      <c r="BJ100" s="190"/>
      <c r="BK100" s="190"/>
      <c r="BL100" s="190"/>
      <c r="BM100" s="190"/>
      <c r="BN100" s="190"/>
      <c r="BO100" s="190"/>
      <c r="BP100" s="190"/>
      <c r="BQ100" s="190"/>
      <c r="BR100" s="190"/>
      <c r="BS100" s="190"/>
      <c r="BT100" s="190"/>
      <c r="BU100" s="190"/>
      <c r="BV100" s="190"/>
      <c r="BW100" s="190"/>
      <c r="BX100" s="190"/>
      <c r="BY100" s="190">
        <v>117951.83968977272</v>
      </c>
      <c r="BZ100" s="190">
        <v>120500.2582282685</v>
      </c>
      <c r="CA100" s="190">
        <v>139400.0088915797</v>
      </c>
      <c r="CB100" s="190">
        <v>152414.63697015471</v>
      </c>
      <c r="CC100" s="190">
        <v>160301.14565245569</v>
      </c>
      <c r="CD100" s="190">
        <v>164245.10205540495</v>
      </c>
      <c r="CE100" s="191">
        <v>166919.57890085928</v>
      </c>
    </row>
    <row r="102" spans="1:83" x14ac:dyDescent="0.35">
      <c r="A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row>
    <row r="103" spans="1:83" x14ac:dyDescent="0.35">
      <c r="A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row>
    <row r="104" spans="1:83" x14ac:dyDescent="0.35">
      <c r="A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row>
  </sheetData>
  <hyperlinks>
    <hyperlink ref="A1" location="Contents!A1" display="Contents page" xr:uid="{00000000-0004-0000-0500-000000000000}"/>
    <hyperlink ref="B1" location="Notes!A1" display="Information relating to this table can be found in the 'Notes' tab" xr:uid="{00000000-0004-0000-05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9C9C9"/>
  </sheetPr>
  <dimension ref="A1:CE94"/>
  <sheetViews>
    <sheetView zoomScale="70" zoomScaleNormal="70" workbookViewId="0">
      <pane xSplit="3" ySplit="4" topLeftCell="BY5" activePane="bottomRight" state="frozen"/>
      <selection pane="topRight" activeCell="D1" sqref="D1"/>
      <selection pane="bottomLeft" activeCell="A5" sqref="A5"/>
      <selection pane="bottomRight"/>
    </sheetView>
  </sheetViews>
  <sheetFormatPr defaultColWidth="9" defaultRowHeight="15.5" x14ac:dyDescent="0.35"/>
  <cols>
    <col min="1" max="1" width="23" style="163" bestFit="1" customWidth="1"/>
    <col min="2" max="2" width="75.81640625" style="53" customWidth="1"/>
    <col min="3" max="3" width="25.81640625" style="163" customWidth="1"/>
    <col min="4" max="75" width="12.81640625" style="61" customWidth="1"/>
    <col min="76" max="83" width="12.81640625" style="53" customWidth="1"/>
    <col min="84" max="84" width="9" style="53" customWidth="1"/>
    <col min="85" max="16384" width="9" style="53"/>
  </cols>
  <sheetData>
    <row r="1" spans="1:83" s="15" customFormat="1" ht="25.5" customHeight="1" thickBot="1" x14ac:dyDescent="0.3">
      <c r="A1" s="45" t="s">
        <v>46</v>
      </c>
      <c r="B1" s="46" t="s">
        <v>114</v>
      </c>
      <c r="C1" s="110"/>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row>
    <row r="2" spans="1:83" ht="33" customHeight="1" x14ac:dyDescent="0.35">
      <c r="A2" s="48" t="s">
        <v>47</v>
      </c>
      <c r="B2" s="17" t="s">
        <v>330</v>
      </c>
      <c r="C2" s="139"/>
      <c r="D2" s="51"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83" s="54" customFormat="1" x14ac:dyDescent="0.35">
      <c r="A3" s="112">
        <v>2023</v>
      </c>
      <c r="B3" s="20" t="s">
        <v>331</v>
      </c>
      <c r="C3" s="151" t="s">
        <v>246</v>
      </c>
      <c r="D3" s="56" t="s">
        <v>150</v>
      </c>
      <c r="E3" s="56" t="s">
        <v>150</v>
      </c>
      <c r="F3" s="56" t="s">
        <v>150</v>
      </c>
      <c r="G3" s="56" t="s">
        <v>150</v>
      </c>
      <c r="H3" s="56" t="s">
        <v>150</v>
      </c>
      <c r="I3" s="56" t="s">
        <v>150</v>
      </c>
      <c r="J3" s="56" t="s">
        <v>150</v>
      </c>
      <c r="K3" s="56" t="s">
        <v>150</v>
      </c>
      <c r="L3" s="56" t="s">
        <v>150</v>
      </c>
      <c r="M3" s="56" t="s">
        <v>150</v>
      </c>
      <c r="N3" s="56" t="s">
        <v>150</v>
      </c>
      <c r="O3" s="56" t="s">
        <v>150</v>
      </c>
      <c r="P3" s="56" t="s">
        <v>150</v>
      </c>
      <c r="Q3" s="56" t="s">
        <v>150</v>
      </c>
      <c r="R3" s="56" t="s">
        <v>150</v>
      </c>
      <c r="S3" s="56" t="s">
        <v>150</v>
      </c>
      <c r="T3" s="56" t="s">
        <v>150</v>
      </c>
      <c r="U3" s="56" t="s">
        <v>150</v>
      </c>
      <c r="V3" s="56" t="s">
        <v>150</v>
      </c>
      <c r="W3" s="56" t="s">
        <v>150</v>
      </c>
      <c r="X3" s="56" t="s">
        <v>150</v>
      </c>
      <c r="Y3" s="56" t="s">
        <v>150</v>
      </c>
      <c r="Z3" s="56" t="s">
        <v>150</v>
      </c>
      <c r="AA3" s="56" t="s">
        <v>150</v>
      </c>
      <c r="AB3" s="56" t="s">
        <v>150</v>
      </c>
      <c r="AC3" s="56" t="s">
        <v>150</v>
      </c>
      <c r="AD3" s="56" t="s">
        <v>150</v>
      </c>
      <c r="AE3" s="56" t="s">
        <v>150</v>
      </c>
      <c r="AF3" s="56" t="s">
        <v>150</v>
      </c>
      <c r="AG3" s="56" t="s">
        <v>150</v>
      </c>
      <c r="AH3" s="56" t="s">
        <v>150</v>
      </c>
      <c r="AI3" s="56" t="s">
        <v>150</v>
      </c>
      <c r="AJ3" s="56" t="s">
        <v>150</v>
      </c>
      <c r="AK3" s="56" t="s">
        <v>150</v>
      </c>
      <c r="AL3" s="56" t="s">
        <v>150</v>
      </c>
      <c r="AM3" s="56" t="s">
        <v>150</v>
      </c>
      <c r="AN3" s="56" t="s">
        <v>150</v>
      </c>
      <c r="AO3" s="56" t="s">
        <v>150</v>
      </c>
      <c r="AP3" s="56" t="s">
        <v>150</v>
      </c>
      <c r="AQ3" s="56" t="s">
        <v>150</v>
      </c>
      <c r="AR3" s="56" t="s">
        <v>150</v>
      </c>
      <c r="AS3" s="56" t="s">
        <v>150</v>
      </c>
      <c r="AT3" s="56" t="s">
        <v>150</v>
      </c>
      <c r="AU3" s="56" t="s">
        <v>150</v>
      </c>
      <c r="AV3" s="56" t="s">
        <v>150</v>
      </c>
      <c r="AW3" s="56" t="s">
        <v>150</v>
      </c>
      <c r="AX3" s="56" t="s">
        <v>150</v>
      </c>
      <c r="AY3" s="56" t="s">
        <v>150</v>
      </c>
      <c r="AZ3" s="56" t="s">
        <v>150</v>
      </c>
      <c r="BA3" s="56" t="s">
        <v>150</v>
      </c>
      <c r="BB3" s="56" t="s">
        <v>150</v>
      </c>
      <c r="BC3" s="56" t="s">
        <v>150</v>
      </c>
      <c r="BD3" s="56" t="s">
        <v>150</v>
      </c>
      <c r="BE3" s="56" t="s">
        <v>150</v>
      </c>
      <c r="BF3" s="56" t="s">
        <v>150</v>
      </c>
      <c r="BG3" s="56" t="s">
        <v>150</v>
      </c>
      <c r="BH3" s="56" t="s">
        <v>150</v>
      </c>
      <c r="BI3" s="56" t="s">
        <v>150</v>
      </c>
      <c r="BJ3" s="56" t="s">
        <v>150</v>
      </c>
      <c r="BK3" s="56" t="s">
        <v>150</v>
      </c>
      <c r="BL3" s="56" t="s">
        <v>150</v>
      </c>
      <c r="BM3" s="56" t="s">
        <v>150</v>
      </c>
      <c r="BN3" s="56" t="s">
        <v>150</v>
      </c>
      <c r="BO3" s="56" t="s">
        <v>150</v>
      </c>
      <c r="BP3" s="56" t="s">
        <v>150</v>
      </c>
      <c r="BQ3" s="56" t="s">
        <v>150</v>
      </c>
      <c r="BR3" s="56" t="s">
        <v>150</v>
      </c>
      <c r="BS3" s="56" t="s">
        <v>150</v>
      </c>
      <c r="BT3" s="56" t="s">
        <v>150</v>
      </c>
      <c r="BU3" s="56" t="s">
        <v>150</v>
      </c>
      <c r="BV3" s="56" t="s">
        <v>150</v>
      </c>
      <c r="BW3" s="56" t="s">
        <v>150</v>
      </c>
      <c r="BX3" s="56" t="s">
        <v>150</v>
      </c>
      <c r="BY3" s="56" t="s">
        <v>150</v>
      </c>
      <c r="BZ3" s="56" t="s">
        <v>151</v>
      </c>
      <c r="CA3" s="56" t="s">
        <v>151</v>
      </c>
      <c r="CB3" s="56" t="s">
        <v>151</v>
      </c>
      <c r="CC3" s="56" t="s">
        <v>151</v>
      </c>
      <c r="CD3" s="56" t="s">
        <v>151</v>
      </c>
      <c r="CE3" s="57" t="s">
        <v>151</v>
      </c>
    </row>
    <row r="4" spans="1:83" x14ac:dyDescent="0.35">
      <c r="A4" s="113"/>
      <c r="B4" s="114"/>
      <c r="C4" s="140"/>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52"/>
    </row>
    <row r="5" spans="1:83" ht="27" customHeight="1" x14ac:dyDescent="0.35">
      <c r="A5" s="153"/>
      <c r="B5" s="53" t="s">
        <v>247</v>
      </c>
      <c r="C5" s="158" t="s">
        <v>248</v>
      </c>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c r="BM5" s="159"/>
      <c r="BN5" s="159"/>
      <c r="BO5" s="159"/>
      <c r="BP5" s="159"/>
      <c r="BQ5" s="159">
        <v>6.0200825465971608</v>
      </c>
      <c r="BR5" s="159">
        <v>7.5413112607244006</v>
      </c>
      <c r="BS5" s="159">
        <v>8.591182137168234</v>
      </c>
      <c r="BT5" s="159">
        <v>8.9192350994584171</v>
      </c>
      <c r="BU5" s="159">
        <v>9.8148361203666337</v>
      </c>
      <c r="BV5" s="159">
        <v>10.730043212655881</v>
      </c>
      <c r="BW5" s="159">
        <v>11.477396087227117</v>
      </c>
      <c r="BX5" s="159">
        <v>11.488830056246668</v>
      </c>
      <c r="BY5" s="159">
        <v>13.965266230755772</v>
      </c>
      <c r="BZ5" s="159">
        <v>16.9161384906932</v>
      </c>
      <c r="CA5" s="159">
        <v>20.356245907171491</v>
      </c>
      <c r="CB5" s="159">
        <v>23.21846046811083</v>
      </c>
      <c r="CC5" s="159">
        <v>25.280191634321167</v>
      </c>
      <c r="CD5" s="159">
        <v>27.099767775673982</v>
      </c>
      <c r="CE5" s="160">
        <v>29.024888438557845</v>
      </c>
    </row>
    <row r="6" spans="1:83" x14ac:dyDescent="0.35">
      <c r="A6" s="153"/>
      <c r="B6" s="53" t="s">
        <v>249</v>
      </c>
      <c r="C6" s="158" t="s">
        <v>248</v>
      </c>
      <c r="D6" s="159">
        <v>0</v>
      </c>
      <c r="E6" s="159">
        <v>0</v>
      </c>
      <c r="F6" s="159">
        <v>0</v>
      </c>
      <c r="G6" s="159">
        <v>0</v>
      </c>
      <c r="H6" s="159">
        <v>0</v>
      </c>
      <c r="I6" s="159">
        <v>0</v>
      </c>
      <c r="J6" s="159">
        <v>0</v>
      </c>
      <c r="K6" s="159">
        <v>0</v>
      </c>
      <c r="L6" s="159">
        <v>0</v>
      </c>
      <c r="M6" s="159">
        <v>0</v>
      </c>
      <c r="N6" s="159">
        <v>0</v>
      </c>
      <c r="O6" s="159">
        <v>0</v>
      </c>
      <c r="P6" s="159">
        <v>0</v>
      </c>
      <c r="Q6" s="159">
        <v>0</v>
      </c>
      <c r="R6" s="159">
        <v>0</v>
      </c>
      <c r="S6" s="159">
        <v>0</v>
      </c>
      <c r="T6" s="159">
        <v>0</v>
      </c>
      <c r="U6" s="159">
        <v>0</v>
      </c>
      <c r="V6" s="159">
        <v>0</v>
      </c>
      <c r="W6" s="159">
        <v>0</v>
      </c>
      <c r="X6" s="159">
        <v>0</v>
      </c>
      <c r="Y6" s="159">
        <v>0</v>
      </c>
      <c r="Z6" s="159">
        <v>0</v>
      </c>
      <c r="AA6" s="159">
        <v>92.178846766751192</v>
      </c>
      <c r="AB6" s="159">
        <v>328.51418732888328</v>
      </c>
      <c r="AC6" s="159">
        <v>465.87737388782409</v>
      </c>
      <c r="AD6" s="159">
        <v>675.14193830438239</v>
      </c>
      <c r="AE6" s="159">
        <v>833.46735639616747</v>
      </c>
      <c r="AF6" s="159">
        <v>971.1237471214971</v>
      </c>
      <c r="AG6" s="159">
        <v>1116.6748661212166</v>
      </c>
      <c r="AH6" s="159">
        <v>1010.0585442393241</v>
      </c>
      <c r="AI6" s="159">
        <v>1032.3604812204926</v>
      </c>
      <c r="AJ6" s="159">
        <v>1119.0504088404966</v>
      </c>
      <c r="AK6" s="159">
        <v>1281.4084294395595</v>
      </c>
      <c r="AL6" s="159">
        <v>1454.3261064752355</v>
      </c>
      <c r="AM6" s="159">
        <v>1698.9630421534291</v>
      </c>
      <c r="AN6" s="159">
        <v>1864.8046543169858</v>
      </c>
      <c r="AO6" s="159">
        <v>2096.3021732150132</v>
      </c>
      <c r="AP6" s="159">
        <v>2272.6662702751405</v>
      </c>
      <c r="AQ6" s="159">
        <v>2474.4337942459824</v>
      </c>
      <c r="AR6" s="159">
        <v>2582.8472729493933</v>
      </c>
      <c r="AS6" s="159">
        <v>2754.8189374025123</v>
      </c>
      <c r="AT6" s="159">
        <v>3029.1361347330808</v>
      </c>
      <c r="AU6" s="159">
        <v>3519.6249228224951</v>
      </c>
      <c r="AV6" s="159">
        <v>3110.0716715812246</v>
      </c>
      <c r="AW6" s="159">
        <v>3493.6188531090961</v>
      </c>
      <c r="AX6" s="159">
        <v>3755.7536400096924</v>
      </c>
      <c r="AY6" s="159">
        <v>4055.7612607893975</v>
      </c>
      <c r="AZ6" s="159">
        <v>4247.153334504048</v>
      </c>
      <c r="BA6" s="159">
        <v>4471.553881943878</v>
      </c>
      <c r="BB6" s="159">
        <v>4670.5855910548862</v>
      </c>
      <c r="BC6" s="159">
        <v>4858.3487414087031</v>
      </c>
      <c r="BD6" s="159">
        <v>5023.0082578609381</v>
      </c>
      <c r="BE6" s="159">
        <v>5203.9089011628439</v>
      </c>
      <c r="BF6" s="159">
        <v>5293.0476818030465</v>
      </c>
      <c r="BG6" s="159">
        <v>5495.1264885964774</v>
      </c>
      <c r="BH6" s="159">
        <v>5667.78655134977</v>
      </c>
      <c r="BI6" s="159">
        <v>5891.8807951461304</v>
      </c>
      <c r="BJ6" s="159">
        <v>6049.0232270792876</v>
      </c>
      <c r="BK6" s="159">
        <v>6329.5514272492792</v>
      </c>
      <c r="BL6" s="159">
        <v>6507.9671476513267</v>
      </c>
      <c r="BM6" s="159">
        <v>6925.8680958727691</v>
      </c>
      <c r="BN6" s="159">
        <v>6974.3220719226802</v>
      </c>
      <c r="BO6" s="159">
        <v>6999.2565977803379</v>
      </c>
      <c r="BP6" s="159">
        <v>7055.5431201920301</v>
      </c>
      <c r="BQ6" s="159">
        <v>6765.9888067489901</v>
      </c>
      <c r="BR6" s="159">
        <v>6769.3451829996047</v>
      </c>
      <c r="BS6" s="159">
        <v>6799.8078197148825</v>
      </c>
      <c r="BT6" s="159">
        <v>6654.7937281618715</v>
      </c>
      <c r="BU6" s="159">
        <v>6601.2101972099626</v>
      </c>
      <c r="BV6" s="159">
        <v>6656.8644128321994</v>
      </c>
      <c r="BW6" s="159">
        <v>6754.4167162596723</v>
      </c>
      <c r="BX6" s="159">
        <v>5742.0205168981784</v>
      </c>
      <c r="BY6" s="159">
        <v>5750.49649532486</v>
      </c>
      <c r="BZ6" s="159">
        <v>5809.1490393108716</v>
      </c>
      <c r="CA6" s="159">
        <v>6685.7537783651778</v>
      </c>
      <c r="CB6" s="159">
        <v>7313.7006240291767</v>
      </c>
      <c r="CC6" s="159">
        <v>7414.1035445142843</v>
      </c>
      <c r="CD6" s="159">
        <v>7405.9439103679424</v>
      </c>
      <c r="CE6" s="160">
        <v>7430.4807471668983</v>
      </c>
    </row>
    <row r="7" spans="1:83" x14ac:dyDescent="0.35">
      <c r="A7" s="153"/>
      <c r="B7" s="53" t="s">
        <v>250</v>
      </c>
      <c r="C7" s="158" t="s">
        <v>251</v>
      </c>
      <c r="D7" s="159">
        <v>648.43497309130248</v>
      </c>
      <c r="E7" s="159">
        <v>857.73078367347932</v>
      </c>
      <c r="F7" s="159">
        <v>852.52527221868786</v>
      </c>
      <c r="G7" s="159">
        <v>878.59747367321802</v>
      </c>
      <c r="H7" s="159">
        <v>939.6111871227472</v>
      </c>
      <c r="I7" s="159">
        <v>1002.617185093077</v>
      </c>
      <c r="J7" s="159">
        <v>1030.8877024432422</v>
      </c>
      <c r="K7" s="159">
        <v>1105.8500894598485</v>
      </c>
      <c r="L7" s="159">
        <v>1112.7028580841841</v>
      </c>
      <c r="M7" s="159">
        <v>1219.5613902247576</v>
      </c>
      <c r="N7" s="159">
        <v>1562.9859919065545</v>
      </c>
      <c r="O7" s="159">
        <v>1662.5395983300386</v>
      </c>
      <c r="P7" s="159">
        <v>1735.2155173091783</v>
      </c>
      <c r="Q7" s="159">
        <v>2044.0810344192369</v>
      </c>
      <c r="R7" s="159">
        <v>2080.3036584960632</v>
      </c>
      <c r="S7" s="159">
        <v>2411.7658380209523</v>
      </c>
      <c r="T7" s="159">
        <v>2512.1778292981235</v>
      </c>
      <c r="U7" s="159">
        <v>3002.0415309352902</v>
      </c>
      <c r="V7" s="159">
        <v>2960.1974783779992</v>
      </c>
      <c r="W7" s="159">
        <v>3024.8119520763366</v>
      </c>
      <c r="X7" s="159">
        <v>2990.2423419455508</v>
      </c>
      <c r="Y7" s="159">
        <v>2941.7223885066592</v>
      </c>
      <c r="Z7" s="159">
        <v>2776.7211349948516</v>
      </c>
      <c r="AA7" s="159">
        <v>3011.1756610472057</v>
      </c>
      <c r="AB7" s="159">
        <v>3115.220741911824</v>
      </c>
      <c r="AC7" s="159">
        <v>3188.266944204383</v>
      </c>
      <c r="AD7" s="159">
        <v>3354.0705268326687</v>
      </c>
      <c r="AE7" s="159">
        <v>3415.5648703200604</v>
      </c>
      <c r="AF7" s="159">
        <v>3310.8225157166512</v>
      </c>
      <c r="AG7" s="159">
        <v>3121.5986059537308</v>
      </c>
      <c r="AH7" s="159">
        <v>3036.1878859574922</v>
      </c>
      <c r="AI7" s="159">
        <v>2891.6365717768022</v>
      </c>
      <c r="AJ7" s="159">
        <v>2745.977541693218</v>
      </c>
      <c r="AK7" s="159">
        <v>2683.1915901295019</v>
      </c>
      <c r="AL7" s="159">
        <v>2616.3434917978802</v>
      </c>
      <c r="AM7" s="159">
        <v>2646.2636474753413</v>
      </c>
      <c r="AN7" s="159">
        <v>2541.4438431229751</v>
      </c>
      <c r="AO7" s="159">
        <v>2444.6672573936016</v>
      </c>
      <c r="AP7" s="159">
        <v>2406.8673594056368</v>
      </c>
      <c r="AQ7" s="159">
        <v>2314.1333561636761</v>
      </c>
      <c r="AR7" s="159">
        <v>2188.2570816576404</v>
      </c>
      <c r="AS7" s="159">
        <v>2026.6600992510089</v>
      </c>
      <c r="AT7" s="159">
        <v>1949.3876453233777</v>
      </c>
      <c r="AU7" s="159">
        <v>2084.6827154158168</v>
      </c>
      <c r="AV7" s="159">
        <v>2022.030872931917</v>
      </c>
      <c r="AW7" s="159">
        <v>2023.6382785443182</v>
      </c>
      <c r="AX7" s="159">
        <v>1955.6811649008375</v>
      </c>
      <c r="AY7" s="159">
        <v>1878.7194879172241</v>
      </c>
      <c r="AZ7" s="159">
        <v>1741.6077463982244</v>
      </c>
      <c r="BA7" s="159">
        <v>1750.6197738867588</v>
      </c>
      <c r="BB7" s="159">
        <v>1698.1675662785763</v>
      </c>
      <c r="BC7" s="159">
        <v>1724.01603185403</v>
      </c>
      <c r="BD7" s="159">
        <v>1675.7123281964448</v>
      </c>
      <c r="BE7" s="159">
        <v>1830.9195618513143</v>
      </c>
      <c r="BF7" s="159">
        <v>1770.6263435703045</v>
      </c>
      <c r="BG7" s="159">
        <v>1600.1596851543122</v>
      </c>
      <c r="BH7" s="159">
        <v>1423.7529138770617</v>
      </c>
      <c r="BI7" s="159">
        <v>1313.0735391633239</v>
      </c>
      <c r="BJ7" s="159">
        <v>1161.2110280587735</v>
      </c>
      <c r="BK7" s="159">
        <v>1048.4211279917959</v>
      </c>
      <c r="BL7" s="159">
        <v>927.44116508088121</v>
      </c>
      <c r="BM7" s="159">
        <v>881.14000767819016</v>
      </c>
      <c r="BN7" s="159">
        <v>818.50086007933544</v>
      </c>
      <c r="BO7" s="159">
        <v>778.59769681805835</v>
      </c>
      <c r="BP7" s="159">
        <v>763.50940766816416</v>
      </c>
      <c r="BQ7" s="159">
        <v>734.94649091035114</v>
      </c>
      <c r="BR7" s="159">
        <v>712.50352170129929</v>
      </c>
      <c r="BS7" s="159">
        <v>704.71249665257164</v>
      </c>
      <c r="BT7" s="159">
        <v>676.47697784123591</v>
      </c>
      <c r="BU7" s="159">
        <v>599.97437138772648</v>
      </c>
      <c r="BV7" s="159">
        <v>543.35772147507112</v>
      </c>
      <c r="BW7" s="159">
        <v>578.77781671182709</v>
      </c>
      <c r="BX7" s="159">
        <v>535.45419337123576</v>
      </c>
      <c r="BY7" s="159">
        <v>370.04413484948799</v>
      </c>
      <c r="BZ7" s="159">
        <v>362.87905369404865</v>
      </c>
      <c r="CA7" s="159">
        <v>432.94038336061158</v>
      </c>
      <c r="CB7" s="159">
        <v>356.7676063774569</v>
      </c>
      <c r="CC7" s="159">
        <v>316.9553578498938</v>
      </c>
      <c r="CD7" s="159">
        <v>291.78685472435626</v>
      </c>
      <c r="CE7" s="160">
        <v>278.11646321469863</v>
      </c>
    </row>
    <row r="8" spans="1:83" x14ac:dyDescent="0.35">
      <c r="A8" s="153"/>
      <c r="B8" s="53" t="s">
        <v>252</v>
      </c>
      <c r="C8" s="158" t="s">
        <v>248</v>
      </c>
      <c r="D8" s="159">
        <v>0</v>
      </c>
      <c r="E8" s="159">
        <v>0</v>
      </c>
      <c r="F8" s="159">
        <v>0</v>
      </c>
      <c r="G8" s="159">
        <v>0</v>
      </c>
      <c r="H8" s="159">
        <v>0</v>
      </c>
      <c r="I8" s="159">
        <v>0</v>
      </c>
      <c r="J8" s="159">
        <v>0</v>
      </c>
      <c r="K8" s="159">
        <v>0</v>
      </c>
      <c r="L8" s="159">
        <v>0</v>
      </c>
      <c r="M8" s="159">
        <v>0</v>
      </c>
      <c r="N8" s="159">
        <v>0</v>
      </c>
      <c r="O8" s="159">
        <v>0</v>
      </c>
      <c r="P8" s="159">
        <v>0</v>
      </c>
      <c r="Q8" s="159">
        <v>0</v>
      </c>
      <c r="R8" s="159">
        <v>0</v>
      </c>
      <c r="S8" s="159">
        <v>0</v>
      </c>
      <c r="T8" s="159">
        <v>0</v>
      </c>
      <c r="U8" s="159">
        <v>0</v>
      </c>
      <c r="V8" s="159">
        <v>0</v>
      </c>
      <c r="W8" s="159">
        <v>0</v>
      </c>
      <c r="X8" s="159">
        <v>0</v>
      </c>
      <c r="Y8" s="159">
        <v>0</v>
      </c>
      <c r="Z8" s="159">
        <v>0</v>
      </c>
      <c r="AA8" s="159">
        <v>0</v>
      </c>
      <c r="AB8" s="159">
        <v>0</v>
      </c>
      <c r="AC8" s="159">
        <v>0</v>
      </c>
      <c r="AD8" s="159">
        <v>0</v>
      </c>
      <c r="AE8" s="159">
        <v>0</v>
      </c>
      <c r="AF8" s="159">
        <v>14.494384285395476</v>
      </c>
      <c r="AG8" s="159">
        <v>19.426257419025365</v>
      </c>
      <c r="AH8" s="159">
        <v>24.049012958079146</v>
      </c>
      <c r="AI8" s="159">
        <v>20.544487188467517</v>
      </c>
      <c r="AJ8" s="159">
        <v>21.520200170009549</v>
      </c>
      <c r="AK8" s="159">
        <v>23.298335080719266</v>
      </c>
      <c r="AL8" s="159">
        <v>28.869997150873161</v>
      </c>
      <c r="AM8" s="159">
        <v>34.322485700069272</v>
      </c>
      <c r="AN8" s="159">
        <v>35.612588884525771</v>
      </c>
      <c r="AO8" s="159">
        <v>39.725842932646025</v>
      </c>
      <c r="AP8" s="159">
        <v>303.41115803416511</v>
      </c>
      <c r="AQ8" s="159">
        <v>506.59460541490512</v>
      </c>
      <c r="AR8" s="159">
        <v>446.36466209684806</v>
      </c>
      <c r="AS8" s="159">
        <v>436.6518096799627</v>
      </c>
      <c r="AT8" s="159">
        <v>455.94558266058721</v>
      </c>
      <c r="AU8" s="159">
        <v>587.17521083532245</v>
      </c>
      <c r="AV8" s="159">
        <v>691.28831121858639</v>
      </c>
      <c r="AW8" s="159">
        <v>859.55981687206975</v>
      </c>
      <c r="AX8" s="159">
        <v>1007.1604912651063</v>
      </c>
      <c r="AY8" s="159">
        <v>1141.1300598352971</v>
      </c>
      <c r="AZ8" s="159">
        <v>1307.0404580071549</v>
      </c>
      <c r="BA8" s="159">
        <v>1322.9006807810065</v>
      </c>
      <c r="BB8" s="159">
        <v>1363.4960736741177</v>
      </c>
      <c r="BC8" s="159">
        <v>1436.3122832723498</v>
      </c>
      <c r="BD8" s="159">
        <v>1473.714075550974</v>
      </c>
      <c r="BE8" s="159">
        <v>1551.9174225151864</v>
      </c>
      <c r="BF8" s="159">
        <v>1617.0678000081223</v>
      </c>
      <c r="BG8" s="159">
        <v>1674.854050358023</v>
      </c>
      <c r="BH8" s="159">
        <v>1691.0251834387309</v>
      </c>
      <c r="BI8" s="159">
        <v>1725.3683183277085</v>
      </c>
      <c r="BJ8" s="159">
        <v>1722.0515567812361</v>
      </c>
      <c r="BK8" s="159">
        <v>1822.7514211010027</v>
      </c>
      <c r="BL8" s="159">
        <v>1873.4326579326566</v>
      </c>
      <c r="BM8" s="159">
        <v>2027.6051876206241</v>
      </c>
      <c r="BN8" s="159">
        <v>2097.3107710442932</v>
      </c>
      <c r="BO8" s="159">
        <v>2271.6960162525452</v>
      </c>
      <c r="BP8" s="159">
        <v>2483.2976301888179</v>
      </c>
      <c r="BQ8" s="159">
        <v>2636.0059215700653</v>
      </c>
      <c r="BR8" s="159">
        <v>2895.6471915612315</v>
      </c>
      <c r="BS8" s="159">
        <v>3152.9999057919408</v>
      </c>
      <c r="BT8" s="159">
        <v>3237.0803042890329</v>
      </c>
      <c r="BU8" s="159">
        <v>3378.6308324179226</v>
      </c>
      <c r="BV8" s="159">
        <v>3383.8352655403605</v>
      </c>
      <c r="BW8" s="159">
        <v>3361.8415570050784</v>
      </c>
      <c r="BX8" s="159">
        <v>3268.8039147798891</v>
      </c>
      <c r="BY8" s="159">
        <v>3331.5584126625722</v>
      </c>
      <c r="BZ8" s="159">
        <v>3387.9944187865067</v>
      </c>
      <c r="CA8" s="159">
        <v>3879.259247579384</v>
      </c>
      <c r="CB8" s="159">
        <v>4224.0256815168559</v>
      </c>
      <c r="CC8" s="159">
        <v>4380.1395964191133</v>
      </c>
      <c r="CD8" s="159">
        <v>4548.4935673000182</v>
      </c>
      <c r="CE8" s="160">
        <v>4737.2105015162961</v>
      </c>
    </row>
    <row r="9" spans="1:83" x14ac:dyDescent="0.35">
      <c r="A9" s="153"/>
      <c r="B9" s="53" t="s">
        <v>157</v>
      </c>
      <c r="C9" s="158" t="s">
        <v>248</v>
      </c>
      <c r="D9" s="159">
        <v>2473.9652795012116</v>
      </c>
      <c r="E9" s="159">
        <v>2452.3851983903701</v>
      </c>
      <c r="F9" s="159">
        <v>2431.8578041629853</v>
      </c>
      <c r="G9" s="159">
        <v>2309.9791911991692</v>
      </c>
      <c r="H9" s="159">
        <v>2926.217697039413</v>
      </c>
      <c r="I9" s="159">
        <v>3402.3238903978186</v>
      </c>
      <c r="J9" s="159">
        <v>3382.6002736418886</v>
      </c>
      <c r="K9" s="159">
        <v>3302.0621718885104</v>
      </c>
      <c r="L9" s="159">
        <v>3314.8058965963387</v>
      </c>
      <c r="M9" s="159">
        <v>3402.5205909923607</v>
      </c>
      <c r="N9" s="159">
        <v>3422.2597631484387</v>
      </c>
      <c r="O9" s="159">
        <v>3444.0251191422267</v>
      </c>
      <c r="P9" s="159">
        <v>3470.4310346183565</v>
      </c>
      <c r="Q9" s="159">
        <v>3423.8357326522219</v>
      </c>
      <c r="R9" s="159">
        <v>3350.7748213633017</v>
      </c>
      <c r="S9" s="159">
        <v>3405.7056985386785</v>
      </c>
      <c r="T9" s="159">
        <v>3328.6356238200133</v>
      </c>
      <c r="U9" s="159">
        <v>3229.402029234066</v>
      </c>
      <c r="V9" s="159">
        <v>3132.3508069077834</v>
      </c>
      <c r="W9" s="159">
        <v>3274.1545589366829</v>
      </c>
      <c r="X9" s="159">
        <v>5768.8376609871639</v>
      </c>
      <c r="Y9" s="159">
        <v>6159.4582356880164</v>
      </c>
      <c r="Z9" s="159">
        <v>5603.0265759717549</v>
      </c>
      <c r="AA9" s="159">
        <v>5280.3116056220642</v>
      </c>
      <c r="AB9" s="159">
        <v>4800.2719614004927</v>
      </c>
      <c r="AC9" s="159">
        <v>4479.189723245504</v>
      </c>
      <c r="AD9" s="159">
        <v>3723.0182847842625</v>
      </c>
      <c r="AE9" s="159">
        <v>4621.0072304050291</v>
      </c>
      <c r="AF9" s="159">
        <v>4016.4701717161679</v>
      </c>
      <c r="AG9" s="159">
        <v>5811.1304520705189</v>
      </c>
      <c r="AH9" s="159">
        <v>10677.76175338714</v>
      </c>
      <c r="AI9" s="159">
        <v>14314.371448564742</v>
      </c>
      <c r="AJ9" s="159">
        <v>12671.093860101622</v>
      </c>
      <c r="AK9" s="159">
        <v>13093.664315364227</v>
      </c>
      <c r="AL9" s="159">
        <v>13208.023696524471</v>
      </c>
      <c r="AM9" s="159">
        <v>13687.807297187626</v>
      </c>
      <c r="AN9" s="159">
        <v>13843.584551839289</v>
      </c>
      <c r="AO9" s="159">
        <v>13653.466632543264</v>
      </c>
      <c r="AP9" s="159">
        <v>13166.293809694107</v>
      </c>
      <c r="AQ9" s="159">
        <v>12677.088612486566</v>
      </c>
      <c r="AR9" s="159">
        <v>11620.044473569265</v>
      </c>
      <c r="AS9" s="159">
        <v>10789.205577496339</v>
      </c>
      <c r="AT9" s="159">
        <v>10062.218394132737</v>
      </c>
      <c r="AU9" s="159">
        <v>10703.785733227243</v>
      </c>
      <c r="AV9" s="159">
        <v>11918.332449655152</v>
      </c>
      <c r="AW9" s="159">
        <v>12319.674397247325</v>
      </c>
      <c r="AX9" s="159">
        <v>12253.995833256855</v>
      </c>
      <c r="AY9" s="159">
        <v>12277.70731625416</v>
      </c>
      <c r="AZ9" s="159">
        <v>12320.2612856821</v>
      </c>
      <c r="BA9" s="159">
        <v>12571.381120249074</v>
      </c>
      <c r="BB9" s="159">
        <v>12713.433403998266</v>
      </c>
      <c r="BC9" s="159">
        <v>14256.524327248835</v>
      </c>
      <c r="BD9" s="159">
        <v>14719.182748969804</v>
      </c>
      <c r="BE9" s="159">
        <v>14648.773813633952</v>
      </c>
      <c r="BF9" s="159">
        <v>14565.210755461916</v>
      </c>
      <c r="BG9" s="159"/>
      <c r="BH9" s="159"/>
      <c r="BI9" s="159"/>
      <c r="BJ9" s="159"/>
      <c r="BK9" s="159"/>
      <c r="BL9" s="159"/>
      <c r="BM9" s="159"/>
      <c r="BN9" s="159"/>
      <c r="BO9" s="159"/>
      <c r="BP9" s="159"/>
      <c r="BQ9" s="159"/>
      <c r="BR9" s="159"/>
      <c r="BS9" s="159"/>
      <c r="BT9" s="159"/>
      <c r="BU9" s="159"/>
      <c r="BV9" s="159"/>
      <c r="BW9" s="159"/>
      <c r="BX9" s="159"/>
      <c r="BY9" s="159"/>
      <c r="BZ9" s="159"/>
      <c r="CA9" s="159"/>
      <c r="CB9" s="159"/>
      <c r="CC9" s="159"/>
      <c r="CD9" s="159"/>
      <c r="CE9" s="160"/>
    </row>
    <row r="10" spans="1:83" ht="27" customHeight="1" x14ac:dyDescent="0.35">
      <c r="A10" s="153"/>
      <c r="B10" s="53" t="s">
        <v>253</v>
      </c>
      <c r="D10" s="159">
        <f t="shared" ref="D10:AI10" si="0">SUM(D11:D12)</f>
        <v>0</v>
      </c>
      <c r="E10" s="159">
        <f t="shared" si="0"/>
        <v>0</v>
      </c>
      <c r="F10" s="159">
        <f t="shared" si="0"/>
        <v>0</v>
      </c>
      <c r="G10" s="159">
        <f t="shared" si="0"/>
        <v>0</v>
      </c>
      <c r="H10" s="159">
        <f t="shared" si="0"/>
        <v>0</v>
      </c>
      <c r="I10" s="159">
        <f t="shared" si="0"/>
        <v>0</v>
      </c>
      <c r="J10" s="159">
        <f t="shared" si="0"/>
        <v>0</v>
      </c>
      <c r="K10" s="159">
        <f t="shared" si="0"/>
        <v>0</v>
      </c>
      <c r="L10" s="159">
        <f t="shared" si="0"/>
        <v>0</v>
      </c>
      <c r="M10" s="159">
        <f t="shared" si="0"/>
        <v>0</v>
      </c>
      <c r="N10" s="159">
        <f t="shared" si="0"/>
        <v>0</v>
      </c>
      <c r="O10" s="159">
        <f t="shared" si="0"/>
        <v>0</v>
      </c>
      <c r="P10" s="159">
        <f t="shared" si="0"/>
        <v>0</v>
      </c>
      <c r="Q10" s="159">
        <f t="shared" si="0"/>
        <v>0</v>
      </c>
      <c r="R10" s="159">
        <f t="shared" si="0"/>
        <v>0</v>
      </c>
      <c r="S10" s="159">
        <f t="shared" si="0"/>
        <v>0</v>
      </c>
      <c r="T10" s="159">
        <f t="shared" si="0"/>
        <v>0</v>
      </c>
      <c r="U10" s="159">
        <f t="shared" si="0"/>
        <v>0</v>
      </c>
      <c r="V10" s="159">
        <f t="shared" si="0"/>
        <v>0</v>
      </c>
      <c r="W10" s="159">
        <f t="shared" si="0"/>
        <v>0</v>
      </c>
      <c r="X10" s="159">
        <f t="shared" si="0"/>
        <v>0</v>
      </c>
      <c r="Y10" s="159">
        <f t="shared" si="0"/>
        <v>0</v>
      </c>
      <c r="Z10" s="159">
        <f t="shared" si="0"/>
        <v>0</v>
      </c>
      <c r="AA10" s="159">
        <f t="shared" si="0"/>
        <v>0</v>
      </c>
      <c r="AB10" s="159">
        <f t="shared" si="0"/>
        <v>1139.8875896540994</v>
      </c>
      <c r="AC10" s="159">
        <f t="shared" si="0"/>
        <v>1038.4640903979991</v>
      </c>
      <c r="AD10" s="159">
        <f t="shared" si="0"/>
        <v>994.31961747071705</v>
      </c>
      <c r="AE10" s="159">
        <f t="shared" si="0"/>
        <v>0.86910047590841233</v>
      </c>
      <c r="AF10" s="159">
        <f t="shared" si="0"/>
        <v>0</v>
      </c>
      <c r="AG10" s="159">
        <f t="shared" si="0"/>
        <v>656.47352657396061</v>
      </c>
      <c r="AH10" s="159">
        <f t="shared" si="0"/>
        <v>607.23757719149842</v>
      </c>
      <c r="AI10" s="159">
        <f t="shared" si="0"/>
        <v>518.74830150880473</v>
      </c>
      <c r="AJ10" s="159">
        <f t="shared" ref="AJ10:BO10" si="1">SUM(AJ11:AJ12)</f>
        <v>443.31612350219672</v>
      </c>
      <c r="AK10" s="159">
        <f t="shared" si="1"/>
        <v>415.48697560616017</v>
      </c>
      <c r="AL10" s="159">
        <f t="shared" si="1"/>
        <v>389.74496153678768</v>
      </c>
      <c r="AM10" s="159">
        <f t="shared" si="1"/>
        <v>374.1150941307551</v>
      </c>
      <c r="AN10" s="159">
        <f t="shared" si="1"/>
        <v>359.36339692566912</v>
      </c>
      <c r="AO10" s="159">
        <f t="shared" si="1"/>
        <v>342.25341603510424</v>
      </c>
      <c r="AP10" s="159">
        <f t="shared" si="1"/>
        <v>335.5027228262403</v>
      </c>
      <c r="AQ10" s="159">
        <f t="shared" si="1"/>
        <v>319.49516573765743</v>
      </c>
      <c r="AR10" s="159">
        <f t="shared" si="1"/>
        <v>302.71399266446451</v>
      </c>
      <c r="AS10" s="159">
        <f t="shared" si="1"/>
        <v>287.16742778829428</v>
      </c>
      <c r="AT10" s="159">
        <f t="shared" si="1"/>
        <v>266.74635808957532</v>
      </c>
      <c r="AU10" s="159">
        <f t="shared" si="1"/>
        <v>257.84823660180376</v>
      </c>
      <c r="AV10" s="159">
        <f t="shared" si="1"/>
        <v>255.78290140435692</v>
      </c>
      <c r="AW10" s="159">
        <f t="shared" si="1"/>
        <v>264.64907910078148</v>
      </c>
      <c r="AX10" s="159">
        <f t="shared" si="1"/>
        <v>260.06732328474874</v>
      </c>
      <c r="AY10" s="159">
        <f t="shared" si="1"/>
        <v>256.81942072318185</v>
      </c>
      <c r="AZ10" s="159">
        <f t="shared" si="1"/>
        <v>255.68012414065805</v>
      </c>
      <c r="BA10" s="159">
        <f t="shared" si="1"/>
        <v>246.59034551818064</v>
      </c>
      <c r="BB10" s="159">
        <f t="shared" si="1"/>
        <v>244.82984937850674</v>
      </c>
      <c r="BC10" s="159">
        <f t="shared" si="1"/>
        <v>231.15160293316657</v>
      </c>
      <c r="BD10" s="159">
        <f t="shared" si="1"/>
        <v>229.78089503972024</v>
      </c>
      <c r="BE10" s="159">
        <f t="shared" si="1"/>
        <v>227.33605044519805</v>
      </c>
      <c r="BF10" s="159">
        <f t="shared" si="1"/>
        <v>223.41115424295688</v>
      </c>
      <c r="BG10" s="159">
        <f t="shared" si="1"/>
        <v>223.90325207508195</v>
      </c>
      <c r="BH10" s="159">
        <f t="shared" si="1"/>
        <v>219.43162410400117</v>
      </c>
      <c r="BI10" s="159">
        <f t="shared" si="1"/>
        <v>214.69021390754776</v>
      </c>
      <c r="BJ10" s="159">
        <f t="shared" si="1"/>
        <v>211.47884011402718</v>
      </c>
      <c r="BK10" s="159">
        <f t="shared" si="1"/>
        <v>209.79205694432576</v>
      </c>
      <c r="BL10" s="159">
        <f t="shared" si="1"/>
        <v>1435.3585578208188</v>
      </c>
      <c r="BM10" s="159">
        <f t="shared" si="1"/>
        <v>208.46621027815092</v>
      </c>
      <c r="BN10" s="159">
        <f t="shared" si="1"/>
        <v>206.33169974149763</v>
      </c>
      <c r="BO10" s="159">
        <f t="shared" si="1"/>
        <v>203.81034327588995</v>
      </c>
      <c r="BP10" s="159">
        <f t="shared" ref="BP10:CE10" si="2">SUM(BP11:BP12)</f>
        <v>200.83147802281931</v>
      </c>
      <c r="BQ10" s="159">
        <f t="shared" si="2"/>
        <v>195.24732373941728</v>
      </c>
      <c r="BR10" s="159">
        <f t="shared" si="2"/>
        <v>197.13034272800184</v>
      </c>
      <c r="BS10" s="159">
        <f t="shared" si="2"/>
        <v>202.18120877163486</v>
      </c>
      <c r="BT10" s="159">
        <f t="shared" si="2"/>
        <v>193.61531896446451</v>
      </c>
      <c r="BU10" s="159">
        <f t="shared" si="2"/>
        <v>190.08220810322234</v>
      </c>
      <c r="BV10" s="159">
        <f t="shared" si="2"/>
        <v>185.45463396116256</v>
      </c>
      <c r="BW10" s="159">
        <f t="shared" si="2"/>
        <v>181.58854191736825</v>
      </c>
      <c r="BX10" s="159">
        <f t="shared" si="2"/>
        <v>170.5272715729474</v>
      </c>
      <c r="BY10" s="159">
        <f t="shared" si="2"/>
        <v>174.66435448464674</v>
      </c>
      <c r="BZ10" s="159">
        <f t="shared" si="2"/>
        <v>169.17173093047774</v>
      </c>
      <c r="CA10" s="159">
        <f t="shared" si="2"/>
        <v>168.97076504179361</v>
      </c>
      <c r="CB10" s="159">
        <f t="shared" si="2"/>
        <v>170.12500849554158</v>
      </c>
      <c r="CC10" s="159">
        <f t="shared" si="2"/>
        <v>172.23494662791845</v>
      </c>
      <c r="CD10" s="159">
        <f t="shared" si="2"/>
        <v>171.43469915498227</v>
      </c>
      <c r="CE10" s="160">
        <f t="shared" si="2"/>
        <v>170.01081126808015</v>
      </c>
    </row>
    <row r="11" spans="1:83" x14ac:dyDescent="0.35">
      <c r="A11" s="153"/>
      <c r="B11" s="73" t="s">
        <v>254</v>
      </c>
      <c r="C11" s="158" t="s">
        <v>251</v>
      </c>
      <c r="D11" s="159">
        <v>0</v>
      </c>
      <c r="E11" s="159">
        <v>0</v>
      </c>
      <c r="F11" s="159">
        <v>0</v>
      </c>
      <c r="G11" s="159">
        <v>0</v>
      </c>
      <c r="H11" s="159">
        <v>0</v>
      </c>
      <c r="I11" s="159">
        <v>0</v>
      </c>
      <c r="J11" s="159">
        <v>0</v>
      </c>
      <c r="K11" s="159">
        <v>0</v>
      </c>
      <c r="L11" s="159">
        <v>0</v>
      </c>
      <c r="M11" s="159">
        <v>0</v>
      </c>
      <c r="N11" s="159">
        <v>0</v>
      </c>
      <c r="O11" s="159">
        <v>0</v>
      </c>
      <c r="P11" s="159">
        <v>0</v>
      </c>
      <c r="Q11" s="159">
        <v>0</v>
      </c>
      <c r="R11" s="159">
        <v>0</v>
      </c>
      <c r="S11" s="159">
        <v>0</v>
      </c>
      <c r="T11" s="159">
        <v>0</v>
      </c>
      <c r="U11" s="159">
        <v>0</v>
      </c>
      <c r="V11" s="159">
        <v>0</v>
      </c>
      <c r="W11" s="159">
        <v>0</v>
      </c>
      <c r="X11" s="159">
        <v>0</v>
      </c>
      <c r="Y11" s="159">
        <v>0</v>
      </c>
      <c r="Z11" s="159">
        <v>0</v>
      </c>
      <c r="AA11" s="159">
        <v>0</v>
      </c>
      <c r="AB11" s="159">
        <v>0</v>
      </c>
      <c r="AC11" s="159">
        <v>1004.6294207860342</v>
      </c>
      <c r="AD11" s="159">
        <v>957.53303749900385</v>
      </c>
      <c r="AE11" s="159">
        <v>0.86910047590841233</v>
      </c>
      <c r="AF11" s="159">
        <v>0</v>
      </c>
      <c r="AG11" s="159">
        <v>0</v>
      </c>
      <c r="AH11" s="159">
        <v>577.17631099389951</v>
      </c>
      <c r="AI11" s="159">
        <v>493.06769252322039</v>
      </c>
      <c r="AJ11" s="159">
        <v>421.79592333218716</v>
      </c>
      <c r="AK11" s="159">
        <v>392.18864052544092</v>
      </c>
      <c r="AL11" s="159">
        <v>368.09246367363284</v>
      </c>
      <c r="AM11" s="159">
        <v>353.52160271071352</v>
      </c>
      <c r="AN11" s="159">
        <v>339.93834844320054</v>
      </c>
      <c r="AO11" s="159">
        <v>320.86257753291022</v>
      </c>
      <c r="AP11" s="159">
        <v>312.16340297745836</v>
      </c>
      <c r="AQ11" s="159">
        <v>295.03993936194621</v>
      </c>
      <c r="AR11" s="159">
        <v>280.55765934652942</v>
      </c>
      <c r="AS11" s="159">
        <v>266.32069946499422</v>
      </c>
      <c r="AT11" s="159">
        <v>246.27242439265893</v>
      </c>
      <c r="AU11" s="159">
        <v>235.82970768543987</v>
      </c>
      <c r="AV11" s="159">
        <v>230.45145919128015</v>
      </c>
      <c r="AW11" s="159">
        <v>237.56151325884352</v>
      </c>
      <c r="AX11" s="159">
        <v>235.95427205293325</v>
      </c>
      <c r="AY11" s="159">
        <v>229.53655090351882</v>
      </c>
      <c r="AZ11" s="159">
        <v>228.27739433560282</v>
      </c>
      <c r="BA11" s="159">
        <v>218.61265092713862</v>
      </c>
      <c r="BB11" s="159">
        <v>216.83047322541285</v>
      </c>
      <c r="BC11" s="159">
        <v>203.40218896119669</v>
      </c>
      <c r="BD11" s="159">
        <v>202.2073236160729</v>
      </c>
      <c r="BE11" s="159">
        <v>200.09949475095272</v>
      </c>
      <c r="BF11" s="159">
        <v>195.42410616103669</v>
      </c>
      <c r="BG11" s="159">
        <v>194.43945340644842</v>
      </c>
      <c r="BH11" s="159">
        <v>189.79350493340624</v>
      </c>
      <c r="BI11" s="159">
        <v>185.98881725884638</v>
      </c>
      <c r="BJ11" s="159">
        <v>183.48221437842849</v>
      </c>
      <c r="BK11" s="159">
        <v>181.26370884083568</v>
      </c>
      <c r="BL11" s="159">
        <v>1130.954342824861</v>
      </c>
      <c r="BM11" s="159">
        <v>164.43335098000537</v>
      </c>
      <c r="BN11" s="159">
        <v>163.27833208904295</v>
      </c>
      <c r="BO11" s="159">
        <v>161.6984426823708</v>
      </c>
      <c r="BP11" s="159">
        <v>159.0837951140881</v>
      </c>
      <c r="BQ11" s="159">
        <v>154.66288428269343</v>
      </c>
      <c r="BR11" s="159">
        <v>155.5615313628513</v>
      </c>
      <c r="BS11" s="159">
        <v>158.01838697490817</v>
      </c>
      <c r="BT11" s="159">
        <v>153.44442111097084</v>
      </c>
      <c r="BU11" s="159">
        <v>150.48573937457536</v>
      </c>
      <c r="BV11" s="159">
        <v>147.43662804302392</v>
      </c>
      <c r="BW11" s="159">
        <v>141.81313149794713</v>
      </c>
      <c r="BX11" s="159">
        <v>132.04770208391275</v>
      </c>
      <c r="BY11" s="159">
        <v>134.46821770876264</v>
      </c>
      <c r="BZ11" s="159">
        <v>129.40241498180384</v>
      </c>
      <c r="CA11" s="159">
        <v>128.32380374828983</v>
      </c>
      <c r="CB11" s="159">
        <v>128.21235618061888</v>
      </c>
      <c r="CC11" s="159">
        <v>128.84190024019048</v>
      </c>
      <c r="CD11" s="159">
        <v>126.49415367286159</v>
      </c>
      <c r="CE11" s="160">
        <v>123.64838976724165</v>
      </c>
    </row>
    <row r="12" spans="1:83" x14ac:dyDescent="0.35">
      <c r="A12" s="153"/>
      <c r="B12" s="73" t="s">
        <v>255</v>
      </c>
      <c r="C12" s="158" t="s">
        <v>248</v>
      </c>
      <c r="D12" s="159">
        <v>0</v>
      </c>
      <c r="E12" s="159">
        <v>0</v>
      </c>
      <c r="F12" s="159">
        <v>0</v>
      </c>
      <c r="G12" s="159">
        <v>0</v>
      </c>
      <c r="H12" s="159">
        <v>0</v>
      </c>
      <c r="I12" s="159">
        <v>0</v>
      </c>
      <c r="J12" s="159">
        <v>0</v>
      </c>
      <c r="K12" s="159">
        <v>0</v>
      </c>
      <c r="L12" s="159">
        <v>0</v>
      </c>
      <c r="M12" s="159">
        <v>0</v>
      </c>
      <c r="N12" s="159">
        <v>0</v>
      </c>
      <c r="O12" s="159">
        <v>0</v>
      </c>
      <c r="P12" s="159">
        <v>0</v>
      </c>
      <c r="Q12" s="159">
        <v>0</v>
      </c>
      <c r="R12" s="159">
        <v>0</v>
      </c>
      <c r="S12" s="159">
        <v>0</v>
      </c>
      <c r="T12" s="159">
        <v>0</v>
      </c>
      <c r="U12" s="159">
        <v>0</v>
      </c>
      <c r="V12" s="159">
        <v>0</v>
      </c>
      <c r="W12" s="159">
        <v>0</v>
      </c>
      <c r="X12" s="159">
        <v>0</v>
      </c>
      <c r="Y12" s="159">
        <v>0</v>
      </c>
      <c r="Z12" s="159">
        <v>0</v>
      </c>
      <c r="AA12" s="159">
        <v>0</v>
      </c>
      <c r="AB12" s="159">
        <v>1139.8875896540994</v>
      </c>
      <c r="AC12" s="159">
        <v>33.834669611964884</v>
      </c>
      <c r="AD12" s="159">
        <v>36.786579971713138</v>
      </c>
      <c r="AE12" s="159">
        <v>0</v>
      </c>
      <c r="AF12" s="159">
        <v>0</v>
      </c>
      <c r="AG12" s="159">
        <v>656.47352657396061</v>
      </c>
      <c r="AH12" s="159">
        <v>30.061266197598933</v>
      </c>
      <c r="AI12" s="159">
        <v>25.680608985584396</v>
      </c>
      <c r="AJ12" s="159">
        <v>21.520200170009549</v>
      </c>
      <c r="AK12" s="159">
        <v>23.298335080719266</v>
      </c>
      <c r="AL12" s="159">
        <v>21.652497863154871</v>
      </c>
      <c r="AM12" s="159">
        <v>20.593491420041566</v>
      </c>
      <c r="AN12" s="159">
        <v>19.4250484824686</v>
      </c>
      <c r="AO12" s="159">
        <v>21.390838502194015</v>
      </c>
      <c r="AP12" s="159">
        <v>23.339319848781933</v>
      </c>
      <c r="AQ12" s="159">
        <v>24.455226375711224</v>
      </c>
      <c r="AR12" s="159">
        <v>22.156333317935093</v>
      </c>
      <c r="AS12" s="159">
        <v>20.846728323300038</v>
      </c>
      <c r="AT12" s="159">
        <v>20.473933696916376</v>
      </c>
      <c r="AU12" s="159">
        <v>22.018528916363888</v>
      </c>
      <c r="AV12" s="159">
        <v>25.33144221307678</v>
      </c>
      <c r="AW12" s="159">
        <v>27.087565841937934</v>
      </c>
      <c r="AX12" s="159">
        <v>24.113051231815515</v>
      </c>
      <c r="AY12" s="159">
        <v>27.282869819663048</v>
      </c>
      <c r="AZ12" s="159">
        <v>27.402729805055216</v>
      </c>
      <c r="BA12" s="159">
        <v>27.977694591042013</v>
      </c>
      <c r="BB12" s="159">
        <v>27.999376153093891</v>
      </c>
      <c r="BC12" s="159">
        <v>27.749413971969897</v>
      </c>
      <c r="BD12" s="159">
        <v>27.573571423647337</v>
      </c>
      <c r="BE12" s="159">
        <v>27.236555694245347</v>
      </c>
      <c r="BF12" s="159">
        <v>27.9870480819202</v>
      </c>
      <c r="BG12" s="159">
        <v>29.463798668633533</v>
      </c>
      <c r="BH12" s="159">
        <v>29.638119170594919</v>
      </c>
      <c r="BI12" s="159">
        <v>28.70139664870138</v>
      </c>
      <c r="BJ12" s="159">
        <v>27.996625735598688</v>
      </c>
      <c r="BK12" s="159">
        <v>28.528348103490092</v>
      </c>
      <c r="BL12" s="159">
        <v>304.40421499595772</v>
      </c>
      <c r="BM12" s="159">
        <v>44.032859298145546</v>
      </c>
      <c r="BN12" s="159">
        <v>43.053367652454675</v>
      </c>
      <c r="BO12" s="159">
        <v>42.111900593519159</v>
      </c>
      <c r="BP12" s="159">
        <v>41.7476829087312</v>
      </c>
      <c r="BQ12" s="159">
        <v>40.584439456723857</v>
      </c>
      <c r="BR12" s="159">
        <v>41.568811365150538</v>
      </c>
      <c r="BS12" s="159">
        <v>44.162821796726689</v>
      </c>
      <c r="BT12" s="159">
        <v>40.170897853493678</v>
      </c>
      <c r="BU12" s="159">
        <v>39.596468728646968</v>
      </c>
      <c r="BV12" s="159">
        <v>38.018005918138648</v>
      </c>
      <c r="BW12" s="159">
        <v>39.775410419421114</v>
      </c>
      <c r="BX12" s="159">
        <v>38.479569489034652</v>
      </c>
      <c r="BY12" s="159">
        <v>40.196136775884106</v>
      </c>
      <c r="BZ12" s="159">
        <v>39.769315948673878</v>
      </c>
      <c r="CA12" s="159">
        <v>40.646961293503779</v>
      </c>
      <c r="CB12" s="159">
        <v>41.912652314922695</v>
      </c>
      <c r="CC12" s="159">
        <v>43.393046387727956</v>
      </c>
      <c r="CD12" s="159">
        <v>44.940545482120676</v>
      </c>
      <c r="CE12" s="160">
        <v>46.362421500838508</v>
      </c>
    </row>
    <row r="13" spans="1:83" x14ac:dyDescent="0.35">
      <c r="A13" s="153"/>
      <c r="B13" s="75" t="s">
        <v>256</v>
      </c>
      <c r="C13" s="158" t="s">
        <v>257</v>
      </c>
      <c r="D13" s="159">
        <v>0</v>
      </c>
      <c r="E13" s="159">
        <v>0</v>
      </c>
      <c r="F13" s="159">
        <v>0</v>
      </c>
      <c r="G13" s="159">
        <v>0</v>
      </c>
      <c r="H13" s="159">
        <v>0</v>
      </c>
      <c r="I13" s="159">
        <v>0</v>
      </c>
      <c r="J13" s="159">
        <v>0</v>
      </c>
      <c r="K13" s="159">
        <v>0</v>
      </c>
      <c r="L13" s="159">
        <v>0</v>
      </c>
      <c r="M13" s="159">
        <v>0</v>
      </c>
      <c r="N13" s="159">
        <v>0</v>
      </c>
      <c r="O13" s="159">
        <v>0</v>
      </c>
      <c r="P13" s="159">
        <v>0</v>
      </c>
      <c r="Q13" s="159">
        <v>0</v>
      </c>
      <c r="R13" s="159">
        <v>0</v>
      </c>
      <c r="S13" s="159">
        <v>0</v>
      </c>
      <c r="T13" s="159">
        <v>0</v>
      </c>
      <c r="U13" s="159">
        <v>0</v>
      </c>
      <c r="V13" s="159">
        <v>0</v>
      </c>
      <c r="W13" s="159">
        <v>0</v>
      </c>
      <c r="X13" s="159">
        <v>0</v>
      </c>
      <c r="Y13" s="159">
        <v>0</v>
      </c>
      <c r="Z13" s="159">
        <v>0</v>
      </c>
      <c r="AA13" s="159">
        <v>0</v>
      </c>
      <c r="AB13" s="159">
        <v>0</v>
      </c>
      <c r="AC13" s="159">
        <v>0</v>
      </c>
      <c r="AD13" s="159">
        <v>0</v>
      </c>
      <c r="AE13" s="159">
        <v>0</v>
      </c>
      <c r="AF13" s="159">
        <v>0</v>
      </c>
      <c r="AG13" s="159">
        <v>0</v>
      </c>
      <c r="AH13" s="159">
        <v>0</v>
      </c>
      <c r="AI13" s="159">
        <v>0</v>
      </c>
      <c r="AJ13" s="159">
        <v>0</v>
      </c>
      <c r="AK13" s="159">
        <v>0</v>
      </c>
      <c r="AL13" s="159">
        <v>0</v>
      </c>
      <c r="AM13" s="159">
        <v>0</v>
      </c>
      <c r="AN13" s="159">
        <v>0</v>
      </c>
      <c r="AO13" s="159">
        <v>0</v>
      </c>
      <c r="AP13" s="159">
        <v>0</v>
      </c>
      <c r="AQ13" s="159">
        <v>0</v>
      </c>
      <c r="AR13" s="159">
        <v>6.4605479354109064E-3</v>
      </c>
      <c r="AS13" s="159">
        <v>0.9665562878502707</v>
      </c>
      <c r="AT13" s="159">
        <v>18.849783726954378</v>
      </c>
      <c r="AU13" s="159">
        <v>47.966727833259277</v>
      </c>
      <c r="AV13" s="159">
        <v>30.646780794892855</v>
      </c>
      <c r="AW13" s="159">
        <v>23.709646561598575</v>
      </c>
      <c r="AX13" s="159">
        <v>0</v>
      </c>
      <c r="AY13" s="159">
        <v>110.83388599300922</v>
      </c>
      <c r="AZ13" s="159">
        <v>72.82782624269872</v>
      </c>
      <c r="BA13" s="159">
        <v>1.0392981952678682</v>
      </c>
      <c r="BB13" s="159">
        <v>0</v>
      </c>
      <c r="BC13" s="159">
        <v>1.6729163543233108</v>
      </c>
      <c r="BD13" s="159">
        <v>50.173633416546792</v>
      </c>
      <c r="BE13" s="159">
        <v>26.648620504367731</v>
      </c>
      <c r="BF13" s="159">
        <v>23.035418269427804</v>
      </c>
      <c r="BG13" s="159">
        <v>10.047511403993987</v>
      </c>
      <c r="BH13" s="159">
        <v>2.7570702216477416</v>
      </c>
      <c r="BI13" s="159">
        <v>13.233735882090203</v>
      </c>
      <c r="BJ13" s="159">
        <v>5.0090169280980783</v>
      </c>
      <c r="BK13" s="159">
        <v>5.6823667445251589</v>
      </c>
      <c r="BL13" s="159">
        <v>290.14777374299786</v>
      </c>
      <c r="BM13" s="159">
        <v>404.54635434528888</v>
      </c>
      <c r="BN13" s="159">
        <v>580.87922912339843</v>
      </c>
      <c r="BO13" s="159">
        <v>168.74741844107598</v>
      </c>
      <c r="BP13" s="159">
        <v>182.63331229035248</v>
      </c>
      <c r="BQ13" s="159">
        <v>10.612102634019973</v>
      </c>
      <c r="BR13" s="159">
        <v>13.778976750589187</v>
      </c>
      <c r="BS13" s="159">
        <v>4.6881043361313548</v>
      </c>
      <c r="BT13" s="159">
        <v>3.8572001544078032</v>
      </c>
      <c r="BU13" s="159">
        <v>136.4153563824612</v>
      </c>
      <c r="BV13" s="159">
        <v>31.615867418931483</v>
      </c>
      <c r="BW13" s="159">
        <v>0.25967251851426809</v>
      </c>
      <c r="BX13" s="159">
        <v>106.21645637268266</v>
      </c>
      <c r="BY13" s="159">
        <v>0.23688116233196208</v>
      </c>
      <c r="BZ13" s="159">
        <v>127.3580771787425</v>
      </c>
      <c r="CA13" s="159">
        <v>33.28024553487937</v>
      </c>
      <c r="CB13" s="159">
        <v>32.765980832154092</v>
      </c>
      <c r="CC13" s="159">
        <v>32.453240065534452</v>
      </c>
      <c r="CD13" s="159">
        <v>32.069280820856548</v>
      </c>
      <c r="CE13" s="160">
        <v>31.548028610346464</v>
      </c>
    </row>
    <row r="14" spans="1:83" x14ac:dyDescent="0.35">
      <c r="A14" s="153"/>
      <c r="B14" s="53" t="s">
        <v>25</v>
      </c>
      <c r="C14" s="158" t="s">
        <v>257</v>
      </c>
      <c r="D14" s="159">
        <v>0</v>
      </c>
      <c r="E14" s="159">
        <v>0</v>
      </c>
      <c r="F14" s="159">
        <v>0</v>
      </c>
      <c r="G14" s="159">
        <v>0</v>
      </c>
      <c r="H14" s="159">
        <v>0</v>
      </c>
      <c r="I14" s="159">
        <v>0</v>
      </c>
      <c r="J14" s="159">
        <v>0</v>
      </c>
      <c r="K14" s="159">
        <v>0</v>
      </c>
      <c r="L14" s="159">
        <v>0</v>
      </c>
      <c r="M14" s="159">
        <v>0</v>
      </c>
      <c r="N14" s="159">
        <v>0</v>
      </c>
      <c r="O14" s="159">
        <v>0</v>
      </c>
      <c r="P14" s="159">
        <v>0</v>
      </c>
      <c r="Q14" s="159">
        <v>0</v>
      </c>
      <c r="R14" s="159">
        <v>0</v>
      </c>
      <c r="S14" s="159">
        <v>0</v>
      </c>
      <c r="T14" s="159">
        <v>0</v>
      </c>
      <c r="U14" s="159">
        <v>0</v>
      </c>
      <c r="V14" s="159">
        <v>0</v>
      </c>
      <c r="W14" s="159">
        <v>0</v>
      </c>
      <c r="X14" s="159">
        <v>0</v>
      </c>
      <c r="Y14" s="159">
        <v>0</v>
      </c>
      <c r="Z14" s="159">
        <v>297.50583589230553</v>
      </c>
      <c r="AA14" s="159">
        <v>322.62596368362915</v>
      </c>
      <c r="AB14" s="159">
        <v>382.32254559826936</v>
      </c>
      <c r="AC14" s="159">
        <v>429.44003738263115</v>
      </c>
      <c r="AD14" s="159">
        <v>1071.1386521175298</v>
      </c>
      <c r="AE14" s="159">
        <v>1190.6676519945249</v>
      </c>
      <c r="AF14" s="159">
        <v>1129.0362495992267</v>
      </c>
      <c r="AG14" s="159">
        <v>2471.8237888346066</v>
      </c>
      <c r="AH14" s="159">
        <v>2320.7297504546377</v>
      </c>
      <c r="AI14" s="159">
        <v>2285.5741997170112</v>
      </c>
      <c r="AJ14" s="159">
        <v>2578.1199803671443</v>
      </c>
      <c r="AK14" s="159">
        <v>3458.2495371480964</v>
      </c>
      <c r="AL14" s="159">
        <v>3908.2758642994545</v>
      </c>
      <c r="AM14" s="159">
        <v>4180.4787582684376</v>
      </c>
      <c r="AN14" s="159">
        <v>4383.5859408770812</v>
      </c>
      <c r="AO14" s="159">
        <v>4519.5785921064207</v>
      </c>
      <c r="AP14" s="159">
        <v>4769.9734940948074</v>
      </c>
      <c r="AQ14" s="159">
        <v>4690.3078210716867</v>
      </c>
      <c r="AR14" s="159">
        <v>3513.7504562785784</v>
      </c>
      <c r="AS14" s="159">
        <v>4041.5640419113492</v>
      </c>
      <c r="AT14" s="159">
        <v>4652.8499294669791</v>
      </c>
      <c r="AU14" s="159">
        <v>2896.5422234311345</v>
      </c>
      <c r="AV14" s="159">
        <v>3388.5553730530814</v>
      </c>
      <c r="AW14" s="159">
        <v>3774.6691312962721</v>
      </c>
      <c r="AX14" s="159">
        <v>3974.914875924751</v>
      </c>
      <c r="AY14" s="159">
        <v>4045.611389961829</v>
      </c>
      <c r="AZ14" s="159">
        <v>4101.1121588542301</v>
      </c>
      <c r="BA14" s="159">
        <v>4247.0736744181568</v>
      </c>
      <c r="BB14" s="159">
        <v>4273.982279034507</v>
      </c>
      <c r="BC14" s="159">
        <v>4321.5066575950468</v>
      </c>
      <c r="BD14" s="159">
        <v>4376.0737987120756</v>
      </c>
      <c r="BE14" s="159">
        <v>4473.3421239377494</v>
      </c>
      <c r="BF14" s="159">
        <v>4614.4749479208604</v>
      </c>
      <c r="BG14" s="159">
        <v>5128.0790959742644</v>
      </c>
      <c r="BH14" s="159">
        <v>5487.8888193122393</v>
      </c>
      <c r="BI14" s="159">
        <v>5666.587772963474</v>
      </c>
      <c r="BJ14" s="159">
        <v>5745.247229171011</v>
      </c>
      <c r="BK14" s="159">
        <v>5734.6154359654447</v>
      </c>
      <c r="BL14" s="159">
        <v>5820.2241729724537</v>
      </c>
      <c r="BM14" s="159">
        <v>6371.696600665181</v>
      </c>
      <c r="BN14" s="159">
        <v>6570.1254740103732</v>
      </c>
      <c r="BO14" s="159">
        <v>6447.3218476370866</v>
      </c>
      <c r="BP14" s="159">
        <v>6329.2248987559369</v>
      </c>
      <c r="BQ14" s="159"/>
      <c r="BR14" s="159"/>
      <c r="BS14" s="159"/>
      <c r="BT14" s="159"/>
      <c r="BU14" s="159"/>
      <c r="BV14" s="159"/>
      <c r="BW14" s="159"/>
      <c r="BX14" s="159"/>
      <c r="BY14" s="159"/>
      <c r="BZ14" s="159"/>
      <c r="CA14" s="159"/>
      <c r="CB14" s="159"/>
      <c r="CC14" s="159"/>
      <c r="CD14" s="159"/>
      <c r="CE14" s="160"/>
    </row>
    <row r="15" spans="1:83" ht="27" customHeight="1" x14ac:dyDescent="0.35">
      <c r="A15" s="153"/>
      <c r="B15" s="53" t="s">
        <v>258</v>
      </c>
      <c r="C15" s="158" t="s">
        <v>251</v>
      </c>
      <c r="D15" s="159">
        <v>0</v>
      </c>
      <c r="E15" s="159">
        <v>0</v>
      </c>
      <c r="F15" s="159">
        <v>0</v>
      </c>
      <c r="G15" s="159">
        <v>0</v>
      </c>
      <c r="H15" s="159">
        <v>0</v>
      </c>
      <c r="I15" s="159">
        <v>0</v>
      </c>
      <c r="J15" s="159">
        <v>0</v>
      </c>
      <c r="K15" s="159">
        <v>0</v>
      </c>
      <c r="L15" s="159">
        <v>0</v>
      </c>
      <c r="M15" s="159">
        <v>0</v>
      </c>
      <c r="N15" s="159">
        <v>0</v>
      </c>
      <c r="O15" s="159">
        <v>0</v>
      </c>
      <c r="P15" s="159">
        <v>0</v>
      </c>
      <c r="Q15" s="159">
        <v>0</v>
      </c>
      <c r="R15" s="159">
        <v>0</v>
      </c>
      <c r="S15" s="159">
        <v>0</v>
      </c>
      <c r="T15" s="159">
        <v>0</v>
      </c>
      <c r="U15" s="159">
        <v>0</v>
      </c>
      <c r="V15" s="159">
        <v>0</v>
      </c>
      <c r="W15" s="159">
        <v>0</v>
      </c>
      <c r="X15" s="159">
        <v>0</v>
      </c>
      <c r="Y15" s="159">
        <v>0</v>
      </c>
      <c r="Z15" s="159">
        <v>181.80912193418672</v>
      </c>
      <c r="AA15" s="159">
        <v>205.866091112411</v>
      </c>
      <c r="AB15" s="159">
        <v>185.49723508656771</v>
      </c>
      <c r="AC15" s="159">
        <v>174.37868184628053</v>
      </c>
      <c r="AD15" s="159">
        <v>150.39219459023903</v>
      </c>
      <c r="AE15" s="159">
        <v>131.23417186217026</v>
      </c>
      <c r="AF15" s="159">
        <v>114.42934962154325</v>
      </c>
      <c r="AG15" s="159">
        <v>101.82038371351224</v>
      </c>
      <c r="AH15" s="159">
        <v>96.196051832316584</v>
      </c>
      <c r="AI15" s="159">
        <v>82.177948753870069</v>
      </c>
      <c r="AJ15" s="159">
        <v>68.864640544030564</v>
      </c>
      <c r="AK15" s="159">
        <v>66.011949395371246</v>
      </c>
      <c r="AL15" s="159">
        <v>61.34874394560547</v>
      </c>
      <c r="AM15" s="159">
        <v>58.348225690117765</v>
      </c>
      <c r="AN15" s="159">
        <v>55.037637366994367</v>
      </c>
      <c r="AO15" s="159">
        <v>55.005013291356036</v>
      </c>
      <c r="AP15" s="159">
        <v>52.513469659759352</v>
      </c>
      <c r="AQ15" s="159">
        <v>7.1912538491210816</v>
      </c>
      <c r="AR15" s="159">
        <v>0</v>
      </c>
      <c r="AS15" s="159">
        <v>0</v>
      </c>
      <c r="AT15" s="159">
        <v>0</v>
      </c>
      <c r="AU15" s="159">
        <v>0</v>
      </c>
      <c r="AV15" s="159">
        <v>0</v>
      </c>
      <c r="AW15" s="159">
        <v>0</v>
      </c>
      <c r="AX15" s="159">
        <v>0</v>
      </c>
      <c r="AY15" s="159">
        <v>0</v>
      </c>
      <c r="AZ15" s="159">
        <v>0</v>
      </c>
      <c r="BA15" s="159">
        <v>0</v>
      </c>
      <c r="BB15" s="159">
        <v>0</v>
      </c>
      <c r="BC15" s="159">
        <v>0</v>
      </c>
      <c r="BD15" s="159">
        <v>0</v>
      </c>
      <c r="BE15" s="159">
        <v>0</v>
      </c>
      <c r="BF15" s="159">
        <v>0</v>
      </c>
      <c r="BG15" s="159">
        <v>0</v>
      </c>
      <c r="BH15" s="159">
        <v>0</v>
      </c>
      <c r="BI15" s="159">
        <v>0</v>
      </c>
      <c r="BJ15" s="159">
        <v>0</v>
      </c>
      <c r="BK15" s="159">
        <v>0</v>
      </c>
      <c r="BL15" s="159">
        <v>0</v>
      </c>
      <c r="BM15" s="159">
        <v>0</v>
      </c>
      <c r="BN15" s="159">
        <v>0</v>
      </c>
      <c r="BO15" s="159">
        <v>0</v>
      </c>
      <c r="BP15" s="159">
        <v>0</v>
      </c>
      <c r="BQ15" s="159">
        <v>0</v>
      </c>
      <c r="BR15" s="159">
        <v>0</v>
      </c>
      <c r="BS15" s="159">
        <v>0</v>
      </c>
      <c r="BT15" s="159">
        <v>0</v>
      </c>
      <c r="BU15" s="159">
        <v>0</v>
      </c>
      <c r="BV15" s="159">
        <v>0</v>
      </c>
      <c r="BW15" s="159">
        <v>0</v>
      </c>
      <c r="BX15" s="159">
        <v>0</v>
      </c>
      <c r="BY15" s="159">
        <v>0</v>
      </c>
      <c r="BZ15" s="159">
        <v>0</v>
      </c>
      <c r="CA15" s="159">
        <v>0</v>
      </c>
      <c r="CB15" s="159">
        <v>0</v>
      </c>
      <c r="CC15" s="159">
        <v>0</v>
      </c>
      <c r="CD15" s="159">
        <v>0</v>
      </c>
      <c r="CE15" s="160">
        <v>0</v>
      </c>
    </row>
    <row r="16" spans="1:83" x14ac:dyDescent="0.35">
      <c r="A16" s="153"/>
      <c r="B16" s="53" t="s">
        <v>259</v>
      </c>
      <c r="C16" s="158" t="s">
        <v>248</v>
      </c>
      <c r="D16" s="159">
        <v>0</v>
      </c>
      <c r="E16" s="159">
        <v>0</v>
      </c>
      <c r="F16" s="159">
        <v>0</v>
      </c>
      <c r="G16" s="159">
        <v>0</v>
      </c>
      <c r="H16" s="159">
        <v>0</v>
      </c>
      <c r="I16" s="159">
        <v>0</v>
      </c>
      <c r="J16" s="159">
        <v>0</v>
      </c>
      <c r="K16" s="159">
        <v>0</v>
      </c>
      <c r="L16" s="159">
        <v>0</v>
      </c>
      <c r="M16" s="159">
        <v>0</v>
      </c>
      <c r="N16" s="159">
        <v>0</v>
      </c>
      <c r="O16" s="159">
        <v>0</v>
      </c>
      <c r="P16" s="159">
        <v>0</v>
      </c>
      <c r="Q16" s="159">
        <v>0</v>
      </c>
      <c r="R16" s="159">
        <v>0</v>
      </c>
      <c r="S16" s="159">
        <v>0</v>
      </c>
      <c r="T16" s="159">
        <v>0</v>
      </c>
      <c r="U16" s="159">
        <v>0</v>
      </c>
      <c r="V16" s="159">
        <v>0</v>
      </c>
      <c r="W16" s="159">
        <v>0</v>
      </c>
      <c r="X16" s="159">
        <v>0</v>
      </c>
      <c r="Y16" s="159">
        <v>0</v>
      </c>
      <c r="Z16" s="159">
        <v>0</v>
      </c>
      <c r="AA16" s="159">
        <v>0</v>
      </c>
      <c r="AB16" s="159">
        <v>0</v>
      </c>
      <c r="AC16" s="159">
        <v>0</v>
      </c>
      <c r="AD16" s="159">
        <v>0</v>
      </c>
      <c r="AE16" s="159">
        <v>0</v>
      </c>
      <c r="AF16" s="159">
        <v>0</v>
      </c>
      <c r="AG16" s="159">
        <v>0</v>
      </c>
      <c r="AH16" s="159">
        <v>0</v>
      </c>
      <c r="AI16" s="159">
        <v>0</v>
      </c>
      <c r="AJ16" s="159">
        <v>0</v>
      </c>
      <c r="AK16" s="159">
        <v>0</v>
      </c>
      <c r="AL16" s="159">
        <v>0</v>
      </c>
      <c r="AM16" s="159">
        <v>0</v>
      </c>
      <c r="AN16" s="159">
        <v>0</v>
      </c>
      <c r="AO16" s="159">
        <v>0</v>
      </c>
      <c r="AP16" s="159">
        <v>0</v>
      </c>
      <c r="AQ16" s="159">
        <v>0</v>
      </c>
      <c r="AR16" s="159">
        <v>0</v>
      </c>
      <c r="AS16" s="159">
        <v>0</v>
      </c>
      <c r="AT16" s="159">
        <v>0</v>
      </c>
      <c r="AU16" s="159">
        <v>0</v>
      </c>
      <c r="AV16" s="159">
        <v>3950.3736480810667</v>
      </c>
      <c r="AW16" s="159">
        <v>5394.2549488265868</v>
      </c>
      <c r="AX16" s="159">
        <v>5979.0990501372125</v>
      </c>
      <c r="AY16" s="159">
        <v>7027.3500735743319</v>
      </c>
      <c r="AZ16" s="159">
        <v>7983.193132265279</v>
      </c>
      <c r="BA16" s="159">
        <v>8785.0971937324648</v>
      </c>
      <c r="BB16" s="159">
        <v>9264.8081381100128</v>
      </c>
      <c r="BC16" s="159">
        <v>9741.4556121969745</v>
      </c>
      <c r="BD16" s="159">
        <v>10272.759932513907</v>
      </c>
      <c r="BE16" s="159">
        <v>10959.343056718835</v>
      </c>
      <c r="BF16" s="159">
        <v>11482.650241920319</v>
      </c>
      <c r="BG16" s="159">
        <v>12052.065365285152</v>
      </c>
      <c r="BH16" s="159">
        <v>12464.924299461798</v>
      </c>
      <c r="BI16" s="159">
        <v>12939.906549731715</v>
      </c>
      <c r="BJ16" s="159">
        <v>13346.85282938604</v>
      </c>
      <c r="BK16" s="159">
        <v>14052.150920320501</v>
      </c>
      <c r="BL16" s="159">
        <v>14466.845695007261</v>
      </c>
      <c r="BM16" s="159">
        <v>15541.863747261928</v>
      </c>
      <c r="BN16" s="159">
        <v>15844.556974331028</v>
      </c>
      <c r="BO16" s="159">
        <v>16471.960039998794</v>
      </c>
      <c r="BP16" s="159">
        <v>17305.239298056535</v>
      </c>
      <c r="BQ16" s="159">
        <v>17372.334639857014</v>
      </c>
      <c r="BR16" s="159">
        <v>17227.792756863942</v>
      </c>
      <c r="BS16" s="159">
        <v>16391.655957505274</v>
      </c>
      <c r="BT16" s="159">
        <v>13974.824602899202</v>
      </c>
      <c r="BU16" s="159">
        <v>11197.883807251977</v>
      </c>
      <c r="BV16" s="159">
        <v>9531.2573951663071</v>
      </c>
      <c r="BW16" s="159">
        <v>8268.7294405231314</v>
      </c>
      <c r="BX16" s="159">
        <v>6253.2583617932823</v>
      </c>
      <c r="BY16" s="159">
        <v>6171.5157805954441</v>
      </c>
      <c r="BZ16" s="159">
        <v>6101.1780617654176</v>
      </c>
      <c r="CA16" s="159">
        <v>6732.2067446776973</v>
      </c>
      <c r="CB16" s="159">
        <v>7252.7063788083206</v>
      </c>
      <c r="CC16" s="159">
        <v>7337.3508665961836</v>
      </c>
      <c r="CD16" s="159">
        <v>7207.3527276339273</v>
      </c>
      <c r="CE16" s="160">
        <v>7230.4450176633882</v>
      </c>
    </row>
    <row r="17" spans="1:83" x14ac:dyDescent="0.35">
      <c r="A17" s="153"/>
      <c r="B17" s="53" t="s">
        <v>260</v>
      </c>
      <c r="C17" s="158" t="s">
        <v>257</v>
      </c>
      <c r="D17" s="159">
        <v>0</v>
      </c>
      <c r="E17" s="159">
        <v>0</v>
      </c>
      <c r="F17" s="159">
        <v>0</v>
      </c>
      <c r="G17" s="159">
        <v>0</v>
      </c>
      <c r="H17" s="159">
        <v>0</v>
      </c>
      <c r="I17" s="159">
        <v>0</v>
      </c>
      <c r="J17" s="159">
        <v>0</v>
      </c>
      <c r="K17" s="159">
        <v>0</v>
      </c>
      <c r="L17" s="159">
        <v>0</v>
      </c>
      <c r="M17" s="159">
        <v>0</v>
      </c>
      <c r="N17" s="159">
        <v>0</v>
      </c>
      <c r="O17" s="159">
        <v>0</v>
      </c>
      <c r="P17" s="159">
        <v>0</v>
      </c>
      <c r="Q17" s="159">
        <v>0</v>
      </c>
      <c r="R17" s="159">
        <v>0</v>
      </c>
      <c r="S17" s="159">
        <v>0</v>
      </c>
      <c r="T17" s="159">
        <v>0</v>
      </c>
      <c r="U17" s="159">
        <v>0</v>
      </c>
      <c r="V17" s="159">
        <v>0</v>
      </c>
      <c r="W17" s="159">
        <v>0</v>
      </c>
      <c r="X17" s="159">
        <v>0</v>
      </c>
      <c r="Y17" s="159">
        <v>0</v>
      </c>
      <c r="Z17" s="159">
        <v>0</v>
      </c>
      <c r="AA17" s="159">
        <v>0</v>
      </c>
      <c r="AB17" s="159">
        <v>0</v>
      </c>
      <c r="AC17" s="159">
        <v>0</v>
      </c>
      <c r="AD17" s="159">
        <v>0</v>
      </c>
      <c r="AE17" s="159">
        <v>0</v>
      </c>
      <c r="AF17" s="159">
        <v>0</v>
      </c>
      <c r="AG17" s="159">
        <v>0</v>
      </c>
      <c r="AH17" s="159">
        <v>0</v>
      </c>
      <c r="AI17" s="159">
        <v>0</v>
      </c>
      <c r="AJ17" s="159">
        <v>0</v>
      </c>
      <c r="AK17" s="159">
        <v>0</v>
      </c>
      <c r="AL17" s="159">
        <v>0</v>
      </c>
      <c r="AM17" s="159">
        <v>0</v>
      </c>
      <c r="AN17" s="159">
        <v>0</v>
      </c>
      <c r="AO17" s="159">
        <v>0</v>
      </c>
      <c r="AP17" s="159">
        <v>0</v>
      </c>
      <c r="AQ17" s="159">
        <v>0</v>
      </c>
      <c r="AR17" s="159">
        <v>0</v>
      </c>
      <c r="AS17" s="159">
        <v>0</v>
      </c>
      <c r="AT17" s="159">
        <v>0</v>
      </c>
      <c r="AU17" s="159">
        <v>0</v>
      </c>
      <c r="AV17" s="159">
        <v>5.7597849717080445</v>
      </c>
      <c r="AW17" s="159">
        <v>14.017586690993527</v>
      </c>
      <c r="AX17" s="159">
        <v>21.755517772756967</v>
      </c>
      <c r="AY17" s="159">
        <v>35.421519942696683</v>
      </c>
      <c r="AZ17" s="159">
        <v>60.394629644187702</v>
      </c>
      <c r="BA17" s="159">
        <v>74.535061355507565</v>
      </c>
      <c r="BB17" s="159">
        <v>85.103045954679516</v>
      </c>
      <c r="BC17" s="159">
        <v>67.61886597598172</v>
      </c>
      <c r="BD17" s="159">
        <v>-0.10368560330677398</v>
      </c>
      <c r="BE17" s="159">
        <v>-0.14396344647749895</v>
      </c>
      <c r="BF17" s="159">
        <v>-0.23996662972981489</v>
      </c>
      <c r="BG17" s="159">
        <v>0.13544280625184404</v>
      </c>
      <c r="BH17" s="159">
        <v>-4.4742605723438453E-2</v>
      </c>
      <c r="BI17" s="159">
        <v>0</v>
      </c>
      <c r="BJ17" s="159">
        <v>0</v>
      </c>
      <c r="BK17" s="159">
        <v>0</v>
      </c>
      <c r="BL17" s="159">
        <v>0</v>
      </c>
      <c r="BM17" s="159">
        <v>0</v>
      </c>
      <c r="BN17" s="159">
        <v>0</v>
      </c>
      <c r="BO17" s="159">
        <v>0</v>
      </c>
      <c r="BP17" s="159">
        <v>0</v>
      </c>
      <c r="BQ17" s="159">
        <v>0</v>
      </c>
      <c r="BR17" s="159">
        <v>0</v>
      </c>
      <c r="BS17" s="159">
        <v>0</v>
      </c>
      <c r="BT17" s="159">
        <v>0</v>
      </c>
      <c r="BU17" s="159">
        <v>0</v>
      </c>
      <c r="BV17" s="159">
        <v>0</v>
      </c>
      <c r="BW17" s="159">
        <v>0</v>
      </c>
      <c r="BX17" s="159">
        <v>0</v>
      </c>
      <c r="BY17" s="159">
        <v>0</v>
      </c>
      <c r="BZ17" s="159">
        <v>0</v>
      </c>
      <c r="CA17" s="159">
        <v>0</v>
      </c>
      <c r="CB17" s="159">
        <v>0</v>
      </c>
      <c r="CC17" s="159">
        <v>0</v>
      </c>
      <c r="CD17" s="159">
        <v>0</v>
      </c>
      <c r="CE17" s="160">
        <v>0</v>
      </c>
    </row>
    <row r="18" spans="1:83" x14ac:dyDescent="0.35">
      <c r="A18" s="153"/>
      <c r="B18" s="53" t="s">
        <v>261</v>
      </c>
      <c r="C18" s="158" t="s">
        <v>257</v>
      </c>
      <c r="D18" s="159">
        <v>0</v>
      </c>
      <c r="E18" s="159">
        <v>0</v>
      </c>
      <c r="F18" s="159">
        <v>0</v>
      </c>
      <c r="G18" s="159">
        <v>0</v>
      </c>
      <c r="H18" s="159">
        <v>0</v>
      </c>
      <c r="I18" s="159">
        <v>0</v>
      </c>
      <c r="J18" s="159">
        <v>0</v>
      </c>
      <c r="K18" s="159">
        <v>0</v>
      </c>
      <c r="L18" s="159">
        <v>0</v>
      </c>
      <c r="M18" s="159">
        <v>0</v>
      </c>
      <c r="N18" s="159">
        <v>0</v>
      </c>
      <c r="O18" s="159">
        <v>0</v>
      </c>
      <c r="P18" s="159">
        <v>0</v>
      </c>
      <c r="Q18" s="159">
        <v>0</v>
      </c>
      <c r="R18" s="159">
        <v>0</v>
      </c>
      <c r="S18" s="159">
        <v>0</v>
      </c>
      <c r="T18" s="159">
        <v>0</v>
      </c>
      <c r="U18" s="159">
        <v>0</v>
      </c>
      <c r="V18" s="159">
        <v>0</v>
      </c>
      <c r="W18" s="159">
        <v>0</v>
      </c>
      <c r="X18" s="159">
        <v>0</v>
      </c>
      <c r="Y18" s="159">
        <v>0</v>
      </c>
      <c r="Z18" s="159">
        <v>0</v>
      </c>
      <c r="AA18" s="159">
        <v>0</v>
      </c>
      <c r="AB18" s="159">
        <v>0</v>
      </c>
      <c r="AC18" s="159">
        <v>0</v>
      </c>
      <c r="AD18" s="159">
        <v>0</v>
      </c>
      <c r="AE18" s="159">
        <v>0</v>
      </c>
      <c r="AF18" s="159">
        <v>0</v>
      </c>
      <c r="AG18" s="159">
        <v>0</v>
      </c>
      <c r="AH18" s="159">
        <v>0</v>
      </c>
      <c r="AI18" s="159">
        <v>0</v>
      </c>
      <c r="AJ18" s="159">
        <v>0</v>
      </c>
      <c r="AK18" s="159">
        <v>0</v>
      </c>
      <c r="AL18" s="159">
        <v>0</v>
      </c>
      <c r="AM18" s="159">
        <v>0</v>
      </c>
      <c r="AN18" s="159">
        <v>0</v>
      </c>
      <c r="AO18" s="159">
        <v>0</v>
      </c>
      <c r="AP18" s="159">
        <v>0</v>
      </c>
      <c r="AQ18" s="159">
        <v>0</v>
      </c>
      <c r="AR18" s="159">
        <v>0</v>
      </c>
      <c r="AS18" s="159">
        <v>0</v>
      </c>
      <c r="AT18" s="159">
        <v>0</v>
      </c>
      <c r="AU18" s="159">
        <v>0</v>
      </c>
      <c r="AV18" s="159">
        <v>0</v>
      </c>
      <c r="AW18" s="159">
        <v>0</v>
      </c>
      <c r="AX18" s="159">
        <v>0</v>
      </c>
      <c r="AY18" s="159">
        <v>0</v>
      </c>
      <c r="AZ18" s="159">
        <v>0</v>
      </c>
      <c r="BA18" s="159">
        <v>0</v>
      </c>
      <c r="BB18" s="159">
        <v>0</v>
      </c>
      <c r="BC18" s="159">
        <v>0</v>
      </c>
      <c r="BD18" s="159">
        <v>0</v>
      </c>
      <c r="BE18" s="159">
        <v>11.415602808558527</v>
      </c>
      <c r="BF18" s="159">
        <v>21.342842755405602</v>
      </c>
      <c r="BG18" s="159">
        <v>23.82164688592821</v>
      </c>
      <c r="BH18" s="159">
        <v>25.645264538597413</v>
      </c>
      <c r="BI18" s="159">
        <v>26.56591295200592</v>
      </c>
      <c r="BJ18" s="159">
        <v>28.424320879551335</v>
      </c>
      <c r="BK18" s="159">
        <v>29.205517941629331</v>
      </c>
      <c r="BL18" s="159">
        <v>29.112476425183786</v>
      </c>
      <c r="BM18" s="159">
        <v>29.566645697576799</v>
      </c>
      <c r="BN18" s="159">
        <v>28.499866788800755</v>
      </c>
      <c r="BO18" s="159">
        <v>29.284357599167048</v>
      </c>
      <c r="BP18" s="159">
        <v>72.895829664409803</v>
      </c>
      <c r="BQ18" s="159">
        <v>222.66088427285925</v>
      </c>
      <c r="BR18" s="159">
        <v>249.43944770720648</v>
      </c>
      <c r="BS18" s="159">
        <v>199.42807276455423</v>
      </c>
      <c r="BT18" s="159">
        <v>223.33283759741784</v>
      </c>
      <c r="BU18" s="159">
        <v>195.79238533859208</v>
      </c>
      <c r="BV18" s="159">
        <v>180.62689847080739</v>
      </c>
      <c r="BW18" s="159">
        <v>150.94085673087241</v>
      </c>
      <c r="BX18" s="159">
        <v>184.41407246464581</v>
      </c>
      <c r="BY18" s="159">
        <v>151.69227560476875</v>
      </c>
      <c r="BZ18" s="159">
        <v>102.52464530291219</v>
      </c>
      <c r="CA18" s="159">
        <v>100</v>
      </c>
      <c r="CB18" s="159">
        <v>98.454744866030822</v>
      </c>
      <c r="CC18" s="159">
        <v>0</v>
      </c>
      <c r="CD18" s="159">
        <v>0</v>
      </c>
      <c r="CE18" s="160">
        <v>0</v>
      </c>
    </row>
    <row r="19" spans="1:83" x14ac:dyDescent="0.35">
      <c r="A19" s="153"/>
      <c r="B19" s="53" t="s">
        <v>262</v>
      </c>
      <c r="C19" s="158" t="s">
        <v>257</v>
      </c>
      <c r="D19" s="159">
        <v>0</v>
      </c>
      <c r="E19" s="159">
        <v>0</v>
      </c>
      <c r="F19" s="159">
        <v>0</v>
      </c>
      <c r="G19" s="159">
        <v>0</v>
      </c>
      <c r="H19" s="159">
        <v>0</v>
      </c>
      <c r="I19" s="159">
        <v>0</v>
      </c>
      <c r="J19" s="159">
        <v>0</v>
      </c>
      <c r="K19" s="159">
        <v>0</v>
      </c>
      <c r="L19" s="159">
        <v>0</v>
      </c>
      <c r="M19" s="159">
        <v>0</v>
      </c>
      <c r="N19" s="159">
        <v>0</v>
      </c>
      <c r="O19" s="159">
        <v>0</v>
      </c>
      <c r="P19" s="159">
        <v>0</v>
      </c>
      <c r="Q19" s="159">
        <v>0</v>
      </c>
      <c r="R19" s="159">
        <v>0</v>
      </c>
      <c r="S19" s="159">
        <v>0</v>
      </c>
      <c r="T19" s="159">
        <v>0</v>
      </c>
      <c r="U19" s="159">
        <v>0</v>
      </c>
      <c r="V19" s="159">
        <v>0</v>
      </c>
      <c r="W19" s="159">
        <v>0</v>
      </c>
      <c r="X19" s="159">
        <v>0</v>
      </c>
      <c r="Y19" s="159">
        <v>0</v>
      </c>
      <c r="Z19" s="159">
        <v>0</v>
      </c>
      <c r="AA19" s="159">
        <v>0</v>
      </c>
      <c r="AB19" s="159">
        <v>0</v>
      </c>
      <c r="AC19" s="159">
        <v>0</v>
      </c>
      <c r="AD19" s="159">
        <v>0</v>
      </c>
      <c r="AE19" s="159">
        <v>0</v>
      </c>
      <c r="AF19" s="159">
        <v>0</v>
      </c>
      <c r="AG19" s="159">
        <v>0</v>
      </c>
      <c r="AH19" s="159">
        <v>0</v>
      </c>
      <c r="AI19" s="159">
        <v>0</v>
      </c>
      <c r="AJ19" s="159">
        <v>0</v>
      </c>
      <c r="AK19" s="159">
        <v>0</v>
      </c>
      <c r="AL19" s="159">
        <v>0</v>
      </c>
      <c r="AM19" s="159">
        <v>0</v>
      </c>
      <c r="AN19" s="159">
        <v>0</v>
      </c>
      <c r="AO19" s="159">
        <v>0</v>
      </c>
      <c r="AP19" s="159">
        <v>0</v>
      </c>
      <c r="AQ19" s="159">
        <v>0</v>
      </c>
      <c r="AR19" s="159">
        <v>0</v>
      </c>
      <c r="AS19" s="159">
        <v>0</v>
      </c>
      <c r="AT19" s="159">
        <v>0</v>
      </c>
      <c r="AU19" s="159">
        <v>0</v>
      </c>
      <c r="AV19" s="159">
        <v>0</v>
      </c>
      <c r="AW19" s="159">
        <v>0</v>
      </c>
      <c r="AX19" s="159">
        <v>0</v>
      </c>
      <c r="AY19" s="159">
        <v>0</v>
      </c>
      <c r="AZ19" s="159">
        <v>5.6672657728830433</v>
      </c>
      <c r="BA19" s="159">
        <v>41.825544947102614</v>
      </c>
      <c r="BB19" s="159">
        <v>56.451873045625391</v>
      </c>
      <c r="BC19" s="159">
        <v>47.244397043389796</v>
      </c>
      <c r="BD19" s="159">
        <v>7.0863160686219784</v>
      </c>
      <c r="BE19" s="159">
        <v>9.993232689137899E-3</v>
      </c>
      <c r="BF19" s="159">
        <v>7.0016468904035872E-2</v>
      </c>
      <c r="BG19" s="159">
        <v>0</v>
      </c>
      <c r="BH19" s="159">
        <v>0</v>
      </c>
      <c r="BI19" s="159">
        <v>0</v>
      </c>
      <c r="BJ19" s="159">
        <v>0</v>
      </c>
      <c r="BK19" s="159">
        <v>0</v>
      </c>
      <c r="BL19" s="159">
        <v>0</v>
      </c>
      <c r="BM19" s="159">
        <v>0</v>
      </c>
      <c r="BN19" s="159">
        <v>0</v>
      </c>
      <c r="BO19" s="159">
        <v>0</v>
      </c>
      <c r="BP19" s="159">
        <v>0</v>
      </c>
      <c r="BQ19" s="159">
        <v>0</v>
      </c>
      <c r="BR19" s="159">
        <v>0</v>
      </c>
      <c r="BS19" s="159">
        <v>0</v>
      </c>
      <c r="BT19" s="159">
        <v>0</v>
      </c>
      <c r="BU19" s="159">
        <v>0</v>
      </c>
      <c r="BV19" s="159">
        <v>0</v>
      </c>
      <c r="BW19" s="159">
        <v>0</v>
      </c>
      <c r="BX19" s="159">
        <v>0</v>
      </c>
      <c r="BY19" s="159">
        <v>0</v>
      </c>
      <c r="BZ19" s="159">
        <v>0</v>
      </c>
      <c r="CA19" s="159">
        <v>0</v>
      </c>
      <c r="CB19" s="159">
        <v>0</v>
      </c>
      <c r="CC19" s="159">
        <v>0</v>
      </c>
      <c r="CD19" s="159">
        <v>0</v>
      </c>
      <c r="CE19" s="160">
        <v>0</v>
      </c>
    </row>
    <row r="20" spans="1:83" ht="27" customHeight="1" x14ac:dyDescent="0.35">
      <c r="A20" s="153"/>
      <c r="B20" s="53" t="s">
        <v>263</v>
      </c>
      <c r="D20" s="159">
        <f t="shared" ref="D20:AI20" si="3">SUM(D21:D22)</f>
        <v>0</v>
      </c>
      <c r="E20" s="159">
        <f t="shared" si="3"/>
        <v>0</v>
      </c>
      <c r="F20" s="159">
        <f t="shared" si="3"/>
        <v>0</v>
      </c>
      <c r="G20" s="159">
        <f t="shared" si="3"/>
        <v>0</v>
      </c>
      <c r="H20" s="159">
        <f t="shared" si="3"/>
        <v>0</v>
      </c>
      <c r="I20" s="159">
        <f t="shared" si="3"/>
        <v>0</v>
      </c>
      <c r="J20" s="159">
        <f t="shared" si="3"/>
        <v>0</v>
      </c>
      <c r="K20" s="159">
        <f t="shared" si="3"/>
        <v>0</v>
      </c>
      <c r="L20" s="159">
        <f t="shared" si="3"/>
        <v>0</v>
      </c>
      <c r="M20" s="159">
        <f t="shared" si="3"/>
        <v>0</v>
      </c>
      <c r="N20" s="159">
        <f t="shared" si="3"/>
        <v>0</v>
      </c>
      <c r="O20" s="159">
        <f t="shared" si="3"/>
        <v>0</v>
      </c>
      <c r="P20" s="159">
        <f t="shared" si="3"/>
        <v>0</v>
      </c>
      <c r="Q20" s="159">
        <f t="shared" si="3"/>
        <v>0</v>
      </c>
      <c r="R20" s="159">
        <f t="shared" si="3"/>
        <v>0</v>
      </c>
      <c r="S20" s="159">
        <f t="shared" si="3"/>
        <v>0</v>
      </c>
      <c r="T20" s="159">
        <f t="shared" si="3"/>
        <v>0</v>
      </c>
      <c r="U20" s="159">
        <f t="shared" si="3"/>
        <v>0</v>
      </c>
      <c r="V20" s="159">
        <f t="shared" si="3"/>
        <v>0</v>
      </c>
      <c r="W20" s="159">
        <f t="shared" si="3"/>
        <v>0</v>
      </c>
      <c r="X20" s="159">
        <f t="shared" si="3"/>
        <v>0</v>
      </c>
      <c r="Y20" s="159">
        <f t="shared" si="3"/>
        <v>0</v>
      </c>
      <c r="Z20" s="159">
        <f t="shared" si="3"/>
        <v>0</v>
      </c>
      <c r="AA20" s="159">
        <f t="shared" si="3"/>
        <v>0</v>
      </c>
      <c r="AB20" s="159">
        <f t="shared" si="3"/>
        <v>0</v>
      </c>
      <c r="AC20" s="159">
        <f t="shared" si="3"/>
        <v>0</v>
      </c>
      <c r="AD20" s="159">
        <f t="shared" si="3"/>
        <v>0</v>
      </c>
      <c r="AE20" s="159">
        <f t="shared" si="3"/>
        <v>0</v>
      </c>
      <c r="AF20" s="159">
        <f t="shared" si="3"/>
        <v>0</v>
      </c>
      <c r="AG20" s="159">
        <f t="shared" si="3"/>
        <v>0</v>
      </c>
      <c r="AH20" s="159">
        <f t="shared" si="3"/>
        <v>0</v>
      </c>
      <c r="AI20" s="159">
        <f t="shared" si="3"/>
        <v>0</v>
      </c>
      <c r="AJ20" s="159">
        <f t="shared" ref="AJ20:BO20" si="4">SUM(AJ21:AJ22)</f>
        <v>0</v>
      </c>
      <c r="AK20" s="159">
        <f t="shared" si="4"/>
        <v>0</v>
      </c>
      <c r="AL20" s="159">
        <f t="shared" si="4"/>
        <v>0</v>
      </c>
      <c r="AM20" s="159">
        <f t="shared" si="4"/>
        <v>0</v>
      </c>
      <c r="AN20" s="159">
        <f t="shared" si="4"/>
        <v>0</v>
      </c>
      <c r="AO20" s="159">
        <f t="shared" si="4"/>
        <v>0</v>
      </c>
      <c r="AP20" s="159">
        <f t="shared" si="4"/>
        <v>0</v>
      </c>
      <c r="AQ20" s="159">
        <f t="shared" si="4"/>
        <v>0</v>
      </c>
      <c r="AR20" s="159">
        <f t="shared" si="4"/>
        <v>0</v>
      </c>
      <c r="AS20" s="159">
        <f t="shared" si="4"/>
        <v>0</v>
      </c>
      <c r="AT20" s="159">
        <f t="shared" si="4"/>
        <v>0</v>
      </c>
      <c r="AU20" s="159">
        <f t="shared" si="4"/>
        <v>0</v>
      </c>
      <c r="AV20" s="159">
        <f t="shared" si="4"/>
        <v>0</v>
      </c>
      <c r="AW20" s="159">
        <f t="shared" si="4"/>
        <v>0</v>
      </c>
      <c r="AX20" s="159">
        <f t="shared" si="4"/>
        <v>0</v>
      </c>
      <c r="AY20" s="159">
        <f t="shared" si="4"/>
        <v>0</v>
      </c>
      <c r="AZ20" s="159">
        <f t="shared" si="4"/>
        <v>0</v>
      </c>
      <c r="BA20" s="159">
        <f t="shared" si="4"/>
        <v>0</v>
      </c>
      <c r="BB20" s="159">
        <f t="shared" si="4"/>
        <v>0</v>
      </c>
      <c r="BC20" s="159">
        <f t="shared" si="4"/>
        <v>0</v>
      </c>
      <c r="BD20" s="159">
        <f t="shared" si="4"/>
        <v>0</v>
      </c>
      <c r="BE20" s="159">
        <f t="shared" si="4"/>
        <v>0</v>
      </c>
      <c r="BF20" s="159">
        <f t="shared" si="4"/>
        <v>0</v>
      </c>
      <c r="BG20" s="159">
        <f t="shared" si="4"/>
        <v>0</v>
      </c>
      <c r="BH20" s="159">
        <f t="shared" si="4"/>
        <v>0</v>
      </c>
      <c r="BI20" s="159">
        <f t="shared" si="4"/>
        <v>0</v>
      </c>
      <c r="BJ20" s="159">
        <f t="shared" si="4"/>
        <v>0</v>
      </c>
      <c r="BK20" s="159">
        <f t="shared" si="4"/>
        <v>0</v>
      </c>
      <c r="BL20" s="159">
        <f t="shared" si="4"/>
        <v>174.81924844772988</v>
      </c>
      <c r="BM20" s="159">
        <f t="shared" si="4"/>
        <v>1719.0372405638577</v>
      </c>
      <c r="BN20" s="159">
        <f t="shared" si="4"/>
        <v>2977.3688648096531</v>
      </c>
      <c r="BO20" s="159">
        <f t="shared" si="4"/>
        <v>4658.9417677301017</v>
      </c>
      <c r="BP20" s="159">
        <f t="shared" ref="BP20:CE20" si="5">SUM(BP21:BP22)</f>
        <v>8735.8329536875717</v>
      </c>
      <c r="BQ20" s="159">
        <f t="shared" si="5"/>
        <v>13174.189932098096</v>
      </c>
      <c r="BR20" s="159">
        <f t="shared" si="5"/>
        <v>16015.60351865659</v>
      </c>
      <c r="BS20" s="159">
        <f t="shared" si="5"/>
        <v>17677.934326194405</v>
      </c>
      <c r="BT20" s="159">
        <f t="shared" si="5"/>
        <v>18000.681107251967</v>
      </c>
      <c r="BU20" s="159">
        <f t="shared" si="5"/>
        <v>18329.142780922215</v>
      </c>
      <c r="BV20" s="159">
        <f t="shared" si="5"/>
        <v>17708.32019132924</v>
      </c>
      <c r="BW20" s="159">
        <f t="shared" si="5"/>
        <v>15834.072613000781</v>
      </c>
      <c r="BX20" s="159">
        <f t="shared" si="5"/>
        <v>14444.96323941911</v>
      </c>
      <c r="BY20" s="159">
        <f t="shared" si="5"/>
        <v>13748.230470001139</v>
      </c>
      <c r="BZ20" s="159">
        <f t="shared" si="5"/>
        <v>12419.42838143195</v>
      </c>
      <c r="CA20" s="159">
        <f t="shared" si="5"/>
        <v>13199.480392776315</v>
      </c>
      <c r="CB20" s="159">
        <f t="shared" si="5"/>
        <v>12375.30120266365</v>
      </c>
      <c r="CC20" s="159">
        <f t="shared" si="5"/>
        <v>11173.194358038674</v>
      </c>
      <c r="CD20" s="159">
        <f t="shared" si="5"/>
        <v>10291.36771041355</v>
      </c>
      <c r="CE20" s="160">
        <f t="shared" si="5"/>
        <v>9757.0996623709216</v>
      </c>
    </row>
    <row r="21" spans="1:83" x14ac:dyDescent="0.35">
      <c r="A21" s="153"/>
      <c r="B21" s="73" t="s">
        <v>254</v>
      </c>
      <c r="C21" s="158" t="s">
        <v>251</v>
      </c>
      <c r="D21" s="159">
        <v>0</v>
      </c>
      <c r="E21" s="159">
        <v>0</v>
      </c>
      <c r="F21" s="159">
        <v>0</v>
      </c>
      <c r="G21" s="159">
        <v>0</v>
      </c>
      <c r="H21" s="159">
        <v>0</v>
      </c>
      <c r="I21" s="159">
        <v>0</v>
      </c>
      <c r="J21" s="159">
        <v>0</v>
      </c>
      <c r="K21" s="159">
        <v>0</v>
      </c>
      <c r="L21" s="159">
        <v>0</v>
      </c>
      <c r="M21" s="159">
        <v>0</v>
      </c>
      <c r="N21" s="159">
        <v>0</v>
      </c>
      <c r="O21" s="159">
        <v>0</v>
      </c>
      <c r="P21" s="159">
        <v>0</v>
      </c>
      <c r="Q21" s="159">
        <v>0</v>
      </c>
      <c r="R21" s="159">
        <v>0</v>
      </c>
      <c r="S21" s="159">
        <v>0</v>
      </c>
      <c r="T21" s="159">
        <v>0</v>
      </c>
      <c r="U21" s="159">
        <v>0</v>
      </c>
      <c r="V21" s="159">
        <v>0</v>
      </c>
      <c r="W21" s="159">
        <v>0</v>
      </c>
      <c r="X21" s="159">
        <v>0</v>
      </c>
      <c r="Y21" s="159">
        <v>0</v>
      </c>
      <c r="Z21" s="159">
        <v>0</v>
      </c>
      <c r="AA21" s="159">
        <v>0</v>
      </c>
      <c r="AB21" s="159">
        <v>0</v>
      </c>
      <c r="AC21" s="159">
        <v>0</v>
      </c>
      <c r="AD21" s="159">
        <v>0</v>
      </c>
      <c r="AE21" s="159">
        <v>0</v>
      </c>
      <c r="AF21" s="159">
        <v>0</v>
      </c>
      <c r="AG21" s="159">
        <v>0</v>
      </c>
      <c r="AH21" s="159">
        <v>0</v>
      </c>
      <c r="AI21" s="159">
        <v>0</v>
      </c>
      <c r="AJ21" s="159">
        <v>0</v>
      </c>
      <c r="AK21" s="159">
        <v>0</v>
      </c>
      <c r="AL21" s="159">
        <v>0</v>
      </c>
      <c r="AM21" s="159">
        <v>0</v>
      </c>
      <c r="AN21" s="159">
        <v>0</v>
      </c>
      <c r="AO21" s="159">
        <v>0</v>
      </c>
      <c r="AP21" s="159">
        <v>0</v>
      </c>
      <c r="AQ21" s="159">
        <v>0</v>
      </c>
      <c r="AR21" s="159">
        <v>0</v>
      </c>
      <c r="AS21" s="159">
        <v>0</v>
      </c>
      <c r="AT21" s="159">
        <v>0</v>
      </c>
      <c r="AU21" s="159">
        <v>0</v>
      </c>
      <c r="AV21" s="159">
        <v>0</v>
      </c>
      <c r="AW21" s="159">
        <v>0</v>
      </c>
      <c r="AX21" s="159">
        <v>0</v>
      </c>
      <c r="AY21" s="159">
        <v>0</v>
      </c>
      <c r="AZ21" s="159">
        <v>0</v>
      </c>
      <c r="BA21" s="159">
        <v>0</v>
      </c>
      <c r="BB21" s="159">
        <v>0</v>
      </c>
      <c r="BC21" s="159">
        <v>0</v>
      </c>
      <c r="BD21" s="159">
        <v>0</v>
      </c>
      <c r="BE21" s="159">
        <v>0</v>
      </c>
      <c r="BF21" s="159">
        <v>0</v>
      </c>
      <c r="BG21" s="159">
        <v>0</v>
      </c>
      <c r="BH21" s="159">
        <v>0</v>
      </c>
      <c r="BI21" s="159">
        <v>0</v>
      </c>
      <c r="BJ21" s="159">
        <v>0</v>
      </c>
      <c r="BK21" s="159">
        <v>0</v>
      </c>
      <c r="BL21" s="159">
        <v>88.489702321768604</v>
      </c>
      <c r="BM21" s="159">
        <v>787.98782409337912</v>
      </c>
      <c r="BN21" s="159">
        <v>1273.8529892759984</v>
      </c>
      <c r="BO21" s="159">
        <v>1833.2643446189873</v>
      </c>
      <c r="BP21" s="159">
        <v>2969.7657821588869</v>
      </c>
      <c r="BQ21" s="159">
        <v>4467.1055820579522</v>
      </c>
      <c r="BR21" s="159">
        <v>5120.1948388678211</v>
      </c>
      <c r="BS21" s="159">
        <v>5520.3980061097018</v>
      </c>
      <c r="BT21" s="159">
        <v>5688.9294333752414</v>
      </c>
      <c r="BU21" s="159">
        <v>5624.6438090832235</v>
      </c>
      <c r="BV21" s="159">
        <v>5351.7886229742808</v>
      </c>
      <c r="BW21" s="159">
        <v>5157.9836831981156</v>
      </c>
      <c r="BX21" s="159">
        <v>4913.474736920236</v>
      </c>
      <c r="BY21" s="159">
        <v>4883.1477737382284</v>
      </c>
      <c r="BZ21" s="159">
        <v>4652.6088325825558</v>
      </c>
      <c r="CA21" s="159">
        <v>4955.1955715589593</v>
      </c>
      <c r="CB21" s="159">
        <v>4949.2673454758688</v>
      </c>
      <c r="CC21" s="159">
        <v>4785.1223138895712</v>
      </c>
      <c r="CD21" s="159">
        <v>4666.7681724587501</v>
      </c>
      <c r="CE21" s="160">
        <v>4634.2437759203294</v>
      </c>
    </row>
    <row r="22" spans="1:83" x14ac:dyDescent="0.35">
      <c r="A22" s="153"/>
      <c r="B22" s="73" t="s">
        <v>264</v>
      </c>
      <c r="C22" s="158" t="s">
        <v>257</v>
      </c>
      <c r="D22" s="159">
        <v>0</v>
      </c>
      <c r="E22" s="159">
        <v>0</v>
      </c>
      <c r="F22" s="159">
        <v>0</v>
      </c>
      <c r="G22" s="159">
        <v>0</v>
      </c>
      <c r="H22" s="159">
        <v>0</v>
      </c>
      <c r="I22" s="159">
        <v>0</v>
      </c>
      <c r="J22" s="159">
        <v>0</v>
      </c>
      <c r="K22" s="159">
        <v>0</v>
      </c>
      <c r="L22" s="159">
        <v>0</v>
      </c>
      <c r="M22" s="159">
        <v>0</v>
      </c>
      <c r="N22" s="159">
        <v>0</v>
      </c>
      <c r="O22" s="159">
        <v>0</v>
      </c>
      <c r="P22" s="159">
        <v>0</v>
      </c>
      <c r="Q22" s="159">
        <v>0</v>
      </c>
      <c r="R22" s="159">
        <v>0</v>
      </c>
      <c r="S22" s="159">
        <v>0</v>
      </c>
      <c r="T22" s="159">
        <v>0</v>
      </c>
      <c r="U22" s="159">
        <v>0</v>
      </c>
      <c r="V22" s="159">
        <v>0</v>
      </c>
      <c r="W22" s="159">
        <v>0</v>
      </c>
      <c r="X22" s="159">
        <v>0</v>
      </c>
      <c r="Y22" s="159">
        <v>0</v>
      </c>
      <c r="Z22" s="159">
        <v>0</v>
      </c>
      <c r="AA22" s="159">
        <v>0</v>
      </c>
      <c r="AB22" s="159">
        <v>0</v>
      </c>
      <c r="AC22" s="159">
        <v>0</v>
      </c>
      <c r="AD22" s="159">
        <v>0</v>
      </c>
      <c r="AE22" s="159">
        <v>0</v>
      </c>
      <c r="AF22" s="159">
        <v>0</v>
      </c>
      <c r="AG22" s="159">
        <v>0</v>
      </c>
      <c r="AH22" s="159">
        <v>0</v>
      </c>
      <c r="AI22" s="159">
        <v>0</v>
      </c>
      <c r="AJ22" s="159">
        <v>0</v>
      </c>
      <c r="AK22" s="159">
        <v>0</v>
      </c>
      <c r="AL22" s="159">
        <v>0</v>
      </c>
      <c r="AM22" s="159">
        <v>0</v>
      </c>
      <c r="AN22" s="159">
        <v>0</v>
      </c>
      <c r="AO22" s="159">
        <v>0</v>
      </c>
      <c r="AP22" s="159">
        <v>0</v>
      </c>
      <c r="AQ22" s="159">
        <v>0</v>
      </c>
      <c r="AR22" s="159">
        <v>0</v>
      </c>
      <c r="AS22" s="159">
        <v>0</v>
      </c>
      <c r="AT22" s="159">
        <v>0</v>
      </c>
      <c r="AU22" s="159">
        <v>0</v>
      </c>
      <c r="AV22" s="159">
        <v>0</v>
      </c>
      <c r="AW22" s="159">
        <v>0</v>
      </c>
      <c r="AX22" s="159">
        <v>0</v>
      </c>
      <c r="AY22" s="159">
        <v>0</v>
      </c>
      <c r="AZ22" s="159">
        <v>0</v>
      </c>
      <c r="BA22" s="159">
        <v>0</v>
      </c>
      <c r="BB22" s="159">
        <v>0</v>
      </c>
      <c r="BC22" s="159">
        <v>0</v>
      </c>
      <c r="BD22" s="159">
        <v>0</v>
      </c>
      <c r="BE22" s="159">
        <v>0</v>
      </c>
      <c r="BF22" s="159">
        <v>0</v>
      </c>
      <c r="BG22" s="159">
        <v>0</v>
      </c>
      <c r="BH22" s="159">
        <v>0</v>
      </c>
      <c r="BI22" s="159">
        <v>0</v>
      </c>
      <c r="BJ22" s="159">
        <v>0</v>
      </c>
      <c r="BK22" s="159">
        <v>0</v>
      </c>
      <c r="BL22" s="159">
        <v>86.329546125961258</v>
      </c>
      <c r="BM22" s="159">
        <v>931.0494164704786</v>
      </c>
      <c r="BN22" s="159">
        <v>1703.5158755336545</v>
      </c>
      <c r="BO22" s="159">
        <v>2825.6774231111144</v>
      </c>
      <c r="BP22" s="159">
        <v>5766.0671715286844</v>
      </c>
      <c r="BQ22" s="159">
        <v>8707.0843500401443</v>
      </c>
      <c r="BR22" s="159">
        <v>10895.408679788768</v>
      </c>
      <c r="BS22" s="159">
        <v>12157.536320084702</v>
      </c>
      <c r="BT22" s="159">
        <v>12311.751673876726</v>
      </c>
      <c r="BU22" s="159">
        <v>12704.498971838992</v>
      </c>
      <c r="BV22" s="159">
        <v>12356.531568354958</v>
      </c>
      <c r="BW22" s="159">
        <v>10676.088929802665</v>
      </c>
      <c r="BX22" s="159">
        <v>9531.4885024988744</v>
      </c>
      <c r="BY22" s="159">
        <v>8865.0826962629108</v>
      </c>
      <c r="BZ22" s="159">
        <v>7766.8195488493948</v>
      </c>
      <c r="CA22" s="159">
        <v>8244.2848212173558</v>
      </c>
      <c r="CB22" s="159">
        <v>7426.033857187781</v>
      </c>
      <c r="CC22" s="159">
        <v>6388.072044149103</v>
      </c>
      <c r="CD22" s="159">
        <v>5624.5995379547994</v>
      </c>
      <c r="CE22" s="160">
        <v>5122.8558864505912</v>
      </c>
    </row>
    <row r="23" spans="1:83" x14ac:dyDescent="0.35">
      <c r="A23" s="153"/>
      <c r="B23" s="53" t="s">
        <v>265</v>
      </c>
      <c r="C23" s="158" t="s">
        <v>257</v>
      </c>
      <c r="D23" s="159">
        <v>0</v>
      </c>
      <c r="E23" s="159">
        <v>0</v>
      </c>
      <c r="F23" s="159">
        <v>0</v>
      </c>
      <c r="G23" s="159">
        <v>0</v>
      </c>
      <c r="H23" s="159">
        <v>0</v>
      </c>
      <c r="I23" s="159">
        <v>0</v>
      </c>
      <c r="J23" s="159">
        <v>0</v>
      </c>
      <c r="K23" s="159">
        <v>0</v>
      </c>
      <c r="L23" s="159">
        <v>0</v>
      </c>
      <c r="M23" s="159">
        <v>0</v>
      </c>
      <c r="N23" s="159">
        <v>0</v>
      </c>
      <c r="O23" s="159">
        <v>0</v>
      </c>
      <c r="P23" s="159">
        <v>0</v>
      </c>
      <c r="Q23" s="159">
        <v>0</v>
      </c>
      <c r="R23" s="159">
        <v>0</v>
      </c>
      <c r="S23" s="159">
        <v>0</v>
      </c>
      <c r="T23" s="159">
        <v>0</v>
      </c>
      <c r="U23" s="159">
        <v>0</v>
      </c>
      <c r="V23" s="159">
        <v>0</v>
      </c>
      <c r="W23" s="159">
        <v>0</v>
      </c>
      <c r="X23" s="159">
        <v>0</v>
      </c>
      <c r="Y23" s="159">
        <v>0</v>
      </c>
      <c r="Z23" s="159">
        <v>0</v>
      </c>
      <c r="AA23" s="159">
        <v>56.843622172829903</v>
      </c>
      <c r="AB23" s="159">
        <v>138.76892395789037</v>
      </c>
      <c r="AC23" s="159">
        <v>163.96801427336825</v>
      </c>
      <c r="AD23" s="159">
        <v>127.67107166653385</v>
      </c>
      <c r="AE23" s="159">
        <v>103.42295663310107</v>
      </c>
      <c r="AF23" s="159">
        <v>134.26377022261076</v>
      </c>
      <c r="AG23" s="159">
        <v>169.47734920735923</v>
      </c>
      <c r="AH23" s="159">
        <v>144.29407774847488</v>
      </c>
      <c r="AI23" s="159">
        <v>138.67528852215574</v>
      </c>
      <c r="AJ23" s="159">
        <v>180.76968142808022</v>
      </c>
      <c r="AK23" s="159">
        <v>256.28168588791192</v>
      </c>
      <c r="AL23" s="159">
        <v>339.22246652275965</v>
      </c>
      <c r="AM23" s="159">
        <v>422.16657411085208</v>
      </c>
      <c r="AN23" s="159">
        <v>407.92601813184064</v>
      </c>
      <c r="AO23" s="159">
        <v>397.25842932646026</v>
      </c>
      <c r="AP23" s="159">
        <v>469.70381195673639</v>
      </c>
      <c r="AQ23" s="159">
        <v>495.52371423230494</v>
      </c>
      <c r="AR23" s="159">
        <v>1014.7564624685549</v>
      </c>
      <c r="AS23" s="159">
        <v>1010.9842873931632</v>
      </c>
      <c r="AT23" s="159">
        <v>1083.5403645082649</v>
      </c>
      <c r="AU23" s="159">
        <v>1291.8300207259044</v>
      </c>
      <c r="AV23" s="159">
        <v>1859.2253554886531</v>
      </c>
      <c r="AW23" s="159">
        <v>2350.0958864123691</v>
      </c>
      <c r="AX23" s="159">
        <v>2757.0837136454325</v>
      </c>
      <c r="AY23" s="159">
        <v>3215.4655062400079</v>
      </c>
      <c r="AZ23" s="159">
        <v>3698.330205336968</v>
      </c>
      <c r="BA23" s="159">
        <v>4125.8577631295057</v>
      </c>
      <c r="BB23" s="159">
        <v>4233.1567713784298</v>
      </c>
      <c r="BC23" s="159">
        <v>3262.7359241784284</v>
      </c>
      <c r="BD23" s="159">
        <v>2.9065964205669426</v>
      </c>
      <c r="BE23" s="159">
        <v>0</v>
      </c>
      <c r="BF23" s="159">
        <v>0</v>
      </c>
      <c r="BG23" s="159">
        <v>0.13544280625184404</v>
      </c>
      <c r="BH23" s="159">
        <v>0</v>
      </c>
      <c r="BI23" s="159">
        <v>0</v>
      </c>
      <c r="BJ23" s="159">
        <v>0</v>
      </c>
      <c r="BK23" s="159">
        <v>0</v>
      </c>
      <c r="BL23" s="159">
        <v>0</v>
      </c>
      <c r="BM23" s="159">
        <v>0</v>
      </c>
      <c r="BN23" s="159">
        <v>0</v>
      </c>
      <c r="BO23" s="159">
        <v>0</v>
      </c>
      <c r="BP23" s="159">
        <v>0</v>
      </c>
      <c r="BQ23" s="159">
        <v>0</v>
      </c>
      <c r="BR23" s="159">
        <v>0</v>
      </c>
      <c r="BS23" s="159">
        <v>0</v>
      </c>
      <c r="BT23" s="159">
        <v>0</v>
      </c>
      <c r="BU23" s="159">
        <v>0</v>
      </c>
      <c r="BV23" s="159">
        <v>0</v>
      </c>
      <c r="BW23" s="159">
        <v>0</v>
      </c>
      <c r="BX23" s="159">
        <v>0</v>
      </c>
      <c r="BY23" s="159">
        <v>0</v>
      </c>
      <c r="BZ23" s="159">
        <v>0</v>
      </c>
      <c r="CA23" s="159">
        <v>0</v>
      </c>
      <c r="CB23" s="159">
        <v>0</v>
      </c>
      <c r="CC23" s="159">
        <v>0</v>
      </c>
      <c r="CD23" s="159">
        <v>0</v>
      </c>
      <c r="CE23" s="160">
        <v>0</v>
      </c>
    </row>
    <row r="24" spans="1:83" x14ac:dyDescent="0.35">
      <c r="A24" s="153"/>
      <c r="B24" s="53" t="s">
        <v>266</v>
      </c>
      <c r="C24" s="158" t="s">
        <v>248</v>
      </c>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v>0</v>
      </c>
      <c r="BA24" s="159">
        <v>0</v>
      </c>
      <c r="BB24" s="159">
        <v>0</v>
      </c>
      <c r="BC24" s="159">
        <v>0</v>
      </c>
      <c r="BD24" s="159">
        <v>0</v>
      </c>
      <c r="BE24" s="159">
        <v>0</v>
      </c>
      <c r="BF24" s="159">
        <v>0</v>
      </c>
      <c r="BG24" s="159">
        <v>0</v>
      </c>
      <c r="BH24" s="159">
        <v>0</v>
      </c>
      <c r="BI24" s="159">
        <v>4.5043348815827784</v>
      </c>
      <c r="BJ24" s="159">
        <v>10.204632857010056</v>
      </c>
      <c r="BK24" s="159">
        <v>19.22181625623551</v>
      </c>
      <c r="BL24" s="159">
        <v>52.965559624354448</v>
      </c>
      <c r="BM24" s="159">
        <v>46.32543934802267</v>
      </c>
      <c r="BN24" s="159">
        <v>61.059721660693107</v>
      </c>
      <c r="BO24" s="159">
        <v>97.183363428608146</v>
      </c>
      <c r="BP24" s="159">
        <v>142.91531822995066</v>
      </c>
      <c r="BQ24" s="159">
        <v>201.6544032618942</v>
      </c>
      <c r="BR24" s="159">
        <v>234.59543909473038</v>
      </c>
      <c r="BS24" s="159">
        <v>258.65989499782091</v>
      </c>
      <c r="BT24" s="159">
        <v>236.36214598399877</v>
      </c>
      <c r="BU24" s="159">
        <v>259.97142025964547</v>
      </c>
      <c r="BV24" s="159">
        <v>248.4000752353235</v>
      </c>
      <c r="BW24" s="159">
        <v>242.65784268335824</v>
      </c>
      <c r="BX24" s="159">
        <v>235.52124815799414</v>
      </c>
      <c r="BY24" s="159">
        <v>262.93497834064607</v>
      </c>
      <c r="BZ24" s="159">
        <v>239.21413436435685</v>
      </c>
      <c r="CA24" s="159">
        <v>238.82587718511252</v>
      </c>
      <c r="CB24" s="159">
        <v>240.30245987703168</v>
      </c>
      <c r="CC24" s="159">
        <v>243.12807216108473</v>
      </c>
      <c r="CD24" s="159">
        <v>243.24764658241125</v>
      </c>
      <c r="CE24" s="160">
        <v>241.97419299983531</v>
      </c>
    </row>
    <row r="25" spans="1:83" ht="27" customHeight="1" x14ac:dyDescent="0.35">
      <c r="A25" s="153"/>
      <c r="B25" s="53" t="s">
        <v>267</v>
      </c>
      <c r="C25" s="158" t="s">
        <v>257</v>
      </c>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v>41.31110627589419</v>
      </c>
      <c r="AR25" s="159">
        <v>49.01007698731437</v>
      </c>
      <c r="AS25" s="159">
        <v>54.928644264655063</v>
      </c>
      <c r="AT25" s="159">
        <v>63.563224195543839</v>
      </c>
      <c r="AU25" s="159">
        <v>77.481540624652808</v>
      </c>
      <c r="AV25" s="159">
        <v>92.625030066404022</v>
      </c>
      <c r="AW25" s="159">
        <v>115.04578194128155</v>
      </c>
      <c r="AX25" s="159">
        <v>115.7679051997758</v>
      </c>
      <c r="AY25" s="159">
        <v>86.031613144754559</v>
      </c>
      <c r="AZ25" s="159">
        <v>73.255577902975844</v>
      </c>
      <c r="BA25" s="159">
        <v>65.250545908020698</v>
      </c>
      <c r="BB25" s="159">
        <v>66.077203214524772</v>
      </c>
      <c r="BC25" s="159">
        <v>64.369415279518336</v>
      </c>
      <c r="BD25" s="159">
        <v>59.240174531929284</v>
      </c>
      <c r="BE25" s="159">
        <v>63.29047369787336</v>
      </c>
      <c r="BF25" s="159">
        <v>65.797569580074082</v>
      </c>
      <c r="BG25" s="159">
        <v>73.665854849975858</v>
      </c>
      <c r="BH25" s="159">
        <v>71.728568368564723</v>
      </c>
      <c r="BI25" s="159">
        <v>66.565060880030302</v>
      </c>
      <c r="BJ25" s="159">
        <v>67.989095312176417</v>
      </c>
      <c r="BK25" s="159">
        <v>66.449511261353223</v>
      </c>
      <c r="BL25" s="159">
        <v>68.77838522329327</v>
      </c>
      <c r="BM25" s="159">
        <v>64.509369843916176</v>
      </c>
      <c r="BN25" s="159">
        <v>59.50339580183838</v>
      </c>
      <c r="BO25" s="159">
        <v>61.031767972721056</v>
      </c>
      <c r="BP25" s="159">
        <v>56.626029490618755</v>
      </c>
      <c r="BQ25" s="159">
        <v>55.665887243683471</v>
      </c>
      <c r="BR25" s="159">
        <v>55.142126512302589</v>
      </c>
      <c r="BS25" s="159">
        <v>49.351635248977452</v>
      </c>
      <c r="BT25" s="159">
        <v>46.728754970994508</v>
      </c>
      <c r="BU25" s="159">
        <v>44.165509165950461</v>
      </c>
      <c r="BV25" s="159">
        <v>51.985359701448871</v>
      </c>
      <c r="BW25" s="159">
        <v>38.8541545046455</v>
      </c>
      <c r="BX25" s="159">
        <v>66.719779088342278</v>
      </c>
      <c r="BY25" s="159">
        <v>52.572589071317289</v>
      </c>
      <c r="BZ25" s="159">
        <v>46.618697493628268</v>
      </c>
      <c r="CA25" s="159">
        <v>48.581632862540623</v>
      </c>
      <c r="CB25" s="159">
        <v>49.127851279033621</v>
      </c>
      <c r="CC25" s="159">
        <v>48.012623991955536</v>
      </c>
      <c r="CD25" s="159">
        <v>51.449674347609765</v>
      </c>
      <c r="CE25" s="160">
        <v>51.878012564122741</v>
      </c>
    </row>
    <row r="26" spans="1:83" x14ac:dyDescent="0.35">
      <c r="A26" s="153"/>
      <c r="B26" s="53" t="s">
        <v>268</v>
      </c>
      <c r="C26" s="158" t="s">
        <v>251</v>
      </c>
      <c r="D26" s="159">
        <v>0</v>
      </c>
      <c r="E26" s="159">
        <v>0</v>
      </c>
      <c r="F26" s="159">
        <v>0</v>
      </c>
      <c r="G26" s="159">
        <v>0</v>
      </c>
      <c r="H26" s="159">
        <v>0</v>
      </c>
      <c r="I26" s="159">
        <v>0</v>
      </c>
      <c r="J26" s="159">
        <v>0</v>
      </c>
      <c r="K26" s="159">
        <v>0</v>
      </c>
      <c r="L26" s="159">
        <v>0</v>
      </c>
      <c r="M26" s="159">
        <v>0</v>
      </c>
      <c r="N26" s="159">
        <v>0</v>
      </c>
      <c r="O26" s="159">
        <v>0</v>
      </c>
      <c r="P26" s="159">
        <v>0</v>
      </c>
      <c r="Q26" s="159">
        <v>0</v>
      </c>
      <c r="R26" s="159">
        <v>0</v>
      </c>
      <c r="S26" s="159">
        <v>0</v>
      </c>
      <c r="T26" s="159">
        <v>0</v>
      </c>
      <c r="U26" s="159">
        <v>0</v>
      </c>
      <c r="V26" s="159">
        <v>0</v>
      </c>
      <c r="W26" s="159">
        <v>0</v>
      </c>
      <c r="X26" s="159">
        <v>0</v>
      </c>
      <c r="Y26" s="159">
        <v>0</v>
      </c>
      <c r="Z26" s="159">
        <v>11.569671395811882</v>
      </c>
      <c r="AA26" s="159">
        <v>12.290512902233493</v>
      </c>
      <c r="AB26" s="159">
        <v>12.744084853275645</v>
      </c>
      <c r="AC26" s="159">
        <v>14.314667912754373</v>
      </c>
      <c r="AD26" s="159">
        <v>16.229373516932267</v>
      </c>
      <c r="AE26" s="159">
        <v>17.382009518168246</v>
      </c>
      <c r="AF26" s="159">
        <v>16.782971277826345</v>
      </c>
      <c r="AG26" s="159">
        <v>14.067289855156298</v>
      </c>
      <c r="AH26" s="159">
        <v>12.024506479039573</v>
      </c>
      <c r="AI26" s="159">
        <v>10.272243594233759</v>
      </c>
      <c r="AJ26" s="159">
        <v>8.6080800680038205</v>
      </c>
      <c r="AK26" s="159">
        <v>7.7661116935730883</v>
      </c>
      <c r="AL26" s="159">
        <v>7.2174992877182902</v>
      </c>
      <c r="AM26" s="159">
        <v>6.8644971400138548</v>
      </c>
      <c r="AN26" s="159">
        <v>6.4750161608228671</v>
      </c>
      <c r="AO26" s="159">
        <v>3.0558340717420021</v>
      </c>
      <c r="AP26" s="159">
        <v>5.8348299621954833</v>
      </c>
      <c r="AQ26" s="159">
        <v>3.9540866639722507</v>
      </c>
      <c r="AR26" s="159">
        <v>3.4799445452890621</v>
      </c>
      <c r="AS26" s="159">
        <v>3.2220048908488144</v>
      </c>
      <c r="AT26" s="159">
        <v>3.399536576803051</v>
      </c>
      <c r="AU26" s="159">
        <v>3.0344065988356084</v>
      </c>
      <c r="AV26" s="159">
        <v>4.0040215305582514</v>
      </c>
      <c r="AW26" s="159">
        <v>1.9458060370618444</v>
      </c>
      <c r="AX26" s="159">
        <v>1.9135823531319349</v>
      </c>
      <c r="AY26" s="159">
        <v>3.1811530460460777</v>
      </c>
      <c r="AZ26" s="159">
        <v>2.6552551193965028</v>
      </c>
      <c r="BA26" s="159">
        <v>2.7880149538585131</v>
      </c>
      <c r="BB26" s="159">
        <v>3.0969059768484906</v>
      </c>
      <c r="BC26" s="159">
        <v>2.338984902803888</v>
      </c>
      <c r="BD26" s="159">
        <v>2.4680573114989479</v>
      </c>
      <c r="BE26" s="159">
        <v>2.6922455373977106</v>
      </c>
      <c r="BF26" s="159">
        <v>2.6064857628852152</v>
      </c>
      <c r="BG26" s="159">
        <v>0</v>
      </c>
      <c r="BH26" s="159">
        <v>0</v>
      </c>
      <c r="BI26" s="159">
        <v>0</v>
      </c>
      <c r="BJ26" s="159">
        <v>0</v>
      </c>
      <c r="BK26" s="159">
        <v>0</v>
      </c>
      <c r="BL26" s="159">
        <v>0</v>
      </c>
      <c r="BM26" s="159">
        <v>0</v>
      </c>
      <c r="BN26" s="159">
        <v>0</v>
      </c>
      <c r="BO26" s="159">
        <v>0</v>
      </c>
      <c r="BP26" s="159">
        <v>0</v>
      </c>
      <c r="BQ26" s="159">
        <v>0</v>
      </c>
      <c r="BR26" s="159">
        <v>0</v>
      </c>
      <c r="BS26" s="159">
        <v>0</v>
      </c>
      <c r="BT26" s="159">
        <v>0</v>
      </c>
      <c r="BU26" s="159">
        <v>0</v>
      </c>
      <c r="BV26" s="159">
        <v>0</v>
      </c>
      <c r="BW26" s="159">
        <v>0</v>
      </c>
      <c r="BX26" s="159">
        <v>0</v>
      </c>
      <c r="BY26" s="159">
        <v>0</v>
      </c>
      <c r="BZ26" s="159">
        <v>0</v>
      </c>
      <c r="CA26" s="159">
        <v>0</v>
      </c>
      <c r="CB26" s="159">
        <v>0</v>
      </c>
      <c r="CC26" s="159">
        <v>0</v>
      </c>
      <c r="CD26" s="159">
        <v>0</v>
      </c>
      <c r="CE26" s="160">
        <v>0</v>
      </c>
    </row>
    <row r="27" spans="1:83" x14ac:dyDescent="0.35">
      <c r="A27" s="153"/>
      <c r="B27" s="53" t="s">
        <v>269</v>
      </c>
      <c r="C27" s="158" t="s">
        <v>257</v>
      </c>
      <c r="D27" s="159">
        <v>0</v>
      </c>
      <c r="E27" s="159">
        <v>0</v>
      </c>
      <c r="F27" s="159">
        <v>0</v>
      </c>
      <c r="G27" s="159">
        <v>0</v>
      </c>
      <c r="H27" s="159">
        <v>0</v>
      </c>
      <c r="I27" s="159">
        <v>0</v>
      </c>
      <c r="J27" s="159">
        <v>0</v>
      </c>
      <c r="K27" s="159">
        <v>0</v>
      </c>
      <c r="L27" s="159">
        <v>0</v>
      </c>
      <c r="M27" s="159">
        <v>0</v>
      </c>
      <c r="N27" s="159">
        <v>0</v>
      </c>
      <c r="O27" s="159">
        <v>0</v>
      </c>
      <c r="P27" s="159">
        <v>0</v>
      </c>
      <c r="Q27" s="159">
        <v>0</v>
      </c>
      <c r="R27" s="159">
        <v>0</v>
      </c>
      <c r="S27" s="159">
        <v>0</v>
      </c>
      <c r="T27" s="159">
        <v>0</v>
      </c>
      <c r="U27" s="159">
        <v>0</v>
      </c>
      <c r="V27" s="159">
        <v>0</v>
      </c>
      <c r="W27" s="159">
        <v>0</v>
      </c>
      <c r="X27" s="159">
        <v>0</v>
      </c>
      <c r="Y27" s="159">
        <v>0</v>
      </c>
      <c r="Z27" s="159">
        <v>363.61824386837344</v>
      </c>
      <c r="AA27" s="159">
        <v>307.26282255583732</v>
      </c>
      <c r="AB27" s="159">
        <v>1486.8098995488251</v>
      </c>
      <c r="AC27" s="159">
        <v>2928.000254881576</v>
      </c>
      <c r="AD27" s="159">
        <v>1493.1023635577687</v>
      </c>
      <c r="AE27" s="159">
        <v>1686.0549232623198</v>
      </c>
      <c r="AF27" s="159">
        <v>1533.3532849286794</v>
      </c>
      <c r="AG27" s="159">
        <v>4581.9172671080514</v>
      </c>
      <c r="AH27" s="159">
        <v>4334.8345856937658</v>
      </c>
      <c r="AI27" s="159">
        <v>4072.9445851136852</v>
      </c>
      <c r="AJ27" s="159">
        <v>4407.3369948179561</v>
      </c>
      <c r="AK27" s="159">
        <v>6428.7872599398015</v>
      </c>
      <c r="AL27" s="159">
        <v>7679.4192421322614</v>
      </c>
      <c r="AM27" s="159">
        <v>8635.53740213743</v>
      </c>
      <c r="AN27" s="159">
        <v>9171.8603918055906</v>
      </c>
      <c r="AO27" s="159">
        <v>9708.38484592434</v>
      </c>
      <c r="AP27" s="159">
        <v>9962.9721604487877</v>
      </c>
      <c r="AQ27" s="159">
        <v>9750.1049119985219</v>
      </c>
      <c r="AR27" s="159">
        <v>9583.8728085887651</v>
      </c>
      <c r="AS27" s="159">
        <v>10064.394770995254</v>
      </c>
      <c r="AT27" s="159">
        <v>11168.148356405054</v>
      </c>
      <c r="AU27" s="159">
        <v>13116.747510876436</v>
      </c>
      <c r="AV27" s="159">
        <v>15639.900291393997</v>
      </c>
      <c r="AW27" s="159">
        <v>17934.192643663278</v>
      </c>
      <c r="AX27" s="159">
        <v>19333.37396604069</v>
      </c>
      <c r="AY27" s="159">
        <v>20101.091852617046</v>
      </c>
      <c r="AZ27" s="159">
        <v>20197.975411149633</v>
      </c>
      <c r="BA27" s="159">
        <v>19821.857201762283</v>
      </c>
      <c r="BB27" s="159">
        <v>19283.431807302422</v>
      </c>
      <c r="BC27" s="159">
        <v>19042.510515273556</v>
      </c>
      <c r="BD27" s="159">
        <v>18973.392811228758</v>
      </c>
      <c r="BE27" s="159">
        <v>19301.421167927067</v>
      </c>
      <c r="BF27" s="159">
        <v>20575.431019102496</v>
      </c>
      <c r="BG27" s="159">
        <v>19626.700243585281</v>
      </c>
      <c r="BH27" s="159">
        <v>20300.136880604401</v>
      </c>
      <c r="BI27" s="159">
        <v>20912.433409140289</v>
      </c>
      <c r="BJ27" s="159">
        <v>21634.619930302415</v>
      </c>
      <c r="BK27" s="159">
        <v>22404.47632394213</v>
      </c>
      <c r="BL27" s="159">
        <f t="shared" ref="BL27:CE27" si="6">SUM(BL28:BL30)</f>
        <v>23508.604586102185</v>
      </c>
      <c r="BM27" s="159">
        <f t="shared" si="6"/>
        <v>27112.396857869731</v>
      </c>
      <c r="BN27" s="159">
        <f t="shared" si="6"/>
        <v>28585.68415592473</v>
      </c>
      <c r="BO27" s="159">
        <f t="shared" si="6"/>
        <v>29914.278306009754</v>
      </c>
      <c r="BP27" s="159">
        <f t="shared" si="6"/>
        <v>30795.550095026541</v>
      </c>
      <c r="BQ27" s="159">
        <f t="shared" si="6"/>
        <v>30509.394512953444</v>
      </c>
      <c r="BR27" s="159">
        <f t="shared" si="6"/>
        <v>30360.401543722612</v>
      </c>
      <c r="BS27" s="159">
        <f t="shared" si="6"/>
        <v>30030.292479980952</v>
      </c>
      <c r="BT27" s="159">
        <f t="shared" si="6"/>
        <v>28451.389646174317</v>
      </c>
      <c r="BU27" s="159">
        <f t="shared" si="6"/>
        <v>26624.445741831016</v>
      </c>
      <c r="BV27" s="159">
        <f t="shared" si="6"/>
        <v>24314.048343254486</v>
      </c>
      <c r="BW27" s="159">
        <f t="shared" si="6"/>
        <v>21010.376577010509</v>
      </c>
      <c r="BX27" s="159">
        <f t="shared" si="6"/>
        <v>18647.634941631506</v>
      </c>
      <c r="BY27" s="159">
        <f t="shared" si="6"/>
        <v>17472.520350595143</v>
      </c>
      <c r="BZ27" s="159">
        <f t="shared" si="6"/>
        <v>15408.975918770911</v>
      </c>
      <c r="CA27" s="159">
        <f t="shared" si="6"/>
        <v>14776.98020279718</v>
      </c>
      <c r="CB27" s="159">
        <f t="shared" si="6"/>
        <v>14213.91111683945</v>
      </c>
      <c r="CC27" s="159">
        <f t="shared" si="6"/>
        <v>11253.334484632935</v>
      </c>
      <c r="CD27" s="159">
        <f t="shared" si="6"/>
        <v>10466.309593890039</v>
      </c>
      <c r="CE27" s="160">
        <f t="shared" si="6"/>
        <v>10250.636221086452</v>
      </c>
    </row>
    <row r="28" spans="1:83" x14ac:dyDescent="0.35">
      <c r="A28" s="153"/>
      <c r="B28" s="73" t="s">
        <v>270</v>
      </c>
      <c r="C28" s="158"/>
      <c r="D28" s="159">
        <v>0</v>
      </c>
      <c r="E28" s="159">
        <v>0</v>
      </c>
      <c r="F28" s="159">
        <v>0</v>
      </c>
      <c r="G28" s="159">
        <v>0</v>
      </c>
      <c r="H28" s="159">
        <v>0</v>
      </c>
      <c r="I28" s="159">
        <v>0</v>
      </c>
      <c r="J28" s="159">
        <v>0</v>
      </c>
      <c r="K28" s="159">
        <v>0</v>
      </c>
      <c r="L28" s="159">
        <v>0</v>
      </c>
      <c r="M28" s="159">
        <v>0</v>
      </c>
      <c r="N28" s="159">
        <v>0</v>
      </c>
      <c r="O28" s="159">
        <v>0</v>
      </c>
      <c r="P28" s="159">
        <v>0</v>
      </c>
      <c r="Q28" s="159">
        <v>0</v>
      </c>
      <c r="R28" s="159">
        <v>0</v>
      </c>
      <c r="S28" s="159">
        <v>0</v>
      </c>
      <c r="T28" s="159">
        <v>0</v>
      </c>
      <c r="U28" s="159">
        <v>0</v>
      </c>
      <c r="V28" s="159">
        <v>0</v>
      </c>
      <c r="W28" s="159">
        <v>0</v>
      </c>
      <c r="X28" s="159">
        <v>0</v>
      </c>
      <c r="Y28" s="159">
        <v>0</v>
      </c>
      <c r="Z28" s="159">
        <v>0</v>
      </c>
      <c r="AA28" s="159">
        <v>0</v>
      </c>
      <c r="AB28" s="159">
        <v>0</v>
      </c>
      <c r="AC28" s="159">
        <v>0</v>
      </c>
      <c r="AD28" s="159">
        <v>0</v>
      </c>
      <c r="AE28" s="159">
        <v>0</v>
      </c>
      <c r="AF28" s="159">
        <v>0</v>
      </c>
      <c r="AG28" s="159">
        <v>0</v>
      </c>
      <c r="AH28" s="159">
        <v>0</v>
      </c>
      <c r="AI28" s="159">
        <v>0</v>
      </c>
      <c r="AJ28" s="159">
        <v>0</v>
      </c>
      <c r="AK28" s="159">
        <v>0</v>
      </c>
      <c r="AL28" s="159">
        <v>0</v>
      </c>
      <c r="AM28" s="159">
        <v>0</v>
      </c>
      <c r="AN28" s="159">
        <v>0</v>
      </c>
      <c r="AO28" s="159">
        <v>0</v>
      </c>
      <c r="AP28" s="159">
        <v>0</v>
      </c>
      <c r="AQ28" s="159">
        <v>0</v>
      </c>
      <c r="AR28" s="159">
        <v>0</v>
      </c>
      <c r="AS28" s="159">
        <v>0</v>
      </c>
      <c r="AT28" s="159">
        <v>0</v>
      </c>
      <c r="AU28" s="159">
        <v>0</v>
      </c>
      <c r="AV28" s="159">
        <v>0</v>
      </c>
      <c r="AW28" s="159">
        <v>0</v>
      </c>
      <c r="AX28" s="159">
        <v>0</v>
      </c>
      <c r="AY28" s="159">
        <v>0</v>
      </c>
      <c r="AZ28" s="159">
        <v>0</v>
      </c>
      <c r="BA28" s="159">
        <v>0</v>
      </c>
      <c r="BB28" s="159">
        <v>0</v>
      </c>
      <c r="BC28" s="159">
        <v>0</v>
      </c>
      <c r="BD28" s="159">
        <v>0</v>
      </c>
      <c r="BE28" s="159">
        <v>0</v>
      </c>
      <c r="BF28" s="159">
        <v>0</v>
      </c>
      <c r="BG28" s="159">
        <v>0</v>
      </c>
      <c r="BH28" s="159">
        <v>0</v>
      </c>
      <c r="BI28" s="159">
        <v>0</v>
      </c>
      <c r="BJ28" s="159">
        <v>0</v>
      </c>
      <c r="BK28" s="159">
        <v>0</v>
      </c>
      <c r="BL28" s="159">
        <v>20812.305726357532</v>
      </c>
      <c r="BM28" s="159">
        <v>22953.860848209526</v>
      </c>
      <c r="BN28" s="159">
        <v>24038.143826721887</v>
      </c>
      <c r="BO28" s="159">
        <v>24978.906036627919</v>
      </c>
      <c r="BP28" s="159">
        <v>25615.690666430604</v>
      </c>
      <c r="BQ28" s="159">
        <v>25905.735614417616</v>
      </c>
      <c r="BR28" s="159">
        <v>26717.396476062222</v>
      </c>
      <c r="BS28" s="159">
        <v>26941.748520907608</v>
      </c>
      <c r="BT28" s="159">
        <v>25850.791827341644</v>
      </c>
      <c r="BU28" s="159">
        <v>24197.68857635824</v>
      </c>
      <c r="BV28" s="159">
        <v>22427.834531784643</v>
      </c>
      <c r="BW28" s="159">
        <v>19854.075310206619</v>
      </c>
      <c r="BX28" s="159">
        <v>17761.85135773295</v>
      </c>
      <c r="BY28" s="159">
        <v>16652.724592627448</v>
      </c>
      <c r="BZ28" s="159">
        <v>14760.854287490456</v>
      </c>
      <c r="CA28" s="159">
        <v>14213.795453709674</v>
      </c>
      <c r="CB28" s="159">
        <v>13735.8879638665</v>
      </c>
      <c r="CC28" s="159">
        <v>10825.146010073671</v>
      </c>
      <c r="CD28" s="159">
        <v>10037.14330131116</v>
      </c>
      <c r="CE28" s="160">
        <v>9831.1113116889883</v>
      </c>
    </row>
    <row r="29" spans="1:83" x14ac:dyDescent="0.35">
      <c r="A29" s="153"/>
      <c r="B29" s="73" t="s">
        <v>271</v>
      </c>
      <c r="C29" s="158"/>
      <c r="D29" s="159">
        <v>0</v>
      </c>
      <c r="E29" s="159">
        <v>0</v>
      </c>
      <c r="F29" s="159">
        <v>0</v>
      </c>
      <c r="G29" s="159">
        <v>0</v>
      </c>
      <c r="H29" s="159">
        <v>0</v>
      </c>
      <c r="I29" s="159">
        <v>0</v>
      </c>
      <c r="J29" s="159">
        <v>0</v>
      </c>
      <c r="K29" s="159">
        <v>0</v>
      </c>
      <c r="L29" s="159">
        <v>0</v>
      </c>
      <c r="M29" s="159">
        <v>0</v>
      </c>
      <c r="N29" s="159">
        <v>0</v>
      </c>
      <c r="O29" s="159">
        <v>0</v>
      </c>
      <c r="P29" s="159">
        <v>0</v>
      </c>
      <c r="Q29" s="159">
        <v>0</v>
      </c>
      <c r="R29" s="159">
        <v>0</v>
      </c>
      <c r="S29" s="159">
        <v>0</v>
      </c>
      <c r="T29" s="159">
        <v>0</v>
      </c>
      <c r="U29" s="159">
        <v>0</v>
      </c>
      <c r="V29" s="159">
        <v>0</v>
      </c>
      <c r="W29" s="159">
        <v>0</v>
      </c>
      <c r="X29" s="159">
        <v>0</v>
      </c>
      <c r="Y29" s="159">
        <v>0</v>
      </c>
      <c r="Z29" s="159">
        <v>0</v>
      </c>
      <c r="AA29" s="159">
        <v>0</v>
      </c>
      <c r="AB29" s="159">
        <v>0</v>
      </c>
      <c r="AC29" s="159">
        <v>0</v>
      </c>
      <c r="AD29" s="159">
        <v>0</v>
      </c>
      <c r="AE29" s="159">
        <v>0</v>
      </c>
      <c r="AF29" s="159">
        <v>0</v>
      </c>
      <c r="AG29" s="159">
        <v>0</v>
      </c>
      <c r="AH29" s="159">
        <v>0</v>
      </c>
      <c r="AI29" s="159">
        <v>0</v>
      </c>
      <c r="AJ29" s="159">
        <v>0</v>
      </c>
      <c r="AK29" s="159">
        <v>0</v>
      </c>
      <c r="AL29" s="159">
        <v>0</v>
      </c>
      <c r="AM29" s="159">
        <v>0</v>
      </c>
      <c r="AN29" s="159">
        <v>0</v>
      </c>
      <c r="AO29" s="159">
        <v>0</v>
      </c>
      <c r="AP29" s="159">
        <v>0</v>
      </c>
      <c r="AQ29" s="159">
        <v>0</v>
      </c>
      <c r="AR29" s="159">
        <v>0</v>
      </c>
      <c r="AS29" s="159">
        <v>0</v>
      </c>
      <c r="AT29" s="159">
        <v>0</v>
      </c>
      <c r="AU29" s="159">
        <v>0</v>
      </c>
      <c r="AV29" s="159">
        <v>0</v>
      </c>
      <c r="AW29" s="159">
        <v>0</v>
      </c>
      <c r="AX29" s="159">
        <v>0</v>
      </c>
      <c r="AY29" s="159">
        <v>0</v>
      </c>
      <c r="AZ29" s="159">
        <v>0</v>
      </c>
      <c r="BA29" s="159">
        <v>0</v>
      </c>
      <c r="BB29" s="159">
        <v>0</v>
      </c>
      <c r="BC29" s="159">
        <v>0</v>
      </c>
      <c r="BD29" s="159">
        <v>0</v>
      </c>
      <c r="BE29" s="159">
        <v>0</v>
      </c>
      <c r="BF29" s="159">
        <v>0</v>
      </c>
      <c r="BG29" s="159">
        <v>0</v>
      </c>
      <c r="BH29" s="159">
        <v>0</v>
      </c>
      <c r="BI29" s="159">
        <v>0</v>
      </c>
      <c r="BJ29" s="159">
        <v>0</v>
      </c>
      <c r="BK29" s="159">
        <v>0</v>
      </c>
      <c r="BL29" s="159">
        <v>2217.645884478728</v>
      </c>
      <c r="BM29" s="159">
        <v>3634.9431261531836</v>
      </c>
      <c r="BN29" s="159">
        <v>4014.5697190867704</v>
      </c>
      <c r="BO29" s="159">
        <v>4367.5002412965032</v>
      </c>
      <c r="BP29" s="159">
        <v>4603.9792853671552</v>
      </c>
      <c r="BQ29" s="159">
        <v>4009.2536820943228</v>
      </c>
      <c r="BR29" s="159">
        <v>2938.8638270207589</v>
      </c>
      <c r="BS29" s="159">
        <v>2310.3211319282614</v>
      </c>
      <c r="BT29" s="159">
        <v>1937.755223942529</v>
      </c>
      <c r="BU29" s="159">
        <v>1680.8707897807938</v>
      </c>
      <c r="BV29" s="159">
        <v>1261.0360659125329</v>
      </c>
      <c r="BW29" s="159">
        <v>588.69519958648743</v>
      </c>
      <c r="BX29" s="159">
        <v>395.1888058549531</v>
      </c>
      <c r="BY29" s="159">
        <v>275.34508095256456</v>
      </c>
      <c r="BZ29" s="159">
        <v>156.34130195071907</v>
      </c>
      <c r="CA29" s="159">
        <v>83.475184275142738</v>
      </c>
      <c r="CB29" s="159">
        <v>0</v>
      </c>
      <c r="CC29" s="159">
        <v>0</v>
      </c>
      <c r="CD29" s="159">
        <v>2.1408152865160726</v>
      </c>
      <c r="CE29" s="160">
        <v>0</v>
      </c>
    </row>
    <row r="30" spans="1:83" x14ac:dyDescent="0.35">
      <c r="A30" s="153"/>
      <c r="B30" s="73" t="s">
        <v>272</v>
      </c>
      <c r="C30" s="158"/>
      <c r="D30" s="159">
        <v>0</v>
      </c>
      <c r="E30" s="159">
        <v>0</v>
      </c>
      <c r="F30" s="159">
        <v>0</v>
      </c>
      <c r="G30" s="159">
        <v>0</v>
      </c>
      <c r="H30" s="159">
        <v>0</v>
      </c>
      <c r="I30" s="159">
        <v>0</v>
      </c>
      <c r="J30" s="159">
        <v>0</v>
      </c>
      <c r="K30" s="159">
        <v>0</v>
      </c>
      <c r="L30" s="159">
        <v>0</v>
      </c>
      <c r="M30" s="159">
        <v>0</v>
      </c>
      <c r="N30" s="159">
        <v>0</v>
      </c>
      <c r="O30" s="159">
        <v>0</v>
      </c>
      <c r="P30" s="159">
        <v>0</v>
      </c>
      <c r="Q30" s="159">
        <v>0</v>
      </c>
      <c r="R30" s="159">
        <v>0</v>
      </c>
      <c r="S30" s="159">
        <v>0</v>
      </c>
      <c r="T30" s="159">
        <v>0</v>
      </c>
      <c r="U30" s="159">
        <v>0</v>
      </c>
      <c r="V30" s="159">
        <v>0</v>
      </c>
      <c r="W30" s="159">
        <v>0</v>
      </c>
      <c r="X30" s="159">
        <v>0</v>
      </c>
      <c r="Y30" s="159">
        <v>0</v>
      </c>
      <c r="Z30" s="159">
        <v>0</v>
      </c>
      <c r="AA30" s="159">
        <v>0</v>
      </c>
      <c r="AB30" s="159">
        <v>0</v>
      </c>
      <c r="AC30" s="159">
        <v>0</v>
      </c>
      <c r="AD30" s="159">
        <v>0</v>
      </c>
      <c r="AE30" s="159">
        <v>0</v>
      </c>
      <c r="AF30" s="159">
        <v>0</v>
      </c>
      <c r="AG30" s="159">
        <v>0</v>
      </c>
      <c r="AH30" s="159">
        <v>0</v>
      </c>
      <c r="AI30" s="159">
        <v>0</v>
      </c>
      <c r="AJ30" s="159">
        <v>0</v>
      </c>
      <c r="AK30" s="159">
        <v>0</v>
      </c>
      <c r="AL30" s="159">
        <v>0</v>
      </c>
      <c r="AM30" s="159">
        <v>0</v>
      </c>
      <c r="AN30" s="159">
        <v>0</v>
      </c>
      <c r="AO30" s="159">
        <v>0</v>
      </c>
      <c r="AP30" s="159">
        <v>0</v>
      </c>
      <c r="AQ30" s="159">
        <v>0</v>
      </c>
      <c r="AR30" s="159">
        <v>0</v>
      </c>
      <c r="AS30" s="159">
        <v>0</v>
      </c>
      <c r="AT30" s="159">
        <v>0</v>
      </c>
      <c r="AU30" s="159">
        <v>0</v>
      </c>
      <c r="AV30" s="159">
        <v>0</v>
      </c>
      <c r="AW30" s="159">
        <v>0</v>
      </c>
      <c r="AX30" s="159">
        <v>0</v>
      </c>
      <c r="AY30" s="159">
        <v>0</v>
      </c>
      <c r="AZ30" s="159">
        <v>0</v>
      </c>
      <c r="BA30" s="159">
        <v>0</v>
      </c>
      <c r="BB30" s="159">
        <v>0</v>
      </c>
      <c r="BC30" s="159">
        <v>0</v>
      </c>
      <c r="BD30" s="159">
        <v>0</v>
      </c>
      <c r="BE30" s="159">
        <v>0</v>
      </c>
      <c r="BF30" s="159">
        <v>0</v>
      </c>
      <c r="BG30" s="159">
        <v>0</v>
      </c>
      <c r="BH30" s="159">
        <v>0</v>
      </c>
      <c r="BI30" s="159">
        <v>0</v>
      </c>
      <c r="BJ30" s="159">
        <v>0</v>
      </c>
      <c r="BK30" s="159">
        <v>0</v>
      </c>
      <c r="BL30" s="159">
        <v>478.6529752659244</v>
      </c>
      <c r="BM30" s="159">
        <v>523.5928835070232</v>
      </c>
      <c r="BN30" s="159">
        <v>532.97061011607491</v>
      </c>
      <c r="BO30" s="159">
        <v>567.87202808533209</v>
      </c>
      <c r="BP30" s="159">
        <v>575.88014322878053</v>
      </c>
      <c r="BQ30" s="159">
        <v>594.40521644150522</v>
      </c>
      <c r="BR30" s="159">
        <v>704.14124063962947</v>
      </c>
      <c r="BS30" s="159">
        <v>778.22282714508322</v>
      </c>
      <c r="BT30" s="159">
        <v>662.84259489014471</v>
      </c>
      <c r="BU30" s="159">
        <v>745.88637569198204</v>
      </c>
      <c r="BV30" s="159">
        <v>625.17774555730944</v>
      </c>
      <c r="BW30" s="159">
        <v>567.60606721740305</v>
      </c>
      <c r="BX30" s="159">
        <v>490.59477804360421</v>
      </c>
      <c r="BY30" s="159">
        <v>544.45067701513244</v>
      </c>
      <c r="BZ30" s="159">
        <v>491.78032932973719</v>
      </c>
      <c r="CA30" s="159">
        <v>479.70956481236328</v>
      </c>
      <c r="CB30" s="159">
        <v>478.02315297295058</v>
      </c>
      <c r="CC30" s="159">
        <v>428.18847455926414</v>
      </c>
      <c r="CD30" s="159">
        <v>427.02547729236113</v>
      </c>
      <c r="CE30" s="160">
        <v>419.52490939746411</v>
      </c>
    </row>
    <row r="31" spans="1:83" ht="27" customHeight="1" x14ac:dyDescent="0.35">
      <c r="A31" s="153"/>
      <c r="B31" s="53" t="s">
        <v>273</v>
      </c>
      <c r="C31" s="158" t="s">
        <v>251</v>
      </c>
      <c r="D31" s="159">
        <v>0</v>
      </c>
      <c r="E31" s="159">
        <v>0</v>
      </c>
      <c r="F31" s="159">
        <v>0</v>
      </c>
      <c r="G31" s="159">
        <v>0</v>
      </c>
      <c r="H31" s="159">
        <v>0</v>
      </c>
      <c r="I31" s="159">
        <v>0</v>
      </c>
      <c r="J31" s="159">
        <v>0</v>
      </c>
      <c r="K31" s="159">
        <v>0</v>
      </c>
      <c r="L31" s="159">
        <v>0</v>
      </c>
      <c r="M31" s="159">
        <v>0</v>
      </c>
      <c r="N31" s="159">
        <v>0</v>
      </c>
      <c r="O31" s="159">
        <v>0</v>
      </c>
      <c r="P31" s="159">
        <v>0</v>
      </c>
      <c r="Q31" s="159">
        <v>0</v>
      </c>
      <c r="R31" s="159">
        <v>0</v>
      </c>
      <c r="S31" s="159">
        <v>0</v>
      </c>
      <c r="T31" s="159">
        <v>0</v>
      </c>
      <c r="U31" s="159">
        <v>0</v>
      </c>
      <c r="V31" s="159">
        <v>0</v>
      </c>
      <c r="W31" s="159">
        <v>0</v>
      </c>
      <c r="X31" s="159">
        <v>0</v>
      </c>
      <c r="Y31" s="159">
        <v>0</v>
      </c>
      <c r="Z31" s="159">
        <v>0</v>
      </c>
      <c r="AA31" s="159">
        <v>0</v>
      </c>
      <c r="AB31" s="159">
        <v>0</v>
      </c>
      <c r="AC31" s="159">
        <v>0</v>
      </c>
      <c r="AD31" s="159">
        <v>0</v>
      </c>
      <c r="AE31" s="159">
        <v>0</v>
      </c>
      <c r="AF31" s="159">
        <v>0</v>
      </c>
      <c r="AG31" s="159">
        <v>0</v>
      </c>
      <c r="AH31" s="159">
        <v>0</v>
      </c>
      <c r="AI31" s="159">
        <v>0</v>
      </c>
      <c r="AJ31" s="159">
        <v>0</v>
      </c>
      <c r="AK31" s="159">
        <v>0</v>
      </c>
      <c r="AL31" s="159">
        <v>0</v>
      </c>
      <c r="AM31" s="159">
        <v>0</v>
      </c>
      <c r="AN31" s="159">
        <v>0</v>
      </c>
      <c r="AO31" s="159">
        <v>0</v>
      </c>
      <c r="AP31" s="159">
        <v>0</v>
      </c>
      <c r="AQ31" s="159">
        <v>0</v>
      </c>
      <c r="AR31" s="159">
        <v>0</v>
      </c>
      <c r="AS31" s="159">
        <v>0</v>
      </c>
      <c r="AT31" s="159">
        <v>0</v>
      </c>
      <c r="AU31" s="159">
        <v>0</v>
      </c>
      <c r="AV31" s="159">
        <v>0</v>
      </c>
      <c r="AW31" s="159">
        <v>0</v>
      </c>
      <c r="AX31" s="159">
        <v>0</v>
      </c>
      <c r="AY31" s="159">
        <v>14090.493202107196</v>
      </c>
      <c r="AZ31" s="159">
        <v>13598.640607547533</v>
      </c>
      <c r="BA31" s="159">
        <v>13146.008382994116</v>
      </c>
      <c r="BB31" s="159">
        <v>12636.125777533989</v>
      </c>
      <c r="BC31" s="159">
        <v>11686.387821511782</v>
      </c>
      <c r="BD31" s="159">
        <v>11500.914203918654</v>
      </c>
      <c r="BE31" s="159">
        <v>11240.793442363378</v>
      </c>
      <c r="BF31" s="159">
        <v>11003.909575137839</v>
      </c>
      <c r="BG31" s="159">
        <v>10688.294273176904</v>
      </c>
      <c r="BH31" s="159">
        <v>10278.498185513845</v>
      </c>
      <c r="BI31" s="159">
        <v>9984.5047985190977</v>
      </c>
      <c r="BJ31" s="159">
        <v>9572.1924567219539</v>
      </c>
      <c r="BK31" s="159">
        <v>9480.5805641638381</v>
      </c>
      <c r="BL31" s="159">
        <v>8955.9983479080129</v>
      </c>
      <c r="BM31" s="159">
        <v>8285.0511178175984</v>
      </c>
      <c r="BN31" s="159">
        <v>7412.2924876867428</v>
      </c>
      <c r="BO31" s="159">
        <v>6469.4765253331971</v>
      </c>
      <c r="BP31" s="159">
        <v>4221.0467582518086</v>
      </c>
      <c r="BQ31" s="159">
        <v>1498.0878443928036</v>
      </c>
      <c r="BR31" s="159">
        <v>305.30511535546503</v>
      </c>
      <c r="BS31" s="159">
        <v>76.708239038917313</v>
      </c>
      <c r="BT31" s="159">
        <v>18.079483010675457</v>
      </c>
      <c r="BU31" s="159">
        <v>10.65929985282423</v>
      </c>
      <c r="BV31" s="159">
        <v>0</v>
      </c>
      <c r="BW31" s="159">
        <v>5.5147797381313453</v>
      </c>
      <c r="BX31" s="159">
        <v>4.9775381581820426</v>
      </c>
      <c r="BY31" s="159">
        <v>0</v>
      </c>
      <c r="BZ31" s="159">
        <v>0</v>
      </c>
      <c r="CA31" s="159">
        <v>2.46698197465716</v>
      </c>
      <c r="CB31" s="159">
        <v>2.5825560078637393</v>
      </c>
      <c r="CC31" s="159">
        <v>2.5651639246358924</v>
      </c>
      <c r="CD31" s="159">
        <v>2.5356638039955723</v>
      </c>
      <c r="CE31" s="160">
        <v>2.5166962038843788</v>
      </c>
    </row>
    <row r="32" spans="1:83" x14ac:dyDescent="0.35">
      <c r="A32" s="153"/>
      <c r="B32" s="53" t="s">
        <v>29</v>
      </c>
      <c r="C32" s="158" t="s">
        <v>257</v>
      </c>
      <c r="D32" s="159">
        <v>2581.3494151723826</v>
      </c>
      <c r="E32" s="159">
        <v>3028.2326259270253</v>
      </c>
      <c r="F32" s="159">
        <v>3319.7412673953513</v>
      </c>
      <c r="G32" s="159">
        <v>3463.1383753952673</v>
      </c>
      <c r="H32" s="159">
        <v>3979.9245283127789</v>
      </c>
      <c r="I32" s="159">
        <v>3954.585159563841</v>
      </c>
      <c r="J32" s="159">
        <v>4039.7911839494559</v>
      </c>
      <c r="K32" s="159">
        <v>3534.3836192540248</v>
      </c>
      <c r="L32" s="159">
        <v>3533.2684996233379</v>
      </c>
      <c r="M32" s="159">
        <v>3330.1265358648634</v>
      </c>
      <c r="N32" s="159">
        <v>3582.6357171005898</v>
      </c>
      <c r="O32" s="159">
        <v>4284.7565257774168</v>
      </c>
      <c r="P32" s="159">
        <v>4755.2852726259161</v>
      </c>
      <c r="Q32" s="159">
        <v>4371.7783123641429</v>
      </c>
      <c r="R32" s="159">
        <v>4948.1508448513505</v>
      </c>
      <c r="S32" s="159">
        <v>5296.1403352096468</v>
      </c>
      <c r="T32" s="159">
        <v>5194.1602711321384</v>
      </c>
      <c r="U32" s="159">
        <v>5427.9559739484403</v>
      </c>
      <c r="V32" s="159">
        <v>6245.8067362940055</v>
      </c>
      <c r="W32" s="159">
        <v>7882.905202134074</v>
      </c>
      <c r="X32" s="159">
        <v>8328.0190938990054</v>
      </c>
      <c r="Y32" s="159">
        <v>8547.3378288276817</v>
      </c>
      <c r="Z32" s="159">
        <v>8657.4198244660911</v>
      </c>
      <c r="AA32" s="159">
        <v>9853.9187193657017</v>
      </c>
      <c r="AB32" s="159">
        <v>9961.626326977128</v>
      </c>
      <c r="AC32" s="159">
        <v>9157.4834638229568</v>
      </c>
      <c r="AD32" s="159">
        <v>10380.307301429879</v>
      </c>
      <c r="AE32" s="159">
        <v>11369.572425833851</v>
      </c>
      <c r="AF32" s="159">
        <v>13085.377560388875</v>
      </c>
      <c r="AG32" s="159">
        <v>9585.8532298707923</v>
      </c>
      <c r="AH32" s="159">
        <v>9385.1273068903865</v>
      </c>
      <c r="AI32" s="159">
        <v>8603.0040101707727</v>
      </c>
      <c r="AJ32" s="159">
        <v>9318.2466736141359</v>
      </c>
      <c r="AK32" s="159">
        <v>12600.710375614675</v>
      </c>
      <c r="AL32" s="159">
        <v>16643.553357478377</v>
      </c>
      <c r="AM32" s="159">
        <v>19193.134003478739</v>
      </c>
      <c r="AN32" s="159">
        <v>20946.677280261974</v>
      </c>
      <c r="AO32" s="159">
        <v>22753.740498190946</v>
      </c>
      <c r="AP32" s="159">
        <v>23237.210324443513</v>
      </c>
      <c r="AQ32" s="159">
        <v>21937.736051996675</v>
      </c>
      <c r="AR32" s="159">
        <v>19515.428626965331</v>
      </c>
      <c r="AS32" s="159">
        <v>18250.239419592854</v>
      </c>
      <c r="AT32" s="159">
        <v>19496.780635028921</v>
      </c>
      <c r="AU32" s="159">
        <v>24023.636122684566</v>
      </c>
      <c r="AV32" s="159">
        <v>29609.71519434909</v>
      </c>
      <c r="AW32" s="159">
        <v>31346.20168819034</v>
      </c>
      <c r="AX32" s="159">
        <v>31357.965872725967</v>
      </c>
      <c r="AY32" s="159">
        <v>30855.027425435601</v>
      </c>
      <c r="AZ32" s="159">
        <v>25637.934723844293</v>
      </c>
      <c r="BA32" s="159">
        <v>21221.044989603997</v>
      </c>
      <c r="BB32" s="159">
        <v>20548.48527415179</v>
      </c>
      <c r="BC32" s="159">
        <v>20794.973325103223</v>
      </c>
      <c r="BD32" s="159">
        <v>22302.989141313639</v>
      </c>
      <c r="BE32" s="159">
        <v>23485.607662034505</v>
      </c>
      <c r="BF32" s="159">
        <v>23182.476807822914</v>
      </c>
      <c r="BG32" s="159">
        <v>20439.982998790711</v>
      </c>
      <c r="BH32" s="159">
        <v>15473.093110126423</v>
      </c>
      <c r="BI32" s="159">
        <v>13738.215389961784</v>
      </c>
      <c r="BJ32" s="159">
        <v>12885.201631481379</v>
      </c>
      <c r="BK32" s="159">
        <v>12857.224730205284</v>
      </c>
      <c r="BL32" s="159">
        <v>11937.127840137304</v>
      </c>
      <c r="BM32" s="159">
        <v>11357.750665321875</v>
      </c>
      <c r="BN32" s="159">
        <v>10481.194590423829</v>
      </c>
      <c r="BO32" s="159">
        <v>9172.3921556846199</v>
      </c>
      <c r="BP32" s="159">
        <v>6840.7362906856606</v>
      </c>
      <c r="BQ32" s="159">
        <v>4522.5784985723594</v>
      </c>
      <c r="BR32" s="159">
        <v>3612.644530045724</v>
      </c>
      <c r="BS32" s="159">
        <v>3145.1564127953857</v>
      </c>
      <c r="BT32" s="159">
        <v>2708.9747380272024</v>
      </c>
      <c r="BU32" s="159">
        <v>2553.2998980217471</v>
      </c>
      <c r="BV32" s="159">
        <v>2157.3860064646356</v>
      </c>
      <c r="BW32" s="159">
        <v>1572.5141203812998</v>
      </c>
      <c r="BX32" s="159">
        <v>1162.4380802919211</v>
      </c>
      <c r="BY32" s="159">
        <v>831.77625553338669</v>
      </c>
      <c r="BZ32" s="159">
        <v>658.21907605450531</v>
      </c>
      <c r="CA32" s="159">
        <v>618.16685165576155</v>
      </c>
      <c r="CB32" s="159">
        <v>498.23322687415583</v>
      </c>
      <c r="CC32" s="159">
        <v>96.249172509275752</v>
      </c>
      <c r="CD32" s="159">
        <v>0</v>
      </c>
      <c r="CE32" s="160">
        <v>0</v>
      </c>
    </row>
    <row r="33" spans="1:83" x14ac:dyDescent="0.35">
      <c r="A33" s="153"/>
      <c r="B33" s="53" t="s">
        <v>274</v>
      </c>
      <c r="C33" s="158" t="s">
        <v>257</v>
      </c>
      <c r="D33" s="159">
        <v>0</v>
      </c>
      <c r="E33" s="159">
        <v>0</v>
      </c>
      <c r="F33" s="159">
        <v>0</v>
      </c>
      <c r="G33" s="159">
        <v>0</v>
      </c>
      <c r="H33" s="159">
        <v>0</v>
      </c>
      <c r="I33" s="159">
        <v>0</v>
      </c>
      <c r="J33" s="159">
        <v>0</v>
      </c>
      <c r="K33" s="159">
        <v>0</v>
      </c>
      <c r="L33" s="159">
        <v>0</v>
      </c>
      <c r="M33" s="159">
        <v>0</v>
      </c>
      <c r="N33" s="159">
        <v>0</v>
      </c>
      <c r="O33" s="159">
        <v>0</v>
      </c>
      <c r="P33" s="159">
        <v>0</v>
      </c>
      <c r="Q33" s="159">
        <v>0</v>
      </c>
      <c r="R33" s="159">
        <v>0</v>
      </c>
      <c r="S33" s="159">
        <v>0</v>
      </c>
      <c r="T33" s="159">
        <v>0</v>
      </c>
      <c r="U33" s="159">
        <v>0</v>
      </c>
      <c r="V33" s="159">
        <v>0</v>
      </c>
      <c r="W33" s="159">
        <v>0</v>
      </c>
      <c r="X33" s="159">
        <v>0</v>
      </c>
      <c r="Y33" s="159">
        <v>0</v>
      </c>
      <c r="Z33" s="159">
        <v>0</v>
      </c>
      <c r="AA33" s="159">
        <v>0</v>
      </c>
      <c r="AB33" s="159">
        <v>0</v>
      </c>
      <c r="AC33" s="159">
        <v>0</v>
      </c>
      <c r="AD33" s="159">
        <v>0</v>
      </c>
      <c r="AE33" s="159">
        <v>0</v>
      </c>
      <c r="AF33" s="159">
        <v>0</v>
      </c>
      <c r="AG33" s="159">
        <v>0</v>
      </c>
      <c r="AH33" s="159">
        <v>0</v>
      </c>
      <c r="AI33" s="159">
        <v>0</v>
      </c>
      <c r="AJ33" s="159">
        <v>0</v>
      </c>
      <c r="AK33" s="159">
        <v>0</v>
      </c>
      <c r="AL33" s="159">
        <v>0</v>
      </c>
      <c r="AM33" s="159">
        <v>0</v>
      </c>
      <c r="AN33" s="159">
        <v>0</v>
      </c>
      <c r="AO33" s="159">
        <v>0</v>
      </c>
      <c r="AP33" s="159">
        <v>0</v>
      </c>
      <c r="AQ33" s="159">
        <v>0</v>
      </c>
      <c r="AR33" s="159">
        <v>3.2817524373103208</v>
      </c>
      <c r="AS33" s="159">
        <v>25.516852017489761</v>
      </c>
      <c r="AT33" s="159">
        <v>53.518042937330826</v>
      </c>
      <c r="AU33" s="159">
        <v>94.683387414380974</v>
      </c>
      <c r="AV33" s="159">
        <v>173.09585277679849</v>
      </c>
      <c r="AW33" s="159">
        <v>219.57253644620675</v>
      </c>
      <c r="AX33" s="159">
        <v>193.87076894285573</v>
      </c>
      <c r="AY33" s="159">
        <v>193.20375353391876</v>
      </c>
      <c r="AZ33" s="159">
        <v>194.20457847527214</v>
      </c>
      <c r="BA33" s="159">
        <v>190.64027697532151</v>
      </c>
      <c r="BB33" s="159">
        <v>195.28458206515518</v>
      </c>
      <c r="BC33" s="159">
        <v>215.62893564958435</v>
      </c>
      <c r="BD33" s="159">
        <v>224.97396247985864</v>
      </c>
      <c r="BE33" s="159">
        <v>247.72724174738391</v>
      </c>
      <c r="BF33" s="159">
        <v>274.10796259940241</v>
      </c>
      <c r="BG33" s="159">
        <v>300.55268213551449</v>
      </c>
      <c r="BH33" s="159">
        <v>323.09561301978835</v>
      </c>
      <c r="BI33" s="159">
        <v>347.00408556037843</v>
      </c>
      <c r="BJ33" s="159">
        <v>378.03180974099661</v>
      </c>
      <c r="BK33" s="159">
        <v>421.88795981570024</v>
      </c>
      <c r="BL33" s="159">
        <v>446.6574639890207</v>
      </c>
      <c r="BM33" s="159">
        <v>462.65103874518638</v>
      </c>
      <c r="BN33" s="159">
        <v>466.71516913438711</v>
      </c>
      <c r="BO33" s="159">
        <v>427.31256093051405</v>
      </c>
      <c r="BP33" s="159">
        <v>391.73574344923207</v>
      </c>
      <c r="BQ33" s="159">
        <v>360.48581779748127</v>
      </c>
      <c r="BR33" s="159">
        <v>339.12938438005477</v>
      </c>
      <c r="BS33" s="159">
        <v>0</v>
      </c>
      <c r="BT33" s="159">
        <v>0</v>
      </c>
      <c r="BU33" s="159">
        <v>0</v>
      </c>
      <c r="BV33" s="159">
        <v>0</v>
      </c>
      <c r="BW33" s="159">
        <v>0</v>
      </c>
      <c r="BX33" s="159">
        <v>0</v>
      </c>
      <c r="BY33" s="159">
        <v>0</v>
      </c>
      <c r="BZ33" s="159">
        <v>0</v>
      </c>
      <c r="CA33" s="159">
        <v>0</v>
      </c>
      <c r="CB33" s="159">
        <v>0</v>
      </c>
      <c r="CC33" s="159">
        <v>0</v>
      </c>
      <c r="CD33" s="159">
        <v>0</v>
      </c>
      <c r="CE33" s="160">
        <v>0</v>
      </c>
    </row>
    <row r="34" spans="1:83" x14ac:dyDescent="0.35">
      <c r="A34" s="153"/>
      <c r="B34" s="53" t="s">
        <v>30</v>
      </c>
      <c r="C34" s="158" t="s">
        <v>248</v>
      </c>
      <c r="D34" s="159">
        <v>0</v>
      </c>
      <c r="E34" s="159">
        <v>0</v>
      </c>
      <c r="F34" s="159">
        <v>0</v>
      </c>
      <c r="G34" s="159">
        <v>0</v>
      </c>
      <c r="H34" s="159">
        <v>0</v>
      </c>
      <c r="I34" s="159">
        <v>0</v>
      </c>
      <c r="J34" s="159">
        <v>0</v>
      </c>
      <c r="K34" s="159">
        <v>0</v>
      </c>
      <c r="L34" s="159">
        <v>0</v>
      </c>
      <c r="M34" s="159">
        <v>0</v>
      </c>
      <c r="N34" s="159">
        <v>0</v>
      </c>
      <c r="O34" s="159">
        <v>0</v>
      </c>
      <c r="P34" s="159">
        <v>0</v>
      </c>
      <c r="Q34" s="159">
        <v>0</v>
      </c>
      <c r="R34" s="159">
        <v>0</v>
      </c>
      <c r="S34" s="159">
        <v>0</v>
      </c>
      <c r="T34" s="159">
        <v>0</v>
      </c>
      <c r="U34" s="159">
        <v>0</v>
      </c>
      <c r="V34" s="159">
        <v>0</v>
      </c>
      <c r="W34" s="159">
        <v>0</v>
      </c>
      <c r="X34" s="159">
        <v>0</v>
      </c>
      <c r="Y34" s="159">
        <v>0</v>
      </c>
      <c r="Z34" s="159">
        <v>1267.7054229411017</v>
      </c>
      <c r="AA34" s="159">
        <v>1287.4312265089584</v>
      </c>
      <c r="AB34" s="159">
        <v>1312.6407398873914</v>
      </c>
      <c r="AC34" s="159">
        <v>1349.4827841387532</v>
      </c>
      <c r="AD34" s="159">
        <v>1415.2013706764935</v>
      </c>
      <c r="AE34" s="159">
        <v>1487.0309142792935</v>
      </c>
      <c r="AF34" s="159">
        <v>1500.5502047038369</v>
      </c>
      <c r="AG34" s="159">
        <v>1504.5301435562403</v>
      </c>
      <c r="AH34" s="159">
        <v>1521.100069598506</v>
      </c>
      <c r="AI34" s="159">
        <v>1463.7947121783106</v>
      </c>
      <c r="AJ34" s="159">
        <v>1416.0291711866284</v>
      </c>
      <c r="AK34" s="159">
        <v>1425.0814957706616</v>
      </c>
      <c r="AL34" s="159">
        <v>1439.891107899799</v>
      </c>
      <c r="AM34" s="159">
        <v>1469.002387962965</v>
      </c>
      <c r="AN34" s="159">
        <v>1427.7410634614421</v>
      </c>
      <c r="AO34" s="159">
        <v>1436.242013718741</v>
      </c>
      <c r="AP34" s="159">
        <v>1473.2945654543596</v>
      </c>
      <c r="AQ34" s="159">
        <v>1417.5759150079932</v>
      </c>
      <c r="AR34" s="159">
        <v>1321.9233427538404</v>
      </c>
      <c r="AS34" s="159">
        <v>1267.7293309943582</v>
      </c>
      <c r="AT34" s="159">
        <v>1280.8449960818671</v>
      </c>
      <c r="AU34" s="159">
        <v>1350.4346935162357</v>
      </c>
      <c r="AV34" s="159">
        <v>1336.3501938668774</v>
      </c>
      <c r="AW34" s="159">
        <v>1335.3755503389505</v>
      </c>
      <c r="AX34" s="159">
        <v>1352.0703153406655</v>
      </c>
      <c r="AY34" s="159">
        <v>1350.9216503449375</v>
      </c>
      <c r="AZ34" s="159">
        <v>1318.6447748324322</v>
      </c>
      <c r="BA34" s="159">
        <v>1324.8019225307114</v>
      </c>
      <c r="BB34" s="159">
        <v>1326.0979277218432</v>
      </c>
      <c r="BC34" s="159">
        <v>1296.295036180514</v>
      </c>
      <c r="BD34" s="159">
        <v>1290.12086737445</v>
      </c>
      <c r="BE34" s="159">
        <v>1296.5519887868186</v>
      </c>
      <c r="BF34" s="159">
        <v>1274.1492517480588</v>
      </c>
      <c r="BG34" s="159">
        <v>1245.3874610774574</v>
      </c>
      <c r="BH34" s="159">
        <v>1225.8733400954989</v>
      </c>
      <c r="BI34" s="159">
        <v>1182.5220481793235</v>
      </c>
      <c r="BJ34" s="159">
        <v>1152.3368793009349</v>
      </c>
      <c r="BK34" s="159">
        <v>1131.9237968396822</v>
      </c>
      <c r="BL34" s="159">
        <v>1121.8954575984415</v>
      </c>
      <c r="BM34" s="159">
        <v>1144.5248627054173</v>
      </c>
      <c r="BN34" s="159">
        <v>1185.2736940312238</v>
      </c>
      <c r="BO34" s="159">
        <v>1163.5721724307366</v>
      </c>
      <c r="BP34" s="159">
        <v>1166.4451080236252</v>
      </c>
      <c r="BQ34" s="159">
        <v>1136.9408482189781</v>
      </c>
      <c r="BR34" s="159">
        <v>1133.6202799903861</v>
      </c>
      <c r="BS34" s="159">
        <v>1104.9646085056927</v>
      </c>
      <c r="BT34" s="159">
        <v>1045.1894295675258</v>
      </c>
      <c r="BU34" s="159">
        <v>1003.333960771718</v>
      </c>
      <c r="BV34" s="159">
        <v>982.89023533337615</v>
      </c>
      <c r="BW34" s="159">
        <v>949.72749037031758</v>
      </c>
      <c r="BX34" s="159">
        <v>778.31173087161972</v>
      </c>
      <c r="BY34" s="159">
        <v>763.74414270965315</v>
      </c>
      <c r="BZ34" s="159">
        <v>712.99244995052834</v>
      </c>
      <c r="CA34" s="159">
        <v>737.0825446659735</v>
      </c>
      <c r="CB34" s="159">
        <v>730.49839281858726</v>
      </c>
      <c r="CC34" s="159">
        <v>696.97772263394586</v>
      </c>
      <c r="CD34" s="159">
        <v>660.37832365413681</v>
      </c>
      <c r="CE34" s="160">
        <v>629.04947586874357</v>
      </c>
    </row>
    <row r="35" spans="1:83" x14ac:dyDescent="0.35">
      <c r="A35" s="153"/>
      <c r="B35" s="53" t="s">
        <v>276</v>
      </c>
      <c r="C35" s="158" t="s">
        <v>251</v>
      </c>
      <c r="D35" s="159">
        <v>0</v>
      </c>
      <c r="E35" s="159">
        <v>0</v>
      </c>
      <c r="F35" s="159">
        <v>0</v>
      </c>
      <c r="G35" s="159">
        <v>0</v>
      </c>
      <c r="H35" s="159">
        <v>0</v>
      </c>
      <c r="I35" s="159">
        <v>0</v>
      </c>
      <c r="J35" s="159">
        <v>0</v>
      </c>
      <c r="K35" s="159">
        <v>0</v>
      </c>
      <c r="L35" s="159">
        <v>0</v>
      </c>
      <c r="M35" s="159">
        <v>0</v>
      </c>
      <c r="N35" s="159">
        <v>0</v>
      </c>
      <c r="O35" s="159">
        <v>0</v>
      </c>
      <c r="P35" s="159">
        <v>0</v>
      </c>
      <c r="Q35" s="159">
        <v>0</v>
      </c>
      <c r="R35" s="159">
        <v>0</v>
      </c>
      <c r="S35" s="159">
        <v>0</v>
      </c>
      <c r="T35" s="159">
        <v>0</v>
      </c>
      <c r="U35" s="159">
        <v>0</v>
      </c>
      <c r="V35" s="159">
        <v>0</v>
      </c>
      <c r="W35" s="159">
        <v>0</v>
      </c>
      <c r="X35" s="159">
        <v>0</v>
      </c>
      <c r="Y35" s="159">
        <v>0</v>
      </c>
      <c r="Z35" s="159">
        <v>0</v>
      </c>
      <c r="AA35" s="159">
        <v>1398.0458426290597</v>
      </c>
      <c r="AB35" s="159">
        <v>2775.3784791578069</v>
      </c>
      <c r="AC35" s="159">
        <v>3143.2538202860037</v>
      </c>
      <c r="AD35" s="159">
        <v>3457.7762236058657</v>
      </c>
      <c r="AE35" s="159">
        <v>3895.6385912023493</v>
      </c>
      <c r="AF35" s="159">
        <v>4293.4502267867674</v>
      </c>
      <c r="AG35" s="159">
        <v>4697.2623452108783</v>
      </c>
      <c r="AH35" s="159">
        <v>5050.2927211966207</v>
      </c>
      <c r="AI35" s="159">
        <v>5110.4411881312944</v>
      </c>
      <c r="AJ35" s="159">
        <v>4949.6460391021965</v>
      </c>
      <c r="AK35" s="159">
        <v>5319.786510097565</v>
      </c>
      <c r="AL35" s="159">
        <v>5748.7381826676183</v>
      </c>
      <c r="AM35" s="159">
        <v>6425.1693230529681</v>
      </c>
      <c r="AN35" s="159">
        <v>6934.7423082412906</v>
      </c>
      <c r="AO35" s="159">
        <v>7178.1542345219623</v>
      </c>
      <c r="AP35" s="159">
        <v>7800.6950382284222</v>
      </c>
      <c r="AQ35" s="159">
        <v>8185.0283289878316</v>
      </c>
      <c r="AR35" s="159">
        <v>8646.7304347434692</v>
      </c>
      <c r="AS35" s="159">
        <v>9122.9962777908731</v>
      </c>
      <c r="AT35" s="159">
        <v>9712.0639348867062</v>
      </c>
      <c r="AU35" s="159">
        <v>11315.423913372959</v>
      </c>
      <c r="AV35" s="159">
        <v>12431.690052098789</v>
      </c>
      <c r="AW35" s="159">
        <v>13752.622391314741</v>
      </c>
      <c r="AX35" s="159">
        <v>14744.408450916879</v>
      </c>
      <c r="AY35" s="159">
        <v>500.92531985966707</v>
      </c>
      <c r="AZ35" s="159">
        <v>0</v>
      </c>
      <c r="BA35" s="159">
        <v>0</v>
      </c>
      <c r="BB35" s="159">
        <v>0</v>
      </c>
      <c r="BC35" s="159">
        <v>0</v>
      </c>
      <c r="BD35" s="159">
        <v>0</v>
      </c>
      <c r="BE35" s="159">
        <v>0</v>
      </c>
      <c r="BF35" s="159">
        <v>0</v>
      </c>
      <c r="BG35" s="159">
        <v>0</v>
      </c>
      <c r="BH35" s="159">
        <v>0</v>
      </c>
      <c r="BI35" s="159">
        <v>0</v>
      </c>
      <c r="BJ35" s="159">
        <v>0</v>
      </c>
      <c r="BK35" s="159">
        <v>0</v>
      </c>
      <c r="BL35" s="159">
        <v>0</v>
      </c>
      <c r="BM35" s="159">
        <v>0</v>
      </c>
      <c r="BN35" s="159">
        <v>0</v>
      </c>
      <c r="BO35" s="159">
        <v>0</v>
      </c>
      <c r="BP35" s="159">
        <v>0</v>
      </c>
      <c r="BQ35" s="159">
        <v>0</v>
      </c>
      <c r="BR35" s="159">
        <v>0</v>
      </c>
      <c r="BS35" s="159">
        <v>0</v>
      </c>
      <c r="BT35" s="159">
        <v>0</v>
      </c>
      <c r="BU35" s="159">
        <v>0</v>
      </c>
      <c r="BV35" s="159">
        <v>0</v>
      </c>
      <c r="BW35" s="159">
        <v>0</v>
      </c>
      <c r="BX35" s="159">
        <v>0</v>
      </c>
      <c r="BY35" s="159">
        <v>0</v>
      </c>
      <c r="BZ35" s="159">
        <v>0</v>
      </c>
      <c r="CA35" s="159">
        <v>0</v>
      </c>
      <c r="CB35" s="159">
        <v>0</v>
      </c>
      <c r="CC35" s="159">
        <v>0</v>
      </c>
      <c r="CD35" s="159">
        <v>0</v>
      </c>
      <c r="CE35" s="160">
        <v>0</v>
      </c>
    </row>
    <row r="36" spans="1:83" ht="27" customHeight="1" x14ac:dyDescent="0.35">
      <c r="A36" s="153"/>
      <c r="B36" s="53" t="s">
        <v>277</v>
      </c>
      <c r="C36" s="158" t="s">
        <v>257</v>
      </c>
      <c r="D36" s="159">
        <v>0</v>
      </c>
      <c r="E36" s="159">
        <v>0</v>
      </c>
      <c r="F36" s="159">
        <v>0</v>
      </c>
      <c r="G36" s="159">
        <v>0</v>
      </c>
      <c r="H36" s="159">
        <v>0</v>
      </c>
      <c r="I36" s="159">
        <v>0</v>
      </c>
      <c r="J36" s="159">
        <v>0</v>
      </c>
      <c r="K36" s="159">
        <v>0</v>
      </c>
      <c r="L36" s="159">
        <v>0</v>
      </c>
      <c r="M36" s="159">
        <v>0</v>
      </c>
      <c r="N36" s="159">
        <v>0</v>
      </c>
      <c r="O36" s="159">
        <v>0</v>
      </c>
      <c r="P36" s="159">
        <v>0</v>
      </c>
      <c r="Q36" s="159">
        <v>0</v>
      </c>
      <c r="R36" s="159">
        <v>0</v>
      </c>
      <c r="S36" s="159">
        <v>0</v>
      </c>
      <c r="T36" s="159">
        <v>0</v>
      </c>
      <c r="U36" s="159">
        <v>0</v>
      </c>
      <c r="V36" s="159">
        <v>0</v>
      </c>
      <c r="W36" s="159">
        <v>0</v>
      </c>
      <c r="X36" s="159">
        <v>0</v>
      </c>
      <c r="Y36" s="159">
        <v>0</v>
      </c>
      <c r="Z36" s="159">
        <v>0</v>
      </c>
      <c r="AA36" s="159">
        <v>0</v>
      </c>
      <c r="AB36" s="159">
        <v>0</v>
      </c>
      <c r="AC36" s="159">
        <v>0</v>
      </c>
      <c r="AD36" s="159">
        <v>0</v>
      </c>
      <c r="AE36" s="159">
        <v>0</v>
      </c>
      <c r="AF36" s="159">
        <v>0</v>
      </c>
      <c r="AG36" s="159">
        <v>0</v>
      </c>
      <c r="AH36" s="159">
        <v>0</v>
      </c>
      <c r="AI36" s="159">
        <v>0</v>
      </c>
      <c r="AJ36" s="159">
        <v>0</v>
      </c>
      <c r="AK36" s="159">
        <v>0</v>
      </c>
      <c r="AL36" s="159">
        <v>0</v>
      </c>
      <c r="AM36" s="159">
        <v>0</v>
      </c>
      <c r="AN36" s="159">
        <v>0</v>
      </c>
      <c r="AO36" s="159">
        <v>0</v>
      </c>
      <c r="AP36" s="159">
        <v>0</v>
      </c>
      <c r="AQ36" s="159">
        <v>0</v>
      </c>
      <c r="AR36" s="159">
        <v>0</v>
      </c>
      <c r="AS36" s="159">
        <v>0</v>
      </c>
      <c r="AT36" s="159">
        <v>0</v>
      </c>
      <c r="AU36" s="159">
        <v>0</v>
      </c>
      <c r="AV36" s="159">
        <v>0</v>
      </c>
      <c r="AW36" s="159">
        <v>0</v>
      </c>
      <c r="AX36" s="159">
        <v>0</v>
      </c>
      <c r="AY36" s="159">
        <v>0</v>
      </c>
      <c r="AZ36" s="159">
        <v>0</v>
      </c>
      <c r="BA36" s="159">
        <v>0</v>
      </c>
      <c r="BB36" s="159">
        <v>0</v>
      </c>
      <c r="BC36" s="159">
        <v>0</v>
      </c>
      <c r="BD36" s="159">
        <v>0</v>
      </c>
      <c r="BE36" s="159">
        <v>0</v>
      </c>
      <c r="BF36" s="159">
        <v>0</v>
      </c>
      <c r="BG36" s="159">
        <v>0</v>
      </c>
      <c r="BH36" s="159">
        <v>0</v>
      </c>
      <c r="BI36" s="159">
        <v>0</v>
      </c>
      <c r="BJ36" s="159">
        <v>0</v>
      </c>
      <c r="BK36" s="159">
        <v>0</v>
      </c>
      <c r="BL36" s="159">
        <v>124.87254110382466</v>
      </c>
      <c r="BM36" s="159">
        <v>145.08714876159223</v>
      </c>
      <c r="BN36" s="159">
        <v>146.6443606270841</v>
      </c>
      <c r="BO36" s="159">
        <v>152.00798310891619</v>
      </c>
      <c r="BP36" s="159">
        <v>141.77449498031709</v>
      </c>
      <c r="BQ36" s="159">
        <v>127.97523877920059</v>
      </c>
      <c r="BR36" s="159">
        <v>19.600910684944989</v>
      </c>
      <c r="BS36" s="159">
        <v>0</v>
      </c>
      <c r="BT36" s="159">
        <v>0</v>
      </c>
      <c r="BU36" s="159">
        <v>0</v>
      </c>
      <c r="BV36" s="159">
        <v>0</v>
      </c>
      <c r="BW36" s="159">
        <v>0</v>
      </c>
      <c r="BX36" s="159">
        <v>0</v>
      </c>
      <c r="BY36" s="159">
        <v>0</v>
      </c>
      <c r="BZ36" s="159">
        <v>0</v>
      </c>
      <c r="CA36" s="159">
        <v>0</v>
      </c>
      <c r="CB36" s="159">
        <v>0</v>
      </c>
      <c r="CC36" s="159">
        <v>0</v>
      </c>
      <c r="CD36" s="159">
        <v>0</v>
      </c>
      <c r="CE36" s="160">
        <v>0</v>
      </c>
    </row>
    <row r="37" spans="1:83" x14ac:dyDescent="0.35">
      <c r="A37" s="153"/>
      <c r="B37" s="53" t="s">
        <v>278</v>
      </c>
      <c r="C37" s="158" t="s">
        <v>248</v>
      </c>
      <c r="D37" s="159">
        <v>0</v>
      </c>
      <c r="E37" s="159">
        <v>0</v>
      </c>
      <c r="F37" s="159">
        <v>0</v>
      </c>
      <c r="G37" s="159">
        <v>0</v>
      </c>
      <c r="H37" s="159">
        <v>0</v>
      </c>
      <c r="I37" s="159">
        <v>0</v>
      </c>
      <c r="J37" s="159">
        <v>0</v>
      </c>
      <c r="K37" s="159">
        <v>0</v>
      </c>
      <c r="L37" s="159">
        <v>0</v>
      </c>
      <c r="M37" s="159">
        <v>0</v>
      </c>
      <c r="N37" s="159">
        <v>0</v>
      </c>
      <c r="O37" s="159">
        <v>0</v>
      </c>
      <c r="P37" s="159">
        <v>0</v>
      </c>
      <c r="Q37" s="159">
        <v>0</v>
      </c>
      <c r="R37" s="159">
        <v>0</v>
      </c>
      <c r="S37" s="159">
        <v>0</v>
      </c>
      <c r="T37" s="159">
        <v>0</v>
      </c>
      <c r="U37" s="159">
        <v>0</v>
      </c>
      <c r="V37" s="159">
        <v>0</v>
      </c>
      <c r="W37" s="159">
        <v>0</v>
      </c>
      <c r="X37" s="159">
        <v>0</v>
      </c>
      <c r="Y37" s="159">
        <v>0</v>
      </c>
      <c r="Z37" s="159">
        <v>0</v>
      </c>
      <c r="AA37" s="159">
        <v>0</v>
      </c>
      <c r="AB37" s="159">
        <v>0</v>
      </c>
      <c r="AC37" s="159">
        <v>0</v>
      </c>
      <c r="AD37" s="159">
        <v>0</v>
      </c>
      <c r="AE37" s="159">
        <v>0</v>
      </c>
      <c r="AF37" s="159">
        <v>0</v>
      </c>
      <c r="AG37" s="159">
        <v>0</v>
      </c>
      <c r="AH37" s="159">
        <v>0</v>
      </c>
      <c r="AI37" s="159">
        <v>0</v>
      </c>
      <c r="AJ37" s="159">
        <v>0</v>
      </c>
      <c r="AK37" s="159">
        <v>0</v>
      </c>
      <c r="AL37" s="159">
        <v>0</v>
      </c>
      <c r="AM37" s="159">
        <v>0</v>
      </c>
      <c r="AN37" s="159">
        <v>0</v>
      </c>
      <c r="AO37" s="159">
        <v>0</v>
      </c>
      <c r="AP37" s="159">
        <v>0</v>
      </c>
      <c r="AQ37" s="159">
        <v>0</v>
      </c>
      <c r="AR37" s="159">
        <v>0</v>
      </c>
      <c r="AS37" s="159">
        <v>0</v>
      </c>
      <c r="AT37" s="159">
        <v>0</v>
      </c>
      <c r="AU37" s="159">
        <v>0</v>
      </c>
      <c r="AV37" s="159">
        <v>0</v>
      </c>
      <c r="AW37" s="159">
        <v>0</v>
      </c>
      <c r="AX37" s="159">
        <v>0</v>
      </c>
      <c r="AY37" s="159">
        <v>0</v>
      </c>
      <c r="AZ37" s="159">
        <v>0</v>
      </c>
      <c r="BA37" s="159">
        <v>0</v>
      </c>
      <c r="BB37" s="159">
        <v>0</v>
      </c>
      <c r="BC37" s="159">
        <v>0</v>
      </c>
      <c r="BD37" s="159">
        <v>0</v>
      </c>
      <c r="BE37" s="159">
        <v>8.7557373744663209</v>
      </c>
      <c r="BF37" s="159">
        <v>9.2210061256640738</v>
      </c>
      <c r="BG37" s="159">
        <v>7.9374588872775478</v>
      </c>
      <c r="BH37" s="159">
        <v>28.210984332864552</v>
      </c>
      <c r="BI37" s="159">
        <v>57.256323047370714</v>
      </c>
      <c r="BJ37" s="159">
        <v>58.71659576545936</v>
      </c>
      <c r="BK37" s="159">
        <v>66.836995694872982</v>
      </c>
      <c r="BL37" s="159">
        <v>53.096855196239211</v>
      </c>
      <c r="BM37" s="159">
        <v>65.734756065777702</v>
      </c>
      <c r="BN37" s="159">
        <v>81.007802228795597</v>
      </c>
      <c r="BO37" s="159">
        <v>68.638734802068498</v>
      </c>
      <c r="BP37" s="159">
        <v>73.227509719152224</v>
      </c>
      <c r="BQ37" s="159">
        <v>0.7863325186512411</v>
      </c>
      <c r="BR37" s="159">
        <v>0.26184446969761332</v>
      </c>
      <c r="BS37" s="159">
        <v>0.1879840476444205</v>
      </c>
      <c r="BT37" s="159">
        <v>0</v>
      </c>
      <c r="BU37" s="159">
        <v>0</v>
      </c>
      <c r="BV37" s="159">
        <v>0</v>
      </c>
      <c r="BW37" s="159">
        <v>0</v>
      </c>
      <c r="BX37" s="159">
        <v>0</v>
      </c>
      <c r="BY37" s="159">
        <v>0</v>
      </c>
      <c r="BZ37" s="159">
        <v>0</v>
      </c>
      <c r="CA37" s="159">
        <v>0</v>
      </c>
      <c r="CB37" s="159">
        <v>0</v>
      </c>
      <c r="CC37" s="159">
        <v>0</v>
      </c>
      <c r="CD37" s="159">
        <v>0</v>
      </c>
      <c r="CE37" s="160">
        <v>0</v>
      </c>
    </row>
    <row r="38" spans="1:83" x14ac:dyDescent="0.35">
      <c r="A38" s="153"/>
      <c r="B38" s="53" t="s">
        <v>279</v>
      </c>
      <c r="D38" s="159">
        <f t="shared" ref="D38:AI38" si="7">SUM(D39:D40)</f>
        <v>0</v>
      </c>
      <c r="E38" s="159">
        <f t="shared" si="7"/>
        <v>0</v>
      </c>
      <c r="F38" s="159">
        <f t="shared" si="7"/>
        <v>0</v>
      </c>
      <c r="G38" s="159">
        <f t="shared" si="7"/>
        <v>0</v>
      </c>
      <c r="H38" s="159">
        <f t="shared" si="7"/>
        <v>0</v>
      </c>
      <c r="I38" s="159">
        <f t="shared" si="7"/>
        <v>0</v>
      </c>
      <c r="J38" s="159">
        <f t="shared" si="7"/>
        <v>0</v>
      </c>
      <c r="K38" s="159">
        <f t="shared" si="7"/>
        <v>0</v>
      </c>
      <c r="L38" s="159">
        <f t="shared" si="7"/>
        <v>0</v>
      </c>
      <c r="M38" s="159">
        <f t="shared" si="7"/>
        <v>0</v>
      </c>
      <c r="N38" s="159">
        <f t="shared" si="7"/>
        <v>0</v>
      </c>
      <c r="O38" s="159">
        <f t="shared" si="7"/>
        <v>0</v>
      </c>
      <c r="P38" s="159">
        <f t="shared" si="7"/>
        <v>0</v>
      </c>
      <c r="Q38" s="159">
        <f t="shared" si="7"/>
        <v>0</v>
      </c>
      <c r="R38" s="159">
        <f t="shared" si="7"/>
        <v>0</v>
      </c>
      <c r="S38" s="159">
        <f t="shared" si="7"/>
        <v>0</v>
      </c>
      <c r="T38" s="159">
        <f t="shared" si="7"/>
        <v>0</v>
      </c>
      <c r="U38" s="159">
        <f t="shared" si="7"/>
        <v>0</v>
      </c>
      <c r="V38" s="159">
        <f t="shared" si="7"/>
        <v>0</v>
      </c>
      <c r="W38" s="159">
        <f t="shared" si="7"/>
        <v>0</v>
      </c>
      <c r="X38" s="159">
        <f t="shared" si="7"/>
        <v>0</v>
      </c>
      <c r="Y38" s="159">
        <f t="shared" si="7"/>
        <v>0</v>
      </c>
      <c r="Z38" s="159">
        <f t="shared" si="7"/>
        <v>0</v>
      </c>
      <c r="AA38" s="159">
        <f t="shared" si="7"/>
        <v>0</v>
      </c>
      <c r="AB38" s="159">
        <f t="shared" si="7"/>
        <v>0</v>
      </c>
      <c r="AC38" s="159">
        <f t="shared" si="7"/>
        <v>0</v>
      </c>
      <c r="AD38" s="159">
        <f t="shared" si="7"/>
        <v>0</v>
      </c>
      <c r="AE38" s="159">
        <f t="shared" si="7"/>
        <v>0</v>
      </c>
      <c r="AF38" s="159">
        <f t="shared" si="7"/>
        <v>0</v>
      </c>
      <c r="AG38" s="159">
        <f t="shared" si="7"/>
        <v>0</v>
      </c>
      <c r="AH38" s="159">
        <f t="shared" si="7"/>
        <v>0</v>
      </c>
      <c r="AI38" s="159">
        <f t="shared" si="7"/>
        <v>0</v>
      </c>
      <c r="AJ38" s="159">
        <f t="shared" ref="AJ38:BO38" si="8">SUM(AJ39:AJ40)</f>
        <v>0</v>
      </c>
      <c r="AK38" s="159">
        <f t="shared" si="8"/>
        <v>0</v>
      </c>
      <c r="AL38" s="159">
        <f t="shared" si="8"/>
        <v>0</v>
      </c>
      <c r="AM38" s="159">
        <f t="shared" si="8"/>
        <v>0</v>
      </c>
      <c r="AN38" s="159">
        <f t="shared" si="8"/>
        <v>0</v>
      </c>
      <c r="AO38" s="159">
        <f t="shared" si="8"/>
        <v>0</v>
      </c>
      <c r="AP38" s="159">
        <f t="shared" si="8"/>
        <v>0</v>
      </c>
      <c r="AQ38" s="159">
        <f t="shared" si="8"/>
        <v>0</v>
      </c>
      <c r="AR38" s="159">
        <f t="shared" si="8"/>
        <v>0</v>
      </c>
      <c r="AS38" s="159">
        <f t="shared" si="8"/>
        <v>0</v>
      </c>
      <c r="AT38" s="159">
        <f t="shared" si="8"/>
        <v>0</v>
      </c>
      <c r="AU38" s="159">
        <f t="shared" si="8"/>
        <v>0</v>
      </c>
      <c r="AV38" s="159">
        <f t="shared" si="8"/>
        <v>0</v>
      </c>
      <c r="AW38" s="159">
        <f t="shared" si="8"/>
        <v>0</v>
      </c>
      <c r="AX38" s="159">
        <f t="shared" si="8"/>
        <v>0</v>
      </c>
      <c r="AY38" s="159">
        <f t="shared" si="8"/>
        <v>0</v>
      </c>
      <c r="AZ38" s="159">
        <f t="shared" si="8"/>
        <v>3844.3035654870532</v>
      </c>
      <c r="BA38" s="159">
        <f t="shared" si="8"/>
        <v>6905.2426401651974</v>
      </c>
      <c r="BB38" s="159">
        <f t="shared" si="8"/>
        <v>6200.2480109690696</v>
      </c>
      <c r="BC38" s="159">
        <f t="shared" si="8"/>
        <v>5602.3524733835893</v>
      </c>
      <c r="BD38" s="159">
        <f t="shared" si="8"/>
        <v>4899.0937633254125</v>
      </c>
      <c r="BE38" s="159">
        <f t="shared" si="8"/>
        <v>4339.679384301684</v>
      </c>
      <c r="BF38" s="159">
        <f t="shared" si="8"/>
        <v>4272.821560946988</v>
      </c>
      <c r="BG38" s="159">
        <f t="shared" si="8"/>
        <v>4067.9440986664322</v>
      </c>
      <c r="BH38" s="159">
        <f t="shared" si="8"/>
        <v>3401.1832307938885</v>
      </c>
      <c r="BI38" s="159">
        <f t="shared" si="8"/>
        <v>3470.1460667467968</v>
      </c>
      <c r="BJ38" s="159">
        <f t="shared" si="8"/>
        <v>3556.7495117580793</v>
      </c>
      <c r="BK38" s="159">
        <f t="shared" si="8"/>
        <v>3192.2199652287763</v>
      </c>
      <c r="BL38" s="159">
        <f t="shared" si="8"/>
        <v>3926.6971196130385</v>
      </c>
      <c r="BM38" s="159">
        <f t="shared" si="8"/>
        <v>6353.1679687101578</v>
      </c>
      <c r="BN38" s="159">
        <f t="shared" si="8"/>
        <v>5968.0633605188095</v>
      </c>
      <c r="BO38" s="159">
        <f t="shared" si="8"/>
        <v>6467.7793088397739</v>
      </c>
      <c r="BP38" s="159">
        <f t="shared" ref="BP38:CE38" si="9">SUM(BP39:BP40)</f>
        <v>6661.4855552700792</v>
      </c>
      <c r="BQ38" s="159">
        <f t="shared" si="9"/>
        <v>5475.8671106735446</v>
      </c>
      <c r="BR38" s="159">
        <f t="shared" si="9"/>
        <v>3826.8512039455691</v>
      </c>
      <c r="BS38" s="159">
        <f t="shared" si="9"/>
        <v>2865.7145362666442</v>
      </c>
      <c r="BT38" s="159">
        <f t="shared" si="9"/>
        <v>2276.390858373481</v>
      </c>
      <c r="BU38" s="159">
        <f t="shared" si="9"/>
        <v>1990.1394231242598</v>
      </c>
      <c r="BV38" s="159">
        <f t="shared" si="9"/>
        <v>1523.3580443095586</v>
      </c>
      <c r="BW38" s="159">
        <f t="shared" si="9"/>
        <v>815.93035029433975</v>
      </c>
      <c r="BX38" s="159">
        <f t="shared" si="9"/>
        <v>1125.5039000908755</v>
      </c>
      <c r="BY38" s="159">
        <f t="shared" si="9"/>
        <v>531.06784263690167</v>
      </c>
      <c r="BZ38" s="159">
        <f t="shared" si="9"/>
        <v>316.61282528304616</v>
      </c>
      <c r="CA38" s="159">
        <f t="shared" si="9"/>
        <v>242.39137179933238</v>
      </c>
      <c r="CB38" s="159">
        <f t="shared" si="9"/>
        <v>206.13965202556435</v>
      </c>
      <c r="CC38" s="159">
        <f t="shared" si="9"/>
        <v>116.49809065099645</v>
      </c>
      <c r="CD38" s="159">
        <f t="shared" si="9"/>
        <v>105.57096407778873</v>
      </c>
      <c r="CE38" s="160">
        <f t="shared" si="9"/>
        <v>106.01965413517406</v>
      </c>
    </row>
    <row r="39" spans="1:83" x14ac:dyDescent="0.35">
      <c r="A39" s="153"/>
      <c r="B39" s="73" t="s">
        <v>254</v>
      </c>
      <c r="C39" s="158" t="s">
        <v>251</v>
      </c>
      <c r="D39" s="159">
        <v>0</v>
      </c>
      <c r="E39" s="159">
        <v>0</v>
      </c>
      <c r="F39" s="159">
        <v>0</v>
      </c>
      <c r="G39" s="159">
        <v>0</v>
      </c>
      <c r="H39" s="159">
        <v>0</v>
      </c>
      <c r="I39" s="159">
        <v>0</v>
      </c>
      <c r="J39" s="159">
        <v>0</v>
      </c>
      <c r="K39" s="159">
        <v>0</v>
      </c>
      <c r="L39" s="159">
        <v>0</v>
      </c>
      <c r="M39" s="159">
        <v>0</v>
      </c>
      <c r="N39" s="159">
        <v>0</v>
      </c>
      <c r="O39" s="159">
        <v>0</v>
      </c>
      <c r="P39" s="159">
        <v>0</v>
      </c>
      <c r="Q39" s="159">
        <v>0</v>
      </c>
      <c r="R39" s="159">
        <v>0</v>
      </c>
      <c r="S39" s="159">
        <v>0</v>
      </c>
      <c r="T39" s="159">
        <v>0</v>
      </c>
      <c r="U39" s="159">
        <v>0</v>
      </c>
      <c r="V39" s="159">
        <v>0</v>
      </c>
      <c r="W39" s="159">
        <v>0</v>
      </c>
      <c r="X39" s="159">
        <v>0</v>
      </c>
      <c r="Y39" s="159">
        <v>0</v>
      </c>
      <c r="Z39" s="159">
        <v>0</v>
      </c>
      <c r="AA39" s="159">
        <v>0</v>
      </c>
      <c r="AB39" s="159">
        <v>0</v>
      </c>
      <c r="AC39" s="159">
        <v>0</v>
      </c>
      <c r="AD39" s="159">
        <v>0</v>
      </c>
      <c r="AE39" s="159">
        <v>0</v>
      </c>
      <c r="AF39" s="159">
        <v>0</v>
      </c>
      <c r="AG39" s="159">
        <v>0</v>
      </c>
      <c r="AH39" s="159">
        <v>0</v>
      </c>
      <c r="AI39" s="159">
        <v>0</v>
      </c>
      <c r="AJ39" s="159">
        <v>0</v>
      </c>
      <c r="AK39" s="159">
        <v>0</v>
      </c>
      <c r="AL39" s="159">
        <v>0</v>
      </c>
      <c r="AM39" s="159">
        <v>0</v>
      </c>
      <c r="AN39" s="159">
        <v>0</v>
      </c>
      <c r="AO39" s="159">
        <v>0</v>
      </c>
      <c r="AP39" s="159">
        <v>0</v>
      </c>
      <c r="AQ39" s="159">
        <v>0</v>
      </c>
      <c r="AR39" s="159">
        <v>0</v>
      </c>
      <c r="AS39" s="159">
        <v>0</v>
      </c>
      <c r="AT39" s="159">
        <v>0</v>
      </c>
      <c r="AU39" s="159">
        <v>0</v>
      </c>
      <c r="AV39" s="159">
        <v>0</v>
      </c>
      <c r="AW39" s="159">
        <v>0</v>
      </c>
      <c r="AX39" s="159">
        <v>0</v>
      </c>
      <c r="AY39" s="159">
        <v>0</v>
      </c>
      <c r="AZ39" s="159">
        <v>590.52447878621115</v>
      </c>
      <c r="BA39" s="159">
        <v>842.44873231706401</v>
      </c>
      <c r="BB39" s="159">
        <v>826.49919982247366</v>
      </c>
      <c r="BC39" s="159">
        <v>790.02097947030018</v>
      </c>
      <c r="BD39" s="159">
        <v>759.71631377665346</v>
      </c>
      <c r="BE39" s="159">
        <v>782.40666487586259</v>
      </c>
      <c r="BF39" s="159">
        <v>844.5089002838638</v>
      </c>
      <c r="BG39" s="159">
        <v>806.23118926993152</v>
      </c>
      <c r="BH39" s="159">
        <v>686.93168282347722</v>
      </c>
      <c r="BI39" s="159">
        <v>730.0681597848652</v>
      </c>
      <c r="BJ39" s="159">
        <v>696.72200504095883</v>
      </c>
      <c r="BK39" s="159">
        <v>603.88376283447883</v>
      </c>
      <c r="BL39" s="159">
        <v>1000.2207166248742</v>
      </c>
      <c r="BM39" s="159">
        <v>1476.6477237537977</v>
      </c>
      <c r="BN39" s="159">
        <v>1068.8256700768197</v>
      </c>
      <c r="BO39" s="159">
        <v>982.98596358632983</v>
      </c>
      <c r="BP39" s="159">
        <v>853.44344776568687</v>
      </c>
      <c r="BQ39" s="159">
        <v>664.86179451520388</v>
      </c>
      <c r="BR39" s="159">
        <v>460.97736360574015</v>
      </c>
      <c r="BS39" s="159">
        <v>383.86633327326547</v>
      </c>
      <c r="BT39" s="159">
        <v>320.76008236757013</v>
      </c>
      <c r="BU39" s="159">
        <v>267.7401520654754</v>
      </c>
      <c r="BV39" s="159">
        <v>181.66576898696783</v>
      </c>
      <c r="BW39" s="159">
        <v>126.61959253323958</v>
      </c>
      <c r="BX39" s="159">
        <v>657.15997695799501</v>
      </c>
      <c r="BY39" s="159">
        <v>205.98829858735141</v>
      </c>
      <c r="BZ39" s="159">
        <v>113.38311667834024</v>
      </c>
      <c r="CA39" s="159">
        <v>100.13905472051609</v>
      </c>
      <c r="CB39" s="159">
        <v>109.64183872924983</v>
      </c>
      <c r="CC39" s="159">
        <v>107.36729301638447</v>
      </c>
      <c r="CD39" s="159">
        <v>105.57096407778873</v>
      </c>
      <c r="CE39" s="160">
        <v>106.01965413517406</v>
      </c>
    </row>
    <row r="40" spans="1:83" x14ac:dyDescent="0.35">
      <c r="A40" s="153"/>
      <c r="B40" s="73" t="s">
        <v>264</v>
      </c>
      <c r="C40" s="158" t="s">
        <v>257</v>
      </c>
      <c r="D40" s="159">
        <v>0</v>
      </c>
      <c r="E40" s="159">
        <v>0</v>
      </c>
      <c r="F40" s="159">
        <v>0</v>
      </c>
      <c r="G40" s="159">
        <v>0</v>
      </c>
      <c r="H40" s="159">
        <v>0</v>
      </c>
      <c r="I40" s="159">
        <v>0</v>
      </c>
      <c r="J40" s="159">
        <v>0</v>
      </c>
      <c r="K40" s="159">
        <v>0</v>
      </c>
      <c r="L40" s="159">
        <v>0</v>
      </c>
      <c r="M40" s="159">
        <v>0</v>
      </c>
      <c r="N40" s="159">
        <v>0</v>
      </c>
      <c r="O40" s="159">
        <v>0</v>
      </c>
      <c r="P40" s="159">
        <v>0</v>
      </c>
      <c r="Q40" s="159">
        <v>0</v>
      </c>
      <c r="R40" s="159">
        <v>0</v>
      </c>
      <c r="S40" s="159">
        <v>0</v>
      </c>
      <c r="T40" s="159">
        <v>0</v>
      </c>
      <c r="U40" s="159">
        <v>0</v>
      </c>
      <c r="V40" s="159">
        <v>0</v>
      </c>
      <c r="W40" s="159">
        <v>0</v>
      </c>
      <c r="X40" s="159">
        <v>0</v>
      </c>
      <c r="Y40" s="159">
        <v>0</v>
      </c>
      <c r="Z40" s="159">
        <v>0</v>
      </c>
      <c r="AA40" s="159">
        <v>0</v>
      </c>
      <c r="AB40" s="159">
        <v>0</v>
      </c>
      <c r="AC40" s="159">
        <v>0</v>
      </c>
      <c r="AD40" s="159">
        <v>0</v>
      </c>
      <c r="AE40" s="159">
        <v>0</v>
      </c>
      <c r="AF40" s="159">
        <v>0</v>
      </c>
      <c r="AG40" s="159">
        <v>0</v>
      </c>
      <c r="AH40" s="159">
        <v>0</v>
      </c>
      <c r="AI40" s="159">
        <v>0</v>
      </c>
      <c r="AJ40" s="159">
        <v>0</v>
      </c>
      <c r="AK40" s="159">
        <v>0</v>
      </c>
      <c r="AL40" s="159">
        <v>0</v>
      </c>
      <c r="AM40" s="159">
        <v>0</v>
      </c>
      <c r="AN40" s="159">
        <v>0</v>
      </c>
      <c r="AO40" s="159">
        <v>0</v>
      </c>
      <c r="AP40" s="159">
        <v>0</v>
      </c>
      <c r="AQ40" s="159">
        <v>0</v>
      </c>
      <c r="AR40" s="159">
        <v>0</v>
      </c>
      <c r="AS40" s="159">
        <v>0</v>
      </c>
      <c r="AT40" s="159">
        <v>0</v>
      </c>
      <c r="AU40" s="159">
        <v>0</v>
      </c>
      <c r="AV40" s="159">
        <v>0</v>
      </c>
      <c r="AW40" s="159">
        <v>0</v>
      </c>
      <c r="AX40" s="159">
        <v>0</v>
      </c>
      <c r="AY40" s="159">
        <v>0</v>
      </c>
      <c r="AZ40" s="159">
        <v>3253.7790867008421</v>
      </c>
      <c r="BA40" s="159">
        <v>6062.7939078481331</v>
      </c>
      <c r="BB40" s="159">
        <v>5373.7488111465964</v>
      </c>
      <c r="BC40" s="159">
        <v>4812.3314939132888</v>
      </c>
      <c r="BD40" s="159">
        <v>4139.3774495487587</v>
      </c>
      <c r="BE40" s="159">
        <v>3557.2727194258214</v>
      </c>
      <c r="BF40" s="159">
        <v>3428.3126606631245</v>
      </c>
      <c r="BG40" s="159">
        <v>3261.7129093965009</v>
      </c>
      <c r="BH40" s="159">
        <v>2714.2515479704111</v>
      </c>
      <c r="BI40" s="159">
        <v>2740.0779069619316</v>
      </c>
      <c r="BJ40" s="159">
        <v>2860.0275067171206</v>
      </c>
      <c r="BK40" s="159">
        <v>2588.3362023942977</v>
      </c>
      <c r="BL40" s="159">
        <v>2926.4764029881644</v>
      </c>
      <c r="BM40" s="159">
        <v>4876.5202449563603</v>
      </c>
      <c r="BN40" s="159">
        <v>4899.2376904419898</v>
      </c>
      <c r="BO40" s="159">
        <v>5484.7933452534444</v>
      </c>
      <c r="BP40" s="159">
        <v>5808.0421075043923</v>
      </c>
      <c r="BQ40" s="159">
        <v>4811.005316158341</v>
      </c>
      <c r="BR40" s="159">
        <v>3365.8738403398288</v>
      </c>
      <c r="BS40" s="159">
        <v>2481.8482029933789</v>
      </c>
      <c r="BT40" s="159">
        <v>1955.630776005911</v>
      </c>
      <c r="BU40" s="159">
        <v>1722.3992710587843</v>
      </c>
      <c r="BV40" s="159">
        <v>1341.6922753225908</v>
      </c>
      <c r="BW40" s="159">
        <v>689.31075776110015</v>
      </c>
      <c r="BX40" s="159">
        <v>468.34392313288055</v>
      </c>
      <c r="BY40" s="159">
        <v>325.07954404955029</v>
      </c>
      <c r="BZ40" s="159">
        <v>203.22970860470591</v>
      </c>
      <c r="CA40" s="159">
        <v>142.25231707881628</v>
      </c>
      <c r="CB40" s="159">
        <v>96.497813296314519</v>
      </c>
      <c r="CC40" s="159">
        <v>9.1307976346119819</v>
      </c>
      <c r="CD40" s="159">
        <v>0</v>
      </c>
      <c r="CE40" s="160">
        <v>0</v>
      </c>
    </row>
    <row r="41" spans="1:83" ht="25.5" customHeight="1" x14ac:dyDescent="0.35">
      <c r="A41" s="153"/>
      <c r="B41" s="53" t="s">
        <v>280</v>
      </c>
      <c r="C41" s="158" t="s">
        <v>251</v>
      </c>
      <c r="D41" s="159">
        <v>0</v>
      </c>
      <c r="E41" s="159">
        <v>0</v>
      </c>
      <c r="F41" s="159">
        <v>0</v>
      </c>
      <c r="G41" s="159">
        <v>0</v>
      </c>
      <c r="H41" s="159">
        <v>0</v>
      </c>
      <c r="I41" s="159">
        <v>0</v>
      </c>
      <c r="J41" s="159">
        <v>0</v>
      </c>
      <c r="K41" s="159">
        <v>0</v>
      </c>
      <c r="L41" s="159">
        <v>0</v>
      </c>
      <c r="M41" s="159">
        <v>0</v>
      </c>
      <c r="N41" s="159">
        <v>0</v>
      </c>
      <c r="O41" s="159">
        <v>0</v>
      </c>
      <c r="P41" s="159">
        <v>0</v>
      </c>
      <c r="Q41" s="159">
        <v>0</v>
      </c>
      <c r="R41" s="159">
        <v>0</v>
      </c>
      <c r="S41" s="159">
        <v>0</v>
      </c>
      <c r="T41" s="159">
        <v>0</v>
      </c>
      <c r="U41" s="159">
        <v>0</v>
      </c>
      <c r="V41" s="159">
        <v>0</v>
      </c>
      <c r="W41" s="159">
        <v>0</v>
      </c>
      <c r="X41" s="159">
        <v>0</v>
      </c>
      <c r="Y41" s="159">
        <v>0</v>
      </c>
      <c r="Z41" s="159">
        <v>661.12407976067902</v>
      </c>
      <c r="AA41" s="159">
        <v>645.2519273672583</v>
      </c>
      <c r="AB41" s="159">
        <v>594.72395981953002</v>
      </c>
      <c r="AC41" s="159">
        <v>546.56004757789424</v>
      </c>
      <c r="AD41" s="159">
        <v>508.52037019721109</v>
      </c>
      <c r="AE41" s="159">
        <v>478.00526174962675</v>
      </c>
      <c r="AF41" s="159">
        <v>617.91848795633348</v>
      </c>
      <c r="AG41" s="159">
        <v>616.28126984494259</v>
      </c>
      <c r="AH41" s="159">
        <v>631.28659014957759</v>
      </c>
      <c r="AI41" s="159">
        <v>642.01522463960987</v>
      </c>
      <c r="AJ41" s="159">
        <v>641.30196506628465</v>
      </c>
      <c r="AK41" s="159">
        <v>613.52282379227393</v>
      </c>
      <c r="AL41" s="159">
        <v>548.52994586659008</v>
      </c>
      <c r="AM41" s="159">
        <v>483.94704837097674</v>
      </c>
      <c r="AN41" s="159">
        <v>521.23880094624076</v>
      </c>
      <c r="AO41" s="159">
        <v>501.15678776568831</v>
      </c>
      <c r="AP41" s="159">
        <v>491.02136322361758</v>
      </c>
      <c r="AQ41" s="159">
        <v>139.92613797066656</v>
      </c>
      <c r="AR41" s="159">
        <v>69.161323914139871</v>
      </c>
      <c r="AS41" s="159">
        <v>72.070661429325995</v>
      </c>
      <c r="AT41" s="159">
        <v>73.788135949758043</v>
      </c>
      <c r="AU41" s="159">
        <v>63.846307709422781</v>
      </c>
      <c r="AV41" s="159">
        <v>63.06333910629246</v>
      </c>
      <c r="AW41" s="159">
        <v>64.211599223040864</v>
      </c>
      <c r="AX41" s="159">
        <v>51.666723534562244</v>
      </c>
      <c r="AY41" s="159">
        <v>52.785698742555397</v>
      </c>
      <c r="AZ41" s="159">
        <v>58.0837057367985</v>
      </c>
      <c r="BA41" s="159">
        <v>63.427340200281172</v>
      </c>
      <c r="BB41" s="159">
        <v>66.685430668616007</v>
      </c>
      <c r="BC41" s="159">
        <v>65.863336468358497</v>
      </c>
      <c r="BD41" s="159">
        <v>76.00154722386533</v>
      </c>
      <c r="BE41" s="159">
        <v>92.928247479442476</v>
      </c>
      <c r="BF41" s="159">
        <v>111.92197055760893</v>
      </c>
      <c r="BG41" s="159">
        <v>202.85742308539787</v>
      </c>
      <c r="BH41" s="159">
        <v>231.0647015920951</v>
      </c>
      <c r="BI41" s="159">
        <v>245.67450686989173</v>
      </c>
      <c r="BJ41" s="159">
        <v>255.68400306428001</v>
      </c>
      <c r="BK41" s="159">
        <v>351.31924861501528</v>
      </c>
      <c r="BL41" s="159">
        <v>441.07085552325566</v>
      </c>
      <c r="BM41" s="159">
        <v>467.28641628535672</v>
      </c>
      <c r="BN41" s="159">
        <v>457.93532411905824</v>
      </c>
      <c r="BO41" s="159">
        <v>479.16849835696269</v>
      </c>
      <c r="BP41" s="159">
        <v>509.96746126611316</v>
      </c>
      <c r="BQ41" s="159">
        <v>504.90740698855734</v>
      </c>
      <c r="BR41" s="159">
        <v>520.09025137525725</v>
      </c>
      <c r="BS41" s="159">
        <v>546.18638517741681</v>
      </c>
      <c r="BT41" s="159">
        <v>529.75735393010461</v>
      </c>
      <c r="BU41" s="159">
        <v>510.28140887893881</v>
      </c>
      <c r="BV41" s="159">
        <v>501.58509060466946</v>
      </c>
      <c r="BW41" s="159">
        <v>479.36005108220638</v>
      </c>
      <c r="BX41" s="159">
        <v>412.81995054163963</v>
      </c>
      <c r="BY41" s="159">
        <v>392.66130358441018</v>
      </c>
      <c r="BZ41" s="159">
        <v>403.38912470702928</v>
      </c>
      <c r="CA41" s="159">
        <v>435.41625163472963</v>
      </c>
      <c r="CB41" s="159">
        <v>448.96073645248987</v>
      </c>
      <c r="CC41" s="159">
        <v>445.23305344215112</v>
      </c>
      <c r="CD41" s="159">
        <v>452.53929880145421</v>
      </c>
      <c r="CE41" s="160">
        <v>456.14374663859746</v>
      </c>
    </row>
    <row r="42" spans="1:83" x14ac:dyDescent="0.35">
      <c r="A42" s="153"/>
      <c r="B42" s="53" t="s">
        <v>281</v>
      </c>
      <c r="C42" s="158" t="s">
        <v>251</v>
      </c>
      <c r="D42" s="159">
        <v>0</v>
      </c>
      <c r="E42" s="159">
        <v>0</v>
      </c>
      <c r="F42" s="159">
        <v>0</v>
      </c>
      <c r="G42" s="159">
        <v>0</v>
      </c>
      <c r="H42" s="159">
        <v>0</v>
      </c>
      <c r="I42" s="159">
        <v>0</v>
      </c>
      <c r="J42" s="159">
        <v>0</v>
      </c>
      <c r="K42" s="159">
        <v>0</v>
      </c>
      <c r="L42" s="159">
        <v>0</v>
      </c>
      <c r="M42" s="159">
        <v>0</v>
      </c>
      <c r="N42" s="159">
        <v>0</v>
      </c>
      <c r="O42" s="159">
        <v>0</v>
      </c>
      <c r="P42" s="159">
        <v>0</v>
      </c>
      <c r="Q42" s="159">
        <v>0</v>
      </c>
      <c r="R42" s="159">
        <v>0</v>
      </c>
      <c r="S42" s="159">
        <v>0</v>
      </c>
      <c r="T42" s="159">
        <v>0</v>
      </c>
      <c r="U42" s="159">
        <v>0</v>
      </c>
      <c r="V42" s="159">
        <v>0</v>
      </c>
      <c r="W42" s="159">
        <v>0</v>
      </c>
      <c r="X42" s="159">
        <v>0</v>
      </c>
      <c r="Y42" s="159">
        <v>0</v>
      </c>
      <c r="Z42" s="159">
        <v>0</v>
      </c>
      <c r="AA42" s="159">
        <v>0</v>
      </c>
      <c r="AB42" s="159">
        <v>0</v>
      </c>
      <c r="AC42" s="159">
        <v>0</v>
      </c>
      <c r="AD42" s="159">
        <v>0</v>
      </c>
      <c r="AE42" s="159">
        <v>0</v>
      </c>
      <c r="AF42" s="159">
        <v>0</v>
      </c>
      <c r="AG42" s="159">
        <v>0</v>
      </c>
      <c r="AH42" s="159">
        <v>96.196051832316584</v>
      </c>
      <c r="AI42" s="159">
        <v>82.177948753870069</v>
      </c>
      <c r="AJ42" s="159">
        <v>68.864640544030564</v>
      </c>
      <c r="AK42" s="159">
        <v>62.128893548584706</v>
      </c>
      <c r="AL42" s="159">
        <v>57.739994301746322</v>
      </c>
      <c r="AM42" s="159">
        <v>58.348225690117765</v>
      </c>
      <c r="AN42" s="159">
        <v>58.275145447405805</v>
      </c>
      <c r="AO42" s="159">
        <v>51.949179219614031</v>
      </c>
      <c r="AP42" s="159">
        <v>40.843809735368382</v>
      </c>
      <c r="AQ42" s="159">
        <v>1.1967040531129407</v>
      </c>
      <c r="AR42" s="159">
        <v>0</v>
      </c>
      <c r="AS42" s="159">
        <v>0</v>
      </c>
      <c r="AT42" s="159">
        <v>0</v>
      </c>
      <c r="AU42" s="159">
        <v>0</v>
      </c>
      <c r="AV42" s="159">
        <v>0</v>
      </c>
      <c r="AW42" s="159">
        <v>0</v>
      </c>
      <c r="AX42" s="159">
        <v>0</v>
      </c>
      <c r="AY42" s="159">
        <v>0</v>
      </c>
      <c r="AZ42" s="159">
        <v>0</v>
      </c>
      <c r="BA42" s="159">
        <v>0</v>
      </c>
      <c r="BB42" s="159">
        <v>0</v>
      </c>
      <c r="BC42" s="159">
        <v>0</v>
      </c>
      <c r="BD42" s="159">
        <v>0</v>
      </c>
      <c r="BE42" s="159">
        <v>0</v>
      </c>
      <c r="BF42" s="159">
        <v>0</v>
      </c>
      <c r="BG42" s="159">
        <v>0</v>
      </c>
      <c r="BH42" s="159">
        <v>0</v>
      </c>
      <c r="BI42" s="159">
        <v>0</v>
      </c>
      <c r="BJ42" s="159">
        <v>0</v>
      </c>
      <c r="BK42" s="159">
        <v>0</v>
      </c>
      <c r="BL42" s="159">
        <v>0</v>
      </c>
      <c r="BM42" s="159">
        <v>0</v>
      </c>
      <c r="BN42" s="159">
        <v>0</v>
      </c>
      <c r="BO42" s="159">
        <v>0</v>
      </c>
      <c r="BP42" s="159">
        <v>0</v>
      </c>
      <c r="BQ42" s="159">
        <v>0</v>
      </c>
      <c r="BR42" s="159">
        <v>0</v>
      </c>
      <c r="BS42" s="159">
        <v>0</v>
      </c>
      <c r="BT42" s="159">
        <v>0</v>
      </c>
      <c r="BU42" s="159">
        <v>0</v>
      </c>
      <c r="BV42" s="159">
        <v>0</v>
      </c>
      <c r="BW42" s="159">
        <v>0</v>
      </c>
      <c r="BX42" s="159">
        <v>0</v>
      </c>
      <c r="BY42" s="159">
        <v>0</v>
      </c>
      <c r="BZ42" s="159">
        <v>0</v>
      </c>
      <c r="CA42" s="159">
        <v>0</v>
      </c>
      <c r="CB42" s="159">
        <v>0</v>
      </c>
      <c r="CC42" s="159">
        <v>0</v>
      </c>
      <c r="CD42" s="159">
        <v>0</v>
      </c>
      <c r="CE42" s="160">
        <v>0</v>
      </c>
    </row>
    <row r="43" spans="1:83" x14ac:dyDescent="0.35">
      <c r="A43" s="153"/>
      <c r="B43" s="53" t="s">
        <v>282</v>
      </c>
      <c r="C43" s="158" t="s">
        <v>248</v>
      </c>
      <c r="D43" s="159"/>
      <c r="E43" s="159"/>
      <c r="F43" s="159"/>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c r="BB43" s="159"/>
      <c r="BC43" s="159"/>
      <c r="BD43" s="159"/>
      <c r="BE43" s="159"/>
      <c r="BF43" s="159"/>
      <c r="BG43" s="159"/>
      <c r="BH43" s="159"/>
      <c r="BI43" s="159"/>
      <c r="BJ43" s="159"/>
      <c r="BK43" s="159"/>
      <c r="BL43" s="159">
        <v>7.5747531488191058</v>
      </c>
      <c r="BM43" s="159">
        <v>9.5497969711295863</v>
      </c>
      <c r="BN43" s="159">
        <v>12.338014844672951</v>
      </c>
      <c r="BO43" s="159">
        <v>12.470662312990566</v>
      </c>
      <c r="BP43" s="159">
        <v>12.121952338057339</v>
      </c>
      <c r="BQ43" s="159">
        <v>11.634318985219048</v>
      </c>
      <c r="BR43" s="159">
        <v>46.860741528481007</v>
      </c>
      <c r="BS43" s="159">
        <v>54.247552889896568</v>
      </c>
      <c r="BT43" s="159">
        <v>50.104865096547371</v>
      </c>
      <c r="BU43" s="159">
        <v>58.056318822736657</v>
      </c>
      <c r="BV43" s="159">
        <v>48.126922466757463</v>
      </c>
      <c r="BW43" s="159">
        <v>50.168426451858494</v>
      </c>
      <c r="BX43" s="159">
        <v>45.060224317353757</v>
      </c>
      <c r="BY43" s="159">
        <v>45.43868783360756</v>
      </c>
      <c r="BZ43" s="159">
        <v>43.588381538940737</v>
      </c>
      <c r="CA43" s="159">
        <v>43.080980613302692</v>
      </c>
      <c r="CB43" s="159">
        <v>42.676101917864699</v>
      </c>
      <c r="CC43" s="159">
        <v>41.953338227619497</v>
      </c>
      <c r="CD43" s="159">
        <v>41.105056909714691</v>
      </c>
      <c r="CE43" s="160">
        <v>40.12695638731072</v>
      </c>
    </row>
    <row r="44" spans="1:83" x14ac:dyDescent="0.35">
      <c r="A44" s="153"/>
      <c r="B44" s="53" t="s">
        <v>283</v>
      </c>
      <c r="C44" s="158" t="s">
        <v>248</v>
      </c>
      <c r="D44" s="159">
        <v>0</v>
      </c>
      <c r="E44" s="159">
        <v>0</v>
      </c>
      <c r="F44" s="159">
        <v>0</v>
      </c>
      <c r="G44" s="159">
        <v>0</v>
      </c>
      <c r="H44" s="159">
        <v>0</v>
      </c>
      <c r="I44" s="159">
        <v>0</v>
      </c>
      <c r="J44" s="159">
        <v>0</v>
      </c>
      <c r="K44" s="159">
        <v>0</v>
      </c>
      <c r="L44" s="159">
        <v>0</v>
      </c>
      <c r="M44" s="159">
        <v>0</v>
      </c>
      <c r="N44" s="159">
        <v>0</v>
      </c>
      <c r="O44" s="159">
        <v>0</v>
      </c>
      <c r="P44" s="159">
        <v>0</v>
      </c>
      <c r="Q44" s="159">
        <v>0</v>
      </c>
      <c r="R44" s="159">
        <v>0</v>
      </c>
      <c r="S44" s="159">
        <v>0</v>
      </c>
      <c r="T44" s="159">
        <v>0</v>
      </c>
      <c r="U44" s="159">
        <v>0</v>
      </c>
      <c r="V44" s="159">
        <v>0</v>
      </c>
      <c r="W44" s="159">
        <v>0</v>
      </c>
      <c r="X44" s="159">
        <v>0</v>
      </c>
      <c r="Y44" s="159">
        <v>0</v>
      </c>
      <c r="Z44" s="159">
        <v>0</v>
      </c>
      <c r="AA44" s="159">
        <v>0</v>
      </c>
      <c r="AB44" s="159">
        <v>0</v>
      </c>
      <c r="AC44" s="159">
        <v>0</v>
      </c>
      <c r="AD44" s="159">
        <v>0</v>
      </c>
      <c r="AE44" s="159">
        <v>1.7382009518168247</v>
      </c>
      <c r="AF44" s="159">
        <v>62.554711126443635</v>
      </c>
      <c r="AG44" s="159">
        <v>132.63444720575939</v>
      </c>
      <c r="AH44" s="159">
        <v>282.57590225742996</v>
      </c>
      <c r="AI44" s="159">
        <v>405.75362197223347</v>
      </c>
      <c r="AJ44" s="159">
        <v>538.00500425023881</v>
      </c>
      <c r="AK44" s="159">
        <v>671.76866149407215</v>
      </c>
      <c r="AL44" s="159">
        <v>851.66491595075831</v>
      </c>
      <c r="AM44" s="159">
        <v>1043.403565282106</v>
      </c>
      <c r="AN44" s="159">
        <v>1152.5528766264704</v>
      </c>
      <c r="AO44" s="159">
        <v>1289.5619782751248</v>
      </c>
      <c r="AP44" s="159">
        <v>1499.5513002842392</v>
      </c>
      <c r="AQ44" s="159">
        <v>1644.0121750117596</v>
      </c>
      <c r="AR44" s="159">
        <v>1738.2734831475705</v>
      </c>
      <c r="AS44" s="159">
        <v>1829.7634992644073</v>
      </c>
      <c r="AT44" s="159">
        <v>1935.9560785002641</v>
      </c>
      <c r="AU44" s="159">
        <v>2190.4620056820922</v>
      </c>
      <c r="AV44" s="159">
        <v>136.74133929009486</v>
      </c>
      <c r="AW44" s="159">
        <v>0</v>
      </c>
      <c r="AX44" s="159">
        <v>0</v>
      </c>
      <c r="AY44" s="159">
        <v>0</v>
      </c>
      <c r="AZ44" s="159">
        <v>0</v>
      </c>
      <c r="BA44" s="159">
        <v>0</v>
      </c>
      <c r="BB44" s="159">
        <v>0</v>
      </c>
      <c r="BC44" s="159">
        <v>0</v>
      </c>
      <c r="BD44" s="159">
        <v>0</v>
      </c>
      <c r="BE44" s="159">
        <v>0</v>
      </c>
      <c r="BF44" s="159">
        <v>0</v>
      </c>
      <c r="BG44" s="159">
        <v>0</v>
      </c>
      <c r="BH44" s="159">
        <v>0</v>
      </c>
      <c r="BI44" s="159">
        <v>0</v>
      </c>
      <c r="BJ44" s="159">
        <v>0</v>
      </c>
      <c r="BK44" s="159">
        <v>0</v>
      </c>
      <c r="BL44" s="159">
        <v>0</v>
      </c>
      <c r="BM44" s="159">
        <v>0</v>
      </c>
      <c r="BN44" s="159">
        <v>0</v>
      </c>
      <c r="BO44" s="159">
        <v>0</v>
      </c>
      <c r="BP44" s="159">
        <v>0</v>
      </c>
      <c r="BQ44" s="159">
        <v>0</v>
      </c>
      <c r="BR44" s="159">
        <v>0</v>
      </c>
      <c r="BS44" s="159">
        <v>0</v>
      </c>
      <c r="BT44" s="159">
        <v>0</v>
      </c>
      <c r="BU44" s="159">
        <v>0</v>
      </c>
      <c r="BV44" s="159">
        <v>0</v>
      </c>
      <c r="BW44" s="159">
        <v>0</v>
      </c>
      <c r="BX44" s="159">
        <v>0</v>
      </c>
      <c r="BY44" s="159">
        <v>0</v>
      </c>
      <c r="BZ44" s="159">
        <v>0</v>
      </c>
      <c r="CA44" s="159">
        <v>0</v>
      </c>
      <c r="CB44" s="159">
        <v>0</v>
      </c>
      <c r="CC44" s="159">
        <v>0</v>
      </c>
      <c r="CD44" s="159">
        <v>0</v>
      </c>
      <c r="CE44" s="160">
        <v>0</v>
      </c>
    </row>
    <row r="45" spans="1:83" x14ac:dyDescent="0.35">
      <c r="A45" s="153"/>
      <c r="B45" s="53" t="s">
        <v>32</v>
      </c>
      <c r="C45" s="158" t="s">
        <v>248</v>
      </c>
      <c r="D45" s="159">
        <v>0</v>
      </c>
      <c r="E45" s="159">
        <v>0</v>
      </c>
      <c r="F45" s="159">
        <v>0</v>
      </c>
      <c r="G45" s="159">
        <v>0</v>
      </c>
      <c r="H45" s="159">
        <v>0</v>
      </c>
      <c r="I45" s="159">
        <v>0</v>
      </c>
      <c r="J45" s="159">
        <v>0</v>
      </c>
      <c r="K45" s="159">
        <v>0</v>
      </c>
      <c r="L45" s="159">
        <v>0</v>
      </c>
      <c r="M45" s="159">
        <v>0</v>
      </c>
      <c r="N45" s="159">
        <v>0</v>
      </c>
      <c r="O45" s="159">
        <v>0</v>
      </c>
      <c r="P45" s="159">
        <v>0</v>
      </c>
      <c r="Q45" s="159">
        <v>0</v>
      </c>
      <c r="R45" s="159">
        <v>0</v>
      </c>
      <c r="S45" s="159">
        <v>0</v>
      </c>
      <c r="T45" s="159">
        <v>0</v>
      </c>
      <c r="U45" s="159">
        <v>0</v>
      </c>
      <c r="V45" s="159">
        <v>0</v>
      </c>
      <c r="W45" s="159">
        <v>0</v>
      </c>
      <c r="X45" s="159">
        <v>0</v>
      </c>
      <c r="Y45" s="159">
        <v>0</v>
      </c>
      <c r="Z45" s="159">
        <v>0</v>
      </c>
      <c r="AA45" s="159">
        <v>0</v>
      </c>
      <c r="AB45" s="159">
        <v>0</v>
      </c>
      <c r="AC45" s="159">
        <v>0</v>
      </c>
      <c r="AD45" s="159">
        <v>0</v>
      </c>
      <c r="AE45" s="159">
        <v>0</v>
      </c>
      <c r="AF45" s="159">
        <v>0</v>
      </c>
      <c r="AG45" s="159">
        <v>0</v>
      </c>
      <c r="AH45" s="159">
        <v>0</v>
      </c>
      <c r="AI45" s="159">
        <v>0</v>
      </c>
      <c r="AJ45" s="159">
        <v>0</v>
      </c>
      <c r="AK45" s="159">
        <v>0</v>
      </c>
      <c r="AL45" s="159">
        <v>0</v>
      </c>
      <c r="AM45" s="159">
        <v>0</v>
      </c>
      <c r="AN45" s="159">
        <v>0</v>
      </c>
      <c r="AO45" s="159">
        <v>0</v>
      </c>
      <c r="AP45" s="159">
        <v>0</v>
      </c>
      <c r="AQ45" s="159">
        <v>0</v>
      </c>
      <c r="AR45" s="159">
        <v>0</v>
      </c>
      <c r="AS45" s="159">
        <v>0</v>
      </c>
      <c r="AT45" s="159">
        <v>0</v>
      </c>
      <c r="AU45" s="159">
        <v>0</v>
      </c>
      <c r="AV45" s="159">
        <v>0</v>
      </c>
      <c r="AW45" s="159">
        <v>0</v>
      </c>
      <c r="AX45" s="159">
        <v>0</v>
      </c>
      <c r="AY45" s="159">
        <v>0</v>
      </c>
      <c r="AZ45" s="159">
        <v>0</v>
      </c>
      <c r="BA45" s="159">
        <v>0</v>
      </c>
      <c r="BB45" s="159">
        <v>0</v>
      </c>
      <c r="BC45" s="159">
        <v>0.97586787335526448</v>
      </c>
      <c r="BD45" s="159">
        <v>72.666610278162196</v>
      </c>
      <c r="BE45" s="159">
        <v>136.5741800848846</v>
      </c>
      <c r="BF45" s="159">
        <v>293.30418756428969</v>
      </c>
      <c r="BG45" s="159">
        <v>221.49887735060901</v>
      </c>
      <c r="BH45" s="159">
        <v>134.6814146214426</v>
      </c>
      <c r="BI45" s="159">
        <v>107.72650569927991</v>
      </c>
      <c r="BJ45" s="159">
        <v>125.97740694194304</v>
      </c>
      <c r="BK45" s="159">
        <v>156.61884355173169</v>
      </c>
      <c r="BL45" s="159">
        <v>154.26527638421271</v>
      </c>
      <c r="BM45" s="159">
        <v>156.12127310225145</v>
      </c>
      <c r="BN45" s="159">
        <v>184.29189712090925</v>
      </c>
      <c r="BO45" s="159">
        <v>61.63638956688385</v>
      </c>
      <c r="BP45" s="159">
        <v>1.7956642122628172</v>
      </c>
      <c r="BQ45" s="159">
        <v>1.0973118615146387</v>
      </c>
      <c r="BR45" s="159">
        <v>0.51489788730384989</v>
      </c>
      <c r="BS45" s="159">
        <v>0.1159095653978129</v>
      </c>
      <c r="BT45" s="159">
        <v>3.3982494495982132E-2</v>
      </c>
      <c r="BU45" s="159">
        <v>3.8625694946955905E-2</v>
      </c>
      <c r="BV45" s="159">
        <v>0</v>
      </c>
      <c r="BW45" s="159">
        <v>0</v>
      </c>
      <c r="BX45" s="159">
        <v>0</v>
      </c>
      <c r="BY45" s="159">
        <v>0</v>
      </c>
      <c r="BZ45" s="159">
        <v>0</v>
      </c>
      <c r="CA45" s="159">
        <v>0</v>
      </c>
      <c r="CB45" s="159">
        <v>0</v>
      </c>
      <c r="CC45" s="159">
        <v>0</v>
      </c>
      <c r="CD45" s="159">
        <v>0</v>
      </c>
      <c r="CE45" s="160">
        <v>0</v>
      </c>
    </row>
    <row r="46" spans="1:83" ht="27" customHeight="1" x14ac:dyDescent="0.35">
      <c r="A46" s="153"/>
      <c r="B46" s="53" t="s">
        <v>284</v>
      </c>
      <c r="C46" s="158" t="s">
        <v>248</v>
      </c>
      <c r="D46" s="159">
        <v>0</v>
      </c>
      <c r="E46" s="159">
        <v>0</v>
      </c>
      <c r="F46" s="159">
        <v>0</v>
      </c>
      <c r="G46" s="159">
        <v>0</v>
      </c>
      <c r="H46" s="159">
        <v>0</v>
      </c>
      <c r="I46" s="159">
        <v>0</v>
      </c>
      <c r="J46" s="159">
        <v>0</v>
      </c>
      <c r="K46" s="159">
        <v>0</v>
      </c>
      <c r="L46" s="159">
        <v>0</v>
      </c>
      <c r="M46" s="159">
        <v>0</v>
      </c>
      <c r="N46" s="159">
        <v>0</v>
      </c>
      <c r="O46" s="159">
        <v>0</v>
      </c>
      <c r="P46" s="159">
        <v>0</v>
      </c>
      <c r="Q46" s="159">
        <v>0</v>
      </c>
      <c r="R46" s="159">
        <v>0</v>
      </c>
      <c r="S46" s="159">
        <v>0</v>
      </c>
      <c r="T46" s="159">
        <v>0</v>
      </c>
      <c r="U46" s="159">
        <v>0</v>
      </c>
      <c r="V46" s="159">
        <v>0</v>
      </c>
      <c r="W46" s="159">
        <v>0</v>
      </c>
      <c r="X46" s="159">
        <v>0</v>
      </c>
      <c r="Y46" s="159">
        <v>0</v>
      </c>
      <c r="Z46" s="159">
        <v>0</v>
      </c>
      <c r="AA46" s="159">
        <v>0</v>
      </c>
      <c r="AB46" s="159">
        <v>0</v>
      </c>
      <c r="AC46" s="159">
        <v>0</v>
      </c>
      <c r="AD46" s="159">
        <v>0</v>
      </c>
      <c r="AE46" s="159">
        <v>0</v>
      </c>
      <c r="AF46" s="159">
        <v>0</v>
      </c>
      <c r="AG46" s="159">
        <v>0</v>
      </c>
      <c r="AH46" s="159">
        <v>0</v>
      </c>
      <c r="AI46" s="159">
        <v>0</v>
      </c>
      <c r="AJ46" s="159">
        <v>0</v>
      </c>
      <c r="AK46" s="159">
        <v>0</v>
      </c>
      <c r="AL46" s="159">
        <v>0</v>
      </c>
      <c r="AM46" s="159">
        <v>0</v>
      </c>
      <c r="AN46" s="159">
        <v>0</v>
      </c>
      <c r="AO46" s="159">
        <v>0</v>
      </c>
      <c r="AP46" s="159">
        <v>0</v>
      </c>
      <c r="AQ46" s="159">
        <v>0</v>
      </c>
      <c r="AR46" s="159">
        <v>0</v>
      </c>
      <c r="AS46" s="159">
        <v>0</v>
      </c>
      <c r="AT46" s="159">
        <v>0</v>
      </c>
      <c r="AU46" s="159">
        <v>0</v>
      </c>
      <c r="AV46" s="159">
        <v>0</v>
      </c>
      <c r="AW46" s="159">
        <v>0</v>
      </c>
      <c r="AX46" s="159">
        <v>0</v>
      </c>
      <c r="AY46" s="159">
        <v>0</v>
      </c>
      <c r="AZ46" s="159">
        <v>0</v>
      </c>
      <c r="BA46" s="159">
        <v>0</v>
      </c>
      <c r="BB46" s="159">
        <v>0</v>
      </c>
      <c r="BC46" s="159">
        <v>0</v>
      </c>
      <c r="BD46" s="159">
        <v>0</v>
      </c>
      <c r="BE46" s="159">
        <v>0</v>
      </c>
      <c r="BF46" s="159">
        <v>0</v>
      </c>
      <c r="BG46" s="159">
        <v>0</v>
      </c>
      <c r="BH46" s="159">
        <v>0</v>
      </c>
      <c r="BI46" s="159">
        <v>0</v>
      </c>
      <c r="BJ46" s="159">
        <v>0</v>
      </c>
      <c r="BK46" s="159">
        <v>0</v>
      </c>
      <c r="BL46" s="159">
        <v>0</v>
      </c>
      <c r="BM46" s="159">
        <v>0</v>
      </c>
      <c r="BN46" s="159">
        <v>0</v>
      </c>
      <c r="BO46" s="159">
        <v>6.6932604609367967</v>
      </c>
      <c r="BP46" s="159">
        <v>23.556292069778618</v>
      </c>
      <c r="BQ46" s="159">
        <v>41.394702601322621</v>
      </c>
      <c r="BR46" s="159">
        <v>38.863229922455631</v>
      </c>
      <c r="BS46" s="159">
        <v>27.444470646824083</v>
      </c>
      <c r="BT46" s="159">
        <v>24.680251202491025</v>
      </c>
      <c r="BU46" s="159">
        <v>17.064660107524517</v>
      </c>
      <c r="BV46" s="159">
        <v>14.914535423319473</v>
      </c>
      <c r="BW46" s="159">
        <v>15.848204710666462</v>
      </c>
      <c r="BX46" s="159">
        <v>12.081551222860368</v>
      </c>
      <c r="BY46" s="159">
        <v>19.585078334961299</v>
      </c>
      <c r="BZ46" s="159">
        <v>5.3359076215344698</v>
      </c>
      <c r="CA46" s="159">
        <v>0</v>
      </c>
      <c r="CB46" s="159">
        <v>0</v>
      </c>
      <c r="CC46" s="159">
        <v>0</v>
      </c>
      <c r="CD46" s="159">
        <v>0</v>
      </c>
      <c r="CE46" s="160">
        <v>0</v>
      </c>
    </row>
    <row r="47" spans="1:83" x14ac:dyDescent="0.35">
      <c r="A47" s="153"/>
      <c r="B47" s="53" t="s">
        <v>285</v>
      </c>
      <c r="C47" s="158" t="s">
        <v>248</v>
      </c>
      <c r="D47" s="159">
        <v>0</v>
      </c>
      <c r="E47" s="159">
        <v>0</v>
      </c>
      <c r="F47" s="159">
        <v>0</v>
      </c>
      <c r="G47" s="159">
        <v>0</v>
      </c>
      <c r="H47" s="159">
        <v>0</v>
      </c>
      <c r="I47" s="159">
        <v>0</v>
      </c>
      <c r="J47" s="159">
        <v>0</v>
      </c>
      <c r="K47" s="159">
        <v>0</v>
      </c>
      <c r="L47" s="159">
        <v>0</v>
      </c>
      <c r="M47" s="159">
        <v>0</v>
      </c>
      <c r="N47" s="159">
        <v>0</v>
      </c>
      <c r="O47" s="159">
        <v>0</v>
      </c>
      <c r="P47" s="159">
        <v>0</v>
      </c>
      <c r="Q47" s="159">
        <v>0</v>
      </c>
      <c r="R47" s="159">
        <v>0</v>
      </c>
      <c r="S47" s="159">
        <v>0</v>
      </c>
      <c r="T47" s="159">
        <v>0</v>
      </c>
      <c r="U47" s="159">
        <v>0</v>
      </c>
      <c r="V47" s="159">
        <v>0</v>
      </c>
      <c r="W47" s="159">
        <v>0</v>
      </c>
      <c r="X47" s="159">
        <v>0</v>
      </c>
      <c r="Y47" s="159">
        <v>0</v>
      </c>
      <c r="Z47" s="159">
        <v>0</v>
      </c>
      <c r="AA47" s="159">
        <v>0</v>
      </c>
      <c r="AB47" s="159">
        <v>0</v>
      </c>
      <c r="AC47" s="159">
        <v>0</v>
      </c>
      <c r="AD47" s="159">
        <v>0</v>
      </c>
      <c r="AE47" s="159">
        <v>0</v>
      </c>
      <c r="AF47" s="159">
        <v>135.78949488423132</v>
      </c>
      <c r="AG47" s="159">
        <v>40.192256729017998</v>
      </c>
      <c r="AH47" s="159">
        <v>132.26957126943529</v>
      </c>
      <c r="AI47" s="159">
        <v>220.85323727602579</v>
      </c>
      <c r="AJ47" s="159">
        <v>262.5464420741165</v>
      </c>
      <c r="AK47" s="159">
        <v>295.11224435577736</v>
      </c>
      <c r="AL47" s="159">
        <v>328.39621759118222</v>
      </c>
      <c r="AM47" s="159">
        <v>367.25059699074126</v>
      </c>
      <c r="AN47" s="159">
        <v>388.500969649372</v>
      </c>
      <c r="AO47" s="159">
        <v>409.48176561342825</v>
      </c>
      <c r="AP47" s="159">
        <v>431.77741720246576</v>
      </c>
      <c r="AQ47" s="159">
        <v>448.60684910853382</v>
      </c>
      <c r="AR47" s="159">
        <v>461.10037402124146</v>
      </c>
      <c r="AS47" s="159">
        <v>474.2981428400501</v>
      </c>
      <c r="AT47" s="159">
        <v>501.62123883337819</v>
      </c>
      <c r="AU47" s="159">
        <v>512.87365983464679</v>
      </c>
      <c r="AV47" s="159">
        <v>0</v>
      </c>
      <c r="AW47" s="159">
        <v>0</v>
      </c>
      <c r="AX47" s="159">
        <v>0</v>
      </c>
      <c r="AY47" s="159">
        <v>0</v>
      </c>
      <c r="AZ47" s="159">
        <v>0</v>
      </c>
      <c r="BA47" s="159">
        <v>0</v>
      </c>
      <c r="BB47" s="159">
        <v>0</v>
      </c>
      <c r="BC47" s="159">
        <v>0</v>
      </c>
      <c r="BD47" s="159">
        <v>0</v>
      </c>
      <c r="BE47" s="159">
        <v>0</v>
      </c>
      <c r="BF47" s="159">
        <v>0</v>
      </c>
      <c r="BG47" s="159">
        <v>0</v>
      </c>
      <c r="BH47" s="159">
        <v>0</v>
      </c>
      <c r="BI47" s="159">
        <v>0</v>
      </c>
      <c r="BJ47" s="159">
        <v>0</v>
      </c>
      <c r="BK47" s="159">
        <v>0</v>
      </c>
      <c r="BL47" s="159">
        <v>0</v>
      </c>
      <c r="BM47" s="159">
        <v>0</v>
      </c>
      <c r="BN47" s="159">
        <v>0</v>
      </c>
      <c r="BO47" s="159">
        <v>0</v>
      </c>
      <c r="BP47" s="159">
        <v>0</v>
      </c>
      <c r="BQ47" s="159">
        <v>0</v>
      </c>
      <c r="BR47" s="159">
        <v>0</v>
      </c>
      <c r="BS47" s="159">
        <v>0</v>
      </c>
      <c r="BT47" s="159">
        <v>0</v>
      </c>
      <c r="BU47" s="159">
        <v>0</v>
      </c>
      <c r="BV47" s="159">
        <v>0</v>
      </c>
      <c r="BW47" s="159">
        <v>0</v>
      </c>
      <c r="BX47" s="159">
        <v>0</v>
      </c>
      <c r="BY47" s="159">
        <v>0</v>
      </c>
      <c r="BZ47" s="159">
        <v>0</v>
      </c>
      <c r="CA47" s="159">
        <v>0</v>
      </c>
      <c r="CB47" s="159">
        <v>0</v>
      </c>
      <c r="CC47" s="159">
        <v>0</v>
      </c>
      <c r="CD47" s="159">
        <v>0</v>
      </c>
      <c r="CE47" s="160">
        <v>0</v>
      </c>
    </row>
    <row r="48" spans="1:83" x14ac:dyDescent="0.35">
      <c r="A48" s="153"/>
      <c r="B48" s="53" t="s">
        <v>286</v>
      </c>
      <c r="C48" s="158" t="s">
        <v>248</v>
      </c>
      <c r="D48" s="159">
        <v>0</v>
      </c>
      <c r="E48" s="159">
        <v>0</v>
      </c>
      <c r="F48" s="159">
        <v>0</v>
      </c>
      <c r="G48" s="159">
        <v>0</v>
      </c>
      <c r="H48" s="159">
        <v>0</v>
      </c>
      <c r="I48" s="159">
        <v>0</v>
      </c>
      <c r="J48" s="159">
        <v>0</v>
      </c>
      <c r="K48" s="159">
        <v>0</v>
      </c>
      <c r="L48" s="159">
        <v>0</v>
      </c>
      <c r="M48" s="159">
        <v>0</v>
      </c>
      <c r="N48" s="159">
        <v>0</v>
      </c>
      <c r="O48" s="159">
        <v>0</v>
      </c>
      <c r="P48" s="159">
        <v>0</v>
      </c>
      <c r="Q48" s="159">
        <v>0</v>
      </c>
      <c r="R48" s="159">
        <v>0</v>
      </c>
      <c r="S48" s="159">
        <v>0</v>
      </c>
      <c r="T48" s="159">
        <v>0</v>
      </c>
      <c r="U48" s="159">
        <v>0</v>
      </c>
      <c r="V48" s="159">
        <v>0</v>
      </c>
      <c r="W48" s="159">
        <v>0</v>
      </c>
      <c r="X48" s="159">
        <v>0</v>
      </c>
      <c r="Y48" s="159">
        <v>0</v>
      </c>
      <c r="Z48" s="159">
        <v>0</v>
      </c>
      <c r="AA48" s="159">
        <v>0</v>
      </c>
      <c r="AB48" s="159">
        <v>0</v>
      </c>
      <c r="AC48" s="159">
        <v>0</v>
      </c>
      <c r="AD48" s="159">
        <v>0</v>
      </c>
      <c r="AE48" s="159">
        <v>0</v>
      </c>
      <c r="AF48" s="159">
        <v>0</v>
      </c>
      <c r="AG48" s="159">
        <v>0</v>
      </c>
      <c r="AH48" s="159">
        <v>0</v>
      </c>
      <c r="AI48" s="159">
        <v>0</v>
      </c>
      <c r="AJ48" s="159">
        <v>0</v>
      </c>
      <c r="AK48" s="159">
        <v>0</v>
      </c>
      <c r="AL48" s="159">
        <v>0</v>
      </c>
      <c r="AM48" s="159">
        <v>0</v>
      </c>
      <c r="AN48" s="159">
        <v>0</v>
      </c>
      <c r="AO48" s="159">
        <v>0</v>
      </c>
      <c r="AP48" s="159">
        <v>0</v>
      </c>
      <c r="AQ48" s="159">
        <v>0</v>
      </c>
      <c r="AR48" s="159">
        <v>0</v>
      </c>
      <c r="AS48" s="159">
        <v>0</v>
      </c>
      <c r="AT48" s="159">
        <v>0</v>
      </c>
      <c r="AU48" s="159">
        <v>0</v>
      </c>
      <c r="AV48" s="159">
        <v>0</v>
      </c>
      <c r="AW48" s="159">
        <v>0</v>
      </c>
      <c r="AX48" s="159">
        <v>0</v>
      </c>
      <c r="AY48" s="159">
        <v>0</v>
      </c>
      <c r="AZ48" s="159">
        <v>0</v>
      </c>
      <c r="BA48" s="159">
        <v>0</v>
      </c>
      <c r="BB48" s="159">
        <v>0</v>
      </c>
      <c r="BC48" s="159">
        <v>0</v>
      </c>
      <c r="BD48" s="159">
        <v>0</v>
      </c>
      <c r="BE48" s="159">
        <v>0</v>
      </c>
      <c r="BF48" s="159">
        <v>0</v>
      </c>
      <c r="BG48" s="159">
        <v>0</v>
      </c>
      <c r="BH48" s="159">
        <v>0</v>
      </c>
      <c r="BI48" s="159">
        <v>1318.3564406868334</v>
      </c>
      <c r="BJ48" s="159">
        <v>0</v>
      </c>
      <c r="BK48" s="159">
        <v>0</v>
      </c>
      <c r="BL48" s="159">
        <v>0</v>
      </c>
      <c r="BM48" s="159">
        <v>0</v>
      </c>
      <c r="BN48" s="159">
        <v>0</v>
      </c>
      <c r="BO48" s="159">
        <v>0</v>
      </c>
      <c r="BP48" s="159">
        <v>0</v>
      </c>
      <c r="BQ48" s="159">
        <v>0</v>
      </c>
      <c r="BR48" s="159">
        <v>0</v>
      </c>
      <c r="BS48" s="159">
        <v>0</v>
      </c>
      <c r="BT48" s="159">
        <v>0</v>
      </c>
      <c r="BU48" s="159">
        <v>0</v>
      </c>
      <c r="BV48" s="159">
        <v>0</v>
      </c>
      <c r="BW48" s="159">
        <v>0</v>
      </c>
      <c r="BX48" s="159">
        <v>0</v>
      </c>
      <c r="BY48" s="159">
        <v>0</v>
      </c>
      <c r="BZ48" s="159">
        <v>0</v>
      </c>
      <c r="CA48" s="159">
        <v>0</v>
      </c>
      <c r="CB48" s="159">
        <v>0</v>
      </c>
      <c r="CC48" s="159">
        <v>0</v>
      </c>
      <c r="CD48" s="159">
        <v>0</v>
      </c>
      <c r="CE48" s="160">
        <v>0</v>
      </c>
    </row>
    <row r="49" spans="1:83" x14ac:dyDescent="0.35">
      <c r="A49" s="153"/>
      <c r="B49" s="53" t="s">
        <v>287</v>
      </c>
      <c r="C49" s="158" t="s">
        <v>248</v>
      </c>
      <c r="D49" s="159">
        <v>0</v>
      </c>
      <c r="E49" s="159">
        <v>0</v>
      </c>
      <c r="F49" s="159">
        <v>0</v>
      </c>
      <c r="G49" s="159">
        <v>0</v>
      </c>
      <c r="H49" s="159">
        <v>0</v>
      </c>
      <c r="I49" s="159">
        <v>0</v>
      </c>
      <c r="J49" s="159">
        <v>0</v>
      </c>
      <c r="K49" s="159">
        <v>0</v>
      </c>
      <c r="L49" s="159">
        <v>0</v>
      </c>
      <c r="M49" s="159">
        <v>0</v>
      </c>
      <c r="N49" s="159">
        <v>0</v>
      </c>
      <c r="O49" s="159">
        <v>0</v>
      </c>
      <c r="P49" s="159">
        <v>0</v>
      </c>
      <c r="Q49" s="159">
        <v>0</v>
      </c>
      <c r="R49" s="159">
        <v>0</v>
      </c>
      <c r="S49" s="159">
        <v>0</v>
      </c>
      <c r="T49" s="159">
        <v>0</v>
      </c>
      <c r="U49" s="159">
        <v>0</v>
      </c>
      <c r="V49" s="159">
        <v>0</v>
      </c>
      <c r="W49" s="159">
        <v>0</v>
      </c>
      <c r="X49" s="159">
        <v>0</v>
      </c>
      <c r="Y49" s="159">
        <v>0</v>
      </c>
      <c r="Z49" s="159">
        <v>0</v>
      </c>
      <c r="AA49" s="159">
        <v>0</v>
      </c>
      <c r="AB49" s="159">
        <v>0</v>
      </c>
      <c r="AC49" s="159">
        <v>0</v>
      </c>
      <c r="AD49" s="159">
        <v>0</v>
      </c>
      <c r="AE49" s="159">
        <v>0</v>
      </c>
      <c r="AF49" s="159">
        <v>0</v>
      </c>
      <c r="AG49" s="159">
        <v>0</v>
      </c>
      <c r="AH49" s="159">
        <v>0</v>
      </c>
      <c r="AI49" s="159">
        <v>0</v>
      </c>
      <c r="AJ49" s="159">
        <v>0</v>
      </c>
      <c r="AK49" s="159">
        <v>0</v>
      </c>
      <c r="AL49" s="159">
        <v>0</v>
      </c>
      <c r="AM49" s="159">
        <v>0</v>
      </c>
      <c r="AN49" s="159">
        <v>0</v>
      </c>
      <c r="AO49" s="159">
        <v>0</v>
      </c>
      <c r="AP49" s="159">
        <v>0</v>
      </c>
      <c r="AQ49" s="159">
        <v>0</v>
      </c>
      <c r="AR49" s="159">
        <v>0</v>
      </c>
      <c r="AS49" s="159">
        <v>0</v>
      </c>
      <c r="AT49" s="159">
        <v>0</v>
      </c>
      <c r="AU49" s="159">
        <v>0</v>
      </c>
      <c r="AV49" s="159">
        <v>0</v>
      </c>
      <c r="AW49" s="159">
        <v>0</v>
      </c>
      <c r="AX49" s="159">
        <v>0</v>
      </c>
      <c r="AY49" s="159">
        <v>0</v>
      </c>
      <c r="AZ49" s="159">
        <v>0</v>
      </c>
      <c r="BA49" s="159">
        <v>0</v>
      </c>
      <c r="BB49" s="159">
        <v>0</v>
      </c>
      <c r="BC49" s="159">
        <v>0</v>
      </c>
      <c r="BD49" s="159">
        <v>0</v>
      </c>
      <c r="BE49" s="159">
        <v>0</v>
      </c>
      <c r="BF49" s="159">
        <v>0</v>
      </c>
      <c r="BG49" s="159">
        <v>0</v>
      </c>
      <c r="BH49" s="159">
        <v>790.78235640452442</v>
      </c>
      <c r="BI49" s="159">
        <v>381.30740777442281</v>
      </c>
      <c r="BJ49" s="159">
        <v>0</v>
      </c>
      <c r="BK49" s="159">
        <v>0</v>
      </c>
      <c r="BL49" s="159">
        <v>0</v>
      </c>
      <c r="BM49" s="159">
        <v>0</v>
      </c>
      <c r="BN49" s="159">
        <v>0</v>
      </c>
      <c r="BO49" s="159">
        <v>0</v>
      </c>
      <c r="BP49" s="159">
        <v>0</v>
      </c>
      <c r="BQ49" s="159">
        <v>0</v>
      </c>
      <c r="BR49" s="159">
        <v>0</v>
      </c>
      <c r="BS49" s="159">
        <v>0</v>
      </c>
      <c r="BT49" s="159">
        <v>0</v>
      </c>
      <c r="BU49" s="159">
        <v>0</v>
      </c>
      <c r="BV49" s="159">
        <v>0</v>
      </c>
      <c r="BW49" s="159">
        <v>0</v>
      </c>
      <c r="BX49" s="159">
        <v>0</v>
      </c>
      <c r="BY49" s="159">
        <v>0</v>
      </c>
      <c r="BZ49" s="159">
        <v>0</v>
      </c>
      <c r="CA49" s="159">
        <v>0</v>
      </c>
      <c r="CB49" s="159">
        <v>0</v>
      </c>
      <c r="CC49" s="159">
        <v>0</v>
      </c>
      <c r="CD49" s="159">
        <v>0</v>
      </c>
      <c r="CE49" s="160">
        <v>0</v>
      </c>
    </row>
    <row r="50" spans="1:83" x14ac:dyDescent="0.35">
      <c r="A50" s="153"/>
      <c r="B50" s="53" t="s">
        <v>288</v>
      </c>
      <c r="C50" s="158" t="s">
        <v>248</v>
      </c>
      <c r="D50" s="159">
        <v>0</v>
      </c>
      <c r="E50" s="159">
        <v>0</v>
      </c>
      <c r="F50" s="159">
        <v>0</v>
      </c>
      <c r="G50" s="159">
        <v>0</v>
      </c>
      <c r="H50" s="159">
        <v>0</v>
      </c>
      <c r="I50" s="159">
        <v>0</v>
      </c>
      <c r="J50" s="159">
        <v>0</v>
      </c>
      <c r="K50" s="159">
        <v>0</v>
      </c>
      <c r="L50" s="159">
        <v>0</v>
      </c>
      <c r="M50" s="159">
        <v>0</v>
      </c>
      <c r="N50" s="159">
        <v>0</v>
      </c>
      <c r="O50" s="159">
        <v>0</v>
      </c>
      <c r="P50" s="159">
        <v>0</v>
      </c>
      <c r="Q50" s="159">
        <v>0</v>
      </c>
      <c r="R50" s="159">
        <v>0</v>
      </c>
      <c r="S50" s="159">
        <v>0</v>
      </c>
      <c r="T50" s="159">
        <v>0</v>
      </c>
      <c r="U50" s="159">
        <v>0</v>
      </c>
      <c r="V50" s="159">
        <v>0</v>
      </c>
      <c r="W50" s="159">
        <v>0</v>
      </c>
      <c r="X50" s="159">
        <v>0</v>
      </c>
      <c r="Y50" s="159">
        <v>0</v>
      </c>
      <c r="Z50" s="159">
        <v>0</v>
      </c>
      <c r="AA50" s="159">
        <v>0</v>
      </c>
      <c r="AB50" s="159">
        <v>0</v>
      </c>
      <c r="AC50" s="159">
        <v>0</v>
      </c>
      <c r="AD50" s="159">
        <v>0</v>
      </c>
      <c r="AE50" s="159">
        <v>0</v>
      </c>
      <c r="AF50" s="159">
        <v>0</v>
      </c>
      <c r="AG50" s="159">
        <v>0</v>
      </c>
      <c r="AH50" s="159">
        <v>0</v>
      </c>
      <c r="AI50" s="159">
        <v>0</v>
      </c>
      <c r="AJ50" s="159">
        <v>0</v>
      </c>
      <c r="AK50" s="159">
        <v>0</v>
      </c>
      <c r="AL50" s="159">
        <v>0</v>
      </c>
      <c r="AM50" s="159">
        <v>0</v>
      </c>
      <c r="AN50" s="159">
        <v>0</v>
      </c>
      <c r="AO50" s="159">
        <v>0</v>
      </c>
      <c r="AP50" s="159">
        <v>0</v>
      </c>
      <c r="AQ50" s="159">
        <v>0</v>
      </c>
      <c r="AR50" s="159">
        <v>0</v>
      </c>
      <c r="AS50" s="159">
        <v>0</v>
      </c>
      <c r="AT50" s="159">
        <v>0</v>
      </c>
      <c r="AU50" s="159">
        <v>0</v>
      </c>
      <c r="AV50" s="159">
        <v>0</v>
      </c>
      <c r="AW50" s="159">
        <v>0</v>
      </c>
      <c r="AX50" s="159">
        <v>0</v>
      </c>
      <c r="AY50" s="159">
        <v>0</v>
      </c>
      <c r="AZ50" s="159">
        <v>0</v>
      </c>
      <c r="BA50" s="159">
        <v>0</v>
      </c>
      <c r="BB50" s="159">
        <v>0</v>
      </c>
      <c r="BC50" s="159">
        <v>0</v>
      </c>
      <c r="BD50" s="159">
        <v>519.28299782015358</v>
      </c>
      <c r="BE50" s="159">
        <v>607.86087308359595</v>
      </c>
      <c r="BF50" s="159">
        <v>609.79133887496812</v>
      </c>
      <c r="BG50" s="159">
        <v>654.66189041163489</v>
      </c>
      <c r="BH50" s="159">
        <v>671.8997101488751</v>
      </c>
      <c r="BI50" s="159">
        <v>691.52500980507489</v>
      </c>
      <c r="BJ50" s="159">
        <v>711.178357461357</v>
      </c>
      <c r="BK50" s="159">
        <v>725.94245067120073</v>
      </c>
      <c r="BL50" s="159">
        <v>725.26430727705883</v>
      </c>
      <c r="BM50" s="159">
        <v>744.43178668173402</v>
      </c>
      <c r="BN50" s="159">
        <v>771.28543108423298</v>
      </c>
      <c r="BO50" s="159">
        <v>769.71971149503315</v>
      </c>
      <c r="BP50" s="159">
        <v>767.96523743571186</v>
      </c>
      <c r="BQ50" s="159">
        <v>765.44896455381547</v>
      </c>
      <c r="BR50" s="159">
        <v>764.03564209268666</v>
      </c>
      <c r="BS50" s="159">
        <v>770.15130799103338</v>
      </c>
      <c r="BT50" s="159">
        <v>761.6997041690064</v>
      </c>
      <c r="BU50" s="159">
        <v>781.68068304904693</v>
      </c>
      <c r="BV50" s="159">
        <v>548.91810704115494</v>
      </c>
      <c r="BW50" s="159">
        <v>289.27672065436576</v>
      </c>
      <c r="BX50" s="159">
        <v>0</v>
      </c>
      <c r="BY50" s="159">
        <v>0</v>
      </c>
      <c r="BZ50" s="159">
        <v>0</v>
      </c>
      <c r="CA50" s="159">
        <v>0</v>
      </c>
      <c r="CB50" s="159">
        <v>0</v>
      </c>
      <c r="CC50" s="159">
        <v>0</v>
      </c>
      <c r="CD50" s="159">
        <v>0</v>
      </c>
      <c r="CE50" s="160">
        <v>0</v>
      </c>
    </row>
    <row r="51" spans="1:83" ht="27" customHeight="1" x14ac:dyDescent="0.35">
      <c r="A51" s="153"/>
      <c r="B51" s="53" t="s">
        <v>33</v>
      </c>
      <c r="C51" s="158" t="s">
        <v>257</v>
      </c>
      <c r="D51" s="159">
        <v>0</v>
      </c>
      <c r="E51" s="159">
        <v>0</v>
      </c>
      <c r="F51" s="159">
        <v>0</v>
      </c>
      <c r="G51" s="159">
        <v>0</v>
      </c>
      <c r="H51" s="159">
        <v>0</v>
      </c>
      <c r="I51" s="159">
        <v>0</v>
      </c>
      <c r="J51" s="159">
        <v>0</v>
      </c>
      <c r="K51" s="159">
        <v>0</v>
      </c>
      <c r="L51" s="159">
        <v>0</v>
      </c>
      <c r="M51" s="159">
        <v>0</v>
      </c>
      <c r="N51" s="159">
        <v>0</v>
      </c>
      <c r="O51" s="159">
        <v>0</v>
      </c>
      <c r="P51" s="159">
        <v>0</v>
      </c>
      <c r="Q51" s="159">
        <v>0</v>
      </c>
      <c r="R51" s="159">
        <v>0</v>
      </c>
      <c r="S51" s="159">
        <v>0</v>
      </c>
      <c r="T51" s="159">
        <v>0</v>
      </c>
      <c r="U51" s="159">
        <v>0</v>
      </c>
      <c r="V51" s="159">
        <v>0</v>
      </c>
      <c r="W51" s="159">
        <v>0</v>
      </c>
      <c r="X51" s="159">
        <v>0</v>
      </c>
      <c r="Y51" s="159">
        <v>0</v>
      </c>
      <c r="Z51" s="159">
        <v>0</v>
      </c>
      <c r="AA51" s="159">
        <v>0</v>
      </c>
      <c r="AB51" s="159">
        <v>0</v>
      </c>
      <c r="AC51" s="159">
        <v>0</v>
      </c>
      <c r="AD51" s="159">
        <v>0</v>
      </c>
      <c r="AE51" s="159">
        <v>0</v>
      </c>
      <c r="AF51" s="159">
        <v>0</v>
      </c>
      <c r="AG51" s="159">
        <v>0</v>
      </c>
      <c r="AH51" s="159">
        <v>0</v>
      </c>
      <c r="AI51" s="159">
        <v>0</v>
      </c>
      <c r="AJ51" s="159">
        <v>0</v>
      </c>
      <c r="AK51" s="159">
        <v>0</v>
      </c>
      <c r="AL51" s="159">
        <v>0</v>
      </c>
      <c r="AM51" s="159">
        <v>0</v>
      </c>
      <c r="AN51" s="159">
        <v>0</v>
      </c>
      <c r="AO51" s="159">
        <v>0</v>
      </c>
      <c r="AP51" s="159">
        <v>0</v>
      </c>
      <c r="AQ51" s="159">
        <v>0</v>
      </c>
      <c r="AR51" s="159">
        <v>0</v>
      </c>
      <c r="AS51" s="159">
        <v>0</v>
      </c>
      <c r="AT51" s="159">
        <v>0</v>
      </c>
      <c r="AU51" s="159">
        <v>0</v>
      </c>
      <c r="AV51" s="159">
        <v>0</v>
      </c>
      <c r="AW51" s="159">
        <v>0</v>
      </c>
      <c r="AX51" s="159">
        <v>0</v>
      </c>
      <c r="AY51" s="159">
        <v>0</v>
      </c>
      <c r="AZ51" s="159">
        <v>0</v>
      </c>
      <c r="BA51" s="159">
        <v>0</v>
      </c>
      <c r="BB51" s="159">
        <v>0</v>
      </c>
      <c r="BC51" s="159">
        <v>0</v>
      </c>
      <c r="BD51" s="159">
        <v>0</v>
      </c>
      <c r="BE51" s="159">
        <v>0</v>
      </c>
      <c r="BF51" s="159">
        <v>0</v>
      </c>
      <c r="BG51" s="159">
        <v>3713.3401002404289</v>
      </c>
      <c r="BH51" s="159">
        <v>9211.7557797949376</v>
      </c>
      <c r="BI51" s="159">
        <v>9648.6985434317685</v>
      </c>
      <c r="BJ51" s="159">
        <v>10012.995186937462</v>
      </c>
      <c r="BK51" s="159">
        <v>10491.906036088043</v>
      </c>
      <c r="BL51" s="159">
        <v>10588.177343139234</v>
      </c>
      <c r="BM51" s="159">
        <v>11025.61465180027</v>
      </c>
      <c r="BN51" s="159">
        <v>10995.83697814852</v>
      </c>
      <c r="BO51" s="159">
        <v>10555.27111076164</v>
      </c>
      <c r="BP51" s="159">
        <v>9678.0374968618507</v>
      </c>
      <c r="BQ51" s="159">
        <v>8888.4703020453471</v>
      </c>
      <c r="BR51" s="159">
        <v>8210.5520634410532</v>
      </c>
      <c r="BS51" s="159">
        <v>7529.5939914735272</v>
      </c>
      <c r="BT51" s="159">
        <v>6876.6918406177083</v>
      </c>
      <c r="BU51" s="159">
        <v>6408.1988362754655</v>
      </c>
      <c r="BV51" s="159">
        <v>6028.5719609296666</v>
      </c>
      <c r="BW51" s="159">
        <v>5785.4677441000631</v>
      </c>
      <c r="BX51" s="159">
        <v>5455.2704933306586</v>
      </c>
      <c r="BY51" s="159">
        <v>5238.0364107492787</v>
      </c>
      <c r="BZ51" s="159">
        <v>5020.2262196631027</v>
      </c>
      <c r="CA51" s="159">
        <v>5437.2020516073735</v>
      </c>
      <c r="CB51" s="159">
        <v>5633.8645417787129</v>
      </c>
      <c r="CC51" s="159">
        <v>5462.2954350441778</v>
      </c>
      <c r="CD51" s="159">
        <v>5173.5410592310582</v>
      </c>
      <c r="CE51" s="160">
        <v>4838.8975720923818</v>
      </c>
    </row>
    <row r="52" spans="1:83" x14ac:dyDescent="0.35">
      <c r="A52" s="153"/>
      <c r="B52" s="168" t="s">
        <v>289</v>
      </c>
      <c r="C52" s="158" t="s">
        <v>248</v>
      </c>
      <c r="D52" s="159">
        <v>0</v>
      </c>
      <c r="E52" s="159">
        <v>0</v>
      </c>
      <c r="F52" s="159">
        <v>0</v>
      </c>
      <c r="G52" s="159">
        <v>0</v>
      </c>
      <c r="H52" s="159">
        <v>0</v>
      </c>
      <c r="I52" s="159">
        <v>0</v>
      </c>
      <c r="J52" s="159">
        <v>0</v>
      </c>
      <c r="K52" s="159">
        <v>0</v>
      </c>
      <c r="L52" s="159">
        <v>0</v>
      </c>
      <c r="M52" s="159">
        <v>0</v>
      </c>
      <c r="N52" s="159">
        <v>0</v>
      </c>
      <c r="O52" s="159">
        <v>0</v>
      </c>
      <c r="P52" s="159">
        <v>0</v>
      </c>
      <c r="Q52" s="159">
        <v>0</v>
      </c>
      <c r="R52" s="159">
        <v>0</v>
      </c>
      <c r="S52" s="159">
        <v>0</v>
      </c>
      <c r="T52" s="159">
        <v>0</v>
      </c>
      <c r="U52" s="159">
        <v>0</v>
      </c>
      <c r="V52" s="159">
        <v>0</v>
      </c>
      <c r="W52" s="159">
        <v>0</v>
      </c>
      <c r="X52" s="159">
        <v>0</v>
      </c>
      <c r="Y52" s="159">
        <v>0</v>
      </c>
      <c r="Z52" s="159">
        <v>0</v>
      </c>
      <c r="AA52" s="159">
        <v>0</v>
      </c>
      <c r="AB52" s="159">
        <v>0</v>
      </c>
      <c r="AC52" s="159">
        <v>0</v>
      </c>
      <c r="AD52" s="159">
        <v>0</v>
      </c>
      <c r="AE52" s="159">
        <v>0</v>
      </c>
      <c r="AF52" s="159">
        <v>0</v>
      </c>
      <c r="AG52" s="159">
        <v>0</v>
      </c>
      <c r="AH52" s="159">
        <v>0</v>
      </c>
      <c r="AI52" s="159">
        <v>0</v>
      </c>
      <c r="AJ52" s="159">
        <v>0</v>
      </c>
      <c r="AK52" s="159">
        <v>0</v>
      </c>
      <c r="AL52" s="159">
        <v>0</v>
      </c>
      <c r="AM52" s="159">
        <v>0</v>
      </c>
      <c r="AN52" s="159">
        <v>0</v>
      </c>
      <c r="AO52" s="159">
        <v>0</v>
      </c>
      <c r="AP52" s="159">
        <v>0</v>
      </c>
      <c r="AQ52" s="159">
        <v>0</v>
      </c>
      <c r="AR52" s="159">
        <v>0</v>
      </c>
      <c r="AS52" s="159">
        <v>0</v>
      </c>
      <c r="AT52" s="159">
        <v>0</v>
      </c>
      <c r="AU52" s="159">
        <v>0</v>
      </c>
      <c r="AV52" s="159">
        <v>0</v>
      </c>
      <c r="AW52" s="159">
        <v>0</v>
      </c>
      <c r="AX52" s="159">
        <v>0</v>
      </c>
      <c r="AY52" s="159">
        <v>0</v>
      </c>
      <c r="AZ52" s="159">
        <v>0</v>
      </c>
      <c r="BA52" s="159">
        <v>0</v>
      </c>
      <c r="BB52" s="159">
        <v>0</v>
      </c>
      <c r="BC52" s="159">
        <v>0</v>
      </c>
      <c r="BD52" s="159">
        <v>0</v>
      </c>
      <c r="BE52" s="159">
        <v>0</v>
      </c>
      <c r="BF52" s="159">
        <v>0</v>
      </c>
      <c r="BG52" s="159">
        <v>0</v>
      </c>
      <c r="BH52" s="159">
        <v>0</v>
      </c>
      <c r="BI52" s="159">
        <v>0</v>
      </c>
      <c r="BJ52" s="159">
        <v>0</v>
      </c>
      <c r="BK52" s="159">
        <v>0</v>
      </c>
      <c r="BL52" s="159">
        <v>0</v>
      </c>
      <c r="BM52" s="159">
        <v>0</v>
      </c>
      <c r="BN52" s="159">
        <v>0</v>
      </c>
      <c r="BO52" s="159">
        <v>0</v>
      </c>
      <c r="BP52" s="159">
        <v>0</v>
      </c>
      <c r="BQ52" s="159">
        <v>202.64239467498507</v>
      </c>
      <c r="BR52" s="159">
        <v>1953.4664614449134</v>
      </c>
      <c r="BS52" s="159">
        <v>3721.729520112799</v>
      </c>
      <c r="BT52" s="159">
        <v>6263.4895975901673</v>
      </c>
      <c r="BU52" s="159">
        <v>10311.885813991301</v>
      </c>
      <c r="BV52" s="159">
        <v>12462.564154019879</v>
      </c>
      <c r="BW52" s="159">
        <v>14289.464679085973</v>
      </c>
      <c r="BX52" s="159">
        <v>14725.704792934601</v>
      </c>
      <c r="BY52" s="159">
        <v>16418.791168067186</v>
      </c>
      <c r="BZ52" s="159">
        <v>18145.872853569133</v>
      </c>
      <c r="CA52" s="159">
        <v>21834.350453904266</v>
      </c>
      <c r="CB52" s="159">
        <v>24525.200003458136</v>
      </c>
      <c r="CC52" s="159">
        <v>26581.412893958728</v>
      </c>
      <c r="CD52" s="159">
        <v>28519.92252918132</v>
      </c>
      <c r="CE52" s="160">
        <v>30381.315515922844</v>
      </c>
    </row>
    <row r="53" spans="1:83" x14ac:dyDescent="0.35">
      <c r="A53" s="153"/>
      <c r="B53" s="168" t="s">
        <v>290</v>
      </c>
      <c r="C53" s="158" t="s">
        <v>248</v>
      </c>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v>6.6152541947770986</v>
      </c>
      <c r="AY53" s="159">
        <v>7.6314309654812389</v>
      </c>
      <c r="AZ53" s="159">
        <v>9.6874214182260108</v>
      </c>
      <c r="BA53" s="159">
        <v>8.8092050100605821</v>
      </c>
      <c r="BB53" s="159">
        <v>14.459300708889755</v>
      </c>
      <c r="BC53" s="159">
        <v>18.180057048062892</v>
      </c>
      <c r="BD53" s="159">
        <v>20.180742642499943</v>
      </c>
      <c r="BE53" s="159">
        <v>23.982254472411238</v>
      </c>
      <c r="BF53" s="159">
        <v>32.093098769198406</v>
      </c>
      <c r="BG53" s="159">
        <v>30.742588572776292</v>
      </c>
      <c r="BH53" s="159">
        <v>31.84915834623618</v>
      </c>
      <c r="BI53" s="159">
        <v>69.874245573033093</v>
      </c>
      <c r="BJ53" s="159">
        <v>47.626479348359787</v>
      </c>
      <c r="BK53" s="159">
        <v>39.078732699190567</v>
      </c>
      <c r="BL53" s="159">
        <v>43.369553066223702</v>
      </c>
      <c r="BM53" s="159">
        <v>47.75379176060634</v>
      </c>
      <c r="BN53" s="159">
        <v>50.987735714726576</v>
      </c>
      <c r="BO53" s="159">
        <v>49.41023513211865</v>
      </c>
      <c r="BP53" s="159">
        <v>54.144191269876501</v>
      </c>
      <c r="BQ53" s="159">
        <v>57.382217349053839</v>
      </c>
      <c r="BR53" s="159">
        <v>55.922128216585428</v>
      </c>
      <c r="BS53" s="159">
        <v>57.045943140022175</v>
      </c>
      <c r="BT53" s="159">
        <v>51.163177754638106</v>
      </c>
      <c r="BU53" s="159">
        <v>49.053669976534614</v>
      </c>
      <c r="BV53" s="159">
        <v>52.537681765181546</v>
      </c>
      <c r="BW53" s="159">
        <v>47.762979556002385</v>
      </c>
      <c r="BX53" s="159">
        <v>37.128257724500394</v>
      </c>
      <c r="BY53" s="159">
        <v>39.53800068661787</v>
      </c>
      <c r="BZ53" s="159">
        <v>36.272545280260978</v>
      </c>
      <c r="CA53" s="159">
        <v>38.482477742994448</v>
      </c>
      <c r="CB53" s="159">
        <v>38.935471699513599</v>
      </c>
      <c r="CC53" s="159">
        <v>37.296888489918331</v>
      </c>
      <c r="CD53" s="159">
        <v>35.442098879132729</v>
      </c>
      <c r="CE53" s="160">
        <v>33.62096934412039</v>
      </c>
    </row>
    <row r="54" spans="1:83" x14ac:dyDescent="0.35">
      <c r="A54" s="153"/>
      <c r="B54" s="53" t="s">
        <v>291</v>
      </c>
      <c r="C54" s="158" t="s">
        <v>248</v>
      </c>
      <c r="D54" s="159">
        <v>0</v>
      </c>
      <c r="E54" s="159">
        <v>0</v>
      </c>
      <c r="F54" s="159">
        <v>0</v>
      </c>
      <c r="G54" s="159">
        <v>0</v>
      </c>
      <c r="H54" s="159">
        <v>0</v>
      </c>
      <c r="I54" s="159">
        <v>0</v>
      </c>
      <c r="J54" s="159">
        <v>0</v>
      </c>
      <c r="K54" s="159">
        <v>0</v>
      </c>
      <c r="L54" s="159">
        <v>0</v>
      </c>
      <c r="M54" s="159">
        <v>0</v>
      </c>
      <c r="N54" s="159">
        <v>0</v>
      </c>
      <c r="O54" s="159">
        <v>0</v>
      </c>
      <c r="P54" s="159">
        <v>0</v>
      </c>
      <c r="Q54" s="159">
        <v>0</v>
      </c>
      <c r="R54" s="159">
        <v>0</v>
      </c>
      <c r="S54" s="159">
        <v>0</v>
      </c>
      <c r="T54" s="159">
        <v>0</v>
      </c>
      <c r="U54" s="159">
        <v>0</v>
      </c>
      <c r="V54" s="159">
        <v>0</v>
      </c>
      <c r="W54" s="159">
        <v>0</v>
      </c>
      <c r="X54" s="159">
        <v>0</v>
      </c>
      <c r="Y54" s="159">
        <v>0</v>
      </c>
      <c r="Z54" s="159">
        <v>0</v>
      </c>
      <c r="AA54" s="159">
        <v>0</v>
      </c>
      <c r="AB54" s="159">
        <v>0</v>
      </c>
      <c r="AC54" s="159">
        <v>0</v>
      </c>
      <c r="AD54" s="159">
        <v>0</v>
      </c>
      <c r="AE54" s="159">
        <v>0</v>
      </c>
      <c r="AF54" s="159">
        <v>0</v>
      </c>
      <c r="AG54" s="159">
        <v>0</v>
      </c>
      <c r="AH54" s="159">
        <v>0</v>
      </c>
      <c r="AI54" s="159">
        <v>0</v>
      </c>
      <c r="AJ54" s="159">
        <v>0</v>
      </c>
      <c r="AK54" s="159">
        <v>0</v>
      </c>
      <c r="AL54" s="159">
        <v>0</v>
      </c>
      <c r="AM54" s="159">
        <v>0</v>
      </c>
      <c r="AN54" s="159">
        <v>0</v>
      </c>
      <c r="AO54" s="159">
        <v>0</v>
      </c>
      <c r="AP54" s="159">
        <v>0</v>
      </c>
      <c r="AQ54" s="159">
        <v>0</v>
      </c>
      <c r="AR54" s="159">
        <v>0</v>
      </c>
      <c r="AS54" s="159">
        <v>0</v>
      </c>
      <c r="AT54" s="159">
        <v>0</v>
      </c>
      <c r="AU54" s="159">
        <v>0</v>
      </c>
      <c r="AV54" s="159">
        <v>0</v>
      </c>
      <c r="AW54" s="159">
        <v>0</v>
      </c>
      <c r="AX54" s="159">
        <v>0</v>
      </c>
      <c r="AY54" s="159">
        <v>0</v>
      </c>
      <c r="AZ54" s="159">
        <v>0</v>
      </c>
      <c r="BA54" s="159">
        <v>0</v>
      </c>
      <c r="BB54" s="159">
        <v>0</v>
      </c>
      <c r="BC54" s="159">
        <v>0</v>
      </c>
      <c r="BD54" s="159">
        <v>0</v>
      </c>
      <c r="BE54" s="159">
        <v>0</v>
      </c>
      <c r="BF54" s="159">
        <v>0</v>
      </c>
      <c r="BG54" s="159">
        <v>0</v>
      </c>
      <c r="BH54" s="159">
        <v>0</v>
      </c>
      <c r="BI54" s="159">
        <v>0</v>
      </c>
      <c r="BJ54" s="159">
        <v>0</v>
      </c>
      <c r="BK54" s="159">
        <v>0</v>
      </c>
      <c r="BL54" s="159">
        <v>75.713011800967365</v>
      </c>
      <c r="BM54" s="159">
        <v>85.553002346174182</v>
      </c>
      <c r="BN54" s="159">
        <v>82.576428342212608</v>
      </c>
      <c r="BO54" s="159">
        <v>51.170219976053623</v>
      </c>
      <c r="BP54" s="159">
        <v>35.923242674610499</v>
      </c>
      <c r="BQ54" s="159">
        <v>31.828847115498927</v>
      </c>
      <c r="BR54" s="159">
        <v>5.1181607107577687</v>
      </c>
      <c r="BS54" s="159">
        <v>0</v>
      </c>
      <c r="BT54" s="159">
        <v>0</v>
      </c>
      <c r="BU54" s="159">
        <v>0</v>
      </c>
      <c r="BV54" s="159">
        <v>0</v>
      </c>
      <c r="BW54" s="159">
        <v>0</v>
      </c>
      <c r="BX54" s="159">
        <v>0</v>
      </c>
      <c r="BY54" s="159">
        <v>0</v>
      </c>
      <c r="BZ54" s="159">
        <v>0</v>
      </c>
      <c r="CA54" s="159">
        <v>0</v>
      </c>
      <c r="CB54" s="159">
        <v>0</v>
      </c>
      <c r="CC54" s="159">
        <v>0</v>
      </c>
      <c r="CD54" s="159">
        <v>0</v>
      </c>
      <c r="CE54" s="160">
        <v>0</v>
      </c>
    </row>
    <row r="55" spans="1:83" x14ac:dyDescent="0.35">
      <c r="A55" s="153"/>
      <c r="B55" s="53" t="s">
        <v>292</v>
      </c>
      <c r="C55" s="158" t="s">
        <v>251</v>
      </c>
      <c r="D55" s="159">
        <v>0</v>
      </c>
      <c r="E55" s="159">
        <v>0</v>
      </c>
      <c r="F55" s="159">
        <v>0</v>
      </c>
      <c r="G55" s="159">
        <v>0</v>
      </c>
      <c r="H55" s="159">
        <v>0</v>
      </c>
      <c r="I55" s="159">
        <v>0</v>
      </c>
      <c r="J55" s="159">
        <v>0</v>
      </c>
      <c r="K55" s="159">
        <v>0</v>
      </c>
      <c r="L55" s="159">
        <v>0</v>
      </c>
      <c r="M55" s="159">
        <v>0</v>
      </c>
      <c r="N55" s="159">
        <v>0</v>
      </c>
      <c r="O55" s="159">
        <v>0</v>
      </c>
      <c r="P55" s="159">
        <v>0</v>
      </c>
      <c r="Q55" s="159">
        <v>0</v>
      </c>
      <c r="R55" s="159">
        <v>0</v>
      </c>
      <c r="S55" s="159">
        <v>0</v>
      </c>
      <c r="T55" s="159">
        <v>0</v>
      </c>
      <c r="U55" s="159">
        <v>0</v>
      </c>
      <c r="V55" s="159">
        <v>0</v>
      </c>
      <c r="W55" s="159">
        <v>0</v>
      </c>
      <c r="X55" s="159">
        <v>0</v>
      </c>
      <c r="Y55" s="159">
        <v>0</v>
      </c>
      <c r="Z55" s="159">
        <v>0</v>
      </c>
      <c r="AA55" s="159">
        <v>0</v>
      </c>
      <c r="AB55" s="159">
        <v>0</v>
      </c>
      <c r="AC55" s="159">
        <v>0</v>
      </c>
      <c r="AD55" s="159">
        <v>0</v>
      </c>
      <c r="AE55" s="159">
        <v>0</v>
      </c>
      <c r="AF55" s="159">
        <v>0</v>
      </c>
      <c r="AG55" s="159">
        <v>0</v>
      </c>
      <c r="AH55" s="159">
        <v>0</v>
      </c>
      <c r="AI55" s="159">
        <v>0</v>
      </c>
      <c r="AJ55" s="159">
        <v>0</v>
      </c>
      <c r="AK55" s="159">
        <v>0</v>
      </c>
      <c r="AL55" s="159">
        <v>0</v>
      </c>
      <c r="AM55" s="159">
        <v>0</v>
      </c>
      <c r="AN55" s="159">
        <v>0</v>
      </c>
      <c r="AO55" s="159">
        <v>0</v>
      </c>
      <c r="AP55" s="159">
        <v>0</v>
      </c>
      <c r="AQ55" s="159">
        <v>259.99084899531351</v>
      </c>
      <c r="AR55" s="159">
        <v>8.1438938914900838</v>
      </c>
      <c r="AS55" s="159">
        <v>0</v>
      </c>
      <c r="AT55" s="159">
        <v>0</v>
      </c>
      <c r="AU55" s="159">
        <v>0</v>
      </c>
      <c r="AV55" s="159">
        <v>0</v>
      </c>
      <c r="AW55" s="159">
        <v>0</v>
      </c>
      <c r="AX55" s="159">
        <v>0</v>
      </c>
      <c r="AY55" s="159">
        <v>0</v>
      </c>
      <c r="AZ55" s="159">
        <v>0</v>
      </c>
      <c r="BA55" s="159">
        <v>0</v>
      </c>
      <c r="BB55" s="159">
        <v>0</v>
      </c>
      <c r="BC55" s="159">
        <v>0</v>
      </c>
      <c r="BD55" s="159">
        <v>0</v>
      </c>
      <c r="BE55" s="159">
        <v>0</v>
      </c>
      <c r="BF55" s="159">
        <v>0</v>
      </c>
      <c r="BG55" s="159">
        <v>0</v>
      </c>
      <c r="BH55" s="159">
        <v>0</v>
      </c>
      <c r="BI55" s="159">
        <v>0</v>
      </c>
      <c r="BJ55" s="159">
        <v>0</v>
      </c>
      <c r="BK55" s="159">
        <v>0</v>
      </c>
      <c r="BL55" s="159">
        <v>0</v>
      </c>
      <c r="BM55" s="159">
        <v>0</v>
      </c>
      <c r="BN55" s="159">
        <v>0</v>
      </c>
      <c r="BO55" s="159">
        <v>0</v>
      </c>
      <c r="BP55" s="159">
        <v>0</v>
      </c>
      <c r="BQ55" s="159">
        <v>0</v>
      </c>
      <c r="BR55" s="159">
        <v>0</v>
      </c>
      <c r="BS55" s="159">
        <v>0</v>
      </c>
      <c r="BT55" s="159">
        <v>0</v>
      </c>
      <c r="BU55" s="159">
        <v>0</v>
      </c>
      <c r="BV55" s="159">
        <v>0</v>
      </c>
      <c r="BW55" s="159">
        <v>0</v>
      </c>
      <c r="BX55" s="159">
        <v>0</v>
      </c>
      <c r="BY55" s="159">
        <v>0</v>
      </c>
      <c r="BZ55" s="159">
        <v>0</v>
      </c>
      <c r="CA55" s="159">
        <v>0</v>
      </c>
      <c r="CB55" s="159">
        <v>0</v>
      </c>
      <c r="CC55" s="159">
        <v>0</v>
      </c>
      <c r="CD55" s="159">
        <v>0</v>
      </c>
      <c r="CE55" s="160">
        <v>0</v>
      </c>
    </row>
    <row r="56" spans="1:83" ht="27" customHeight="1" x14ac:dyDescent="0.35">
      <c r="A56" s="153"/>
      <c r="B56" s="53" t="s">
        <v>293</v>
      </c>
      <c r="C56" s="158" t="s">
        <v>248</v>
      </c>
      <c r="D56" s="159">
        <v>0</v>
      </c>
      <c r="E56" s="159">
        <v>0</v>
      </c>
      <c r="F56" s="159">
        <v>0</v>
      </c>
      <c r="G56" s="159">
        <v>0</v>
      </c>
      <c r="H56" s="159">
        <v>0</v>
      </c>
      <c r="I56" s="159">
        <v>0</v>
      </c>
      <c r="J56" s="159">
        <v>0</v>
      </c>
      <c r="K56" s="159">
        <v>0</v>
      </c>
      <c r="L56" s="159">
        <v>0</v>
      </c>
      <c r="M56" s="159">
        <v>0</v>
      </c>
      <c r="N56" s="159">
        <v>0</v>
      </c>
      <c r="O56" s="159">
        <v>0</v>
      </c>
      <c r="P56" s="159">
        <v>0</v>
      </c>
      <c r="Q56" s="159">
        <v>0</v>
      </c>
      <c r="R56" s="159">
        <v>0</v>
      </c>
      <c r="S56" s="159">
        <v>0</v>
      </c>
      <c r="T56" s="159">
        <v>0</v>
      </c>
      <c r="U56" s="159">
        <v>0</v>
      </c>
      <c r="V56" s="159">
        <v>0</v>
      </c>
      <c r="W56" s="159">
        <v>0</v>
      </c>
      <c r="X56" s="159">
        <v>0</v>
      </c>
      <c r="Y56" s="159">
        <v>0</v>
      </c>
      <c r="Z56" s="159">
        <v>0</v>
      </c>
      <c r="AA56" s="159">
        <v>0</v>
      </c>
      <c r="AB56" s="159">
        <v>0</v>
      </c>
      <c r="AC56" s="159">
        <v>0</v>
      </c>
      <c r="AD56" s="159">
        <v>0</v>
      </c>
      <c r="AE56" s="159">
        <v>100.81565520537582</v>
      </c>
      <c r="AF56" s="159">
        <v>258.61033014468774</v>
      </c>
      <c r="AG56" s="159">
        <v>298.09257074021679</v>
      </c>
      <c r="AH56" s="159">
        <v>414.84547352686525</v>
      </c>
      <c r="AI56" s="159">
        <v>436.57035275493473</v>
      </c>
      <c r="AJ56" s="159">
        <v>464.83632367220628</v>
      </c>
      <c r="AK56" s="159">
        <v>504.79726008225072</v>
      </c>
      <c r="AL56" s="159">
        <v>555.74744515430837</v>
      </c>
      <c r="AM56" s="159">
        <v>624.66923974126075</v>
      </c>
      <c r="AN56" s="159">
        <v>764.05190697709827</v>
      </c>
      <c r="AO56" s="159">
        <v>812.85186308337256</v>
      </c>
      <c r="AP56" s="159">
        <v>831.46326961285638</v>
      </c>
      <c r="AQ56" s="159">
        <v>813.89662524734274</v>
      </c>
      <c r="AR56" s="159">
        <v>813.9363786164854</v>
      </c>
      <c r="AS56" s="159">
        <v>822.72646509545734</v>
      </c>
      <c r="AT56" s="159">
        <v>939.72309017755424</v>
      </c>
      <c r="AU56" s="159">
        <v>1229.8711923080753</v>
      </c>
      <c r="AV56" s="159">
        <v>1281.5171210166475</v>
      </c>
      <c r="AW56" s="159">
        <v>1368.3666916973345</v>
      </c>
      <c r="AX56" s="159">
        <v>1484.0787939714721</v>
      </c>
      <c r="AY56" s="159">
        <v>1516.4765443421004</v>
      </c>
      <c r="AZ56" s="159">
        <v>1607.6735543463126</v>
      </c>
      <c r="BA56" s="159">
        <v>1771.4642648235899</v>
      </c>
      <c r="BB56" s="159">
        <v>1715.2746169644204</v>
      </c>
      <c r="BC56" s="159">
        <v>1731.8453492365575</v>
      </c>
      <c r="BD56" s="159">
        <v>1723.9142353861741</v>
      </c>
      <c r="BE56" s="159">
        <v>1731.5956918779202</v>
      </c>
      <c r="BF56" s="159">
        <v>1559.3228407016793</v>
      </c>
      <c r="BG56" s="159">
        <v>1487.8870504545664</v>
      </c>
      <c r="BH56" s="159">
        <v>1416.9582092009919</v>
      </c>
      <c r="BI56" s="159">
        <v>1351.6182843533124</v>
      </c>
      <c r="BJ56" s="159">
        <v>1317.1284553778189</v>
      </c>
      <c r="BK56" s="159">
        <v>1279.3611788305529</v>
      </c>
      <c r="BL56" s="159">
        <v>1219.7695461671776</v>
      </c>
      <c r="BM56" s="159">
        <v>1229.5982258627575</v>
      </c>
      <c r="BN56" s="159">
        <v>1185.0307985534259</v>
      </c>
      <c r="BO56" s="159">
        <v>1154.4592377948193</v>
      </c>
      <c r="BP56" s="159">
        <v>1142.7578996429584</v>
      </c>
      <c r="BQ56" s="159">
        <v>1085.2288509943123</v>
      </c>
      <c r="BR56" s="159">
        <v>917.89143072381853</v>
      </c>
      <c r="BS56" s="159">
        <v>581.676821578052</v>
      </c>
      <c r="BT56" s="159">
        <v>284.37234580311957</v>
      </c>
      <c r="BU56" s="159">
        <v>142.7684367155407</v>
      </c>
      <c r="BV56" s="159">
        <v>113.95821485434267</v>
      </c>
      <c r="BW56" s="159">
        <v>101.75627435534622</v>
      </c>
      <c r="BX56" s="159">
        <v>77.509337054672258</v>
      </c>
      <c r="BY56" s="159">
        <v>67.604026628193722</v>
      </c>
      <c r="BZ56" s="159">
        <v>58.535337306050231</v>
      </c>
      <c r="CA56" s="159">
        <v>57.208732037586863</v>
      </c>
      <c r="CB56" s="159">
        <v>52.051312095208232</v>
      </c>
      <c r="CC56" s="159">
        <v>44.609886856958894</v>
      </c>
      <c r="CD56" s="159">
        <v>36.779382566284887</v>
      </c>
      <c r="CE56" s="160">
        <v>29.221098657379564</v>
      </c>
    </row>
    <row r="57" spans="1:83" x14ac:dyDescent="0.35">
      <c r="A57" s="153"/>
      <c r="B57" s="53" t="s">
        <v>294</v>
      </c>
      <c r="C57" s="158" t="s">
        <v>251</v>
      </c>
      <c r="D57" s="159">
        <v>1796.6191929599784</v>
      </c>
      <c r="E57" s="159">
        <v>2637.6228324231406</v>
      </c>
      <c r="F57" s="159">
        <v>2695.0798928203681</v>
      </c>
      <c r="G57" s="159">
        <v>2317.3008368131123</v>
      </c>
      <c r="H57" s="159">
        <v>2657.7573578614852</v>
      </c>
      <c r="I57" s="159">
        <v>2790.8917709640077</v>
      </c>
      <c r="J57" s="159">
        <v>2722.1878392641866</v>
      </c>
      <c r="K57" s="159">
        <v>3085.2288210140305</v>
      </c>
      <c r="L57" s="159">
        <v>2816.71116169478</v>
      </c>
      <c r="M57" s="159">
        <v>3101.8068235396809</v>
      </c>
      <c r="N57" s="159">
        <v>3628.84573773087</v>
      </c>
      <c r="O57" s="159">
        <v>3530.5312445837894</v>
      </c>
      <c r="P57" s="159">
        <v>3576.3983944540314</v>
      </c>
      <c r="Q57" s="159">
        <v>3950.186599015175</v>
      </c>
      <c r="R57" s="159">
        <v>3999.6314386561212</v>
      </c>
      <c r="S57" s="159">
        <v>4662.7472868405084</v>
      </c>
      <c r="T57" s="159">
        <v>4673.1159806110463</v>
      </c>
      <c r="U57" s="159">
        <v>5485.3479443927918</v>
      </c>
      <c r="V57" s="159">
        <v>5496.3099279387252</v>
      </c>
      <c r="W57" s="159">
        <v>6599.4039143611417</v>
      </c>
      <c r="X57" s="159">
        <v>6764.9378697001939</v>
      </c>
      <c r="Y57" s="159">
        <v>6949.3651733425822</v>
      </c>
      <c r="Z57" s="159">
        <v>6176.5517151641434</v>
      </c>
      <c r="AA57" s="159">
        <v>4957.6856419384349</v>
      </c>
      <c r="AB57" s="159">
        <v>4114.9233981798916</v>
      </c>
      <c r="AC57" s="159">
        <v>3985.5679202758688</v>
      </c>
      <c r="AD57" s="159">
        <v>3736.2181752447004</v>
      </c>
      <c r="AE57" s="159">
        <v>3695.0328193531695</v>
      </c>
      <c r="AF57" s="159">
        <v>3784.8804253287803</v>
      </c>
      <c r="AG57" s="159">
        <v>3921.2570471248182</v>
      </c>
      <c r="AH57" s="159">
        <v>4184.5282547057714</v>
      </c>
      <c r="AI57" s="159">
        <v>3364.1597771115557</v>
      </c>
      <c r="AJ57" s="159">
        <v>2814.8421822372493</v>
      </c>
      <c r="AK57" s="159">
        <v>2640.4779758148497</v>
      </c>
      <c r="AL57" s="159">
        <v>1999.2473026979665</v>
      </c>
      <c r="AM57" s="159">
        <v>909.54587105183577</v>
      </c>
      <c r="AN57" s="159">
        <v>903.26475443478989</v>
      </c>
      <c r="AO57" s="159">
        <v>843.4102038007926</v>
      </c>
      <c r="AP57" s="159">
        <v>522.21728161649571</v>
      </c>
      <c r="AQ57" s="159">
        <v>532.17760127845781</v>
      </c>
      <c r="AR57" s="159">
        <v>494.09035126752099</v>
      </c>
      <c r="AS57" s="159">
        <v>484.35174924485364</v>
      </c>
      <c r="AT57" s="159">
        <v>474.07644440353681</v>
      </c>
      <c r="AU57" s="159">
        <v>564.20572240701892</v>
      </c>
      <c r="AV57" s="159">
        <v>728.73191856160179</v>
      </c>
      <c r="AW57" s="159">
        <v>710.2192035275732</v>
      </c>
      <c r="AX57" s="159">
        <v>654.13899159462062</v>
      </c>
      <c r="AY57" s="159">
        <v>22.181194975335814</v>
      </c>
      <c r="AZ57" s="159">
        <v>0</v>
      </c>
      <c r="BA57" s="159">
        <v>0</v>
      </c>
      <c r="BB57" s="159">
        <v>0</v>
      </c>
      <c r="BC57" s="159">
        <v>0</v>
      </c>
      <c r="BD57" s="159">
        <v>0</v>
      </c>
      <c r="BE57" s="159">
        <v>0</v>
      </c>
      <c r="BF57" s="159">
        <v>0</v>
      </c>
      <c r="BG57" s="159">
        <v>0</v>
      </c>
      <c r="BH57" s="159">
        <v>0</v>
      </c>
      <c r="BI57" s="159">
        <v>0</v>
      </c>
      <c r="BJ57" s="159">
        <v>0</v>
      </c>
      <c r="BK57" s="159">
        <v>0</v>
      </c>
      <c r="BL57" s="159">
        <v>0</v>
      </c>
      <c r="BM57" s="159">
        <v>0</v>
      </c>
      <c r="BN57" s="159">
        <v>0</v>
      </c>
      <c r="BO57" s="159">
        <v>0</v>
      </c>
      <c r="BP57" s="159">
        <v>0</v>
      </c>
      <c r="BQ57" s="159">
        <v>0</v>
      </c>
      <c r="BR57" s="159">
        <v>0</v>
      </c>
      <c r="BS57" s="159">
        <v>0</v>
      </c>
      <c r="BT57" s="159">
        <v>0</v>
      </c>
      <c r="BU57" s="159">
        <v>0</v>
      </c>
      <c r="BV57" s="159">
        <v>0</v>
      </c>
      <c r="BW57" s="159">
        <v>0</v>
      </c>
      <c r="BX57" s="159">
        <v>0</v>
      </c>
      <c r="BY57" s="159">
        <v>0</v>
      </c>
      <c r="BZ57" s="159">
        <v>0</v>
      </c>
      <c r="CA57" s="159">
        <v>0</v>
      </c>
      <c r="CB57" s="159">
        <v>0</v>
      </c>
      <c r="CC57" s="159">
        <v>0</v>
      </c>
      <c r="CD57" s="159">
        <v>0</v>
      </c>
      <c r="CE57" s="160">
        <v>0</v>
      </c>
    </row>
    <row r="58" spans="1:83" x14ac:dyDescent="0.35">
      <c r="A58" s="153"/>
      <c r="B58" s="53" t="s">
        <v>295</v>
      </c>
      <c r="C58" s="158" t="s">
        <v>257</v>
      </c>
      <c r="D58" s="159">
        <v>0</v>
      </c>
      <c r="E58" s="159">
        <v>0</v>
      </c>
      <c r="F58" s="159">
        <v>0</v>
      </c>
      <c r="G58" s="159">
        <v>0</v>
      </c>
      <c r="H58" s="159">
        <v>0</v>
      </c>
      <c r="I58" s="159">
        <v>0</v>
      </c>
      <c r="J58" s="159">
        <v>0</v>
      </c>
      <c r="K58" s="159">
        <v>0</v>
      </c>
      <c r="L58" s="159">
        <v>0</v>
      </c>
      <c r="M58" s="159">
        <v>0</v>
      </c>
      <c r="N58" s="159">
        <v>0</v>
      </c>
      <c r="O58" s="159">
        <v>0</v>
      </c>
      <c r="P58" s="159">
        <v>0</v>
      </c>
      <c r="Q58" s="159">
        <v>0</v>
      </c>
      <c r="R58" s="159">
        <v>0</v>
      </c>
      <c r="S58" s="159">
        <v>0</v>
      </c>
      <c r="T58" s="159">
        <v>0</v>
      </c>
      <c r="U58" s="159">
        <v>0</v>
      </c>
      <c r="V58" s="159">
        <v>0</v>
      </c>
      <c r="W58" s="159">
        <v>0</v>
      </c>
      <c r="X58" s="159">
        <v>0</v>
      </c>
      <c r="Y58" s="159">
        <v>0</v>
      </c>
      <c r="Z58" s="159">
        <v>0</v>
      </c>
      <c r="AA58" s="159">
        <v>0</v>
      </c>
      <c r="AB58" s="159">
        <v>0</v>
      </c>
      <c r="AC58" s="159">
        <v>0</v>
      </c>
      <c r="AD58" s="159">
        <v>0</v>
      </c>
      <c r="AE58" s="159">
        <v>0</v>
      </c>
      <c r="AF58" s="159">
        <v>0</v>
      </c>
      <c r="AG58" s="159">
        <v>0</v>
      </c>
      <c r="AH58" s="159">
        <v>0</v>
      </c>
      <c r="AI58" s="159">
        <v>0</v>
      </c>
      <c r="AJ58" s="159">
        <v>0</v>
      </c>
      <c r="AK58" s="159">
        <v>0</v>
      </c>
      <c r="AL58" s="159">
        <v>0</v>
      </c>
      <c r="AM58" s="159">
        <v>0</v>
      </c>
      <c r="AN58" s="159">
        <v>0</v>
      </c>
      <c r="AO58" s="159">
        <v>0</v>
      </c>
      <c r="AP58" s="159">
        <v>0</v>
      </c>
      <c r="AQ58" s="159">
        <v>0</v>
      </c>
      <c r="AR58" s="159">
        <v>303.72297066871988</v>
      </c>
      <c r="AS58" s="159">
        <v>221.14129509146844</v>
      </c>
      <c r="AT58" s="159">
        <v>215.6765952014315</v>
      </c>
      <c r="AU58" s="159">
        <v>261.29314416132479</v>
      </c>
      <c r="AV58" s="159">
        <v>255.11222779798842</v>
      </c>
      <c r="AW58" s="159">
        <v>271.83494079565082</v>
      </c>
      <c r="AX58" s="159">
        <v>257.29454245506059</v>
      </c>
      <c r="AY58" s="159">
        <v>254.31664255679814</v>
      </c>
      <c r="AZ58" s="159">
        <v>238.73334881980387</v>
      </c>
      <c r="BA58" s="159">
        <v>227.96456113814114</v>
      </c>
      <c r="BB58" s="159">
        <v>248.39904658761515</v>
      </c>
      <c r="BC58" s="159">
        <v>222.78357894682921</v>
      </c>
      <c r="BD58" s="159">
        <v>214.54591040957897</v>
      </c>
      <c r="BE58" s="159">
        <v>226.51327428712571</v>
      </c>
      <c r="BF58" s="159">
        <v>220.68376853564854</v>
      </c>
      <c r="BG58" s="159">
        <v>246.1695928039457</v>
      </c>
      <c r="BH58" s="159">
        <v>248.10854867577876</v>
      </c>
      <c r="BI58" s="159">
        <v>286.35858576174354</v>
      </c>
      <c r="BJ58" s="159">
        <v>397.21679176381025</v>
      </c>
      <c r="BK58" s="159">
        <v>334.04910867063188</v>
      </c>
      <c r="BL58" s="159">
        <v>299.02838980102655</v>
      </c>
      <c r="BM58" s="159">
        <v>366.21725524267902</v>
      </c>
      <c r="BN58" s="159">
        <v>364.59068816504998</v>
      </c>
      <c r="BO58" s="159">
        <v>166.06277062807729</v>
      </c>
      <c r="BP58" s="159">
        <v>124.83213741914292</v>
      </c>
      <c r="BQ58" s="159">
        <v>11.086725042773576</v>
      </c>
      <c r="BR58" s="159">
        <v>0</v>
      </c>
      <c r="BS58" s="159">
        <v>0</v>
      </c>
      <c r="BT58" s="159">
        <v>0</v>
      </c>
      <c r="BU58" s="159">
        <v>0</v>
      </c>
      <c r="BV58" s="159">
        <v>0</v>
      </c>
      <c r="BW58" s="159">
        <v>0</v>
      </c>
      <c r="BX58" s="159">
        <v>0</v>
      </c>
      <c r="BY58" s="159">
        <v>0</v>
      </c>
      <c r="BZ58" s="159">
        <v>0</v>
      </c>
      <c r="CA58" s="159">
        <v>0</v>
      </c>
      <c r="CB58" s="159">
        <v>0</v>
      </c>
      <c r="CC58" s="159">
        <v>0</v>
      </c>
      <c r="CD58" s="159">
        <v>0</v>
      </c>
      <c r="CE58" s="160">
        <v>0</v>
      </c>
    </row>
    <row r="59" spans="1:83" x14ac:dyDescent="0.35">
      <c r="A59" s="153"/>
      <c r="B59" s="53" t="s">
        <v>296</v>
      </c>
      <c r="C59" s="158" t="s">
        <v>248</v>
      </c>
      <c r="D59" s="159">
        <v>0</v>
      </c>
      <c r="E59" s="159">
        <v>0</v>
      </c>
      <c r="F59" s="159">
        <v>0</v>
      </c>
      <c r="G59" s="159">
        <v>0</v>
      </c>
      <c r="H59" s="159">
        <v>0</v>
      </c>
      <c r="I59" s="159">
        <v>0</v>
      </c>
      <c r="J59" s="159">
        <v>0</v>
      </c>
      <c r="K59" s="159">
        <v>0</v>
      </c>
      <c r="L59" s="159">
        <v>0</v>
      </c>
      <c r="M59" s="159">
        <v>0</v>
      </c>
      <c r="N59" s="159">
        <v>0</v>
      </c>
      <c r="O59" s="159">
        <v>0</v>
      </c>
      <c r="P59" s="159">
        <v>0</v>
      </c>
      <c r="Q59" s="159">
        <v>0</v>
      </c>
      <c r="R59" s="159">
        <v>0</v>
      </c>
      <c r="S59" s="159">
        <v>0</v>
      </c>
      <c r="T59" s="159">
        <v>0</v>
      </c>
      <c r="U59" s="159">
        <v>0</v>
      </c>
      <c r="V59" s="159">
        <v>0</v>
      </c>
      <c r="W59" s="159">
        <v>0</v>
      </c>
      <c r="X59" s="159">
        <v>0</v>
      </c>
      <c r="Y59" s="159">
        <v>0</v>
      </c>
      <c r="Z59" s="159">
        <v>0</v>
      </c>
      <c r="AA59" s="159">
        <v>0</v>
      </c>
      <c r="AB59" s="159">
        <v>0</v>
      </c>
      <c r="AC59" s="159">
        <v>0</v>
      </c>
      <c r="AD59" s="159">
        <v>0</v>
      </c>
      <c r="AE59" s="159">
        <v>0</v>
      </c>
      <c r="AF59" s="159">
        <v>0</v>
      </c>
      <c r="AG59" s="159">
        <v>0</v>
      </c>
      <c r="AH59" s="159">
        <v>0</v>
      </c>
      <c r="AI59" s="159">
        <v>0</v>
      </c>
      <c r="AJ59" s="159">
        <v>0</v>
      </c>
      <c r="AK59" s="159">
        <v>0</v>
      </c>
      <c r="AL59" s="159">
        <v>0</v>
      </c>
      <c r="AM59" s="159">
        <v>0</v>
      </c>
      <c r="AN59" s="159">
        <v>0</v>
      </c>
      <c r="AO59" s="159">
        <v>0</v>
      </c>
      <c r="AP59" s="159">
        <v>2.9174149810977417</v>
      </c>
      <c r="AQ59" s="159">
        <v>1.8805349406060499</v>
      </c>
      <c r="AR59" s="159">
        <v>1.8300595944530496</v>
      </c>
      <c r="AS59" s="159">
        <v>0.11889316940401529</v>
      </c>
      <c r="AT59" s="159">
        <v>9.6440753951859609E-2</v>
      </c>
      <c r="AU59" s="159">
        <v>2.1721482995063868</v>
      </c>
      <c r="AV59" s="159">
        <v>2.1381474973181063</v>
      </c>
      <c r="AW59" s="159">
        <v>3.934419806939049</v>
      </c>
      <c r="AX59" s="159">
        <v>3.6377200533038083</v>
      </c>
      <c r="AY59" s="159">
        <v>5.5027847867978927</v>
      </c>
      <c r="AZ59" s="159">
        <v>4.6040987832316365</v>
      </c>
      <c r="BA59" s="159">
        <v>5.6185950215163931</v>
      </c>
      <c r="BB59" s="159">
        <v>7.6228850550001672</v>
      </c>
      <c r="BC59" s="159">
        <v>11.48839163076965</v>
      </c>
      <c r="BD59" s="159">
        <v>3.3417360016576665</v>
      </c>
      <c r="BE59" s="159">
        <v>14.483525244123861</v>
      </c>
      <c r="BF59" s="159">
        <v>11.66506937740728</v>
      </c>
      <c r="BG59" s="159">
        <v>9.3894399404196314</v>
      </c>
      <c r="BH59" s="159">
        <v>11.906161667854292</v>
      </c>
      <c r="BI59" s="159">
        <v>12.206747529089331</v>
      </c>
      <c r="BJ59" s="159">
        <v>14.000756279817796</v>
      </c>
      <c r="BK59" s="159">
        <v>17.091961023663835</v>
      </c>
      <c r="BL59" s="159">
        <v>22.128032120496069</v>
      </c>
      <c r="BM59" s="159">
        <v>21.835908313630988</v>
      </c>
      <c r="BN59" s="159">
        <v>21.477654793096995</v>
      </c>
      <c r="BO59" s="159">
        <v>21.103501288749193</v>
      </c>
      <c r="BP59" s="159">
        <v>20.74415074795138</v>
      </c>
      <c r="BQ59" s="159">
        <v>20.321690561096741</v>
      </c>
      <c r="BR59" s="159">
        <v>20.100400714685655</v>
      </c>
      <c r="BS59" s="159">
        <v>16.314040076788967</v>
      </c>
      <c r="BT59" s="159">
        <v>0</v>
      </c>
      <c r="BU59" s="159">
        <v>0</v>
      </c>
      <c r="BV59" s="159">
        <v>0</v>
      </c>
      <c r="BW59" s="159">
        <v>0</v>
      </c>
      <c r="BX59" s="159">
        <v>0</v>
      </c>
      <c r="BY59" s="159">
        <v>0</v>
      </c>
      <c r="BZ59" s="159">
        <v>0</v>
      </c>
      <c r="CA59" s="159">
        <v>0</v>
      </c>
      <c r="CB59" s="159">
        <v>0</v>
      </c>
      <c r="CC59" s="159">
        <v>0</v>
      </c>
      <c r="CD59" s="159">
        <v>0</v>
      </c>
      <c r="CE59" s="160">
        <v>0</v>
      </c>
    </row>
    <row r="60" spans="1:83" x14ac:dyDescent="0.35">
      <c r="A60" s="153"/>
      <c r="B60" s="53" t="s">
        <v>35</v>
      </c>
      <c r="D60" s="159">
        <f t="shared" ref="D60:AI60" si="10">SUM(D61:D62)</f>
        <v>7285.6005893825331</v>
      </c>
      <c r="E60" s="159">
        <f t="shared" si="10"/>
        <v>10022.966763207934</v>
      </c>
      <c r="F60" s="159">
        <f t="shared" si="10"/>
        <v>9766.7180955560289</v>
      </c>
      <c r="G60" s="159">
        <f t="shared" si="10"/>
        <v>10074.584364786233</v>
      </c>
      <c r="H60" s="159">
        <f t="shared" si="10"/>
        <v>10587.404626329526</v>
      </c>
      <c r="I60" s="159">
        <f t="shared" si="10"/>
        <v>10982.767263593345</v>
      </c>
      <c r="J60" s="159">
        <f t="shared" si="10"/>
        <v>11214.125288140396</v>
      </c>
      <c r="K60" s="159">
        <f t="shared" si="10"/>
        <v>13397.203464744662</v>
      </c>
      <c r="L60" s="159">
        <f t="shared" si="10"/>
        <v>13046.586652772407</v>
      </c>
      <c r="M60" s="159">
        <f t="shared" si="10"/>
        <v>13423.528452679355</v>
      </c>
      <c r="N60" s="159">
        <f t="shared" si="10"/>
        <v>16782.392198314901</v>
      </c>
      <c r="O60" s="159">
        <f t="shared" si="10"/>
        <v>17760.788879720902</v>
      </c>
      <c r="P60" s="159">
        <f t="shared" si="10"/>
        <v>17932.326468192103</v>
      </c>
      <c r="Q60" s="159">
        <f t="shared" si="10"/>
        <v>20029.439036015498</v>
      </c>
      <c r="R60" s="159">
        <f t="shared" si="10"/>
        <v>19988.250985383005</v>
      </c>
      <c r="S60" s="159">
        <f t="shared" si="10"/>
        <v>23357.586722166554</v>
      </c>
      <c r="T60" s="159">
        <f t="shared" si="10"/>
        <v>23602.841142488945</v>
      </c>
      <c r="U60" s="159">
        <f t="shared" si="10"/>
        <v>27322.992698468399</v>
      </c>
      <c r="V60" s="159">
        <f t="shared" si="10"/>
        <v>26696.362507130947</v>
      </c>
      <c r="W60" s="159">
        <f t="shared" si="10"/>
        <v>28298.342086789831</v>
      </c>
      <c r="X60" s="159">
        <f t="shared" si="10"/>
        <v>29966.500041068626</v>
      </c>
      <c r="Y60" s="159">
        <f t="shared" si="10"/>
        <v>29542.519468280763</v>
      </c>
      <c r="Z60" s="159">
        <f t="shared" si="10"/>
        <v>29505.967679719102</v>
      </c>
      <c r="AA60" s="159">
        <f t="shared" si="10"/>
        <v>31774.048480499136</v>
      </c>
      <c r="AB60" s="159">
        <f t="shared" si="10"/>
        <v>33921.921860563481</v>
      </c>
      <c r="AC60" s="159">
        <f t="shared" si="10"/>
        <v>36174.467148976917</v>
      </c>
      <c r="AD60" s="159">
        <f t="shared" si="10"/>
        <v>39047.872681739042</v>
      </c>
      <c r="AE60" s="159">
        <f t="shared" si="10"/>
        <v>41933.228862104988</v>
      </c>
      <c r="AF60" s="159">
        <f t="shared" si="10"/>
        <v>43384.743615511907</v>
      </c>
      <c r="AG60" s="159">
        <f t="shared" si="10"/>
        <v>44395.6969119278</v>
      </c>
      <c r="AH60" s="159">
        <f t="shared" si="10"/>
        <v>45626.989834715656</v>
      </c>
      <c r="AI60" s="159">
        <f t="shared" si="10"/>
        <v>45464.950148078613</v>
      </c>
      <c r="AJ60" s="159">
        <f t="shared" ref="AJ60:BO60" si="11">SUM(AJ61:AJ62)</f>
        <v>45467.878919196177</v>
      </c>
      <c r="AK60" s="159">
        <f t="shared" si="11"/>
        <v>47237.374376158303</v>
      </c>
      <c r="AL60" s="159">
        <f t="shared" si="11"/>
        <v>49039.298910401922</v>
      </c>
      <c r="AM60" s="159">
        <f t="shared" si="11"/>
        <v>50296.170544881512</v>
      </c>
      <c r="AN60" s="159">
        <f t="shared" si="11"/>
        <v>49556.536186857811</v>
      </c>
      <c r="AO60" s="159">
        <f t="shared" si="11"/>
        <v>50803.24144271078</v>
      </c>
      <c r="AP60" s="159">
        <f t="shared" si="11"/>
        <v>51977.986892223809</v>
      </c>
      <c r="AQ60" s="159">
        <f t="shared" si="11"/>
        <v>51523.196857429131</v>
      </c>
      <c r="AR60" s="159">
        <f t="shared" si="11"/>
        <v>49609.080459636614</v>
      </c>
      <c r="AS60" s="159">
        <f t="shared" si="11"/>
        <v>49297.711578424067</v>
      </c>
      <c r="AT60" s="159">
        <f t="shared" si="11"/>
        <v>49831.075652550833</v>
      </c>
      <c r="AU60" s="159">
        <f t="shared" si="11"/>
        <v>52764.564046443629</v>
      </c>
      <c r="AV60" s="159">
        <f t="shared" si="11"/>
        <v>53536.748857593317</v>
      </c>
      <c r="AW60" s="159">
        <f t="shared" si="11"/>
        <v>54909.245385538561</v>
      </c>
      <c r="AX60" s="159">
        <f t="shared" si="11"/>
        <v>55071.954813454642</v>
      </c>
      <c r="AY60" s="159">
        <f t="shared" si="11"/>
        <v>55449.926433432935</v>
      </c>
      <c r="AZ60" s="159">
        <f t="shared" si="11"/>
        <v>56840.006247672289</v>
      </c>
      <c r="BA60" s="159">
        <f t="shared" si="11"/>
        <v>59566.329669396953</v>
      </c>
      <c r="BB60" s="159">
        <f t="shared" si="11"/>
        <v>62048.42132435344</v>
      </c>
      <c r="BC60" s="159">
        <f t="shared" si="11"/>
        <v>65062.054283428995</v>
      </c>
      <c r="BD60" s="159">
        <f t="shared" si="11"/>
        <v>65857.695692485562</v>
      </c>
      <c r="BE60" s="159">
        <f t="shared" si="11"/>
        <v>69822.055805707467</v>
      </c>
      <c r="BF60" s="159">
        <f t="shared" si="11"/>
        <v>72242.762318851863</v>
      </c>
      <c r="BG60" s="159">
        <f t="shared" si="11"/>
        <v>73923.921202960453</v>
      </c>
      <c r="BH60" s="159">
        <f t="shared" si="11"/>
        <v>75293.790334728517</v>
      </c>
      <c r="BI60" s="159">
        <f t="shared" si="11"/>
        <v>77207.997457377453</v>
      </c>
      <c r="BJ60" s="159">
        <f t="shared" si="11"/>
        <v>78230.839134336813</v>
      </c>
      <c r="BK60" s="159">
        <f t="shared" si="11"/>
        <v>82022.247176710545</v>
      </c>
      <c r="BL60" s="159">
        <f t="shared" si="11"/>
        <v>84647.417506115453</v>
      </c>
      <c r="BM60" s="159">
        <f t="shared" si="11"/>
        <v>90734.185823967768</v>
      </c>
      <c r="BN60" s="159">
        <f t="shared" si="11"/>
        <v>93166.85475133374</v>
      </c>
      <c r="BO60" s="159">
        <f t="shared" si="11"/>
        <v>97201.187049586937</v>
      </c>
      <c r="BP60" s="159">
        <f t="shared" ref="BP60:CE60" si="12">SUM(BP61:BP62)</f>
        <v>102836.82592775312</v>
      </c>
      <c r="BQ60" s="159">
        <f t="shared" si="12"/>
        <v>104909.65422746149</v>
      </c>
      <c r="BR60" s="159">
        <f t="shared" si="12"/>
        <v>108019.17562367507</v>
      </c>
      <c r="BS60" s="159">
        <f t="shared" si="12"/>
        <v>110698.511682171</v>
      </c>
      <c r="BT60" s="159">
        <f t="shared" si="12"/>
        <v>111156.98963344446</v>
      </c>
      <c r="BU60" s="159">
        <f t="shared" si="12"/>
        <v>111984.22718974487</v>
      </c>
      <c r="BV60" s="159">
        <f t="shared" si="12"/>
        <v>113470.48568618383</v>
      </c>
      <c r="BW60" s="159">
        <f t="shared" si="12"/>
        <v>112942.51452310858</v>
      </c>
      <c r="BX60" s="159">
        <f t="shared" si="12"/>
        <v>109743.92056718559</v>
      </c>
      <c r="BY60" s="159">
        <f t="shared" si="12"/>
        <v>112898.50615017589</v>
      </c>
      <c r="BZ60" s="159">
        <f t="shared" si="12"/>
        <v>112508.89580083611</v>
      </c>
      <c r="CA60" s="159">
        <f t="shared" si="12"/>
        <v>124309.28935265668</v>
      </c>
      <c r="CB60" s="159">
        <f t="shared" si="12"/>
        <v>132578.23868074757</v>
      </c>
      <c r="CC60" s="159">
        <f t="shared" si="12"/>
        <v>136948.1571172828</v>
      </c>
      <c r="CD60" s="159">
        <f t="shared" si="12"/>
        <v>139203.76244985024</v>
      </c>
      <c r="CE60" s="160">
        <f t="shared" si="12"/>
        <v>139588.3859809273</v>
      </c>
    </row>
    <row r="61" spans="1:83" x14ac:dyDescent="0.35">
      <c r="A61" s="153"/>
      <c r="B61" s="73" t="s">
        <v>254</v>
      </c>
      <c r="C61" s="158" t="s">
        <v>251</v>
      </c>
      <c r="D61" s="159">
        <v>7285.6005893825331</v>
      </c>
      <c r="E61" s="159">
        <v>10022.966763207934</v>
      </c>
      <c r="F61" s="159">
        <v>9766.7180955560289</v>
      </c>
      <c r="G61" s="159">
        <v>10074.584364786233</v>
      </c>
      <c r="H61" s="159">
        <v>10587.404626329526</v>
      </c>
      <c r="I61" s="159">
        <v>10982.767263593345</v>
      </c>
      <c r="J61" s="159">
        <v>11214.125288140396</v>
      </c>
      <c r="K61" s="159">
        <v>13397.203464744662</v>
      </c>
      <c r="L61" s="159">
        <v>13046.586652772407</v>
      </c>
      <c r="M61" s="159">
        <v>13423.528452679355</v>
      </c>
      <c r="N61" s="159">
        <v>16782.392198314901</v>
      </c>
      <c r="O61" s="159">
        <v>17760.788879720902</v>
      </c>
      <c r="P61" s="159">
        <v>17932.326468192103</v>
      </c>
      <c r="Q61" s="159">
        <v>20029.439036015498</v>
      </c>
      <c r="R61" s="159">
        <v>19988.250985383005</v>
      </c>
      <c r="S61" s="159">
        <v>23357.586722166554</v>
      </c>
      <c r="T61" s="159">
        <v>23602.841142488945</v>
      </c>
      <c r="U61" s="159">
        <v>27322.992698468399</v>
      </c>
      <c r="V61" s="159">
        <v>26696.362507130947</v>
      </c>
      <c r="W61" s="159">
        <v>28298.342086789831</v>
      </c>
      <c r="X61" s="159">
        <v>29966.500041068626</v>
      </c>
      <c r="Y61" s="159">
        <v>29542.519468280763</v>
      </c>
      <c r="Z61" s="159">
        <v>29383.659724963378</v>
      </c>
      <c r="AA61" s="159">
        <v>31422.232548672702</v>
      </c>
      <c r="AB61" s="159">
        <v>33539.599314965213</v>
      </c>
      <c r="AC61" s="159">
        <v>35812.696450818214</v>
      </c>
      <c r="AD61" s="159">
        <v>38716.79346199362</v>
      </c>
      <c r="AE61" s="159">
        <v>41638.603800772034</v>
      </c>
      <c r="AF61" s="159">
        <v>43111.638901081824</v>
      </c>
      <c r="AG61" s="159">
        <v>44155.213242499172</v>
      </c>
      <c r="AH61" s="159">
        <v>45404.536464853423</v>
      </c>
      <c r="AI61" s="159">
        <v>45280.049763382405</v>
      </c>
      <c r="AJ61" s="159">
        <v>45304.325397904104</v>
      </c>
      <c r="AK61" s="159">
        <v>47085.935198133629</v>
      </c>
      <c r="AL61" s="159">
        <v>48894.948924647557</v>
      </c>
      <c r="AM61" s="159">
        <v>50155.44835351123</v>
      </c>
      <c r="AN61" s="159">
        <v>49430.273371721763</v>
      </c>
      <c r="AO61" s="159">
        <v>50677.95224576936</v>
      </c>
      <c r="AP61" s="159">
        <v>51870.042537923189</v>
      </c>
      <c r="AQ61" s="159">
        <v>51420.749063905263</v>
      </c>
      <c r="AR61" s="159">
        <v>49516.09232606586</v>
      </c>
      <c r="AS61" s="159">
        <v>49215.501707507967</v>
      </c>
      <c r="AT61" s="159">
        <v>49752.544384974899</v>
      </c>
      <c r="AU61" s="159">
        <v>52690.632617142292</v>
      </c>
      <c r="AV61" s="159">
        <v>53465.553350758462</v>
      </c>
      <c r="AW61" s="159">
        <v>54838.873364402185</v>
      </c>
      <c r="AX61" s="159">
        <v>55005.561160130375</v>
      </c>
      <c r="AY61" s="159">
        <v>55383.798745912718</v>
      </c>
      <c r="AZ61" s="159">
        <v>56787.247251399524</v>
      </c>
      <c r="BA61" s="159">
        <v>59514.465851778834</v>
      </c>
      <c r="BB61" s="159">
        <v>61998.264344041847</v>
      </c>
      <c r="BC61" s="159">
        <v>65014.419195014794</v>
      </c>
      <c r="BD61" s="159">
        <v>65810.879092946576</v>
      </c>
      <c r="BE61" s="159">
        <v>69774.419261918127</v>
      </c>
      <c r="BF61" s="159">
        <v>72195.773788211329</v>
      </c>
      <c r="BG61" s="159">
        <v>73876.715188965434</v>
      </c>
      <c r="BH61" s="159">
        <v>75247.062083020035</v>
      </c>
      <c r="BI61" s="159">
        <v>77162.169215581351</v>
      </c>
      <c r="BJ61" s="159">
        <v>78181.143739704014</v>
      </c>
      <c r="BK61" s="159">
        <v>81965.859002050114</v>
      </c>
      <c r="BL61" s="159">
        <v>84585.544879818466</v>
      </c>
      <c r="BM61" s="159">
        <v>90669.512948526666</v>
      </c>
      <c r="BN61" s="159">
        <v>93089.345600279747</v>
      </c>
      <c r="BO61" s="159">
        <v>97119.171101384898</v>
      </c>
      <c r="BP61" s="159">
        <v>102740.15431364039</v>
      </c>
      <c r="BQ61" s="159">
        <v>104788.91202333817</v>
      </c>
      <c r="BR61" s="159">
        <v>107909.16211795477</v>
      </c>
      <c r="BS61" s="159">
        <v>110583.44378428732</v>
      </c>
      <c r="BT61" s="159">
        <v>111036.49029723894</v>
      </c>
      <c r="BU61" s="159">
        <v>111859.32381871168</v>
      </c>
      <c r="BV61" s="159">
        <v>113337.80225704369</v>
      </c>
      <c r="BW61" s="159">
        <v>112806.86174840585</v>
      </c>
      <c r="BX61" s="159">
        <v>109452.82498587637</v>
      </c>
      <c r="BY61" s="159">
        <v>112747.43192903303</v>
      </c>
      <c r="BZ61" s="159">
        <v>112340.66631419564</v>
      </c>
      <c r="CA61" s="159">
        <v>124114.36923238869</v>
      </c>
      <c r="CB61" s="159">
        <v>132390.40932958756</v>
      </c>
      <c r="CC61" s="159">
        <v>136762.16001974832</v>
      </c>
      <c r="CD61" s="159">
        <v>139015.98887873002</v>
      </c>
      <c r="CE61" s="160">
        <v>139398.69508915936</v>
      </c>
    </row>
    <row r="62" spans="1:83" x14ac:dyDescent="0.35">
      <c r="A62" s="153"/>
      <c r="B62" s="73" t="s">
        <v>255</v>
      </c>
      <c r="C62" s="158" t="s">
        <v>248</v>
      </c>
      <c r="D62" s="159">
        <v>0</v>
      </c>
      <c r="E62" s="159">
        <v>0</v>
      </c>
      <c r="F62" s="159">
        <v>0</v>
      </c>
      <c r="G62" s="159">
        <v>0</v>
      </c>
      <c r="H62" s="159">
        <v>0</v>
      </c>
      <c r="I62" s="159">
        <v>0</v>
      </c>
      <c r="J62" s="159">
        <v>0</v>
      </c>
      <c r="K62" s="159">
        <v>0</v>
      </c>
      <c r="L62" s="159">
        <v>0</v>
      </c>
      <c r="M62" s="159">
        <v>0</v>
      </c>
      <c r="N62" s="159">
        <v>0</v>
      </c>
      <c r="O62" s="159">
        <v>0</v>
      </c>
      <c r="P62" s="159">
        <v>0</v>
      </c>
      <c r="Q62" s="159">
        <v>0</v>
      </c>
      <c r="R62" s="159">
        <v>0</v>
      </c>
      <c r="S62" s="159">
        <v>0</v>
      </c>
      <c r="T62" s="159">
        <v>0</v>
      </c>
      <c r="U62" s="159">
        <v>0</v>
      </c>
      <c r="V62" s="159">
        <v>0</v>
      </c>
      <c r="W62" s="159">
        <v>0</v>
      </c>
      <c r="X62" s="159">
        <v>0</v>
      </c>
      <c r="Y62" s="159">
        <v>0</v>
      </c>
      <c r="Z62" s="159">
        <v>122.30795475572562</v>
      </c>
      <c r="AA62" s="159">
        <v>351.81593182643371</v>
      </c>
      <c r="AB62" s="159">
        <v>382.32254559826936</v>
      </c>
      <c r="AC62" s="159">
        <v>361.77069815870141</v>
      </c>
      <c r="AD62" s="159">
        <v>331.0792197454183</v>
      </c>
      <c r="AE62" s="159">
        <v>294.62506133295176</v>
      </c>
      <c r="AF62" s="159">
        <v>273.10471443008316</v>
      </c>
      <c r="AG62" s="159">
        <v>240.48366942862432</v>
      </c>
      <c r="AH62" s="159">
        <v>222.45336986223208</v>
      </c>
      <c r="AI62" s="159">
        <v>184.90038469620765</v>
      </c>
      <c r="AJ62" s="159">
        <v>163.55352129207259</v>
      </c>
      <c r="AK62" s="159">
        <v>151.43917802467521</v>
      </c>
      <c r="AL62" s="159">
        <v>144.3499857543658</v>
      </c>
      <c r="AM62" s="159">
        <v>140.72219137028404</v>
      </c>
      <c r="AN62" s="159">
        <v>126.2628151360459</v>
      </c>
      <c r="AO62" s="159">
        <v>125.28919694142208</v>
      </c>
      <c r="AP62" s="159">
        <v>107.94435430061644</v>
      </c>
      <c r="AQ62" s="159">
        <v>102.44779352386682</v>
      </c>
      <c r="AR62" s="159">
        <v>92.988133570752922</v>
      </c>
      <c r="AS62" s="159">
        <v>82.209870916100414</v>
      </c>
      <c r="AT62" s="159">
        <v>78.531267575935871</v>
      </c>
      <c r="AU62" s="159">
        <v>73.931429301338</v>
      </c>
      <c r="AV62" s="159">
        <v>71.195506834856261</v>
      </c>
      <c r="AW62" s="159">
        <v>70.372021136378663</v>
      </c>
      <c r="AX62" s="159">
        <v>66.393653324265614</v>
      </c>
      <c r="AY62" s="159">
        <v>66.12768752021988</v>
      </c>
      <c r="AZ62" s="159">
        <v>52.75899627276808</v>
      </c>
      <c r="BA62" s="159">
        <v>51.86381761811991</v>
      </c>
      <c r="BB62" s="159">
        <v>50.156980311592328</v>
      </c>
      <c r="BC62" s="159">
        <v>47.635088414203985</v>
      </c>
      <c r="BD62" s="159">
        <v>46.816599538991404</v>
      </c>
      <c r="BE62" s="159">
        <v>47.636543789336656</v>
      </c>
      <c r="BF62" s="159">
        <v>46.988530640527188</v>
      </c>
      <c r="BG62" s="159">
        <v>47.206013995015667</v>
      </c>
      <c r="BH62" s="159">
        <v>46.728251708475177</v>
      </c>
      <c r="BI62" s="159">
        <v>45.828241796095696</v>
      </c>
      <c r="BJ62" s="159">
        <v>49.69539463279623</v>
      </c>
      <c r="BK62" s="159">
        <v>56.388174660437208</v>
      </c>
      <c r="BL62" s="159">
        <v>61.872626296984691</v>
      </c>
      <c r="BM62" s="159">
        <v>64.672875441107294</v>
      </c>
      <c r="BN62" s="159">
        <v>77.509151053988077</v>
      </c>
      <c r="BO62" s="159">
        <v>82.015948202034522</v>
      </c>
      <c r="BP62" s="159">
        <v>96.671614112723887</v>
      </c>
      <c r="BQ62" s="159">
        <v>120.74220412332548</v>
      </c>
      <c r="BR62" s="159">
        <v>110.01350572030547</v>
      </c>
      <c r="BS62" s="159">
        <v>115.06789788367323</v>
      </c>
      <c r="BT62" s="159">
        <v>120.4993362055291</v>
      </c>
      <c r="BU62" s="159">
        <v>124.9033710331923</v>
      </c>
      <c r="BV62" s="159">
        <v>132.68342914014048</v>
      </c>
      <c r="BW62" s="159">
        <v>135.65277470273082</v>
      </c>
      <c r="BX62" s="159">
        <v>291.09558130921351</v>
      </c>
      <c r="BY62" s="159">
        <v>151.07422114285382</v>
      </c>
      <c r="BZ62" s="159">
        <v>168.22948664046737</v>
      </c>
      <c r="CA62" s="159">
        <v>194.9201202679825</v>
      </c>
      <c r="CB62" s="159">
        <v>187.8293511599945</v>
      </c>
      <c r="CC62" s="159">
        <v>185.99709753446737</v>
      </c>
      <c r="CD62" s="159">
        <v>187.77357112022426</v>
      </c>
      <c r="CE62" s="160">
        <v>189.69089176792889</v>
      </c>
    </row>
    <row r="63" spans="1:83" ht="25.5" customHeight="1" x14ac:dyDescent="0.35">
      <c r="A63" s="153"/>
      <c r="B63" s="53" t="s">
        <v>297</v>
      </c>
      <c r="C63" s="158" t="s">
        <v>251</v>
      </c>
      <c r="D63" s="159">
        <v>0</v>
      </c>
      <c r="E63" s="159">
        <v>0</v>
      </c>
      <c r="F63" s="159">
        <v>0</v>
      </c>
      <c r="G63" s="159">
        <v>0</v>
      </c>
      <c r="H63" s="159">
        <v>0</v>
      </c>
      <c r="I63" s="159">
        <v>0</v>
      </c>
      <c r="J63" s="159">
        <v>0</v>
      </c>
      <c r="K63" s="159">
        <v>0</v>
      </c>
      <c r="L63" s="159">
        <v>0</v>
      </c>
      <c r="M63" s="159">
        <v>0</v>
      </c>
      <c r="N63" s="159">
        <v>0</v>
      </c>
      <c r="O63" s="159">
        <v>0</v>
      </c>
      <c r="P63" s="159">
        <v>0</v>
      </c>
      <c r="Q63" s="159">
        <v>0</v>
      </c>
      <c r="R63" s="159">
        <v>0</v>
      </c>
      <c r="S63" s="159">
        <v>0</v>
      </c>
      <c r="T63" s="159">
        <v>0</v>
      </c>
      <c r="U63" s="159">
        <v>0</v>
      </c>
      <c r="V63" s="159">
        <v>0</v>
      </c>
      <c r="W63" s="159">
        <v>0</v>
      </c>
      <c r="X63" s="159">
        <v>0</v>
      </c>
      <c r="Y63" s="159">
        <v>0</v>
      </c>
      <c r="Z63" s="159">
        <v>0</v>
      </c>
      <c r="AA63" s="159">
        <v>0</v>
      </c>
      <c r="AB63" s="159">
        <v>0</v>
      </c>
      <c r="AC63" s="159">
        <v>0</v>
      </c>
      <c r="AD63" s="159">
        <v>0</v>
      </c>
      <c r="AE63" s="159">
        <v>0</v>
      </c>
      <c r="AF63" s="159">
        <v>0</v>
      </c>
      <c r="AG63" s="159">
        <v>0</v>
      </c>
      <c r="AH63" s="159">
        <v>0</v>
      </c>
      <c r="AI63" s="159">
        <v>0</v>
      </c>
      <c r="AJ63" s="159">
        <v>0</v>
      </c>
      <c r="AK63" s="159">
        <v>0</v>
      </c>
      <c r="AL63" s="159">
        <v>0</v>
      </c>
      <c r="AM63" s="159">
        <v>0</v>
      </c>
      <c r="AN63" s="159">
        <v>0</v>
      </c>
      <c r="AO63" s="159">
        <v>0</v>
      </c>
      <c r="AP63" s="159">
        <v>0</v>
      </c>
      <c r="AQ63" s="159">
        <v>0</v>
      </c>
      <c r="AR63" s="159">
        <v>0</v>
      </c>
      <c r="AS63" s="159">
        <v>0</v>
      </c>
      <c r="AT63" s="159">
        <v>0</v>
      </c>
      <c r="AU63" s="159">
        <v>0</v>
      </c>
      <c r="AV63" s="159">
        <v>0</v>
      </c>
      <c r="AW63" s="159">
        <v>0</v>
      </c>
      <c r="AX63" s="159">
        <v>0</v>
      </c>
      <c r="AY63" s="159">
        <v>0</v>
      </c>
      <c r="AZ63" s="159">
        <v>0</v>
      </c>
      <c r="BA63" s="159">
        <v>0</v>
      </c>
      <c r="BB63" s="159">
        <v>0</v>
      </c>
      <c r="BC63" s="159">
        <v>0</v>
      </c>
      <c r="BD63" s="159">
        <v>0</v>
      </c>
      <c r="BE63" s="159">
        <v>0</v>
      </c>
      <c r="BF63" s="159">
        <v>0</v>
      </c>
      <c r="BG63" s="159">
        <v>0</v>
      </c>
      <c r="BH63" s="159">
        <v>0</v>
      </c>
      <c r="BI63" s="159">
        <v>0</v>
      </c>
      <c r="BJ63" s="159">
        <v>0</v>
      </c>
      <c r="BK63" s="159">
        <v>0</v>
      </c>
      <c r="BL63" s="159">
        <v>13.525454200113936</v>
      </c>
      <c r="BM63" s="159">
        <v>0.3410389474897686</v>
      </c>
      <c r="BN63" s="159">
        <v>-2.3656552360506171</v>
      </c>
      <c r="BO63" s="159">
        <v>6.7673924353802217</v>
      </c>
      <c r="BP63" s="159">
        <v>2.6302337133508673</v>
      </c>
      <c r="BQ63" s="159">
        <v>3.213340764470964</v>
      </c>
      <c r="BR63" s="159">
        <v>2.2494609545299955</v>
      </c>
      <c r="BS63" s="159">
        <v>3.4064014673802347</v>
      </c>
      <c r="BT63" s="159">
        <v>2.3601146949066254</v>
      </c>
      <c r="BU63" s="159">
        <v>3.8971492355080044</v>
      </c>
      <c r="BV63" s="159">
        <v>3.3655083888914747</v>
      </c>
      <c r="BW63" s="159">
        <v>3.7744197579784098</v>
      </c>
      <c r="BX63" s="159">
        <v>1.8638846580832478</v>
      </c>
      <c r="BY63" s="159">
        <v>1.3666946467925436</v>
      </c>
      <c r="BZ63" s="159">
        <v>1.5595541420052603</v>
      </c>
      <c r="CA63" s="159">
        <v>1.5211504876681212</v>
      </c>
      <c r="CB63" s="159">
        <v>1.4976448316620325</v>
      </c>
      <c r="CC63" s="159">
        <v>1.4833502926040625</v>
      </c>
      <c r="CD63" s="159">
        <v>1.4658005485171579</v>
      </c>
      <c r="CE63" s="160">
        <v>1.4419755123291136</v>
      </c>
    </row>
    <row r="64" spans="1:83" x14ac:dyDescent="0.35">
      <c r="A64" s="153"/>
      <c r="B64" s="53" t="s">
        <v>298</v>
      </c>
      <c r="C64" s="158" t="s">
        <v>251</v>
      </c>
      <c r="D64" s="159">
        <v>0</v>
      </c>
      <c r="E64" s="159">
        <v>0</v>
      </c>
      <c r="F64" s="159">
        <v>0</v>
      </c>
      <c r="G64" s="159">
        <v>0</v>
      </c>
      <c r="H64" s="159">
        <v>0</v>
      </c>
      <c r="I64" s="159">
        <v>0</v>
      </c>
      <c r="J64" s="159">
        <v>0</v>
      </c>
      <c r="K64" s="159">
        <v>0</v>
      </c>
      <c r="L64" s="159">
        <v>0</v>
      </c>
      <c r="M64" s="159">
        <v>0</v>
      </c>
      <c r="N64" s="159">
        <v>0</v>
      </c>
      <c r="O64" s="159">
        <v>0</v>
      </c>
      <c r="P64" s="159">
        <v>0</v>
      </c>
      <c r="Q64" s="159">
        <v>0</v>
      </c>
      <c r="R64" s="159">
        <v>0</v>
      </c>
      <c r="S64" s="159">
        <v>0</v>
      </c>
      <c r="T64" s="159">
        <v>0</v>
      </c>
      <c r="U64" s="159">
        <v>0</v>
      </c>
      <c r="V64" s="159">
        <v>0</v>
      </c>
      <c r="W64" s="159">
        <v>0</v>
      </c>
      <c r="X64" s="159">
        <v>0</v>
      </c>
      <c r="Y64" s="159">
        <v>0</v>
      </c>
      <c r="Z64" s="159">
        <v>0</v>
      </c>
      <c r="AA64" s="159">
        <v>0</v>
      </c>
      <c r="AB64" s="159">
        <v>0</v>
      </c>
      <c r="AC64" s="159">
        <v>0</v>
      </c>
      <c r="AD64" s="159">
        <v>0</v>
      </c>
      <c r="AE64" s="159">
        <v>0</v>
      </c>
      <c r="AF64" s="159">
        <v>0</v>
      </c>
      <c r="AG64" s="159">
        <v>0</v>
      </c>
      <c r="AH64" s="159">
        <v>0</v>
      </c>
      <c r="AI64" s="159">
        <v>0</v>
      </c>
      <c r="AJ64" s="159">
        <v>0</v>
      </c>
      <c r="AK64" s="159">
        <v>0</v>
      </c>
      <c r="AL64" s="159">
        <v>0</v>
      </c>
      <c r="AM64" s="159">
        <v>0</v>
      </c>
      <c r="AN64" s="159">
        <v>0</v>
      </c>
      <c r="AO64" s="159">
        <v>0</v>
      </c>
      <c r="AP64" s="159">
        <v>0</v>
      </c>
      <c r="AQ64" s="159">
        <v>532.17484389584695</v>
      </c>
      <c r="AR64" s="159">
        <v>643.48087006084722</v>
      </c>
      <c r="AS64" s="159">
        <v>680.06892899096738</v>
      </c>
      <c r="AT64" s="159">
        <v>688.23628956554364</v>
      </c>
      <c r="AU64" s="159">
        <v>841.63011035005309</v>
      </c>
      <c r="AV64" s="159">
        <v>868.87267213114058</v>
      </c>
      <c r="AW64" s="159">
        <v>809.45531141772722</v>
      </c>
      <c r="AX64" s="159">
        <v>918.51952950332884</v>
      </c>
      <c r="AY64" s="159">
        <v>969.13337713071371</v>
      </c>
      <c r="AZ64" s="159">
        <v>604.88699511385573</v>
      </c>
      <c r="BA64" s="159">
        <v>890.320296970085</v>
      </c>
      <c r="BB64" s="159">
        <v>963.75295734227086</v>
      </c>
      <c r="BC64" s="159">
        <v>1092.9031738634797</v>
      </c>
      <c r="BD64" s="159">
        <v>1101.4470646358941</v>
      </c>
      <c r="BE64" s="159">
        <v>1059.184528982775</v>
      </c>
      <c r="BF64" s="159">
        <v>1178.4849963403601</v>
      </c>
      <c r="BG64" s="159">
        <v>1645.1786589358926</v>
      </c>
      <c r="BH64" s="159">
        <v>1992.0796631700698</v>
      </c>
      <c r="BI64" s="159">
        <v>1777.1927511268166</v>
      </c>
      <c r="BJ64" s="159">
        <v>1914.0308130678684</v>
      </c>
      <c r="BK64" s="159">
        <v>2311.6669416426976</v>
      </c>
      <c r="BL64" s="159">
        <v>2679.4718423355994</v>
      </c>
      <c r="BM64" s="159">
        <v>2748.239902079416</v>
      </c>
      <c r="BN64" s="159">
        <v>2847.59634072464</v>
      </c>
      <c r="BO64" s="159">
        <v>2877.1710250517508</v>
      </c>
      <c r="BP64" s="159">
        <v>2892.1717840940873</v>
      </c>
      <c r="BQ64" s="159">
        <v>2822.4885797155548</v>
      </c>
      <c r="BR64" s="159">
        <v>2821.7186894102538</v>
      </c>
      <c r="BS64" s="159">
        <v>2912.1453358351987</v>
      </c>
      <c r="BT64" s="159">
        <v>2781.9503465939219</v>
      </c>
      <c r="BU64" s="159">
        <v>2753.0319548219109</v>
      </c>
      <c r="BV64" s="159">
        <v>2822.0020631218354</v>
      </c>
      <c r="BW64" s="159">
        <v>2871.6498798302196</v>
      </c>
      <c r="BX64" s="159">
        <v>2674.3526970566718</v>
      </c>
      <c r="BY64" s="159">
        <v>2856.1488463869318</v>
      </c>
      <c r="BZ64" s="159">
        <v>2697.4234179196201</v>
      </c>
      <c r="CA64" s="159">
        <v>2843.2296594248655</v>
      </c>
      <c r="CB64" s="159">
        <v>2930.4756381160205</v>
      </c>
      <c r="CC64" s="159">
        <v>2946.6548590063426</v>
      </c>
      <c r="CD64" s="159">
        <v>2952.5132833477669</v>
      </c>
      <c r="CE64" s="160">
        <v>2958.5710884763034</v>
      </c>
    </row>
    <row r="65" spans="1:83" x14ac:dyDescent="0.35">
      <c r="A65" s="153"/>
      <c r="B65" s="53" t="s">
        <v>299</v>
      </c>
      <c r="C65" s="158" t="s">
        <v>251</v>
      </c>
      <c r="D65" s="159">
        <v>0</v>
      </c>
      <c r="E65" s="159">
        <v>0</v>
      </c>
      <c r="F65" s="159">
        <v>0</v>
      </c>
      <c r="G65" s="159">
        <v>0</v>
      </c>
      <c r="H65" s="159">
        <v>0</v>
      </c>
      <c r="I65" s="159">
        <v>0</v>
      </c>
      <c r="J65" s="159">
        <v>0</v>
      </c>
      <c r="K65" s="159">
        <v>0</v>
      </c>
      <c r="L65" s="159">
        <v>0</v>
      </c>
      <c r="M65" s="159">
        <v>0</v>
      </c>
      <c r="N65" s="159">
        <v>0</v>
      </c>
      <c r="O65" s="159">
        <v>0</v>
      </c>
      <c r="P65" s="159">
        <v>0</v>
      </c>
      <c r="Q65" s="159">
        <v>0</v>
      </c>
      <c r="R65" s="159">
        <v>0</v>
      </c>
      <c r="S65" s="159">
        <v>0</v>
      </c>
      <c r="T65" s="159">
        <v>0</v>
      </c>
      <c r="U65" s="159">
        <v>0</v>
      </c>
      <c r="V65" s="159">
        <v>0</v>
      </c>
      <c r="W65" s="159">
        <v>0</v>
      </c>
      <c r="X65" s="159">
        <v>0</v>
      </c>
      <c r="Y65" s="159">
        <v>0</v>
      </c>
      <c r="Z65" s="159">
        <v>0</v>
      </c>
      <c r="AA65" s="159">
        <v>0</v>
      </c>
      <c r="AB65" s="159">
        <v>0</v>
      </c>
      <c r="AC65" s="159">
        <v>0</v>
      </c>
      <c r="AD65" s="159">
        <v>0</v>
      </c>
      <c r="AE65" s="159">
        <v>0</v>
      </c>
      <c r="AF65" s="159">
        <v>0</v>
      </c>
      <c r="AG65" s="159">
        <v>0</v>
      </c>
      <c r="AH65" s="159">
        <v>0</v>
      </c>
      <c r="AI65" s="159">
        <v>0</v>
      </c>
      <c r="AJ65" s="159">
        <v>0</v>
      </c>
      <c r="AK65" s="159">
        <v>0</v>
      </c>
      <c r="AL65" s="159">
        <v>0</v>
      </c>
      <c r="AM65" s="159">
        <v>1716.1242850034637</v>
      </c>
      <c r="AN65" s="159">
        <v>1644.6541048490083</v>
      </c>
      <c r="AO65" s="159">
        <v>1665.4295690993911</v>
      </c>
      <c r="AP65" s="159">
        <v>2208.4831406909902</v>
      </c>
      <c r="AQ65" s="159">
        <v>2316.2013931218207</v>
      </c>
      <c r="AR65" s="159">
        <v>2311.3832852585633</v>
      </c>
      <c r="AS65" s="159">
        <v>2256.59235528821</v>
      </c>
      <c r="AT65" s="159">
        <v>2062.5170333795431</v>
      </c>
      <c r="AU65" s="159">
        <v>1611.0615592730182</v>
      </c>
      <c r="AV65" s="159">
        <v>1377.3834065120384</v>
      </c>
      <c r="AW65" s="159">
        <v>1282.2861784237555</v>
      </c>
      <c r="AX65" s="159">
        <v>153.0865882505548</v>
      </c>
      <c r="AY65" s="159">
        <v>67.098114800390832</v>
      </c>
      <c r="AZ65" s="159">
        <v>173.23054789645633</v>
      </c>
      <c r="BA65" s="159">
        <v>46.112206615980497</v>
      </c>
      <c r="BB65" s="159">
        <v>47.054846018519555</v>
      </c>
      <c r="BC65" s="159">
        <v>113.59308578738529</v>
      </c>
      <c r="BD65" s="159">
        <v>113.88418723858781</v>
      </c>
      <c r="BE65" s="159">
        <v>114.92217592508584</v>
      </c>
      <c r="BF65" s="159">
        <v>113.98029821587235</v>
      </c>
      <c r="BG65" s="159">
        <v>126.7321751431254</v>
      </c>
      <c r="BH65" s="159">
        <v>66.342484348546662</v>
      </c>
      <c r="BI65" s="159">
        <v>61.559243381631298</v>
      </c>
      <c r="BJ65" s="159">
        <v>65.601211223636071</v>
      </c>
      <c r="BK65" s="159">
        <v>61.913922646068535</v>
      </c>
      <c r="BL65" s="159">
        <v>63.5063183179508</v>
      </c>
      <c r="BM65" s="159">
        <v>63.503523714301977</v>
      </c>
      <c r="BN65" s="159">
        <v>59.254322731550914</v>
      </c>
      <c r="BO65" s="159">
        <v>62.107974955649262</v>
      </c>
      <c r="BP65" s="159">
        <v>72.158049685401409</v>
      </c>
      <c r="BQ65" s="159">
        <v>63.114682015106325</v>
      </c>
      <c r="BR65" s="159">
        <v>6.2427404632970216</v>
      </c>
      <c r="BS65" s="159">
        <v>0</v>
      </c>
      <c r="BT65" s="159">
        <v>0</v>
      </c>
      <c r="BU65" s="159">
        <v>0</v>
      </c>
      <c r="BV65" s="159">
        <v>0</v>
      </c>
      <c r="BW65" s="159">
        <v>0</v>
      </c>
      <c r="BX65" s="159">
        <v>53.788268243295889</v>
      </c>
      <c r="BY65" s="159">
        <v>71.512072785105275</v>
      </c>
      <c r="BZ65" s="159">
        <v>0</v>
      </c>
      <c r="CA65" s="159">
        <v>0</v>
      </c>
      <c r="CB65" s="159">
        <v>0</v>
      </c>
      <c r="CC65" s="159">
        <v>0</v>
      </c>
      <c r="CD65" s="159">
        <v>0</v>
      </c>
      <c r="CE65" s="160">
        <v>0</v>
      </c>
    </row>
    <row r="66" spans="1:83" x14ac:dyDescent="0.35">
      <c r="A66" s="153"/>
      <c r="B66" s="53" t="s">
        <v>300</v>
      </c>
      <c r="C66" s="158" t="s">
        <v>257</v>
      </c>
      <c r="D66" s="159">
        <v>0</v>
      </c>
      <c r="E66" s="159">
        <v>0</v>
      </c>
      <c r="F66" s="159">
        <v>0</v>
      </c>
      <c r="G66" s="159">
        <v>0</v>
      </c>
      <c r="H66" s="159">
        <v>0</v>
      </c>
      <c r="I66" s="159">
        <v>0</v>
      </c>
      <c r="J66" s="159">
        <v>0</v>
      </c>
      <c r="K66" s="159">
        <v>0</v>
      </c>
      <c r="L66" s="159">
        <v>0</v>
      </c>
      <c r="M66" s="159">
        <v>0</v>
      </c>
      <c r="N66" s="159">
        <v>0</v>
      </c>
      <c r="O66" s="159">
        <v>0</v>
      </c>
      <c r="P66" s="159">
        <v>0</v>
      </c>
      <c r="Q66" s="159">
        <v>0</v>
      </c>
      <c r="R66" s="159">
        <v>0</v>
      </c>
      <c r="S66" s="159">
        <v>0</v>
      </c>
      <c r="T66" s="159">
        <v>0</v>
      </c>
      <c r="U66" s="159">
        <v>0</v>
      </c>
      <c r="V66" s="159">
        <v>0</v>
      </c>
      <c r="W66" s="159">
        <v>0</v>
      </c>
      <c r="X66" s="159">
        <v>0</v>
      </c>
      <c r="Y66" s="159">
        <v>0</v>
      </c>
      <c r="Z66" s="159">
        <v>0</v>
      </c>
      <c r="AA66" s="159">
        <v>0</v>
      </c>
      <c r="AB66" s="159">
        <v>0</v>
      </c>
      <c r="AC66" s="159">
        <v>0</v>
      </c>
      <c r="AD66" s="159">
        <v>0</v>
      </c>
      <c r="AE66" s="159">
        <v>0</v>
      </c>
      <c r="AF66" s="159">
        <v>0</v>
      </c>
      <c r="AG66" s="159">
        <v>0</v>
      </c>
      <c r="AH66" s="159">
        <v>0</v>
      </c>
      <c r="AI66" s="159">
        <v>0</v>
      </c>
      <c r="AJ66" s="159">
        <v>0</v>
      </c>
      <c r="AK66" s="159">
        <v>0</v>
      </c>
      <c r="AL66" s="159">
        <v>0</v>
      </c>
      <c r="AM66" s="159">
        <v>0</v>
      </c>
      <c r="AN66" s="159">
        <v>0</v>
      </c>
      <c r="AO66" s="159">
        <v>0</v>
      </c>
      <c r="AP66" s="159">
        <v>0</v>
      </c>
      <c r="AQ66" s="159">
        <v>0</v>
      </c>
      <c r="AR66" s="159">
        <v>0</v>
      </c>
      <c r="AS66" s="159">
        <v>0</v>
      </c>
      <c r="AT66" s="159">
        <v>0</v>
      </c>
      <c r="AU66" s="159">
        <v>0</v>
      </c>
      <c r="AV66" s="159">
        <v>0</v>
      </c>
      <c r="AW66" s="159">
        <v>0</v>
      </c>
      <c r="AX66" s="159">
        <v>0</v>
      </c>
      <c r="AY66" s="159">
        <v>0</v>
      </c>
      <c r="AZ66" s="159">
        <v>0</v>
      </c>
      <c r="BA66" s="159">
        <v>0</v>
      </c>
      <c r="BB66" s="159">
        <v>0</v>
      </c>
      <c r="BC66" s="159">
        <v>0</v>
      </c>
      <c r="BD66" s="159">
        <v>0</v>
      </c>
      <c r="BE66" s="159">
        <v>0</v>
      </c>
      <c r="BF66" s="159">
        <v>0</v>
      </c>
      <c r="BG66" s="159">
        <v>0</v>
      </c>
      <c r="BH66" s="159">
        <v>0</v>
      </c>
      <c r="BI66" s="159">
        <v>0</v>
      </c>
      <c r="BJ66" s="159">
        <v>0</v>
      </c>
      <c r="BK66" s="159">
        <v>0</v>
      </c>
      <c r="BL66" s="159">
        <v>0</v>
      </c>
      <c r="BM66" s="159">
        <v>0</v>
      </c>
      <c r="BN66" s="159">
        <v>0</v>
      </c>
      <c r="BO66" s="159">
        <v>0</v>
      </c>
      <c r="BP66" s="159">
        <v>0</v>
      </c>
      <c r="BQ66" s="159">
        <v>0</v>
      </c>
      <c r="BR66" s="159">
        <v>0</v>
      </c>
      <c r="BS66" s="159">
        <v>0</v>
      </c>
      <c r="BT66" s="159">
        <v>0</v>
      </c>
      <c r="BU66" s="159">
        <v>0</v>
      </c>
      <c r="BV66" s="159">
        <v>7.4181772105268626</v>
      </c>
      <c r="BW66" s="159">
        <v>8.3001631406295218</v>
      </c>
      <c r="BX66" s="159">
        <v>0.47573420462922517</v>
      </c>
      <c r="BY66" s="159">
        <v>4.3092717216967875</v>
      </c>
      <c r="BZ66" s="159">
        <v>0.40434360920667434</v>
      </c>
      <c r="CA66" s="159">
        <v>0.52514071038200105</v>
      </c>
      <c r="CB66" s="159">
        <v>0.74399258834394144</v>
      </c>
      <c r="CC66" s="159">
        <v>0.99604811325104481</v>
      </c>
      <c r="CD66" s="159">
        <v>1.2584145230816153</v>
      </c>
      <c r="CE66" s="160">
        <v>1.5465566499079357</v>
      </c>
    </row>
    <row r="67" spans="1:83" x14ac:dyDescent="0.35">
      <c r="A67" s="153"/>
      <c r="B67" s="53" t="s">
        <v>301</v>
      </c>
      <c r="C67" s="158" t="s">
        <v>257</v>
      </c>
      <c r="D67" s="159">
        <v>0</v>
      </c>
      <c r="E67" s="159">
        <v>0</v>
      </c>
      <c r="F67" s="159">
        <v>0</v>
      </c>
      <c r="G67" s="159">
        <v>0</v>
      </c>
      <c r="H67" s="159">
        <v>0</v>
      </c>
      <c r="I67" s="159">
        <v>0</v>
      </c>
      <c r="J67" s="159">
        <v>0</v>
      </c>
      <c r="K67" s="159">
        <v>0</v>
      </c>
      <c r="L67" s="159">
        <v>0</v>
      </c>
      <c r="M67" s="159">
        <v>0</v>
      </c>
      <c r="N67" s="159">
        <v>0</v>
      </c>
      <c r="O67" s="159">
        <v>0</v>
      </c>
      <c r="P67" s="159">
        <v>0</v>
      </c>
      <c r="Q67" s="159">
        <v>0</v>
      </c>
      <c r="R67" s="159">
        <v>0</v>
      </c>
      <c r="S67" s="159">
        <v>0</v>
      </c>
      <c r="T67" s="159">
        <v>0</v>
      </c>
      <c r="U67" s="159">
        <v>0</v>
      </c>
      <c r="V67" s="159">
        <v>0</v>
      </c>
      <c r="W67" s="159">
        <v>0</v>
      </c>
      <c r="X67" s="159">
        <v>0</v>
      </c>
      <c r="Y67" s="159">
        <v>0</v>
      </c>
      <c r="Z67" s="159">
        <v>0</v>
      </c>
      <c r="AA67" s="159">
        <v>0</v>
      </c>
      <c r="AB67" s="159">
        <v>0</v>
      </c>
      <c r="AC67" s="159">
        <v>0</v>
      </c>
      <c r="AD67" s="159">
        <v>0</v>
      </c>
      <c r="AE67" s="159">
        <v>0</v>
      </c>
      <c r="AF67" s="159">
        <v>0</v>
      </c>
      <c r="AG67" s="159">
        <v>0</v>
      </c>
      <c r="AH67" s="159">
        <v>0</v>
      </c>
      <c r="AI67" s="159">
        <v>0</v>
      </c>
      <c r="AJ67" s="159">
        <v>0</v>
      </c>
      <c r="AK67" s="159">
        <v>0</v>
      </c>
      <c r="AL67" s="159">
        <v>0</v>
      </c>
      <c r="AM67" s="159">
        <v>0</v>
      </c>
      <c r="AN67" s="159">
        <v>0</v>
      </c>
      <c r="AO67" s="159">
        <v>0</v>
      </c>
      <c r="AP67" s="159">
        <v>0</v>
      </c>
      <c r="AQ67" s="159">
        <v>38.603356552030348</v>
      </c>
      <c r="AR67" s="159">
        <v>38.608852203650834</v>
      </c>
      <c r="AS67" s="159">
        <v>35.667950821204585</v>
      </c>
      <c r="AT67" s="159">
        <v>41.644871024666649</v>
      </c>
      <c r="AU67" s="159">
        <v>46.821863344915457</v>
      </c>
      <c r="AV67" s="159">
        <v>45.197395036941543</v>
      </c>
      <c r="AW67" s="159">
        <v>45.615530926840819</v>
      </c>
      <c r="AX67" s="159">
        <v>42.92930651016183</v>
      </c>
      <c r="AY67" s="159">
        <v>40.478832397073248</v>
      </c>
      <c r="AZ67" s="159">
        <v>39.058518821817806</v>
      </c>
      <c r="BA67" s="159">
        <v>35.460286887689001</v>
      </c>
      <c r="BB67" s="159">
        <v>32.026922417864213</v>
      </c>
      <c r="BC67" s="159">
        <v>30.000622399392626</v>
      </c>
      <c r="BD67" s="159">
        <v>75.438925343626934</v>
      </c>
      <c r="BE67" s="159">
        <v>101.59786567290197</v>
      </c>
      <c r="BF67" s="159">
        <v>180.15074620010981</v>
      </c>
      <c r="BG67" s="159">
        <v>191.61324311119432</v>
      </c>
      <c r="BH67" s="159">
        <v>184.38119248934339</v>
      </c>
      <c r="BI67" s="159">
        <v>181.04123045049607</v>
      </c>
      <c r="BJ67" s="159">
        <v>175.09837958404782</v>
      </c>
      <c r="BK67" s="159">
        <v>175.27181895124207</v>
      </c>
      <c r="BL67" s="159">
        <v>183.20789273962276</v>
      </c>
      <c r="BM67" s="159">
        <v>188.28039077213222</v>
      </c>
      <c r="BN67" s="159">
        <v>174.63156256971789</v>
      </c>
      <c r="BO67" s="159">
        <v>60.352141264873296</v>
      </c>
      <c r="BP67" s="159">
        <v>50.301891850333931</v>
      </c>
      <c r="BQ67" s="159">
        <v>46.852553047094027</v>
      </c>
      <c r="BR67" s="159">
        <v>42.265850032706147</v>
      </c>
      <c r="BS67" s="159">
        <v>37.301720392744016</v>
      </c>
      <c r="BT67" s="159">
        <v>33.849490081069504</v>
      </c>
      <c r="BU67" s="159">
        <v>30.579427793065189</v>
      </c>
      <c r="BV67" s="159">
        <v>29.124328025510511</v>
      </c>
      <c r="BW67" s="159">
        <v>29.629893803869212</v>
      </c>
      <c r="BX67" s="159">
        <v>30.019606378078311</v>
      </c>
      <c r="BY67" s="159">
        <v>27.796783637649654</v>
      </c>
      <c r="BZ67" s="159">
        <v>25.047020921531381</v>
      </c>
      <c r="CA67" s="159">
        <v>28.265146956605285</v>
      </c>
      <c r="CB67" s="159">
        <v>28.177392200455941</v>
      </c>
      <c r="CC67" s="159">
        <v>27.26207224256175</v>
      </c>
      <c r="CD67" s="159">
        <v>25.890015150179384</v>
      </c>
      <c r="CE67" s="160">
        <v>24.380972336412114</v>
      </c>
    </row>
    <row r="68" spans="1:83" x14ac:dyDescent="0.35">
      <c r="A68" s="153"/>
      <c r="B68" s="53" t="s">
        <v>302</v>
      </c>
      <c r="C68" s="158" t="s">
        <v>251</v>
      </c>
      <c r="D68" s="159">
        <v>627.78417776992342</v>
      </c>
      <c r="E68" s="159">
        <v>773.16577683243202</v>
      </c>
      <c r="F68" s="159">
        <v>667.87694136947903</v>
      </c>
      <c r="G68" s="159">
        <v>541.80177543181776</v>
      </c>
      <c r="H68" s="159">
        <v>899.34213624605809</v>
      </c>
      <c r="I68" s="159">
        <v>729.77381996938709</v>
      </c>
      <c r="J68" s="159">
        <v>505.77927901121575</v>
      </c>
      <c r="K68" s="159">
        <v>486.32622981847669</v>
      </c>
      <c r="L68" s="159">
        <v>608.78245376857183</v>
      </c>
      <c r="M68" s="159">
        <v>707.23423086093248</v>
      </c>
      <c r="N68" s="159">
        <v>1342.8088347858052</v>
      </c>
      <c r="O68" s="159">
        <v>1132.6895800004654</v>
      </c>
      <c r="P68" s="159">
        <v>800.05356675934627</v>
      </c>
      <c r="Q68" s="159">
        <v>927.50176936772857</v>
      </c>
      <c r="R68" s="159">
        <v>1597.3760234880485</v>
      </c>
      <c r="S68" s="159">
        <v>1573.7381124863991</v>
      </c>
      <c r="T68" s="159">
        <v>1044.4146716248679</v>
      </c>
      <c r="U68" s="159">
        <v>1086.0326714854139</v>
      </c>
      <c r="V68" s="159">
        <v>1643.8543443758676</v>
      </c>
      <c r="W68" s="159">
        <v>2487.2946930249336</v>
      </c>
      <c r="X68" s="159">
        <v>2394.1355893628988</v>
      </c>
      <c r="Y68" s="159">
        <v>2307.9809603654094</v>
      </c>
      <c r="Z68" s="159">
        <v>2485.826539900153</v>
      </c>
      <c r="AA68" s="159">
        <v>3677.9359859933725</v>
      </c>
      <c r="AB68" s="159">
        <v>2960.8757142443746</v>
      </c>
      <c r="AC68" s="159">
        <v>2265.4913972103714</v>
      </c>
      <c r="AD68" s="159">
        <v>2316.7106107950476</v>
      </c>
      <c r="AE68" s="159">
        <v>3949.0621974564392</v>
      </c>
      <c r="AF68" s="159">
        <v>4263.2256212400634</v>
      </c>
      <c r="AG68" s="159">
        <v>4212.3226716469117</v>
      </c>
      <c r="AH68" s="159">
        <v>3799.744047376505</v>
      </c>
      <c r="AI68" s="159">
        <v>3353.887533517322</v>
      </c>
      <c r="AJ68" s="159">
        <v>5509.1712435224445</v>
      </c>
      <c r="AK68" s="159">
        <v>6608.9610512306981</v>
      </c>
      <c r="AL68" s="159">
        <v>5413.1244657887182</v>
      </c>
      <c r="AM68" s="159">
        <v>5138.0761093003703</v>
      </c>
      <c r="AN68" s="159">
        <v>5108.7877508892416</v>
      </c>
      <c r="AO68" s="159">
        <v>4855.7203399980408</v>
      </c>
      <c r="AP68" s="159">
        <v>5058.797577223484</v>
      </c>
      <c r="AQ68" s="159">
        <v>4047.639141193486</v>
      </c>
      <c r="AR68" s="159">
        <v>2848.6769421419694</v>
      </c>
      <c r="AS68" s="159">
        <v>1743.9487874519768</v>
      </c>
      <c r="AT68" s="159">
        <v>1906.5460322155811</v>
      </c>
      <c r="AU68" s="159">
        <v>3308.3798907624277</v>
      </c>
      <c r="AV68" s="159">
        <v>3523.855264592175</v>
      </c>
      <c r="AW68" s="159">
        <v>3214.01236300142</v>
      </c>
      <c r="AX68" s="159">
        <v>2486.6677369949462</v>
      </c>
      <c r="AY68" s="159">
        <v>2036.6532930074443</v>
      </c>
      <c r="AZ68" s="159">
        <v>1042.3970729353791</v>
      </c>
      <c r="BA68" s="159">
        <v>0</v>
      </c>
      <c r="BB68" s="159">
        <v>0</v>
      </c>
      <c r="BC68" s="159">
        <v>0</v>
      </c>
      <c r="BD68" s="159">
        <v>0</v>
      </c>
      <c r="BE68" s="159">
        <v>0</v>
      </c>
      <c r="BF68" s="159">
        <v>0</v>
      </c>
      <c r="BG68" s="159">
        <v>0</v>
      </c>
      <c r="BH68" s="159">
        <v>0</v>
      </c>
      <c r="BI68" s="159">
        <v>0</v>
      </c>
      <c r="BJ68" s="159">
        <v>0</v>
      </c>
      <c r="BK68" s="159">
        <v>0</v>
      </c>
      <c r="BL68" s="159">
        <v>0</v>
      </c>
      <c r="BM68" s="159">
        <v>0</v>
      </c>
      <c r="BN68" s="159">
        <v>0</v>
      </c>
      <c r="BO68" s="159">
        <v>0</v>
      </c>
      <c r="BP68" s="159">
        <v>0</v>
      </c>
      <c r="BQ68" s="159">
        <v>0</v>
      </c>
      <c r="BR68" s="159">
        <v>0</v>
      </c>
      <c r="BS68" s="159">
        <v>0</v>
      </c>
      <c r="BT68" s="159">
        <v>0</v>
      </c>
      <c r="BU68" s="159">
        <v>0</v>
      </c>
      <c r="BV68" s="159">
        <v>0</v>
      </c>
      <c r="BW68" s="159">
        <v>0</v>
      </c>
      <c r="BX68" s="159">
        <v>0</v>
      </c>
      <c r="BY68" s="159">
        <v>0</v>
      </c>
      <c r="BZ68" s="159">
        <v>0</v>
      </c>
      <c r="CA68" s="159">
        <v>0</v>
      </c>
      <c r="CB68" s="159">
        <v>0</v>
      </c>
      <c r="CC68" s="159">
        <v>0</v>
      </c>
      <c r="CD68" s="159">
        <v>0</v>
      </c>
      <c r="CE68" s="160">
        <v>0</v>
      </c>
    </row>
    <row r="69" spans="1:83" x14ac:dyDescent="0.35">
      <c r="A69" s="153"/>
      <c r="B69" s="168" t="s">
        <v>303</v>
      </c>
      <c r="C69" s="158"/>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c r="BK69" s="159"/>
      <c r="BL69" s="159"/>
      <c r="BM69" s="159"/>
      <c r="BN69" s="159"/>
      <c r="BO69" s="159"/>
      <c r="BP69" s="159"/>
      <c r="BQ69" s="159">
        <f t="shared" ref="BQ69:CE69" si="13">SUM(BQ70:BQ71)</f>
        <v>7.3938467000806636</v>
      </c>
      <c r="BR69" s="159">
        <f t="shared" si="13"/>
        <v>70.106386961733335</v>
      </c>
      <c r="BS69" s="159">
        <f t="shared" si="13"/>
        <v>608.04850966013237</v>
      </c>
      <c r="BT69" s="159">
        <f t="shared" si="13"/>
        <v>1924.7440201009429</v>
      </c>
      <c r="BU69" s="159">
        <f t="shared" si="13"/>
        <v>3966.6374913003815</v>
      </c>
      <c r="BV69" s="159">
        <f t="shared" si="13"/>
        <v>9541.3985913940996</v>
      </c>
      <c r="BW69" s="159">
        <f t="shared" si="13"/>
        <v>21020.95287353186</v>
      </c>
      <c r="BX69" s="159">
        <f t="shared" si="13"/>
        <v>41223.704023698112</v>
      </c>
      <c r="BY69" s="159">
        <f t="shared" si="13"/>
        <v>44354.476494283765</v>
      </c>
      <c r="BZ69" s="159">
        <f t="shared" si="13"/>
        <v>44500.333415667083</v>
      </c>
      <c r="CA69" s="159">
        <f t="shared" si="13"/>
        <v>50819.168293422241</v>
      </c>
      <c r="CB69" s="159">
        <f t="shared" si="13"/>
        <v>60214.705363061817</v>
      </c>
      <c r="CC69" s="159">
        <f t="shared" si="13"/>
        <v>68616.220580404828</v>
      </c>
      <c r="CD69" s="159">
        <f t="shared" si="13"/>
        <v>69913.143276659102</v>
      </c>
      <c r="CE69" s="160">
        <f t="shared" si="13"/>
        <v>70799.441246816015</v>
      </c>
    </row>
    <row r="70" spans="1:83" x14ac:dyDescent="0.35">
      <c r="A70" s="153"/>
      <c r="B70" s="170" t="s">
        <v>304</v>
      </c>
      <c r="C70" s="158" t="s">
        <v>257</v>
      </c>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c r="BK70" s="159"/>
      <c r="BL70" s="159"/>
      <c r="BM70" s="159"/>
      <c r="BN70" s="159"/>
      <c r="BO70" s="159"/>
      <c r="BP70" s="159"/>
      <c r="BQ70" s="159">
        <v>0.98928866670429882</v>
      </c>
      <c r="BR70" s="159">
        <v>6.8786972284347669</v>
      </c>
      <c r="BS70" s="159">
        <v>41.834634567927729</v>
      </c>
      <c r="BT70" s="159">
        <v>840.40580801739816</v>
      </c>
      <c r="BU70" s="159">
        <v>2383.9521736799643</v>
      </c>
      <c r="BV70" s="159">
        <v>7236.9089833279268</v>
      </c>
      <c r="BW70" s="159">
        <v>13303.336240891771</v>
      </c>
      <c r="BX70" s="159">
        <v>23366.694350298505</v>
      </c>
      <c r="BY70" s="159">
        <v>30137.882680251929</v>
      </c>
      <c r="BZ70" s="159">
        <v>34012.888191602324</v>
      </c>
      <c r="CA70" s="159">
        <v>36055.836461061372</v>
      </c>
      <c r="CB70" s="159">
        <v>42940.157779407375</v>
      </c>
      <c r="CC70" s="159">
        <v>49364.659277489067</v>
      </c>
      <c r="CD70" s="159">
        <v>50957.014333254039</v>
      </c>
      <c r="CE70" s="160">
        <v>52262.500372034148</v>
      </c>
    </row>
    <row r="71" spans="1:83" x14ac:dyDescent="0.35">
      <c r="A71" s="153"/>
      <c r="B71" s="170" t="s">
        <v>305</v>
      </c>
      <c r="C71" s="158" t="s">
        <v>257</v>
      </c>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c r="BH71" s="159"/>
      <c r="BI71" s="159"/>
      <c r="BJ71" s="159"/>
      <c r="BK71" s="159"/>
      <c r="BL71" s="159"/>
      <c r="BM71" s="159"/>
      <c r="BN71" s="159"/>
      <c r="BO71" s="159"/>
      <c r="BP71" s="159"/>
      <c r="BQ71" s="159">
        <v>6.4045580333763645</v>
      </c>
      <c r="BR71" s="159">
        <v>63.227689733298575</v>
      </c>
      <c r="BS71" s="159">
        <v>566.2138750922046</v>
      </c>
      <c r="BT71" s="159">
        <v>1084.3382120835447</v>
      </c>
      <c r="BU71" s="159">
        <v>1582.6853176204172</v>
      </c>
      <c r="BV71" s="159">
        <v>2304.4896080661724</v>
      </c>
      <c r="BW71" s="159">
        <v>7717.6166326400889</v>
      </c>
      <c r="BX71" s="159">
        <v>17857.009673399607</v>
      </c>
      <c r="BY71" s="159">
        <v>14216.593814031832</v>
      </c>
      <c r="BZ71" s="159">
        <v>10487.445224064759</v>
      </c>
      <c r="CA71" s="159">
        <v>14763.331832360871</v>
      </c>
      <c r="CB71" s="159">
        <v>17274.547583654446</v>
      </c>
      <c r="CC71" s="159">
        <v>19251.561302915761</v>
      </c>
      <c r="CD71" s="159">
        <v>18956.128943405067</v>
      </c>
      <c r="CE71" s="160">
        <v>18536.94087478186</v>
      </c>
    </row>
    <row r="72" spans="1:83" x14ac:dyDescent="0.35">
      <c r="A72" s="153"/>
      <c r="B72" s="53" t="s">
        <v>306</v>
      </c>
      <c r="C72" s="158" t="s">
        <v>248</v>
      </c>
      <c r="D72" s="159">
        <v>0</v>
      </c>
      <c r="E72" s="159">
        <v>0</v>
      </c>
      <c r="F72" s="159">
        <v>0</v>
      </c>
      <c r="G72" s="159">
        <v>0</v>
      </c>
      <c r="H72" s="159">
        <v>0</v>
      </c>
      <c r="I72" s="159">
        <v>0</v>
      </c>
      <c r="J72" s="159">
        <v>0</v>
      </c>
      <c r="K72" s="159">
        <v>0</v>
      </c>
      <c r="L72" s="159">
        <v>0</v>
      </c>
      <c r="M72" s="159">
        <v>0</v>
      </c>
      <c r="N72" s="159">
        <v>0</v>
      </c>
      <c r="O72" s="159">
        <v>0</v>
      </c>
      <c r="P72" s="159">
        <v>0</v>
      </c>
      <c r="Q72" s="159">
        <v>0</v>
      </c>
      <c r="R72" s="159">
        <v>0</v>
      </c>
      <c r="S72" s="159">
        <v>0</v>
      </c>
      <c r="T72" s="159">
        <v>0</v>
      </c>
      <c r="U72" s="159">
        <v>0</v>
      </c>
      <c r="V72" s="159">
        <v>0</v>
      </c>
      <c r="W72" s="159">
        <v>0</v>
      </c>
      <c r="X72" s="159">
        <v>0</v>
      </c>
      <c r="Y72" s="159">
        <v>0</v>
      </c>
      <c r="Z72" s="159">
        <v>0</v>
      </c>
      <c r="AA72" s="159">
        <v>0</v>
      </c>
      <c r="AB72" s="159">
        <v>0</v>
      </c>
      <c r="AC72" s="159">
        <v>0</v>
      </c>
      <c r="AD72" s="159">
        <v>0</v>
      </c>
      <c r="AE72" s="159">
        <v>0</v>
      </c>
      <c r="AF72" s="159">
        <v>0</v>
      </c>
      <c r="AG72" s="159">
        <v>0</v>
      </c>
      <c r="AH72" s="159">
        <v>0</v>
      </c>
      <c r="AI72" s="159">
        <v>0</v>
      </c>
      <c r="AJ72" s="159">
        <v>0</v>
      </c>
      <c r="AK72" s="159">
        <v>0</v>
      </c>
      <c r="AL72" s="159">
        <v>0</v>
      </c>
      <c r="AM72" s="159">
        <v>0</v>
      </c>
      <c r="AN72" s="159">
        <v>0</v>
      </c>
      <c r="AO72" s="159">
        <v>0</v>
      </c>
      <c r="AP72" s="159">
        <v>0</v>
      </c>
      <c r="AQ72" s="159">
        <v>0</v>
      </c>
      <c r="AR72" s="159">
        <v>0</v>
      </c>
      <c r="AS72" s="159">
        <v>0</v>
      </c>
      <c r="AT72" s="159">
        <v>0</v>
      </c>
      <c r="AU72" s="159">
        <v>0</v>
      </c>
      <c r="AV72" s="159">
        <v>0</v>
      </c>
      <c r="AW72" s="159">
        <v>5.059095696360795E-2</v>
      </c>
      <c r="AX72" s="159">
        <v>3.25309000032429E-2</v>
      </c>
      <c r="AY72" s="159">
        <v>0</v>
      </c>
      <c r="AZ72" s="159">
        <v>1.5974128392091259E-2</v>
      </c>
      <c r="BA72" s="159">
        <v>2.1282556899683308E-2</v>
      </c>
      <c r="BB72" s="159">
        <v>0</v>
      </c>
      <c r="BC72" s="159">
        <v>0.10326644162489572</v>
      </c>
      <c r="BD72" s="159">
        <v>103.23346608579691</v>
      </c>
      <c r="BE72" s="159">
        <v>10.866807780046702</v>
      </c>
      <c r="BF72" s="159">
        <v>0.92486870552307843</v>
      </c>
      <c r="BG72" s="159">
        <v>0.75980231784672136</v>
      </c>
      <c r="BH72" s="159">
        <v>0.66188199501224465</v>
      </c>
      <c r="BI72" s="159">
        <v>0.7507224802637964</v>
      </c>
      <c r="BJ72" s="159">
        <v>0.56708602591098733</v>
      </c>
      <c r="BK72" s="159">
        <v>0.2848304132594065</v>
      </c>
      <c r="BL72" s="159">
        <v>0</v>
      </c>
      <c r="BM72" s="159">
        <v>0.39537607092999655</v>
      </c>
      <c r="BN72" s="159">
        <v>0.12206987838814878</v>
      </c>
      <c r="BO72" s="159">
        <v>0</v>
      </c>
      <c r="BP72" s="159">
        <v>0</v>
      </c>
      <c r="BQ72" s="159">
        <v>2.6647018746780364E-4</v>
      </c>
      <c r="BR72" s="159">
        <v>0.12485480926594039</v>
      </c>
      <c r="BS72" s="159">
        <v>0.29728408362418024</v>
      </c>
      <c r="BT72" s="159">
        <v>0.29130370121402327</v>
      </c>
      <c r="BU72" s="159">
        <v>0.42978816293837285</v>
      </c>
      <c r="BV72" s="159">
        <v>0.23458038762442515</v>
      </c>
      <c r="BW72" s="159">
        <v>0.34295181685870457</v>
      </c>
      <c r="BX72" s="159">
        <v>0.25818368756782029</v>
      </c>
      <c r="BY72" s="159">
        <v>0</v>
      </c>
      <c r="BZ72" s="159">
        <v>0</v>
      </c>
      <c r="CA72" s="159">
        <v>0</v>
      </c>
      <c r="CB72" s="159">
        <v>0</v>
      </c>
      <c r="CC72" s="159">
        <v>0</v>
      </c>
      <c r="CD72" s="159">
        <v>0</v>
      </c>
      <c r="CE72" s="160">
        <v>0</v>
      </c>
    </row>
    <row r="73" spans="1:83" ht="26.25" customHeight="1" x14ac:dyDescent="0.35">
      <c r="A73" s="153"/>
      <c r="B73" s="53" t="s">
        <v>307</v>
      </c>
      <c r="C73" s="158" t="s">
        <v>248</v>
      </c>
      <c r="D73" s="159">
        <v>3551.9367952771986</v>
      </c>
      <c r="E73" s="159">
        <v>3374.5464634665518</v>
      </c>
      <c r="F73" s="159">
        <v>3194.023254902273</v>
      </c>
      <c r="G73" s="159">
        <v>2906.6933087355633</v>
      </c>
      <c r="H73" s="159">
        <v>2912.7946800805162</v>
      </c>
      <c r="I73" s="159">
        <v>2718.571842858933</v>
      </c>
      <c r="J73" s="159">
        <v>2793.0613688071599</v>
      </c>
      <c r="K73" s="159">
        <v>2738.2954596148625</v>
      </c>
      <c r="L73" s="159">
        <v>2592.4228892537271</v>
      </c>
      <c r="M73" s="159">
        <v>2528.2231559910501</v>
      </c>
      <c r="N73" s="159">
        <v>2731.8276902018911</v>
      </c>
      <c r="O73" s="159">
        <v>2681.6898886884528</v>
      </c>
      <c r="P73" s="159">
        <v>2537.9182680644162</v>
      </c>
      <c r="Q73" s="159">
        <v>2647.0849395729115</v>
      </c>
      <c r="R73" s="159">
        <v>2523.6064619136764</v>
      </c>
      <c r="S73" s="159">
        <v>2677.3036929141686</v>
      </c>
      <c r="T73" s="159">
        <v>2568.0040032825264</v>
      </c>
      <c r="U73" s="159">
        <v>2668.7266256623279</v>
      </c>
      <c r="V73" s="159">
        <v>2485.7261095032277</v>
      </c>
      <c r="W73" s="159">
        <v>2468.9005662893342</v>
      </c>
      <c r="X73" s="159">
        <v>2421.3196106533132</v>
      </c>
      <c r="Y73" s="159">
        <v>2262.584009925492</v>
      </c>
      <c r="Z73" s="159">
        <v>2115.5970552341728</v>
      </c>
      <c r="AA73" s="159">
        <v>2100.1413921691478</v>
      </c>
      <c r="AB73" s="159">
        <v>2119.7661139281822</v>
      </c>
      <c r="AC73" s="159">
        <v>2134.1868524470156</v>
      </c>
      <c r="AD73" s="159">
        <v>2206.1128400683265</v>
      </c>
      <c r="AE73" s="159">
        <v>2243.1483283196126</v>
      </c>
      <c r="AF73" s="159">
        <v>2158.1375338623056</v>
      </c>
      <c r="AG73" s="159">
        <v>2073.9204472173287</v>
      </c>
      <c r="AH73" s="159">
        <v>2044.1661014367273</v>
      </c>
      <c r="AI73" s="159">
        <v>1926.0456739188296</v>
      </c>
      <c r="AJ73" s="159">
        <v>1824.9129744168099</v>
      </c>
      <c r="AK73" s="159">
        <v>1859.9837506107547</v>
      </c>
      <c r="AL73" s="159">
        <v>1818.8098205050092</v>
      </c>
      <c r="AM73" s="159">
        <v>1798.49825068363</v>
      </c>
      <c r="AN73" s="159">
        <v>1761.2043957438198</v>
      </c>
      <c r="AO73" s="159">
        <v>1775.4395956821031</v>
      </c>
      <c r="AP73" s="159">
        <v>1721.2748388476675</v>
      </c>
      <c r="AQ73" s="159">
        <v>1651.672183904727</v>
      </c>
      <c r="AR73" s="159">
        <v>1570.9787526256712</v>
      </c>
      <c r="AS73" s="159">
        <v>1523.8585079780401</v>
      </c>
      <c r="AT73" s="159">
        <v>1800.7345591116009</v>
      </c>
      <c r="AU73" s="159">
        <v>1993.9826312933133</v>
      </c>
      <c r="AV73" s="159">
        <v>2317.9701062662425</v>
      </c>
      <c r="AW73" s="159">
        <v>2502.905871920947</v>
      </c>
      <c r="AX73" s="159">
        <v>2194.5861809423004</v>
      </c>
      <c r="AY73" s="159">
        <v>2325.1862772466125</v>
      </c>
      <c r="AZ73" s="159">
        <v>2398.6697946469594</v>
      </c>
      <c r="BA73" s="159">
        <v>2284.6470122528367</v>
      </c>
      <c r="BB73" s="159">
        <v>2202.0901116954255</v>
      </c>
      <c r="BC73" s="159">
        <v>2160.8898764702326</v>
      </c>
      <c r="BD73" s="159">
        <v>2372.6597574007615</v>
      </c>
      <c r="BE73" s="159">
        <v>2061.9370115254533</v>
      </c>
      <c r="BF73" s="159">
        <v>0</v>
      </c>
      <c r="BG73" s="159">
        <v>0</v>
      </c>
      <c r="BH73" s="159">
        <v>0</v>
      </c>
      <c r="BI73" s="159">
        <v>0</v>
      </c>
      <c r="BJ73" s="159">
        <v>0</v>
      </c>
      <c r="BK73" s="159">
        <v>0</v>
      </c>
      <c r="BL73" s="159">
        <v>0</v>
      </c>
      <c r="BM73" s="159">
        <v>0</v>
      </c>
      <c r="BN73" s="159">
        <v>0</v>
      </c>
      <c r="BO73" s="159">
        <v>0</v>
      </c>
      <c r="BP73" s="159">
        <v>0</v>
      </c>
      <c r="BQ73" s="159">
        <v>0</v>
      </c>
      <c r="BR73" s="159">
        <v>0</v>
      </c>
      <c r="BS73" s="159">
        <v>0</v>
      </c>
      <c r="BT73" s="159">
        <v>0</v>
      </c>
      <c r="BU73" s="159">
        <v>0</v>
      </c>
      <c r="BV73" s="159">
        <v>0</v>
      </c>
      <c r="BW73" s="159">
        <v>0</v>
      </c>
      <c r="BX73" s="159">
        <v>0</v>
      </c>
      <c r="BY73" s="159">
        <v>0</v>
      </c>
      <c r="BZ73" s="159">
        <v>0</v>
      </c>
      <c r="CA73" s="159">
        <v>0</v>
      </c>
      <c r="CB73" s="159">
        <v>0</v>
      </c>
      <c r="CC73" s="159">
        <v>0</v>
      </c>
      <c r="CD73" s="159">
        <v>0</v>
      </c>
      <c r="CE73" s="160">
        <v>0</v>
      </c>
    </row>
    <row r="74" spans="1:83" x14ac:dyDescent="0.35">
      <c r="A74" s="153"/>
      <c r="B74" s="53" t="s">
        <v>308</v>
      </c>
      <c r="C74" s="158" t="s">
        <v>248</v>
      </c>
      <c r="D74" s="159">
        <v>0</v>
      </c>
      <c r="E74" s="159">
        <v>0</v>
      </c>
      <c r="F74" s="159">
        <v>0</v>
      </c>
      <c r="G74" s="159">
        <v>0</v>
      </c>
      <c r="H74" s="159">
        <v>0</v>
      </c>
      <c r="I74" s="159">
        <v>0</v>
      </c>
      <c r="J74" s="159">
        <v>0</v>
      </c>
      <c r="K74" s="159">
        <v>0</v>
      </c>
      <c r="L74" s="159">
        <v>0</v>
      </c>
      <c r="M74" s="159">
        <v>0</v>
      </c>
      <c r="N74" s="159">
        <v>0</v>
      </c>
      <c r="O74" s="159">
        <v>0</v>
      </c>
      <c r="P74" s="159">
        <v>0</v>
      </c>
      <c r="Q74" s="159">
        <v>0</v>
      </c>
      <c r="R74" s="159">
        <v>0</v>
      </c>
      <c r="S74" s="159">
        <v>0</v>
      </c>
      <c r="T74" s="159">
        <v>0</v>
      </c>
      <c r="U74" s="159">
        <v>0</v>
      </c>
      <c r="V74" s="159">
        <v>0</v>
      </c>
      <c r="W74" s="159">
        <v>0</v>
      </c>
      <c r="X74" s="159">
        <v>0</v>
      </c>
      <c r="Y74" s="159">
        <v>0</v>
      </c>
      <c r="Z74" s="159">
        <v>0</v>
      </c>
      <c r="AA74" s="159">
        <v>0</v>
      </c>
      <c r="AB74" s="159">
        <v>0</v>
      </c>
      <c r="AC74" s="159">
        <v>0</v>
      </c>
      <c r="AD74" s="159">
        <v>0</v>
      </c>
      <c r="AE74" s="159">
        <v>0</v>
      </c>
      <c r="AF74" s="159">
        <v>0</v>
      </c>
      <c r="AG74" s="159">
        <v>0</v>
      </c>
      <c r="AH74" s="159">
        <v>0</v>
      </c>
      <c r="AI74" s="159">
        <v>0</v>
      </c>
      <c r="AJ74" s="159">
        <v>0</v>
      </c>
      <c r="AK74" s="159">
        <v>0</v>
      </c>
      <c r="AL74" s="159">
        <v>0</v>
      </c>
      <c r="AM74" s="159">
        <v>0</v>
      </c>
      <c r="AN74" s="159">
        <v>0</v>
      </c>
      <c r="AO74" s="159">
        <v>0</v>
      </c>
      <c r="AP74" s="159">
        <v>0</v>
      </c>
      <c r="AQ74" s="159">
        <v>0</v>
      </c>
      <c r="AR74" s="159">
        <v>0</v>
      </c>
      <c r="AS74" s="159">
        <v>0</v>
      </c>
      <c r="AT74" s="159">
        <v>0</v>
      </c>
      <c r="AU74" s="159">
        <v>0</v>
      </c>
      <c r="AV74" s="159">
        <v>0</v>
      </c>
      <c r="AW74" s="159">
        <v>0</v>
      </c>
      <c r="AX74" s="159">
        <v>0</v>
      </c>
      <c r="AY74" s="159">
        <v>0</v>
      </c>
      <c r="AZ74" s="159">
        <v>0</v>
      </c>
      <c r="BA74" s="159">
        <v>338.10888727963544</v>
      </c>
      <c r="BB74" s="159">
        <v>338.83323231898549</v>
      </c>
      <c r="BC74" s="159">
        <v>1307.1397336584885</v>
      </c>
      <c r="BD74" s="159">
        <v>2973.342752872687</v>
      </c>
      <c r="BE74" s="159">
        <v>2799.0428512926092</v>
      </c>
      <c r="BF74" s="159">
        <v>2776.9443409726355</v>
      </c>
      <c r="BG74" s="159">
        <v>3044.9252737613142</v>
      </c>
      <c r="BH74" s="159">
        <v>3027.5932729424894</v>
      </c>
      <c r="BI74" s="159">
        <v>2975.4840461906751</v>
      </c>
      <c r="BJ74" s="159">
        <v>2937.5099876329959</v>
      </c>
      <c r="BK74" s="159">
        <v>2948.3541453034827</v>
      </c>
      <c r="BL74" s="159">
        <v>3712.0931255120586</v>
      </c>
      <c r="BM74" s="159">
        <v>3709.3643847980047</v>
      </c>
      <c r="BN74" s="159">
        <v>3681.4166153681231</v>
      </c>
      <c r="BO74" s="159">
        <v>2817.3583245057657</v>
      </c>
      <c r="BP74" s="159">
        <v>2762.738441963791</v>
      </c>
      <c r="BQ74" s="159">
        <v>2701.4106347691227</v>
      </c>
      <c r="BR74" s="159">
        <v>2643.0589486392491</v>
      </c>
      <c r="BS74" s="159">
        <v>2567.9930390609602</v>
      </c>
      <c r="BT74" s="159">
        <v>2486.7850927597897</v>
      </c>
      <c r="BU74" s="159">
        <v>2414.605646147862</v>
      </c>
      <c r="BV74" s="159">
        <v>2340.3883498499326</v>
      </c>
      <c r="BW74" s="159">
        <v>2256.1109104914808</v>
      </c>
      <c r="BX74" s="159">
        <v>2105.9901913043304</v>
      </c>
      <c r="BY74" s="159">
        <v>2135.8219943353088</v>
      </c>
      <c r="BZ74" s="159">
        <v>2052.6641460935984</v>
      </c>
      <c r="CA74" s="159">
        <v>2037.0389226406048</v>
      </c>
      <c r="CB74" s="159">
        <v>2033.6273967193781</v>
      </c>
      <c r="CC74" s="159">
        <v>2081.0373600803223</v>
      </c>
      <c r="CD74" s="159">
        <v>2075.2864779870101</v>
      </c>
      <c r="CE74" s="160">
        <v>2023.2823255361295</v>
      </c>
    </row>
    <row r="75" spans="1:83" x14ac:dyDescent="0.35">
      <c r="A75" s="153"/>
      <c r="B75" s="53" t="s">
        <v>309</v>
      </c>
      <c r="C75" s="158" t="s">
        <v>257</v>
      </c>
      <c r="D75" s="159">
        <v>0</v>
      </c>
      <c r="E75" s="159">
        <v>0</v>
      </c>
      <c r="F75" s="159">
        <v>0</v>
      </c>
      <c r="G75" s="159">
        <v>0</v>
      </c>
      <c r="H75" s="159">
        <v>0</v>
      </c>
      <c r="I75" s="159">
        <v>0</v>
      </c>
      <c r="J75" s="159">
        <v>0</v>
      </c>
      <c r="K75" s="159">
        <v>0</v>
      </c>
      <c r="L75" s="159">
        <v>0</v>
      </c>
      <c r="M75" s="159">
        <v>0</v>
      </c>
      <c r="N75" s="159">
        <v>0</v>
      </c>
      <c r="O75" s="159">
        <v>0</v>
      </c>
      <c r="P75" s="159">
        <v>0</v>
      </c>
      <c r="Q75" s="159">
        <v>0</v>
      </c>
      <c r="R75" s="159">
        <v>0</v>
      </c>
      <c r="S75" s="159">
        <v>0</v>
      </c>
      <c r="T75" s="159">
        <v>0</v>
      </c>
      <c r="U75" s="159">
        <v>0</v>
      </c>
      <c r="V75" s="159">
        <v>0</v>
      </c>
      <c r="W75" s="159">
        <v>0</v>
      </c>
      <c r="X75" s="159">
        <v>0</v>
      </c>
      <c r="Y75" s="159">
        <v>0</v>
      </c>
      <c r="Z75" s="159">
        <v>0</v>
      </c>
      <c r="AA75" s="159">
        <v>0</v>
      </c>
      <c r="AB75" s="159">
        <v>0</v>
      </c>
      <c r="AC75" s="159">
        <v>0</v>
      </c>
      <c r="AD75" s="159">
        <v>0</v>
      </c>
      <c r="AE75" s="159">
        <v>0</v>
      </c>
      <c r="AF75" s="159">
        <v>0</v>
      </c>
      <c r="AG75" s="159">
        <v>0</v>
      </c>
      <c r="AH75" s="159">
        <v>0</v>
      </c>
      <c r="AI75" s="159">
        <v>0</v>
      </c>
      <c r="AJ75" s="159">
        <v>0</v>
      </c>
      <c r="AK75" s="159">
        <v>0</v>
      </c>
      <c r="AL75" s="159">
        <v>0</v>
      </c>
      <c r="AM75" s="159">
        <v>0</v>
      </c>
      <c r="AN75" s="159">
        <v>0</v>
      </c>
      <c r="AO75" s="159">
        <v>0</v>
      </c>
      <c r="AP75" s="159">
        <v>0</v>
      </c>
      <c r="AQ75" s="159">
        <v>0</v>
      </c>
      <c r="AR75" s="159">
        <v>87.178788275843573</v>
      </c>
      <c r="AS75" s="159">
        <v>60.904214958900866</v>
      </c>
      <c r="AT75" s="159">
        <v>23.520584787668305</v>
      </c>
      <c r="AU75" s="159">
        <v>8.7896713240234714</v>
      </c>
      <c r="AV75" s="159">
        <v>4.4464659096849388</v>
      </c>
      <c r="AW75" s="159">
        <v>2.5314936542174595</v>
      </c>
      <c r="AX75" s="159">
        <v>1.6112363413370892</v>
      </c>
      <c r="AY75" s="159">
        <v>2.9316146025735499</v>
      </c>
      <c r="AZ75" s="159">
        <v>0</v>
      </c>
      <c r="BA75" s="159">
        <v>0.39904794186906201</v>
      </c>
      <c r="BB75" s="159">
        <v>0.93412583207135114</v>
      </c>
      <c r="BC75" s="159">
        <v>0.37348029721003956</v>
      </c>
      <c r="BD75" s="159">
        <v>7.4789615499968112E-2</v>
      </c>
      <c r="BE75" s="159">
        <v>0.56961426328086018</v>
      </c>
      <c r="BF75" s="159">
        <v>0.55687517128326203</v>
      </c>
      <c r="BG75" s="159">
        <v>0.20187216394672305</v>
      </c>
      <c r="BH75" s="159">
        <v>0.13422781717031534</v>
      </c>
      <c r="BI75" s="159">
        <v>0</v>
      </c>
      <c r="BJ75" s="159">
        <v>0</v>
      </c>
      <c r="BK75" s="159">
        <v>0</v>
      </c>
      <c r="BL75" s="159">
        <v>0</v>
      </c>
      <c r="BM75" s="159">
        <v>0</v>
      </c>
      <c r="BN75" s="159">
        <v>0</v>
      </c>
      <c r="BO75" s="159">
        <v>0</v>
      </c>
      <c r="BP75" s="159">
        <v>0</v>
      </c>
      <c r="BQ75" s="159">
        <v>0</v>
      </c>
      <c r="BR75" s="159">
        <v>0</v>
      </c>
      <c r="BS75" s="159">
        <v>0</v>
      </c>
      <c r="BT75" s="159">
        <v>0</v>
      </c>
      <c r="BU75" s="159">
        <v>0</v>
      </c>
      <c r="BV75" s="159">
        <v>0</v>
      </c>
      <c r="BW75" s="159">
        <v>0</v>
      </c>
      <c r="BX75" s="159">
        <v>0</v>
      </c>
      <c r="BY75" s="159">
        <v>0</v>
      </c>
      <c r="BZ75" s="159">
        <v>0</v>
      </c>
      <c r="CA75" s="159">
        <v>0</v>
      </c>
      <c r="CB75" s="159">
        <v>0</v>
      </c>
      <c r="CC75" s="159">
        <v>0</v>
      </c>
      <c r="CD75" s="159">
        <v>0</v>
      </c>
      <c r="CE75" s="160">
        <v>0</v>
      </c>
    </row>
    <row r="76" spans="1:83" x14ac:dyDescent="0.35">
      <c r="A76" s="153"/>
      <c r="B76" s="53" t="s">
        <v>310</v>
      </c>
      <c r="C76" s="158" t="s">
        <v>248</v>
      </c>
      <c r="D76" s="159">
        <v>499.74924677737323</v>
      </c>
      <c r="E76" s="159">
        <v>926.18817016385083</v>
      </c>
      <c r="F76" s="159">
        <v>1056.8170425199403</v>
      </c>
      <c r="G76" s="159">
        <v>1014.0479175311724</v>
      </c>
      <c r="H76" s="159">
        <v>1110.7546533486761</v>
      </c>
      <c r="I76" s="159">
        <v>1265.598741838802</v>
      </c>
      <c r="J76" s="159">
        <v>1346.5970613164852</v>
      </c>
      <c r="K76" s="159">
        <v>1539.5167912088086</v>
      </c>
      <c r="L76" s="159">
        <v>1543.8023947241295</v>
      </c>
      <c r="M76" s="159">
        <v>1553.6877985055132</v>
      </c>
      <c r="N76" s="159">
        <v>1929.9479204411368</v>
      </c>
      <c r="O76" s="159">
        <v>2008.5641000962905</v>
      </c>
      <c r="P76" s="159">
        <v>2010.7306528819333</v>
      </c>
      <c r="Q76" s="159">
        <v>2289.3707585495449</v>
      </c>
      <c r="R76" s="159">
        <v>2270.998160524869</v>
      </c>
      <c r="S76" s="159">
        <v>2672.4314386959441</v>
      </c>
      <c r="T76" s="159">
        <v>2716.8738005742666</v>
      </c>
      <c r="U76" s="159">
        <v>3041.7744335506104</v>
      </c>
      <c r="V76" s="159">
        <v>2911.9105691562304</v>
      </c>
      <c r="W76" s="159">
        <v>2977.8047393075826</v>
      </c>
      <c r="X76" s="159">
        <v>2961.1166048486789</v>
      </c>
      <c r="Y76" s="159">
        <v>2885.4301699611615</v>
      </c>
      <c r="Z76" s="159">
        <v>0</v>
      </c>
      <c r="AA76" s="159">
        <v>0</v>
      </c>
      <c r="AB76" s="159">
        <v>0</v>
      </c>
      <c r="AC76" s="159">
        <v>0</v>
      </c>
      <c r="AD76" s="159">
        <v>0</v>
      </c>
      <c r="AE76" s="159">
        <v>0</v>
      </c>
      <c r="AF76" s="159">
        <v>0</v>
      </c>
      <c r="AG76" s="159">
        <v>0</v>
      </c>
      <c r="AH76" s="159">
        <v>0</v>
      </c>
      <c r="AI76" s="159">
        <v>0.30816730782701274</v>
      </c>
      <c r="AJ76" s="159">
        <v>0.25824240204011462</v>
      </c>
      <c r="AK76" s="159">
        <v>0.23298335080719262</v>
      </c>
      <c r="AL76" s="159">
        <v>0.21652497863154871</v>
      </c>
      <c r="AM76" s="159">
        <v>0.20593491420041563</v>
      </c>
      <c r="AN76" s="159">
        <v>0.19425048482468599</v>
      </c>
      <c r="AO76" s="159">
        <v>0.18335004430452012</v>
      </c>
      <c r="AP76" s="159">
        <v>0.1750448988658645</v>
      </c>
      <c r="AQ76" s="159">
        <v>0.16544295665155861</v>
      </c>
      <c r="AR76" s="159">
        <v>0.15443540881460333</v>
      </c>
      <c r="AS76" s="159">
        <v>0.14267180328481835</v>
      </c>
      <c r="AT76" s="159">
        <v>2.1918353170877185E-2</v>
      </c>
      <c r="AU76" s="159">
        <v>0</v>
      </c>
      <c r="AV76" s="159">
        <v>5.0030249024367297</v>
      </c>
      <c r="AW76" s="159">
        <v>0</v>
      </c>
      <c r="AX76" s="159">
        <v>0</v>
      </c>
      <c r="AY76" s="159">
        <v>-1.2569345363188332E-4</v>
      </c>
      <c r="AZ76" s="159">
        <v>0</v>
      </c>
      <c r="BA76" s="159">
        <v>1.1439533952877663</v>
      </c>
      <c r="BB76" s="159">
        <v>0.14987839848251455</v>
      </c>
      <c r="BC76" s="159">
        <v>1.6111286001126259</v>
      </c>
      <c r="BD76" s="159">
        <v>0.40566215014057388</v>
      </c>
      <c r="BE76" s="159">
        <v>0.29485033049301412</v>
      </c>
      <c r="BF76" s="159">
        <v>0.32240141495346764</v>
      </c>
      <c r="BG76" s="159">
        <v>0.24120067639057999</v>
      </c>
      <c r="BH76" s="159">
        <v>0</v>
      </c>
      <c r="BI76" s="159">
        <v>0</v>
      </c>
      <c r="BJ76" s="159">
        <v>-0.21667190806303746</v>
      </c>
      <c r="BK76" s="159">
        <v>0</v>
      </c>
      <c r="BL76" s="159">
        <v>0</v>
      </c>
      <c r="BM76" s="159">
        <v>0</v>
      </c>
      <c r="BN76" s="159">
        <v>0</v>
      </c>
      <c r="BO76" s="159">
        <v>0</v>
      </c>
      <c r="BP76" s="159">
        <v>0</v>
      </c>
      <c r="BQ76" s="159">
        <v>0</v>
      </c>
      <c r="BR76" s="159">
        <v>0</v>
      </c>
      <c r="BS76" s="159">
        <v>0</v>
      </c>
      <c r="BT76" s="159">
        <v>0</v>
      </c>
      <c r="BU76" s="159">
        <v>0</v>
      </c>
      <c r="BV76" s="159">
        <v>0</v>
      </c>
      <c r="BW76" s="159">
        <v>0</v>
      </c>
      <c r="BX76" s="159">
        <v>0</v>
      </c>
      <c r="BY76" s="159">
        <v>0</v>
      </c>
      <c r="BZ76" s="159">
        <v>0</v>
      </c>
      <c r="CA76" s="159">
        <v>0</v>
      </c>
      <c r="CB76" s="159">
        <v>0</v>
      </c>
      <c r="CC76" s="159">
        <v>0</v>
      </c>
      <c r="CD76" s="159">
        <v>0</v>
      </c>
      <c r="CE76" s="160">
        <v>0</v>
      </c>
    </row>
    <row r="77" spans="1:83" s="108" customFormat="1" ht="25.5" customHeight="1" x14ac:dyDescent="0.35">
      <c r="A77" s="171"/>
      <c r="B77" s="108" t="s">
        <v>311</v>
      </c>
      <c r="C77" s="172"/>
      <c r="D77" s="56">
        <v>19465.439669931904</v>
      </c>
      <c r="E77" s="56">
        <v>24072.838614084783</v>
      </c>
      <c r="F77" s="56">
        <v>23984.63957094511</v>
      </c>
      <c r="G77" s="56">
        <v>23506.143243565555</v>
      </c>
      <c r="H77" s="56">
        <v>26013.806866341198</v>
      </c>
      <c r="I77" s="56">
        <v>26847.129674279215</v>
      </c>
      <c r="J77" s="56">
        <v>27035.029996574031</v>
      </c>
      <c r="K77" s="56">
        <v>29188.866647003226</v>
      </c>
      <c r="L77" s="56">
        <v>28569.082806517476</v>
      </c>
      <c r="M77" s="56">
        <v>29266.688978658509</v>
      </c>
      <c r="N77" s="56">
        <v>34983.703853630184</v>
      </c>
      <c r="O77" s="56">
        <v>36505.584936339583</v>
      </c>
      <c r="P77" s="56">
        <v>36818.359174905287</v>
      </c>
      <c r="Q77" s="56">
        <v>39683.278181956448</v>
      </c>
      <c r="R77" s="56">
        <v>40759.092394676438</v>
      </c>
      <c r="S77" s="56">
        <v>46057.41912487286</v>
      </c>
      <c r="T77" s="56">
        <v>45640.223322831931</v>
      </c>
      <c r="U77" s="56">
        <v>51264.273907677343</v>
      </c>
      <c r="V77" s="56">
        <v>51572.51847968479</v>
      </c>
      <c r="W77" s="56">
        <v>57013.617712919913</v>
      </c>
      <c r="X77" s="56">
        <v>61595.108812465427</v>
      </c>
      <c r="Y77" s="56">
        <v>61596.398234897766</v>
      </c>
      <c r="Z77" s="56">
        <v>60104.442901242735</v>
      </c>
      <c r="AA77" s="56">
        <v>64983.014342334034</v>
      </c>
      <c r="AB77" s="56">
        <v>69351.893762097912</v>
      </c>
      <c r="AC77" s="56">
        <v>71638.393222768093</v>
      </c>
      <c r="AD77" s="56">
        <v>74673.803596597587</v>
      </c>
      <c r="AE77" s="56">
        <v>81152.943527323965</v>
      </c>
      <c r="AF77" s="56">
        <v>84786.014656423824</v>
      </c>
      <c r="AG77" s="56">
        <v>89542.453127931847</v>
      </c>
      <c r="AH77" s="56">
        <v>95432.495670897566</v>
      </c>
      <c r="AI77" s="56">
        <v>96441.267151771477</v>
      </c>
      <c r="AJ77" s="56">
        <v>97521.197332817319</v>
      </c>
      <c r="AK77" s="56">
        <v>107554.08459160621</v>
      </c>
      <c r="AL77" s="56">
        <v>114137.75026095568</v>
      </c>
      <c r="AM77" s="56">
        <v>121268.41241039896</v>
      </c>
      <c r="AN77" s="56">
        <v>123838.11583430256</v>
      </c>
      <c r="AO77" s="56">
        <v>127636.26085856423</v>
      </c>
      <c r="AP77" s="56">
        <v>131043.44836502481</v>
      </c>
      <c r="AQ77" s="56">
        <v>128771.81941979226</v>
      </c>
      <c r="AR77" s="56">
        <v>121792.2690699876</v>
      </c>
      <c r="AS77" s="56">
        <v>119640.4117396084</v>
      </c>
      <c r="AT77" s="56">
        <v>123792.22788356229</v>
      </c>
      <c r="AU77" s="56">
        <v>136770.85131917454</v>
      </c>
      <c r="AV77" s="56">
        <v>150666.22907147705</v>
      </c>
      <c r="AW77" s="56">
        <v>160407.51360348426</v>
      </c>
      <c r="AX77" s="56">
        <v>162391.70242041841</v>
      </c>
      <c r="AY77" s="56">
        <v>163975.99800461368</v>
      </c>
      <c r="AZ77" s="56">
        <v>163677.92994152656</v>
      </c>
      <c r="BA77" s="56">
        <v>165555.93492254126</v>
      </c>
      <c r="BB77" s="56">
        <v>166548.56675920481</v>
      </c>
      <c r="BC77" s="56">
        <v>170473.24909949669</v>
      </c>
      <c r="BD77" s="56">
        <v>172311.60395622108</v>
      </c>
      <c r="BE77" s="56">
        <v>177724.40008514441</v>
      </c>
      <c r="BF77" s="56">
        <v>179604.12759487127</v>
      </c>
      <c r="BG77" s="56">
        <v>168158.91344444524</v>
      </c>
      <c r="BH77" s="56">
        <v>171398.9759944973</v>
      </c>
      <c r="BI77" s="56">
        <v>173871.83008348243</v>
      </c>
      <c r="BJ77" s="56">
        <v>173790.57796877649</v>
      </c>
      <c r="BK77" s="56">
        <v>179788.09833348365</v>
      </c>
      <c r="BL77" s="56">
        <v>186597.62625922626</v>
      </c>
      <c r="BM77" s="56">
        <v>200745.26186388949</v>
      </c>
      <c r="BN77" s="56">
        <v>204599.19550814517</v>
      </c>
      <c r="BO77" s="56">
        <v>208375.39846964867</v>
      </c>
      <c r="BP77" s="56">
        <v>214609.22288665207</v>
      </c>
      <c r="BQ77" s="56">
        <v>207183.01454250605</v>
      </c>
      <c r="BR77" s="56">
        <v>210114.69259143478</v>
      </c>
      <c r="BS77" s="56">
        <v>212805.24478007338</v>
      </c>
      <c r="BT77" s="56">
        <v>210985.65948840187</v>
      </c>
      <c r="BU77" s="56">
        <v>212557.39912888015</v>
      </c>
      <c r="BV77" s="56">
        <v>215495.72444537279</v>
      </c>
      <c r="BW77" s="56">
        <v>219970.06062121506</v>
      </c>
      <c r="BX77" s="56">
        <v>229338.20183856133</v>
      </c>
      <c r="BY77" s="56">
        <v>234198.61321366049</v>
      </c>
      <c r="BZ77" s="56">
        <v>231378.78071768387</v>
      </c>
      <c r="CA77" s="56">
        <v>255801.52188002289</v>
      </c>
      <c r="CB77" s="56">
        <v>276317.01521944621</v>
      </c>
      <c r="CC77" s="56">
        <v>286543.090315693</v>
      </c>
      <c r="CD77" s="56">
        <v>289937.68952818215</v>
      </c>
      <c r="CE77" s="57">
        <v>292122.38637840439</v>
      </c>
    </row>
    <row r="78" spans="1:83" ht="26.25" customHeight="1" x14ac:dyDescent="0.35">
      <c r="A78" s="153"/>
      <c r="B78" s="168" t="s">
        <v>312</v>
      </c>
      <c r="D78" s="61">
        <v>10358.438933203737</v>
      </c>
      <c r="E78" s="61">
        <v>14291.486156136983</v>
      </c>
      <c r="F78" s="61">
        <v>13982.200201964562</v>
      </c>
      <c r="G78" s="61">
        <v>13812.284450704381</v>
      </c>
      <c r="H78" s="61">
        <v>15084.115307559816</v>
      </c>
      <c r="I78" s="61">
        <v>15506.050039619815</v>
      </c>
      <c r="J78" s="61">
        <v>15472.980108859041</v>
      </c>
      <c r="K78" s="61">
        <v>18074.608605037018</v>
      </c>
      <c r="L78" s="61">
        <v>17584.78312631994</v>
      </c>
      <c r="M78" s="61">
        <v>18452.130897304723</v>
      </c>
      <c r="N78" s="61">
        <v>23317.03276273813</v>
      </c>
      <c r="O78" s="61">
        <v>24086.549302635194</v>
      </c>
      <c r="P78" s="61">
        <v>24043.993946714658</v>
      </c>
      <c r="Q78" s="61">
        <v>26951.208438817637</v>
      </c>
      <c r="R78" s="61">
        <v>27665.562106023237</v>
      </c>
      <c r="S78" s="61">
        <v>32005.837959514411</v>
      </c>
      <c r="T78" s="61">
        <v>31832.54962402298</v>
      </c>
      <c r="U78" s="61">
        <v>36896.414845281892</v>
      </c>
      <c r="V78" s="61">
        <v>36796.724257823538</v>
      </c>
      <c r="W78" s="61">
        <v>40409.85264625225</v>
      </c>
      <c r="X78" s="61">
        <v>42115.815842077274</v>
      </c>
      <c r="Y78" s="61">
        <v>41741.58799049542</v>
      </c>
      <c r="Z78" s="61">
        <v>41677.261988113205</v>
      </c>
      <c r="AA78" s="61">
        <v>45330.484211662675</v>
      </c>
      <c r="AB78" s="61">
        <v>47298.962928218483</v>
      </c>
      <c r="AC78" s="61">
        <v>50135.159350917806</v>
      </c>
      <c r="AD78" s="61">
        <v>53214.24397427529</v>
      </c>
      <c r="AE78" s="61">
        <v>57221.392822709931</v>
      </c>
      <c r="AF78" s="61">
        <v>59513.148499009789</v>
      </c>
      <c r="AG78" s="61">
        <v>60839.822855849117</v>
      </c>
      <c r="AH78" s="61">
        <v>62888.168885376967</v>
      </c>
      <c r="AI78" s="61">
        <v>61309.885892184189</v>
      </c>
      <c r="AJ78" s="61">
        <v>62533.397654013752</v>
      </c>
      <c r="AK78" s="61">
        <v>65479.97074436149</v>
      </c>
      <c r="AL78" s="61">
        <v>65715.33101467503</v>
      </c>
      <c r="AM78" s="61">
        <v>67951.657188997153</v>
      </c>
      <c r="AN78" s="61">
        <v>67544.131081623738</v>
      </c>
      <c r="AO78" s="61">
        <v>68597.36324246446</v>
      </c>
      <c r="AP78" s="61">
        <v>70769.479810646619</v>
      </c>
      <c r="AQ78" s="61">
        <v>70055.402699440514</v>
      </c>
      <c r="AR78" s="61">
        <v>67010.054112893311</v>
      </c>
      <c r="AS78" s="61">
        <v>65871.733271311023</v>
      </c>
      <c r="AT78" s="61">
        <v>66868.831861668412</v>
      </c>
      <c r="AU78" s="61">
        <v>72718.72695071729</v>
      </c>
      <c r="AV78" s="61">
        <v>74715.63635741426</v>
      </c>
      <c r="AW78" s="61">
        <v>76934.826009150682</v>
      </c>
      <c r="AX78" s="61">
        <v>76207.598200232169</v>
      </c>
      <c r="AY78" s="61">
        <v>75234.506138402823</v>
      </c>
      <c r="AZ78" s="61">
        <v>74827.551055268981</v>
      </c>
      <c r="BA78" s="61">
        <v>76474.803250644123</v>
      </c>
      <c r="BB78" s="61">
        <v>78456.477500908557</v>
      </c>
      <c r="BC78" s="61">
        <v>80692.944797834134</v>
      </c>
      <c r="BD78" s="61">
        <v>81243.230118864245</v>
      </c>
      <c r="BE78" s="61">
        <v>85098.365623684324</v>
      </c>
      <c r="BF78" s="61">
        <v>87417.236464241098</v>
      </c>
      <c r="BG78" s="61">
        <v>89140.608047137444</v>
      </c>
      <c r="BH78" s="61">
        <v>90115.525219278541</v>
      </c>
      <c r="BI78" s="61">
        <v>91460.231031685835</v>
      </c>
      <c r="BJ78" s="61">
        <v>92030.067471259914</v>
      </c>
      <c r="BK78" s="61">
        <v>96004.908278784831</v>
      </c>
      <c r="BL78" s="61">
        <v>99886.223624955746</v>
      </c>
      <c r="BM78" s="61">
        <v>105544.1438538762</v>
      </c>
      <c r="BN78" s="61">
        <v>107188.5162718269</v>
      </c>
      <c r="BO78" s="61">
        <v>110770.40896522357</v>
      </c>
      <c r="BP78" s="61">
        <v>115183.93103335798</v>
      </c>
      <c r="BQ78" s="61">
        <v>115702.30062898085</v>
      </c>
      <c r="BR78" s="61">
        <v>118014.00563105127</v>
      </c>
      <c r="BS78" s="61">
        <v>120888.88536881669</v>
      </c>
      <c r="BT78" s="61">
        <v>121208.24851016357</v>
      </c>
      <c r="BU78" s="61">
        <v>121780.03770341186</v>
      </c>
      <c r="BV78" s="61">
        <v>122889.00366063842</v>
      </c>
      <c r="BW78" s="61">
        <v>122172.35510275552</v>
      </c>
      <c r="BX78" s="61">
        <v>118838.76393386764</v>
      </c>
      <c r="BY78" s="61">
        <v>121662.76927132011</v>
      </c>
      <c r="BZ78" s="61">
        <v>120701.31182890105</v>
      </c>
      <c r="CA78" s="61">
        <v>133013.60208929901</v>
      </c>
      <c r="CB78" s="61">
        <v>141317.81505175878</v>
      </c>
      <c r="CC78" s="61">
        <v>145496.38331141009</v>
      </c>
      <c r="CD78" s="61">
        <v>147615.66307016552</v>
      </c>
      <c r="CE78" s="62">
        <v>147959.39687902792</v>
      </c>
    </row>
    <row r="79" spans="1:83" x14ac:dyDescent="0.35">
      <c r="A79" s="153"/>
      <c r="B79" s="168" t="s">
        <v>313</v>
      </c>
      <c r="D79" s="61">
        <v>2581.3494151723826</v>
      </c>
      <c r="E79" s="61">
        <v>3028.2326259270253</v>
      </c>
      <c r="F79" s="61">
        <v>3319.7412673953513</v>
      </c>
      <c r="G79" s="61">
        <v>3463.1383753952673</v>
      </c>
      <c r="H79" s="61">
        <v>3979.9245283127789</v>
      </c>
      <c r="I79" s="61">
        <v>3954.585159563841</v>
      </c>
      <c r="J79" s="61">
        <v>4039.7911839494559</v>
      </c>
      <c r="K79" s="61">
        <v>3534.3836192540248</v>
      </c>
      <c r="L79" s="61">
        <v>3533.2684996233379</v>
      </c>
      <c r="M79" s="61">
        <v>3330.1265358648634</v>
      </c>
      <c r="N79" s="61">
        <v>3582.6357171005898</v>
      </c>
      <c r="O79" s="61">
        <v>4284.7565257774168</v>
      </c>
      <c r="P79" s="61">
        <v>4755.2852726259161</v>
      </c>
      <c r="Q79" s="61">
        <v>4371.7783123641429</v>
      </c>
      <c r="R79" s="61">
        <v>4948.1508448513505</v>
      </c>
      <c r="S79" s="61">
        <v>5296.1403352096468</v>
      </c>
      <c r="T79" s="61">
        <v>5194.1602711321384</v>
      </c>
      <c r="U79" s="61">
        <v>5427.9559739484403</v>
      </c>
      <c r="V79" s="61">
        <v>6245.8067362940055</v>
      </c>
      <c r="W79" s="61">
        <v>7882.905202134074</v>
      </c>
      <c r="X79" s="61">
        <v>8328.0190938990054</v>
      </c>
      <c r="Y79" s="61">
        <v>8547.3378288276817</v>
      </c>
      <c r="Z79" s="61">
        <v>9318.5439042267699</v>
      </c>
      <c r="AA79" s="61">
        <v>10540.651127777999</v>
      </c>
      <c r="AB79" s="61">
        <v>11969.527696082114</v>
      </c>
      <c r="AC79" s="61">
        <v>12678.891770360533</v>
      </c>
      <c r="AD79" s="61">
        <v>13072.219388771711</v>
      </c>
      <c r="AE79" s="61">
        <v>14349.717957723795</v>
      </c>
      <c r="AF79" s="61">
        <v>15882.030865139393</v>
      </c>
      <c r="AG79" s="61">
        <v>16809.071635020809</v>
      </c>
      <c r="AH79" s="61">
        <v>16184.985720787265</v>
      </c>
      <c r="AI79" s="61">
        <v>15100.198083523625</v>
      </c>
      <c r="AJ79" s="61">
        <v>16484.473330227316</v>
      </c>
      <c r="AK79" s="61">
        <v>22744.028858590485</v>
      </c>
      <c r="AL79" s="61">
        <v>28570.470930432853</v>
      </c>
      <c r="AM79" s="61">
        <v>32431.316737995458</v>
      </c>
      <c r="AN79" s="61">
        <v>34910.049631076487</v>
      </c>
      <c r="AO79" s="61">
        <v>37378.96236554817</v>
      </c>
      <c r="AP79" s="61">
        <v>38439.859790943847</v>
      </c>
      <c r="AQ79" s="61">
        <v>36953.586962127112</v>
      </c>
      <c r="AR79" s="61">
        <v>34109.617255422003</v>
      </c>
      <c r="AS79" s="61">
        <v>33766.308033334186</v>
      </c>
      <c r="AT79" s="61">
        <v>36818.092387282813</v>
      </c>
      <c r="AU79" s="61">
        <v>41865.792212420609</v>
      </c>
      <c r="AV79" s="61">
        <v>51104.279751639238</v>
      </c>
      <c r="AW79" s="61">
        <v>56097.486866579049</v>
      </c>
      <c r="AX79" s="61">
        <v>58056.567705558788</v>
      </c>
      <c r="AY79" s="61">
        <v>58940.414036425311</v>
      </c>
      <c r="AZ79" s="61">
        <v>57573.273331565615</v>
      </c>
      <c r="BA79" s="61">
        <v>56115.742160110996</v>
      </c>
      <c r="BB79" s="61">
        <v>54397.081742131282</v>
      </c>
      <c r="BC79" s="61">
        <v>52883.750128009771</v>
      </c>
      <c r="BD79" s="61">
        <v>50426.169823486154</v>
      </c>
      <c r="BE79" s="61">
        <v>51495.272396092856</v>
      </c>
      <c r="BF79" s="61">
        <v>52586.200668459918</v>
      </c>
      <c r="BG79" s="61">
        <v>53016.158636954198</v>
      </c>
      <c r="BH79" s="61">
        <v>54042.93188033357</v>
      </c>
      <c r="BI79" s="61">
        <v>53626.781633945997</v>
      </c>
      <c r="BJ79" s="61">
        <v>54189.860898818071</v>
      </c>
      <c r="BK79" s="61">
        <v>55109.105011980282</v>
      </c>
      <c r="BL79" s="61">
        <v>56308.744814490266</v>
      </c>
      <c r="BM79" s="61">
        <v>63335.886640492259</v>
      </c>
      <c r="BN79" s="61">
        <v>65057.059036693368</v>
      </c>
      <c r="BO79" s="61">
        <v>65464.533188403017</v>
      </c>
      <c r="BP79" s="61">
        <v>66238.45749950748</v>
      </c>
      <c r="BQ79" s="61">
        <v>58281.266035286826</v>
      </c>
      <c r="BR79" s="61">
        <v>57234.343740367513</v>
      </c>
      <c r="BS79" s="61">
        <v>56243.245449730486</v>
      </c>
      <c r="BT79" s="61">
        <v>54536.950977606692</v>
      </c>
      <c r="BU79" s="61">
        <v>54386.432889006457</v>
      </c>
      <c r="BV79" s="61">
        <v>56040.399376547677</v>
      </c>
      <c r="BW79" s="61">
        <v>60982.695743286014</v>
      </c>
      <c r="BX79" s="61">
        <v>76876.725613092334</v>
      </c>
      <c r="BY79" s="61">
        <v>77323.579552671799</v>
      </c>
      <c r="BZ79" s="61">
        <v>73859.75667211572</v>
      </c>
      <c r="CA79" s="61">
        <v>80248.706703843127</v>
      </c>
      <c r="CB79" s="61">
        <v>88292.515880804247</v>
      </c>
      <c r="CC79" s="61">
        <v>91934.02649878824</v>
      </c>
      <c r="CD79" s="61">
        <v>91288.260852576728</v>
      </c>
      <c r="CE79" s="62">
        <v>91121.18449660622</v>
      </c>
    </row>
    <row r="80" spans="1:83" x14ac:dyDescent="0.35">
      <c r="A80" s="153"/>
      <c r="B80" s="168" t="s">
        <v>314</v>
      </c>
      <c r="D80" s="61">
        <v>6525.6513215557834</v>
      </c>
      <c r="E80" s="61">
        <v>6753.1198320207732</v>
      </c>
      <c r="F80" s="61">
        <v>6682.6981015851989</v>
      </c>
      <c r="G80" s="61">
        <v>6230.7204174659037</v>
      </c>
      <c r="H80" s="61">
        <v>6949.7670304686053</v>
      </c>
      <c r="I80" s="61">
        <v>7386.4944750955528</v>
      </c>
      <c r="J80" s="61">
        <v>7522.2587037655339</v>
      </c>
      <c r="K80" s="61">
        <v>7579.8744227121815</v>
      </c>
      <c r="L80" s="61">
        <v>7451.0311805741958</v>
      </c>
      <c r="M80" s="61">
        <v>7484.4315454889247</v>
      </c>
      <c r="N80" s="61">
        <v>8084.0353737914656</v>
      </c>
      <c r="O80" s="61">
        <v>8134.2791079269709</v>
      </c>
      <c r="P80" s="61">
        <v>8019.0799555647072</v>
      </c>
      <c r="Q80" s="61">
        <v>8360.2914307746778</v>
      </c>
      <c r="R80" s="61">
        <v>8145.3794438018476</v>
      </c>
      <c r="S80" s="61">
        <v>8755.4408301487911</v>
      </c>
      <c r="T80" s="61">
        <v>8613.5134276768076</v>
      </c>
      <c r="U80" s="61">
        <v>8939.9030884470048</v>
      </c>
      <c r="V80" s="61">
        <v>8529.9874855672424</v>
      </c>
      <c r="W80" s="61">
        <v>8720.8598645336006</v>
      </c>
      <c r="X80" s="61">
        <v>11151.273876489155</v>
      </c>
      <c r="Y80" s="61">
        <v>11307.47241557467</v>
      </c>
      <c r="Z80" s="61">
        <v>9108.6370089027532</v>
      </c>
      <c r="AA80" s="61">
        <v>9111.8790028933545</v>
      </c>
      <c r="AB80" s="61">
        <v>10083.403137797317</v>
      </c>
      <c r="AC80" s="61">
        <v>8824.3421014897631</v>
      </c>
      <c r="AD80" s="61">
        <v>8387.3402335505962</v>
      </c>
      <c r="AE80" s="61">
        <v>9581.8327468902462</v>
      </c>
      <c r="AF80" s="61">
        <v>9390.835292274649</v>
      </c>
      <c r="AG80" s="61">
        <v>11893.558637061908</v>
      </c>
      <c r="AH80" s="61">
        <v>16359.341064733338</v>
      </c>
      <c r="AI80" s="61">
        <v>20031.183176063656</v>
      </c>
      <c r="AJ80" s="61">
        <v>18503.326348576255</v>
      </c>
      <c r="AK80" s="61">
        <v>19330.084988654224</v>
      </c>
      <c r="AL80" s="61">
        <v>19851.948315847792</v>
      </c>
      <c r="AM80" s="61">
        <v>20885.438483406357</v>
      </c>
      <c r="AN80" s="61">
        <v>21383.935121602342</v>
      </c>
      <c r="AO80" s="61">
        <v>21659.935250551614</v>
      </c>
      <c r="AP80" s="61">
        <v>21834.108763434364</v>
      </c>
      <c r="AQ80" s="61">
        <v>21762.829758224645</v>
      </c>
      <c r="AR80" s="61">
        <v>20672.597701672275</v>
      </c>
      <c r="AS80" s="61">
        <v>20002.370434963217</v>
      </c>
      <c r="AT80" s="61">
        <v>20105.303634611046</v>
      </c>
      <c r="AU80" s="61">
        <v>22186.332156036635</v>
      </c>
      <c r="AV80" s="61">
        <v>24846.312962423577</v>
      </c>
      <c r="AW80" s="61">
        <v>27375.200727754531</v>
      </c>
      <c r="AX80" s="61">
        <v>28127.536514627467</v>
      </c>
      <c r="AY80" s="61">
        <v>29801.07782978555</v>
      </c>
      <c r="AZ80" s="61">
        <v>31277.105554691963</v>
      </c>
      <c r="BA80" s="61">
        <v>32965.389511786118</v>
      </c>
      <c r="BB80" s="61">
        <v>33695.007516165017</v>
      </c>
      <c r="BC80" s="61">
        <v>36896.554173652752</v>
      </c>
      <c r="BD80" s="61">
        <v>40642.204013870753</v>
      </c>
      <c r="BE80" s="61">
        <v>41130.76206536722</v>
      </c>
      <c r="BF80" s="61">
        <v>39600.690462170234</v>
      </c>
      <c r="BG80" s="61">
        <v>26002.146760353593</v>
      </c>
      <c r="BH80" s="61">
        <v>27240.518894885157</v>
      </c>
      <c r="BI80" s="61">
        <v>28784.817417850612</v>
      </c>
      <c r="BJ80" s="61">
        <v>27570.649598698506</v>
      </c>
      <c r="BK80" s="61">
        <v>28674.08504271858</v>
      </c>
      <c r="BL80" s="61">
        <v>30402.657819780234</v>
      </c>
      <c r="BM80" s="61">
        <v>31865.231369521007</v>
      </c>
      <c r="BN80" s="61">
        <v>32353.620199624947</v>
      </c>
      <c r="BO80" s="61">
        <v>32140.456316021988</v>
      </c>
      <c r="BP80" s="61">
        <v>33186.834353786566</v>
      </c>
      <c r="BQ80" s="61">
        <v>33199.447878238367</v>
      </c>
      <c r="BR80" s="61">
        <v>34866.34322001598</v>
      </c>
      <c r="BS80" s="61">
        <v>35673.113961526229</v>
      </c>
      <c r="BT80" s="61">
        <v>35240.460000631581</v>
      </c>
      <c r="BU80" s="61">
        <v>36390.928536461855</v>
      </c>
      <c r="BV80" s="61">
        <v>36566.32140818669</v>
      </c>
      <c r="BW80" s="61">
        <v>36815.009775173501</v>
      </c>
      <c r="BX80" s="61">
        <v>33622.712291601347</v>
      </c>
      <c r="BY80" s="61">
        <v>35212.26438966854</v>
      </c>
      <c r="BZ80" s="61">
        <v>36817.712216667031</v>
      </c>
      <c r="CA80" s="61">
        <v>42539.213086880758</v>
      </c>
      <c r="CB80" s="61">
        <v>46706.684286883094</v>
      </c>
      <c r="CC80" s="61">
        <v>49112.680505494667</v>
      </c>
      <c r="CD80" s="61">
        <v>51033.765605439912</v>
      </c>
      <c r="CE80" s="62">
        <v>53041.805002770277</v>
      </c>
    </row>
    <row r="81" spans="1:83" x14ac:dyDescent="0.35">
      <c r="A81" s="153"/>
      <c r="BX81" s="61"/>
      <c r="BY81" s="61"/>
      <c r="BZ81" s="61"/>
      <c r="CA81" s="61"/>
      <c r="CB81" s="61"/>
      <c r="CC81" s="61"/>
      <c r="CD81" s="61"/>
      <c r="CE81" s="62"/>
    </row>
    <row r="82" spans="1:83" s="108" customFormat="1" ht="26.25" customHeight="1" x14ac:dyDescent="0.35">
      <c r="A82" s="192"/>
      <c r="B82" s="177" t="s">
        <v>315</v>
      </c>
      <c r="C82" s="178"/>
      <c r="D82" s="193"/>
      <c r="E82" s="193"/>
      <c r="F82" s="193"/>
      <c r="G82" s="193"/>
      <c r="H82" s="193"/>
      <c r="I82" s="193"/>
      <c r="J82" s="193"/>
      <c r="K82" s="193"/>
      <c r="L82" s="193"/>
      <c r="M82" s="193"/>
      <c r="N82" s="193"/>
      <c r="O82" s="193"/>
      <c r="P82" s="193"/>
      <c r="Q82" s="193"/>
      <c r="R82" s="193"/>
      <c r="S82" s="193"/>
      <c r="T82" s="193"/>
      <c r="U82" s="193"/>
      <c r="V82" s="193"/>
      <c r="W82" s="193"/>
      <c r="X82" s="193"/>
      <c r="Y82" s="193"/>
      <c r="Z82" s="193"/>
      <c r="AA82" s="193"/>
      <c r="AB82" s="193"/>
      <c r="AC82" s="193"/>
      <c r="AD82" s="193"/>
      <c r="AE82" s="193"/>
      <c r="AF82" s="193"/>
      <c r="AG82" s="193"/>
      <c r="AH82" s="193"/>
      <c r="AI82" s="193"/>
      <c r="AJ82" s="193"/>
      <c r="AK82" s="193"/>
      <c r="AL82" s="193"/>
      <c r="AM82" s="193"/>
      <c r="AN82" s="193"/>
      <c r="AO82" s="193"/>
      <c r="AP82" s="193"/>
      <c r="AQ82" s="193"/>
      <c r="AR82" s="193"/>
      <c r="AS82" s="193"/>
      <c r="AT82" s="193"/>
      <c r="AU82" s="194">
        <v>128560.50411726092</v>
      </c>
      <c r="AV82" s="194">
        <v>141652.31974558288</v>
      </c>
      <c r="AW82" s="194">
        <v>150792.94545830518</v>
      </c>
      <c r="AX82" s="194">
        <v>152488.04803404672</v>
      </c>
      <c r="AY82" s="194">
        <v>153966.14063215608</v>
      </c>
      <c r="AZ82" s="194">
        <v>153831.95143893326</v>
      </c>
      <c r="BA82" s="194">
        <v>155933.58246683376</v>
      </c>
      <c r="BB82" s="194">
        <v>157268.19991688701</v>
      </c>
      <c r="BC82" s="194">
        <v>161329.5222904057</v>
      </c>
      <c r="BD82" s="194">
        <v>163353.80093565042</v>
      </c>
      <c r="BE82" s="194">
        <v>168923.54674918068</v>
      </c>
      <c r="BF82" s="194">
        <v>170985.75216552441</v>
      </c>
      <c r="BG82" s="194">
        <v>160079.84185882905</v>
      </c>
      <c r="BH82" s="194">
        <v>170654.00879663503</v>
      </c>
      <c r="BI82" s="194">
        <v>173040.0185862745</v>
      </c>
      <c r="BJ82" s="194">
        <v>173042.06823909868</v>
      </c>
      <c r="BK82" s="194">
        <v>201050.95733370641</v>
      </c>
      <c r="BL82" s="194">
        <v>185419.35336296054</v>
      </c>
      <c r="BM82" s="194">
        <v>199495.12777782988</v>
      </c>
      <c r="BN82" s="194">
        <v>203303.61063308929</v>
      </c>
      <c r="BO82" s="194">
        <v>207096.11379431287</v>
      </c>
      <c r="BP82" s="194">
        <v>213307.39443649183</v>
      </c>
      <c r="BQ82" s="194">
        <v>205936.25738100903</v>
      </c>
      <c r="BR82" s="194">
        <v>208562.18828908409</v>
      </c>
      <c r="BS82" s="194">
        <v>211585.47532411947</v>
      </c>
      <c r="BT82" s="194">
        <v>209892.63223061286</v>
      </c>
      <c r="BU82" s="194">
        <v>211416.33236812591</v>
      </c>
      <c r="BV82" s="194">
        <v>214492.99639357484</v>
      </c>
      <c r="BW82" s="194">
        <v>219068.9070864229</v>
      </c>
      <c r="BX82" s="194">
        <v>228471.92538563439</v>
      </c>
      <c r="BY82" s="194">
        <v>233317.53912147644</v>
      </c>
      <c r="BZ82" s="194">
        <v>230627.61319019532</v>
      </c>
      <c r="CA82" s="194">
        <v>255063.40207703508</v>
      </c>
      <c r="CB82" s="194">
        <v>275581.62050451036</v>
      </c>
      <c r="CC82" s="194">
        <v>285960.37691818172</v>
      </c>
      <c r="CD82" s="194">
        <v>289356.77720560314</v>
      </c>
      <c r="CE82" s="195">
        <v>291552.85455837502</v>
      </c>
    </row>
    <row r="83" spans="1:83" ht="15" customHeight="1" x14ac:dyDescent="0.35">
      <c r="A83" s="153"/>
      <c r="B83" s="73" t="s">
        <v>316</v>
      </c>
      <c r="C83" s="196"/>
      <c r="D83" s="197"/>
      <c r="E83" s="197"/>
      <c r="F83" s="197"/>
      <c r="G83" s="197"/>
      <c r="H83" s="197"/>
      <c r="I83" s="197"/>
      <c r="J83" s="197"/>
      <c r="K83" s="197"/>
      <c r="L83" s="197"/>
      <c r="M83" s="197"/>
      <c r="N83" s="197"/>
      <c r="O83" s="197"/>
      <c r="P83" s="197"/>
      <c r="Q83" s="197"/>
      <c r="R83" s="197"/>
      <c r="S83" s="197"/>
      <c r="T83" s="197"/>
      <c r="U83" s="197"/>
      <c r="V83" s="197"/>
      <c r="W83" s="197"/>
      <c r="X83" s="197"/>
      <c r="Y83" s="197"/>
      <c r="Z83" s="197"/>
      <c r="AA83" s="197"/>
      <c r="AB83" s="197"/>
      <c r="AC83" s="197"/>
      <c r="AD83" s="197"/>
      <c r="AE83" s="197"/>
      <c r="AF83" s="197"/>
      <c r="AG83" s="197"/>
      <c r="AH83" s="197"/>
      <c r="AI83" s="197"/>
      <c r="AJ83" s="197"/>
      <c r="AK83" s="197"/>
      <c r="AL83" s="197"/>
      <c r="AM83" s="197"/>
      <c r="AN83" s="197"/>
      <c r="AO83" s="197"/>
      <c r="AP83" s="197"/>
      <c r="AQ83" s="197"/>
      <c r="AR83" s="197"/>
      <c r="AS83" s="197"/>
      <c r="AT83" s="197"/>
      <c r="AU83" s="198">
        <v>0</v>
      </c>
      <c r="AV83" s="198">
        <v>0</v>
      </c>
      <c r="AW83" s="198">
        <v>0</v>
      </c>
      <c r="AX83" s="198">
        <v>0</v>
      </c>
      <c r="AY83" s="198">
        <v>0</v>
      </c>
      <c r="AZ83" s="198">
        <v>0</v>
      </c>
      <c r="BA83" s="198">
        <v>0</v>
      </c>
      <c r="BB83" s="198">
        <v>0</v>
      </c>
      <c r="BC83" s="198">
        <v>0</v>
      </c>
      <c r="BD83" s="198">
        <v>0</v>
      </c>
      <c r="BE83" s="198">
        <v>0</v>
      </c>
      <c r="BF83" s="198">
        <v>0</v>
      </c>
      <c r="BG83" s="198">
        <v>0</v>
      </c>
      <c r="BH83" s="198">
        <v>0</v>
      </c>
      <c r="BI83" s="198">
        <v>0</v>
      </c>
      <c r="BJ83" s="198">
        <v>0</v>
      </c>
      <c r="BK83" s="198">
        <v>0</v>
      </c>
      <c r="BL83" s="198">
        <v>0</v>
      </c>
      <c r="BM83" s="198">
        <v>0</v>
      </c>
      <c r="BN83" s="198">
        <v>0</v>
      </c>
      <c r="BO83" s="198">
        <v>0</v>
      </c>
      <c r="BP83" s="198">
        <v>0</v>
      </c>
      <c r="BQ83" s="198">
        <v>90755.328772385255</v>
      </c>
      <c r="BR83" s="198">
        <v>92947.784841662185</v>
      </c>
      <c r="BS83" s="198">
        <v>94371.156389202966</v>
      </c>
      <c r="BT83" s="198">
        <v>92673.098483904891</v>
      </c>
      <c r="BU83" s="198">
        <v>93392.831815571</v>
      </c>
      <c r="BV83" s="198">
        <v>95381.343373672673</v>
      </c>
      <c r="BW83" s="198">
        <v>96711.099240381023</v>
      </c>
      <c r="BX83" s="198">
        <v>99348.438554445253</v>
      </c>
      <c r="BY83" s="198">
        <v>105394.65953903242</v>
      </c>
      <c r="BZ83" s="198">
        <v>107156.75848391862</v>
      </c>
      <c r="CA83" s="198">
        <v>115663.39318545538</v>
      </c>
      <c r="CB83" s="198">
        <v>125521.19694325107</v>
      </c>
      <c r="CC83" s="198">
        <v>129642.6770570395</v>
      </c>
      <c r="CD83" s="198">
        <v>131087.70823243499</v>
      </c>
      <c r="CE83" s="199">
        <v>133320.06607301836</v>
      </c>
    </row>
    <row r="84" spans="1:83" x14ac:dyDescent="0.35">
      <c r="A84" s="153"/>
      <c r="B84" s="73" t="s">
        <v>317</v>
      </c>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198">
        <v>0</v>
      </c>
      <c r="AV84" s="198">
        <v>0</v>
      </c>
      <c r="AW84" s="198">
        <v>0</v>
      </c>
      <c r="AX84" s="198">
        <v>0</v>
      </c>
      <c r="AY84" s="198">
        <v>0</v>
      </c>
      <c r="AZ84" s="198">
        <v>0</v>
      </c>
      <c r="BA84" s="198">
        <v>0</v>
      </c>
      <c r="BB84" s="198">
        <v>0</v>
      </c>
      <c r="BC84" s="198">
        <v>0</v>
      </c>
      <c r="BD84" s="198">
        <v>0</v>
      </c>
      <c r="BE84" s="198">
        <v>0</v>
      </c>
      <c r="BF84" s="198">
        <v>0</v>
      </c>
      <c r="BG84" s="198">
        <v>0</v>
      </c>
      <c r="BH84" s="198">
        <v>0</v>
      </c>
      <c r="BI84" s="198">
        <v>0</v>
      </c>
      <c r="BJ84" s="198">
        <v>0</v>
      </c>
      <c r="BK84" s="198">
        <v>0</v>
      </c>
      <c r="BL84" s="198">
        <v>0</v>
      </c>
      <c r="BM84" s="198">
        <v>0</v>
      </c>
      <c r="BN84" s="198">
        <v>0</v>
      </c>
      <c r="BO84" s="198">
        <v>0</v>
      </c>
      <c r="BP84" s="198">
        <v>0</v>
      </c>
      <c r="BQ84" s="198">
        <v>115180.92860862378</v>
      </c>
      <c r="BR84" s="198">
        <v>115614.40344742191</v>
      </c>
      <c r="BS84" s="198">
        <v>117214.31893491655</v>
      </c>
      <c r="BT84" s="198">
        <v>117219.53374670794</v>
      </c>
      <c r="BU84" s="198">
        <v>118023.50055255491</v>
      </c>
      <c r="BV84" s="198">
        <v>119111.65301990214</v>
      </c>
      <c r="BW84" s="198">
        <v>122357.80784604185</v>
      </c>
      <c r="BX84" s="198">
        <v>129123.48683118913</v>
      </c>
      <c r="BY84" s="198">
        <v>127922.87958244397</v>
      </c>
      <c r="BZ84" s="198">
        <v>123470.85470627663</v>
      </c>
      <c r="CA84" s="198">
        <v>139400.0088915797</v>
      </c>
      <c r="CB84" s="198">
        <v>150060.42356125923</v>
      </c>
      <c r="CC84" s="198">
        <v>156317.69986114214</v>
      </c>
      <c r="CD84" s="198">
        <v>158269.06897316815</v>
      </c>
      <c r="CE84" s="199">
        <v>158232.78848535666</v>
      </c>
    </row>
    <row r="85" spans="1:83" ht="26.25" customHeight="1" x14ac:dyDescent="0.35">
      <c r="A85" s="153"/>
      <c r="B85" s="73" t="s">
        <v>318</v>
      </c>
      <c r="D85" s="198">
        <v>0</v>
      </c>
      <c r="E85" s="198">
        <v>0</v>
      </c>
      <c r="F85" s="198">
        <v>0</v>
      </c>
      <c r="G85" s="198">
        <v>0</v>
      </c>
      <c r="H85" s="198">
        <v>0</v>
      </c>
      <c r="I85" s="198">
        <v>0</v>
      </c>
      <c r="J85" s="198">
        <v>0</v>
      </c>
      <c r="K85" s="198">
        <v>0</v>
      </c>
      <c r="L85" s="198">
        <v>0</v>
      </c>
      <c r="M85" s="198">
        <v>0</v>
      </c>
      <c r="N85" s="198">
        <v>0</v>
      </c>
      <c r="O85" s="198">
        <v>0</v>
      </c>
      <c r="P85" s="198">
        <v>0</v>
      </c>
      <c r="Q85" s="198">
        <v>0</v>
      </c>
      <c r="R85" s="198">
        <v>0</v>
      </c>
      <c r="S85" s="198">
        <v>0</v>
      </c>
      <c r="T85" s="198">
        <v>0</v>
      </c>
      <c r="U85" s="198">
        <v>0</v>
      </c>
      <c r="V85" s="198">
        <v>0</v>
      </c>
      <c r="W85" s="198">
        <v>0</v>
      </c>
      <c r="X85" s="198">
        <v>0</v>
      </c>
      <c r="Y85" s="198">
        <v>0</v>
      </c>
      <c r="Z85" s="198">
        <v>0</v>
      </c>
      <c r="AA85" s="198">
        <v>0</v>
      </c>
      <c r="AB85" s="198">
        <v>0</v>
      </c>
      <c r="AC85" s="198">
        <v>0</v>
      </c>
      <c r="AD85" s="198">
        <v>0</v>
      </c>
      <c r="AE85" s="198">
        <v>0</v>
      </c>
      <c r="AF85" s="198">
        <v>0</v>
      </c>
      <c r="AG85" s="198">
        <v>0</v>
      </c>
      <c r="AH85" s="198">
        <v>0</v>
      </c>
      <c r="AI85" s="198">
        <v>0</v>
      </c>
      <c r="AJ85" s="198">
        <v>0</v>
      </c>
      <c r="AK85" s="198">
        <v>0</v>
      </c>
      <c r="AL85" s="198">
        <v>0</v>
      </c>
      <c r="AM85" s="198">
        <v>0</v>
      </c>
      <c r="AN85" s="198">
        <v>0</v>
      </c>
      <c r="AO85" s="198">
        <v>0</v>
      </c>
      <c r="AP85" s="198">
        <v>0</v>
      </c>
      <c r="AQ85" s="198">
        <v>0</v>
      </c>
      <c r="AR85" s="198">
        <v>0</v>
      </c>
      <c r="AS85" s="198">
        <v>0</v>
      </c>
      <c r="AT85" s="198">
        <v>0</v>
      </c>
      <c r="AU85" s="198">
        <v>0</v>
      </c>
      <c r="AV85" s="198">
        <v>0</v>
      </c>
      <c r="AW85" s="198">
        <v>0</v>
      </c>
      <c r="AX85" s="198">
        <v>0</v>
      </c>
      <c r="AY85" s="198">
        <v>0</v>
      </c>
      <c r="AZ85" s="198">
        <v>0</v>
      </c>
      <c r="BA85" s="198">
        <v>0</v>
      </c>
      <c r="BB85" s="198">
        <v>0</v>
      </c>
      <c r="BC85" s="198">
        <v>0</v>
      </c>
      <c r="BD85" s="198">
        <v>0</v>
      </c>
      <c r="BE85" s="198">
        <v>0</v>
      </c>
      <c r="BF85" s="198">
        <v>0</v>
      </c>
      <c r="BG85" s="198">
        <v>0</v>
      </c>
      <c r="BH85" s="198">
        <v>0</v>
      </c>
      <c r="BI85" s="198">
        <v>0</v>
      </c>
      <c r="BJ85" s="198">
        <v>0</v>
      </c>
      <c r="BK85" s="198">
        <v>0</v>
      </c>
      <c r="BL85" s="198">
        <v>6844.5168700505392</v>
      </c>
      <c r="BM85" s="198">
        <v>7482.3456425895938</v>
      </c>
      <c r="BN85" s="198">
        <v>7706.0015932596552</v>
      </c>
      <c r="BO85" s="198">
        <v>7383.1043297601973</v>
      </c>
      <c r="BP85" s="198">
        <v>7222.0222736107917</v>
      </c>
      <c r="BQ85" s="198">
        <v>776.53568959658901</v>
      </c>
      <c r="BR85" s="198">
        <v>764.03564209268666</v>
      </c>
      <c r="BS85" s="198">
        <v>770.15130799103338</v>
      </c>
      <c r="BT85" s="198">
        <v>761.6997041690064</v>
      </c>
      <c r="BU85" s="198">
        <v>781.68068304904693</v>
      </c>
      <c r="BV85" s="198">
        <v>548.91810704115494</v>
      </c>
      <c r="BW85" s="198">
        <v>289.27672065436576</v>
      </c>
      <c r="BX85" s="198">
        <v>0</v>
      </c>
      <c r="BY85" s="198">
        <v>0</v>
      </c>
      <c r="BZ85" s="198">
        <v>0</v>
      </c>
      <c r="CA85" s="198">
        <v>0</v>
      </c>
      <c r="CB85" s="198">
        <v>0</v>
      </c>
      <c r="CC85" s="198">
        <v>0</v>
      </c>
      <c r="CD85" s="198">
        <v>0</v>
      </c>
      <c r="CE85" s="199">
        <v>0</v>
      </c>
    </row>
    <row r="86" spans="1:83" x14ac:dyDescent="0.35">
      <c r="A86" s="153"/>
      <c r="B86" s="73" t="s">
        <v>319</v>
      </c>
      <c r="D86" s="198">
        <v>0</v>
      </c>
      <c r="E86" s="198">
        <v>0</v>
      </c>
      <c r="F86" s="198">
        <v>0</v>
      </c>
      <c r="G86" s="198">
        <v>0</v>
      </c>
      <c r="H86" s="198">
        <v>0</v>
      </c>
      <c r="I86" s="198">
        <v>0</v>
      </c>
      <c r="J86" s="198">
        <v>0</v>
      </c>
      <c r="K86" s="198">
        <v>0</v>
      </c>
      <c r="L86" s="198">
        <v>0</v>
      </c>
      <c r="M86" s="198">
        <v>0</v>
      </c>
      <c r="N86" s="198">
        <v>0</v>
      </c>
      <c r="O86" s="198">
        <v>0</v>
      </c>
      <c r="P86" s="198">
        <v>0</v>
      </c>
      <c r="Q86" s="198">
        <v>0</v>
      </c>
      <c r="R86" s="198">
        <v>0</v>
      </c>
      <c r="S86" s="198">
        <v>0</v>
      </c>
      <c r="T86" s="198">
        <v>0</v>
      </c>
      <c r="U86" s="198">
        <v>0</v>
      </c>
      <c r="V86" s="198">
        <v>0</v>
      </c>
      <c r="W86" s="198">
        <v>0</v>
      </c>
      <c r="X86" s="198">
        <v>0</v>
      </c>
      <c r="Y86" s="198">
        <v>0</v>
      </c>
      <c r="Z86" s="198">
        <v>0</v>
      </c>
      <c r="AA86" s="198">
        <v>0</v>
      </c>
      <c r="AB86" s="198">
        <v>0</v>
      </c>
      <c r="AC86" s="198">
        <v>0</v>
      </c>
      <c r="AD86" s="198">
        <v>0</v>
      </c>
      <c r="AE86" s="198">
        <v>0</v>
      </c>
      <c r="AF86" s="198">
        <v>0</v>
      </c>
      <c r="AG86" s="198">
        <v>0</v>
      </c>
      <c r="AH86" s="198">
        <v>0</v>
      </c>
      <c r="AI86" s="198">
        <v>0</v>
      </c>
      <c r="AJ86" s="198">
        <v>0</v>
      </c>
      <c r="AK86" s="198">
        <v>0</v>
      </c>
      <c r="AL86" s="198">
        <v>0</v>
      </c>
      <c r="AM86" s="198">
        <v>0</v>
      </c>
      <c r="AN86" s="198">
        <v>0</v>
      </c>
      <c r="AO86" s="198">
        <v>0</v>
      </c>
      <c r="AP86" s="198">
        <v>0</v>
      </c>
      <c r="AQ86" s="198">
        <v>0</v>
      </c>
      <c r="AR86" s="198">
        <v>0</v>
      </c>
      <c r="AS86" s="198">
        <v>0</v>
      </c>
      <c r="AT86" s="198">
        <v>0</v>
      </c>
      <c r="AU86" s="198">
        <v>0</v>
      </c>
      <c r="AV86" s="198">
        <v>0</v>
      </c>
      <c r="AW86" s="198">
        <v>0</v>
      </c>
      <c r="AX86" s="198">
        <v>6.6152541947770986</v>
      </c>
      <c r="AY86" s="198">
        <v>7.6314309654812389</v>
      </c>
      <c r="AZ86" s="198">
        <v>9.6874214182260108</v>
      </c>
      <c r="BA86" s="198">
        <v>8.8092050100605821</v>
      </c>
      <c r="BB86" s="198">
        <v>14.459300708889755</v>
      </c>
      <c r="BC86" s="198">
        <v>18.180057048062892</v>
      </c>
      <c r="BD86" s="198">
        <v>20.180742642499943</v>
      </c>
      <c r="BE86" s="198">
        <v>23.982254472411238</v>
      </c>
      <c r="BF86" s="198">
        <v>32.093098769198406</v>
      </c>
      <c r="BG86" s="198">
        <v>30.742588572776292</v>
      </c>
      <c r="BH86" s="198">
        <v>31.84915834623618</v>
      </c>
      <c r="BI86" s="198">
        <v>74.378580454615872</v>
      </c>
      <c r="BJ86" s="198">
        <v>57.831112205369841</v>
      </c>
      <c r="BK86" s="198">
        <v>58.300548955426073</v>
      </c>
      <c r="BL86" s="198">
        <v>550.567329828418</v>
      </c>
      <c r="BM86" s="198">
        <v>566.28006682494492</v>
      </c>
      <c r="BN86" s="198">
        <v>591.10064135447976</v>
      </c>
      <c r="BO86" s="198">
        <v>586.37682180423144</v>
      </c>
      <c r="BP86" s="198">
        <v>600.91720528711664</v>
      </c>
      <c r="BQ86" s="198">
        <v>631.15675739364838</v>
      </c>
      <c r="BR86" s="198">
        <v>796.20914153357091</v>
      </c>
      <c r="BS86" s="198">
        <v>435.35321039999235</v>
      </c>
      <c r="BT86" s="198">
        <v>380.42028060813936</v>
      </c>
      <c r="BU86" s="198">
        <v>388.01724901331602</v>
      </c>
      <c r="BV86" s="198">
        <v>370.51289461191692</v>
      </c>
      <c r="BW86" s="198">
        <v>325.81947479671959</v>
      </c>
      <c r="BX86" s="198">
        <v>367.44545936077634</v>
      </c>
      <c r="BY86" s="198">
        <v>336.62341516892246</v>
      </c>
      <c r="BZ86" s="198">
        <v>259.38719815880808</v>
      </c>
      <c r="CA86" s="198">
        <v>258.41023817544306</v>
      </c>
      <c r="CB86" s="198">
        <v>257.37156196289868</v>
      </c>
      <c r="CC86" s="198">
        <v>154.52492295205511</v>
      </c>
      <c r="CD86" s="198">
        <v>153.88684528663654</v>
      </c>
      <c r="CE86" s="199">
        <v>150.00691063196595</v>
      </c>
    </row>
    <row r="87" spans="1:83" x14ac:dyDescent="0.35">
      <c r="A87" s="153"/>
      <c r="B87" s="73" t="s">
        <v>332</v>
      </c>
      <c r="D87" s="198">
        <v>0</v>
      </c>
      <c r="E87" s="198">
        <v>0</v>
      </c>
      <c r="F87" s="198">
        <v>0</v>
      </c>
      <c r="G87" s="198">
        <v>0</v>
      </c>
      <c r="H87" s="198">
        <v>0</v>
      </c>
      <c r="I87" s="198">
        <v>0</v>
      </c>
      <c r="J87" s="198">
        <v>0</v>
      </c>
      <c r="K87" s="198">
        <v>0</v>
      </c>
      <c r="L87" s="198">
        <v>0</v>
      </c>
      <c r="M87" s="198">
        <v>0</v>
      </c>
      <c r="N87" s="198">
        <v>0</v>
      </c>
      <c r="O87" s="198">
        <v>0</v>
      </c>
      <c r="P87" s="198">
        <v>0</v>
      </c>
      <c r="Q87" s="198">
        <v>0</v>
      </c>
      <c r="R87" s="198">
        <v>0</v>
      </c>
      <c r="S87" s="198">
        <v>0</v>
      </c>
      <c r="T87" s="198">
        <v>0</v>
      </c>
      <c r="U87" s="198">
        <v>0</v>
      </c>
      <c r="V87" s="198">
        <v>0</v>
      </c>
      <c r="W87" s="198">
        <v>0</v>
      </c>
      <c r="X87" s="198">
        <v>0</v>
      </c>
      <c r="Y87" s="198">
        <v>0</v>
      </c>
      <c r="Z87" s="198">
        <v>0</v>
      </c>
      <c r="AA87" s="198">
        <v>0</v>
      </c>
      <c r="AB87" s="198">
        <v>0</v>
      </c>
      <c r="AC87" s="198">
        <v>0</v>
      </c>
      <c r="AD87" s="198">
        <v>0</v>
      </c>
      <c r="AE87" s="198">
        <v>0</v>
      </c>
      <c r="AF87" s="198">
        <v>0</v>
      </c>
      <c r="AG87" s="198">
        <v>0</v>
      </c>
      <c r="AH87" s="198">
        <v>0</v>
      </c>
      <c r="AI87" s="198">
        <v>0</v>
      </c>
      <c r="AJ87" s="198">
        <v>0</v>
      </c>
      <c r="AK87" s="198">
        <v>0</v>
      </c>
      <c r="AL87" s="198">
        <v>0</v>
      </c>
      <c r="AM87" s="198">
        <v>0</v>
      </c>
      <c r="AN87" s="198">
        <v>0</v>
      </c>
      <c r="AO87" s="198">
        <v>0</v>
      </c>
      <c r="AP87" s="198">
        <v>0</v>
      </c>
      <c r="AQ87" s="198">
        <v>0</v>
      </c>
      <c r="AR87" s="198">
        <v>0</v>
      </c>
      <c r="AS87" s="198">
        <v>0</v>
      </c>
      <c r="AT87" s="198">
        <v>0</v>
      </c>
      <c r="AU87" s="198">
        <v>8210.3472019136188</v>
      </c>
      <c r="AV87" s="198">
        <v>9013.9093258941612</v>
      </c>
      <c r="AW87" s="198">
        <v>9614.5681451790624</v>
      </c>
      <c r="AX87" s="198">
        <v>9897.0391321769093</v>
      </c>
      <c r="AY87" s="198">
        <v>10002.225941492115</v>
      </c>
      <c r="AZ87" s="198">
        <v>9836.2910811750553</v>
      </c>
      <c r="BA87" s="198">
        <v>9613.5432506974357</v>
      </c>
      <c r="BB87" s="198">
        <v>9265.9075416089308</v>
      </c>
      <c r="BC87" s="198">
        <v>9125.5467520429356</v>
      </c>
      <c r="BD87" s="198">
        <v>8937.622277928187</v>
      </c>
      <c r="BE87" s="198">
        <v>8776.8710814913156</v>
      </c>
      <c r="BF87" s="198">
        <v>8586.2823305776619</v>
      </c>
      <c r="BG87" s="198">
        <v>8048.3289970434162</v>
      </c>
      <c r="BH87" s="198">
        <v>713.11803951601735</v>
      </c>
      <c r="BI87" s="198">
        <v>757.43291675333501</v>
      </c>
      <c r="BJ87" s="198">
        <v>690.67861747243251</v>
      </c>
      <c r="BK87" s="198">
        <v>625.23235668093685</v>
      </c>
      <c r="BL87" s="198">
        <v>627.70556643731572</v>
      </c>
      <c r="BM87" s="198">
        <v>683.85401923466634</v>
      </c>
      <c r="BN87" s="198">
        <v>704.48423370141063</v>
      </c>
      <c r="BO87" s="198">
        <v>692.90785353158117</v>
      </c>
      <c r="BP87" s="198">
        <v>700.91124487310094</v>
      </c>
      <c r="BQ87" s="198">
        <v>615.60040410334204</v>
      </c>
      <c r="BR87" s="198">
        <v>756.29516081710608</v>
      </c>
      <c r="BS87" s="198">
        <v>784.41624555392036</v>
      </c>
      <c r="BT87" s="198">
        <v>712.60697718087374</v>
      </c>
      <c r="BU87" s="198">
        <v>753.04951174095493</v>
      </c>
      <c r="BV87" s="198">
        <v>632.21515718604223</v>
      </c>
      <c r="BW87" s="198">
        <v>575.33405999545653</v>
      </c>
      <c r="BX87" s="198">
        <v>498.83099356617657</v>
      </c>
      <c r="BY87" s="198">
        <v>544.45067701513244</v>
      </c>
      <c r="BZ87" s="198">
        <v>491.78032932973719</v>
      </c>
      <c r="CA87" s="198">
        <v>479.70956481236328</v>
      </c>
      <c r="CB87" s="198">
        <v>478.02315297295058</v>
      </c>
      <c r="CC87" s="198">
        <v>428.18847455926414</v>
      </c>
      <c r="CD87" s="198">
        <v>427.02547729236113</v>
      </c>
      <c r="CE87" s="199">
        <v>419.52490939746411</v>
      </c>
    </row>
    <row r="88" spans="1:83" x14ac:dyDescent="0.35">
      <c r="A88" s="153"/>
      <c r="B88" s="201" t="s">
        <v>320</v>
      </c>
      <c r="D88" s="198">
        <v>0</v>
      </c>
      <c r="E88" s="198">
        <v>0</v>
      </c>
      <c r="F88" s="198">
        <v>0</v>
      </c>
      <c r="G88" s="198">
        <v>0</v>
      </c>
      <c r="H88" s="198">
        <v>0</v>
      </c>
      <c r="I88" s="198">
        <v>0</v>
      </c>
      <c r="J88" s="198">
        <v>0</v>
      </c>
      <c r="K88" s="198">
        <v>0</v>
      </c>
      <c r="L88" s="198">
        <v>0</v>
      </c>
      <c r="M88" s="198">
        <v>0</v>
      </c>
      <c r="N88" s="198">
        <v>0</v>
      </c>
      <c r="O88" s="198">
        <v>0</v>
      </c>
      <c r="P88" s="198">
        <v>0</v>
      </c>
      <c r="Q88" s="198">
        <v>0</v>
      </c>
      <c r="R88" s="198">
        <v>0</v>
      </c>
      <c r="S88" s="198">
        <v>0</v>
      </c>
      <c r="T88" s="198">
        <v>0</v>
      </c>
      <c r="U88" s="198">
        <v>0</v>
      </c>
      <c r="V88" s="198">
        <v>0</v>
      </c>
      <c r="W88" s="198">
        <v>0</v>
      </c>
      <c r="X88" s="198">
        <v>0</v>
      </c>
      <c r="Y88" s="198">
        <v>0</v>
      </c>
      <c r="Z88" s="198">
        <v>0</v>
      </c>
      <c r="AA88" s="198">
        <v>0</v>
      </c>
      <c r="AB88" s="198">
        <v>0</v>
      </c>
      <c r="AC88" s="198">
        <v>0</v>
      </c>
      <c r="AD88" s="198">
        <v>0</v>
      </c>
      <c r="AE88" s="198">
        <v>0</v>
      </c>
      <c r="AF88" s="198">
        <v>0</v>
      </c>
      <c r="AG88" s="198">
        <v>0</v>
      </c>
      <c r="AH88" s="198">
        <v>0</v>
      </c>
      <c r="AI88" s="198">
        <v>0</v>
      </c>
      <c r="AJ88" s="198">
        <v>0</v>
      </c>
      <c r="AK88" s="198">
        <v>0</v>
      </c>
      <c r="AL88" s="198">
        <v>0</v>
      </c>
      <c r="AM88" s="198">
        <v>0</v>
      </c>
      <c r="AN88" s="198">
        <v>0</v>
      </c>
      <c r="AO88" s="198">
        <v>0</v>
      </c>
      <c r="AP88" s="198">
        <v>0</v>
      </c>
      <c r="AQ88" s="198">
        <v>0</v>
      </c>
      <c r="AR88" s="198">
        <v>0</v>
      </c>
      <c r="AS88" s="198">
        <v>0</v>
      </c>
      <c r="AT88" s="198">
        <v>0</v>
      </c>
      <c r="AU88" s="198">
        <v>7529.2724748451246</v>
      </c>
      <c r="AV88" s="198">
        <v>8562.3037455055564</v>
      </c>
      <c r="AW88" s="198">
        <v>9267.1522604858183</v>
      </c>
      <c r="AX88" s="198">
        <v>9548.548690684971</v>
      </c>
      <c r="AY88" s="198">
        <v>9654.7768574587171</v>
      </c>
      <c r="AZ88" s="198">
        <v>9497.2831729084883</v>
      </c>
      <c r="BA88" s="198">
        <v>9262.6832298219761</v>
      </c>
      <c r="BB88" s="198">
        <v>8898.8141882928867</v>
      </c>
      <c r="BC88" s="198">
        <v>8703.6690036345044</v>
      </c>
      <c r="BD88" s="198">
        <v>8467.0841615040699</v>
      </c>
      <c r="BE88" s="198">
        <v>8263.9013491367368</v>
      </c>
      <c r="BF88" s="198">
        <v>8200.5605988932439</v>
      </c>
      <c r="BG88" s="198">
        <v>7616.3782023167705</v>
      </c>
      <c r="BH88" s="198">
        <v>544.31488828158922</v>
      </c>
      <c r="BI88" s="198">
        <v>556.83163610268548</v>
      </c>
      <c r="BJ88" s="198">
        <v>499.59887899539689</v>
      </c>
      <c r="BK88" s="198">
        <v>458.08441808305321</v>
      </c>
      <c r="BL88" s="198">
        <v>478.6529752659244</v>
      </c>
      <c r="BM88" s="198">
        <v>523.5928835070232</v>
      </c>
      <c r="BN88" s="198">
        <v>532.97061011607491</v>
      </c>
      <c r="BO88" s="198">
        <v>567.87202808533209</v>
      </c>
      <c r="BP88" s="198">
        <v>575.88014322878053</v>
      </c>
      <c r="BQ88" s="198">
        <v>594.40521644150522</v>
      </c>
      <c r="BR88" s="198">
        <v>704.14124063962947</v>
      </c>
      <c r="BS88" s="198">
        <v>778.22282714508322</v>
      </c>
      <c r="BT88" s="198">
        <v>662.84259489014471</v>
      </c>
      <c r="BU88" s="198">
        <v>745.88637569198204</v>
      </c>
      <c r="BV88" s="198">
        <v>625.17774555730944</v>
      </c>
      <c r="BW88" s="198">
        <v>567.60606721740305</v>
      </c>
      <c r="BX88" s="198">
        <v>490.59477804360421</v>
      </c>
      <c r="BY88" s="198">
        <v>544.45067701513244</v>
      </c>
      <c r="BZ88" s="198">
        <v>491.78032932973719</v>
      </c>
      <c r="CA88" s="198">
        <v>479.70956481236328</v>
      </c>
      <c r="CB88" s="198">
        <v>478.02315297295058</v>
      </c>
      <c r="CC88" s="198">
        <v>428.18847455926414</v>
      </c>
      <c r="CD88" s="198">
        <v>427.02547729236113</v>
      </c>
      <c r="CE88" s="199">
        <v>419.52490939746411</v>
      </c>
    </row>
    <row r="89" spans="1:83" x14ac:dyDescent="0.35">
      <c r="A89" s="153"/>
      <c r="B89" s="201" t="s">
        <v>321</v>
      </c>
      <c r="D89" s="198">
        <v>0</v>
      </c>
      <c r="E89" s="198">
        <v>0</v>
      </c>
      <c r="F89" s="198">
        <v>0</v>
      </c>
      <c r="G89" s="198">
        <v>0</v>
      </c>
      <c r="H89" s="198">
        <v>0</v>
      </c>
      <c r="I89" s="198">
        <v>0</v>
      </c>
      <c r="J89" s="198">
        <v>0</v>
      </c>
      <c r="K89" s="198">
        <v>0</v>
      </c>
      <c r="L89" s="198">
        <v>0</v>
      </c>
      <c r="M89" s="198">
        <v>0</v>
      </c>
      <c r="N89" s="198">
        <v>0</v>
      </c>
      <c r="O89" s="198">
        <v>0</v>
      </c>
      <c r="P89" s="198">
        <v>0</v>
      </c>
      <c r="Q89" s="198">
        <v>0</v>
      </c>
      <c r="R89" s="198">
        <v>0</v>
      </c>
      <c r="S89" s="198">
        <v>0</v>
      </c>
      <c r="T89" s="198">
        <v>0</v>
      </c>
      <c r="U89" s="198">
        <v>0</v>
      </c>
      <c r="V89" s="198">
        <v>0</v>
      </c>
      <c r="W89" s="198">
        <v>0</v>
      </c>
      <c r="X89" s="198">
        <v>0</v>
      </c>
      <c r="Y89" s="198">
        <v>0</v>
      </c>
      <c r="Z89" s="198">
        <v>0</v>
      </c>
      <c r="AA89" s="198">
        <v>0</v>
      </c>
      <c r="AB89" s="198">
        <v>0</v>
      </c>
      <c r="AC89" s="198">
        <v>0</v>
      </c>
      <c r="AD89" s="198">
        <v>0</v>
      </c>
      <c r="AE89" s="198">
        <v>0</v>
      </c>
      <c r="AF89" s="198">
        <v>0</v>
      </c>
      <c r="AG89" s="198">
        <v>0</v>
      </c>
      <c r="AH89" s="198">
        <v>0</v>
      </c>
      <c r="AI89" s="198">
        <v>0</v>
      </c>
      <c r="AJ89" s="198">
        <v>0</v>
      </c>
      <c r="AK89" s="198">
        <v>0</v>
      </c>
      <c r="AL89" s="198">
        <v>0</v>
      </c>
      <c r="AM89" s="198">
        <v>0</v>
      </c>
      <c r="AN89" s="198">
        <v>0</v>
      </c>
      <c r="AO89" s="198">
        <v>0</v>
      </c>
      <c r="AP89" s="198">
        <v>0</v>
      </c>
      <c r="AQ89" s="198">
        <v>0</v>
      </c>
      <c r="AR89" s="198">
        <v>0</v>
      </c>
      <c r="AS89" s="198">
        <v>0</v>
      </c>
      <c r="AT89" s="198">
        <v>0</v>
      </c>
      <c r="AU89" s="198">
        <v>681.07472706849489</v>
      </c>
      <c r="AV89" s="198">
        <v>451.6055803886041</v>
      </c>
      <c r="AW89" s="198">
        <v>347.41588469324415</v>
      </c>
      <c r="AX89" s="198">
        <v>348.49044149193759</v>
      </c>
      <c r="AY89" s="198">
        <v>347.44908403339775</v>
      </c>
      <c r="AZ89" s="198">
        <v>339.00790826656868</v>
      </c>
      <c r="BA89" s="198">
        <v>350.86002087545921</v>
      </c>
      <c r="BB89" s="198">
        <v>367.09335331604456</v>
      </c>
      <c r="BC89" s="198">
        <v>421.8777484084315</v>
      </c>
      <c r="BD89" s="198">
        <v>470.53811642411637</v>
      </c>
      <c r="BE89" s="198">
        <v>512.96973235457949</v>
      </c>
      <c r="BF89" s="198">
        <v>384.14630267846798</v>
      </c>
      <c r="BG89" s="198">
        <v>430.01608266506827</v>
      </c>
      <c r="BH89" s="198">
        <v>166.72836615737504</v>
      </c>
      <c r="BI89" s="198">
        <v>198.59199145100797</v>
      </c>
      <c r="BJ89" s="198">
        <v>188.78420340024178</v>
      </c>
      <c r="BK89" s="198">
        <v>164.1794189410694</v>
      </c>
      <c r="BL89" s="198">
        <v>145.65449580397993</v>
      </c>
      <c r="BM89" s="198">
        <v>156.38735627443438</v>
      </c>
      <c r="BN89" s="198">
        <v>168.37457865227449</v>
      </c>
      <c r="BO89" s="198">
        <v>123.89673907958129</v>
      </c>
      <c r="BP89" s="198">
        <v>123.58906554306544</v>
      </c>
      <c r="BQ89" s="198">
        <v>0</v>
      </c>
      <c r="BR89" s="198">
        <v>0</v>
      </c>
      <c r="BS89" s="198">
        <v>0</v>
      </c>
      <c r="BT89" s="198">
        <v>0</v>
      </c>
      <c r="BU89" s="198">
        <v>0</v>
      </c>
      <c r="BV89" s="198">
        <v>0</v>
      </c>
      <c r="BW89" s="198">
        <v>0</v>
      </c>
      <c r="BX89" s="198">
        <v>0</v>
      </c>
      <c r="BY89" s="198">
        <v>0</v>
      </c>
      <c r="BZ89" s="198">
        <v>0</v>
      </c>
      <c r="CA89" s="198">
        <v>0</v>
      </c>
      <c r="CB89" s="198">
        <v>0</v>
      </c>
      <c r="CC89" s="198">
        <v>0</v>
      </c>
      <c r="CD89" s="198">
        <v>0</v>
      </c>
      <c r="CE89" s="199">
        <v>0</v>
      </c>
    </row>
    <row r="90" spans="1:83" x14ac:dyDescent="0.35">
      <c r="A90" s="153"/>
      <c r="B90" s="201" t="s">
        <v>322</v>
      </c>
      <c r="D90" s="198">
        <v>0</v>
      </c>
      <c r="E90" s="198">
        <v>0</v>
      </c>
      <c r="F90" s="198">
        <v>0</v>
      </c>
      <c r="G90" s="198">
        <v>0</v>
      </c>
      <c r="H90" s="198">
        <v>0</v>
      </c>
      <c r="I90" s="198">
        <v>0</v>
      </c>
      <c r="J90" s="198">
        <v>0</v>
      </c>
      <c r="K90" s="198">
        <v>0</v>
      </c>
      <c r="L90" s="198">
        <v>0</v>
      </c>
      <c r="M90" s="198">
        <v>0</v>
      </c>
      <c r="N90" s="198">
        <v>0</v>
      </c>
      <c r="O90" s="198">
        <v>0</v>
      </c>
      <c r="P90" s="198">
        <v>0</v>
      </c>
      <c r="Q90" s="198">
        <v>0</v>
      </c>
      <c r="R90" s="198">
        <v>0</v>
      </c>
      <c r="S90" s="198">
        <v>0</v>
      </c>
      <c r="T90" s="198">
        <v>0</v>
      </c>
      <c r="U90" s="198">
        <v>0</v>
      </c>
      <c r="V90" s="198">
        <v>0</v>
      </c>
      <c r="W90" s="198">
        <v>0</v>
      </c>
      <c r="X90" s="198">
        <v>0</v>
      </c>
      <c r="Y90" s="198">
        <v>0</v>
      </c>
      <c r="Z90" s="198">
        <v>0</v>
      </c>
      <c r="AA90" s="198">
        <v>0</v>
      </c>
      <c r="AB90" s="198">
        <v>0</v>
      </c>
      <c r="AC90" s="198">
        <v>0</v>
      </c>
      <c r="AD90" s="198">
        <v>0</v>
      </c>
      <c r="AE90" s="198">
        <v>0</v>
      </c>
      <c r="AF90" s="198">
        <v>0</v>
      </c>
      <c r="AG90" s="198">
        <v>0</v>
      </c>
      <c r="AH90" s="198">
        <v>0</v>
      </c>
      <c r="AI90" s="198">
        <v>0</v>
      </c>
      <c r="AJ90" s="198">
        <v>0</v>
      </c>
      <c r="AK90" s="198">
        <v>0</v>
      </c>
      <c r="AL90" s="198">
        <v>0</v>
      </c>
      <c r="AM90" s="198">
        <v>0</v>
      </c>
      <c r="AN90" s="198">
        <v>0</v>
      </c>
      <c r="AO90" s="198">
        <v>0</v>
      </c>
      <c r="AP90" s="198">
        <v>0</v>
      </c>
      <c r="AQ90" s="198">
        <v>0</v>
      </c>
      <c r="AR90" s="198">
        <v>0</v>
      </c>
      <c r="AS90" s="198">
        <v>0</v>
      </c>
      <c r="AT90" s="198">
        <v>0</v>
      </c>
      <c r="AU90" s="198">
        <v>0</v>
      </c>
      <c r="AV90" s="198">
        <v>0</v>
      </c>
      <c r="AW90" s="198">
        <v>0</v>
      </c>
      <c r="AX90" s="198">
        <v>0</v>
      </c>
      <c r="AY90" s="198">
        <v>0</v>
      </c>
      <c r="AZ90" s="198">
        <v>0</v>
      </c>
      <c r="BA90" s="198">
        <v>0</v>
      </c>
      <c r="BB90" s="198">
        <v>0</v>
      </c>
      <c r="BC90" s="198">
        <v>0</v>
      </c>
      <c r="BD90" s="198">
        <v>0</v>
      </c>
      <c r="BE90" s="198">
        <v>0</v>
      </c>
      <c r="BF90" s="198">
        <v>1.5754290059508975</v>
      </c>
      <c r="BG90" s="198">
        <v>1.9347120615774174</v>
      </c>
      <c r="BH90" s="198">
        <v>2.0747850770530292</v>
      </c>
      <c r="BI90" s="198">
        <v>2.0092891996415632</v>
      </c>
      <c r="BJ90" s="198">
        <v>2.295535076793795</v>
      </c>
      <c r="BK90" s="198">
        <v>2.9685196568143302</v>
      </c>
      <c r="BL90" s="198">
        <v>3.3980953674114476</v>
      </c>
      <c r="BM90" s="198">
        <v>3.8737794532087166</v>
      </c>
      <c r="BN90" s="198">
        <v>3.1390449330611716</v>
      </c>
      <c r="BO90" s="198">
        <v>1.1390863666677418</v>
      </c>
      <c r="BP90" s="198">
        <v>1.4420361012548955</v>
      </c>
      <c r="BQ90" s="198">
        <v>21.195187661836684</v>
      </c>
      <c r="BR90" s="198">
        <v>52.153920177476678</v>
      </c>
      <c r="BS90" s="198">
        <v>6.1934184088370881</v>
      </c>
      <c r="BT90" s="198">
        <v>49.764382290728975</v>
      </c>
      <c r="BU90" s="198">
        <v>7.1631360489728815</v>
      </c>
      <c r="BV90" s="198">
        <v>7.0374116287327562</v>
      </c>
      <c r="BW90" s="198">
        <v>7.7279927780535722</v>
      </c>
      <c r="BX90" s="198">
        <v>8.2362155225723921</v>
      </c>
      <c r="BY90" s="198">
        <v>0</v>
      </c>
      <c r="BZ90" s="198">
        <v>0</v>
      </c>
      <c r="CA90" s="198">
        <v>0</v>
      </c>
      <c r="CB90" s="198">
        <v>0</v>
      </c>
      <c r="CC90" s="198">
        <v>0</v>
      </c>
      <c r="CD90" s="198">
        <v>0</v>
      </c>
      <c r="CE90" s="199">
        <v>0</v>
      </c>
    </row>
    <row r="91" spans="1:83" x14ac:dyDescent="0.35">
      <c r="A91" s="153"/>
      <c r="B91" s="108" t="s">
        <v>333</v>
      </c>
      <c r="CE91" s="132"/>
    </row>
    <row r="92" spans="1:83" ht="32.25" customHeight="1" x14ac:dyDescent="0.35">
      <c r="A92" s="153"/>
      <c r="B92" s="53" t="s">
        <v>334</v>
      </c>
      <c r="CE92" s="132"/>
    </row>
    <row r="93" spans="1:83" x14ac:dyDescent="0.35">
      <c r="A93" s="153"/>
      <c r="B93" s="53" t="s">
        <v>335</v>
      </c>
      <c r="CE93" s="132"/>
    </row>
    <row r="94" spans="1:83" ht="16" thickBot="1" x14ac:dyDescent="0.4">
      <c r="A94" s="202"/>
      <c r="B94" s="88" t="s">
        <v>336</v>
      </c>
      <c r="C94" s="175"/>
      <c r="D94" s="130"/>
      <c r="E94" s="130"/>
      <c r="F94" s="130"/>
      <c r="G94" s="130"/>
      <c r="H94" s="130"/>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0"/>
      <c r="AP94" s="130"/>
      <c r="AQ94" s="130"/>
      <c r="AR94" s="130"/>
      <c r="AS94" s="130"/>
      <c r="AT94" s="130"/>
      <c r="AU94" s="130"/>
      <c r="AV94" s="130"/>
      <c r="AW94" s="130"/>
      <c r="AX94" s="130"/>
      <c r="AY94" s="130"/>
      <c r="AZ94" s="130"/>
      <c r="BA94" s="130"/>
      <c r="BB94" s="130"/>
      <c r="BC94" s="130"/>
      <c r="BD94" s="130"/>
      <c r="BE94" s="130"/>
      <c r="BF94" s="130"/>
      <c r="BG94" s="130"/>
      <c r="BH94" s="130"/>
      <c r="BI94" s="130"/>
      <c r="BJ94" s="130"/>
      <c r="BK94" s="130"/>
      <c r="BL94" s="130"/>
      <c r="BM94" s="130"/>
      <c r="BN94" s="130"/>
      <c r="BO94" s="130"/>
      <c r="BP94" s="130"/>
      <c r="BQ94" s="130"/>
      <c r="BR94" s="130"/>
      <c r="BS94" s="130"/>
      <c r="BT94" s="130"/>
      <c r="BU94" s="130"/>
      <c r="BV94" s="130"/>
      <c r="BW94" s="130"/>
      <c r="BX94" s="123"/>
      <c r="BY94" s="123"/>
      <c r="BZ94" s="123"/>
      <c r="CA94" s="123"/>
      <c r="CB94" s="123"/>
      <c r="CC94" s="123"/>
      <c r="CD94" s="123"/>
      <c r="CE94" s="136"/>
    </row>
  </sheetData>
  <hyperlinks>
    <hyperlink ref="A1" location="Contents!A1" display="Contents page" xr:uid="{00000000-0004-0000-0600-000000000000}"/>
    <hyperlink ref="B1" location="Notes!A1" display="Information relating to this table can be found in the 'Notes' tab" xr:uid="{00000000-0004-0000-06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9C9C9"/>
  </sheetPr>
  <dimension ref="A1:CE64"/>
  <sheetViews>
    <sheetView zoomScale="70" zoomScaleNormal="70" workbookViewId="0">
      <pane xSplit="3" ySplit="4" topLeftCell="BY5" activePane="bottomRight" state="frozen"/>
      <selection pane="topRight" activeCell="D1" sqref="D1"/>
      <selection pane="bottomLeft" activeCell="A5" sqref="A5"/>
      <selection pane="bottomRight"/>
    </sheetView>
  </sheetViews>
  <sheetFormatPr defaultColWidth="11.81640625" defaultRowHeight="15.5" x14ac:dyDescent="0.35"/>
  <cols>
    <col min="1" max="1" width="23" style="215" bestFit="1" customWidth="1"/>
    <col min="2" max="2" width="75.7265625" style="207" customWidth="1"/>
    <col min="3" max="3" width="25.81640625" style="215" customWidth="1"/>
    <col min="4" max="75" width="12.81640625" style="229" customWidth="1"/>
    <col min="76" max="83" width="12.81640625" style="207" customWidth="1"/>
    <col min="84" max="84" width="11.81640625" style="207" customWidth="1"/>
    <col min="85" max="16384" width="11.81640625" style="207"/>
  </cols>
  <sheetData>
    <row r="1" spans="1:83" s="204" customFormat="1" ht="25.5" customHeight="1" thickBot="1" x14ac:dyDescent="0.3">
      <c r="A1" s="45" t="s">
        <v>46</v>
      </c>
      <c r="B1" s="46" t="s">
        <v>114</v>
      </c>
      <c r="C1" s="110"/>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03"/>
      <c r="BL1" s="203"/>
      <c r="BM1" s="203"/>
      <c r="BN1" s="203"/>
      <c r="BO1" s="203"/>
      <c r="BP1" s="203"/>
      <c r="BQ1" s="203"/>
      <c r="BR1" s="203"/>
      <c r="BS1" s="203"/>
      <c r="BT1" s="203"/>
      <c r="BU1" s="203"/>
      <c r="BV1" s="203"/>
      <c r="BW1" s="203"/>
      <c r="BX1" s="203"/>
    </row>
    <row r="2" spans="1:83" ht="33" customHeight="1" x14ac:dyDescent="0.35">
      <c r="A2" s="48" t="s">
        <v>47</v>
      </c>
      <c r="B2" s="205" t="s">
        <v>337</v>
      </c>
      <c r="C2" s="206"/>
      <c r="D2" s="51"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83" s="210" customFormat="1" x14ac:dyDescent="0.35">
      <c r="A3" s="112">
        <v>2023</v>
      </c>
      <c r="B3" s="208" t="s">
        <v>338</v>
      </c>
      <c r="C3" s="209"/>
      <c r="D3" s="56" t="s">
        <v>150</v>
      </c>
      <c r="E3" s="56" t="s">
        <v>150</v>
      </c>
      <c r="F3" s="56" t="s">
        <v>150</v>
      </c>
      <c r="G3" s="56" t="s">
        <v>150</v>
      </c>
      <c r="H3" s="56" t="s">
        <v>150</v>
      </c>
      <c r="I3" s="56" t="s">
        <v>150</v>
      </c>
      <c r="J3" s="56" t="s">
        <v>150</v>
      </c>
      <c r="K3" s="56" t="s">
        <v>150</v>
      </c>
      <c r="L3" s="56" t="s">
        <v>150</v>
      </c>
      <c r="M3" s="56" t="s">
        <v>150</v>
      </c>
      <c r="N3" s="56" t="s">
        <v>150</v>
      </c>
      <c r="O3" s="56" t="s">
        <v>150</v>
      </c>
      <c r="P3" s="56" t="s">
        <v>150</v>
      </c>
      <c r="Q3" s="56" t="s">
        <v>150</v>
      </c>
      <c r="R3" s="56" t="s">
        <v>150</v>
      </c>
      <c r="S3" s="56" t="s">
        <v>150</v>
      </c>
      <c r="T3" s="56" t="s">
        <v>150</v>
      </c>
      <c r="U3" s="56" t="s">
        <v>150</v>
      </c>
      <c r="V3" s="56" t="s">
        <v>150</v>
      </c>
      <c r="W3" s="56" t="s">
        <v>150</v>
      </c>
      <c r="X3" s="56" t="s">
        <v>150</v>
      </c>
      <c r="Y3" s="56" t="s">
        <v>150</v>
      </c>
      <c r="Z3" s="56" t="s">
        <v>150</v>
      </c>
      <c r="AA3" s="56" t="s">
        <v>150</v>
      </c>
      <c r="AB3" s="56" t="s">
        <v>150</v>
      </c>
      <c r="AC3" s="56" t="s">
        <v>150</v>
      </c>
      <c r="AD3" s="56" t="s">
        <v>150</v>
      </c>
      <c r="AE3" s="56" t="s">
        <v>150</v>
      </c>
      <c r="AF3" s="56" t="s">
        <v>150</v>
      </c>
      <c r="AG3" s="56" t="s">
        <v>150</v>
      </c>
      <c r="AH3" s="56" t="s">
        <v>150</v>
      </c>
      <c r="AI3" s="56" t="s">
        <v>150</v>
      </c>
      <c r="AJ3" s="56" t="s">
        <v>150</v>
      </c>
      <c r="AK3" s="56" t="s">
        <v>150</v>
      </c>
      <c r="AL3" s="56" t="s">
        <v>150</v>
      </c>
      <c r="AM3" s="56" t="s">
        <v>150</v>
      </c>
      <c r="AN3" s="56" t="s">
        <v>150</v>
      </c>
      <c r="AO3" s="56" t="s">
        <v>150</v>
      </c>
      <c r="AP3" s="56" t="s">
        <v>150</v>
      </c>
      <c r="AQ3" s="56" t="s">
        <v>150</v>
      </c>
      <c r="AR3" s="56" t="s">
        <v>150</v>
      </c>
      <c r="AS3" s="56" t="s">
        <v>150</v>
      </c>
      <c r="AT3" s="56" t="s">
        <v>150</v>
      </c>
      <c r="AU3" s="56" t="s">
        <v>150</v>
      </c>
      <c r="AV3" s="56" t="s">
        <v>150</v>
      </c>
      <c r="AW3" s="56" t="s">
        <v>150</v>
      </c>
      <c r="AX3" s="56" t="s">
        <v>150</v>
      </c>
      <c r="AY3" s="56" t="s">
        <v>150</v>
      </c>
      <c r="AZ3" s="56" t="s">
        <v>150</v>
      </c>
      <c r="BA3" s="56" t="s">
        <v>150</v>
      </c>
      <c r="BB3" s="56" t="s">
        <v>150</v>
      </c>
      <c r="BC3" s="56" t="s">
        <v>150</v>
      </c>
      <c r="BD3" s="56" t="s">
        <v>150</v>
      </c>
      <c r="BE3" s="56" t="s">
        <v>150</v>
      </c>
      <c r="BF3" s="56" t="s">
        <v>150</v>
      </c>
      <c r="BG3" s="56" t="s">
        <v>150</v>
      </c>
      <c r="BH3" s="56" t="s">
        <v>150</v>
      </c>
      <c r="BI3" s="56" t="s">
        <v>150</v>
      </c>
      <c r="BJ3" s="56" t="s">
        <v>150</v>
      </c>
      <c r="BK3" s="56" t="s">
        <v>150</v>
      </c>
      <c r="BL3" s="56" t="s">
        <v>150</v>
      </c>
      <c r="BM3" s="56" t="s">
        <v>150</v>
      </c>
      <c r="BN3" s="56" t="s">
        <v>150</v>
      </c>
      <c r="BO3" s="56" t="s">
        <v>150</v>
      </c>
      <c r="BP3" s="56" t="s">
        <v>150</v>
      </c>
      <c r="BQ3" s="56" t="s">
        <v>150</v>
      </c>
      <c r="BR3" s="56" t="s">
        <v>150</v>
      </c>
      <c r="BS3" s="56" t="s">
        <v>150</v>
      </c>
      <c r="BT3" s="56" t="s">
        <v>150</v>
      </c>
      <c r="BU3" s="56" t="s">
        <v>150</v>
      </c>
      <c r="BV3" s="56" t="s">
        <v>150</v>
      </c>
      <c r="BW3" s="56" t="s">
        <v>150</v>
      </c>
      <c r="BX3" s="56" t="s">
        <v>150</v>
      </c>
      <c r="BY3" s="56" t="s">
        <v>150</v>
      </c>
      <c r="BZ3" s="56" t="s">
        <v>151</v>
      </c>
      <c r="CA3" s="56" t="s">
        <v>151</v>
      </c>
      <c r="CB3" s="56" t="s">
        <v>151</v>
      </c>
      <c r="CC3" s="56" t="s">
        <v>151</v>
      </c>
      <c r="CD3" s="56" t="s">
        <v>151</v>
      </c>
      <c r="CE3" s="57" t="s">
        <v>151</v>
      </c>
    </row>
    <row r="4" spans="1:83" x14ac:dyDescent="0.35">
      <c r="A4" s="114"/>
      <c r="B4" s="211"/>
      <c r="C4" s="212"/>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4"/>
    </row>
    <row r="5" spans="1:83" ht="27" customHeight="1" x14ac:dyDescent="0.35">
      <c r="B5" s="53" t="s">
        <v>247</v>
      </c>
      <c r="D5" s="216"/>
      <c r="E5" s="216"/>
      <c r="F5" s="216"/>
      <c r="G5" s="216"/>
      <c r="H5" s="216"/>
      <c r="I5" s="216"/>
      <c r="J5" s="216"/>
      <c r="K5" s="216"/>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6"/>
      <c r="AL5" s="216"/>
      <c r="AM5" s="216"/>
      <c r="AN5" s="216"/>
      <c r="AO5" s="216"/>
      <c r="AP5" s="216"/>
      <c r="AQ5" s="216"/>
      <c r="AR5" s="216"/>
      <c r="AS5" s="216"/>
      <c r="AT5" s="216"/>
      <c r="AU5" s="216"/>
      <c r="AV5" s="216"/>
      <c r="AW5" s="216"/>
      <c r="AX5" s="216"/>
      <c r="AY5" s="216"/>
      <c r="AZ5" s="216"/>
      <c r="BA5" s="216"/>
      <c r="BB5" s="216"/>
      <c r="BC5" s="216"/>
      <c r="BD5" s="216"/>
      <c r="BE5" s="216"/>
      <c r="BF5" s="216"/>
      <c r="BG5" s="216"/>
      <c r="BH5" s="216"/>
      <c r="BI5" s="216"/>
      <c r="BJ5" s="216"/>
      <c r="BK5" s="216"/>
      <c r="BL5" s="216"/>
      <c r="BM5" s="216"/>
      <c r="BN5" s="216"/>
      <c r="BO5" s="216"/>
      <c r="BP5" s="216"/>
      <c r="BQ5" s="217">
        <v>1</v>
      </c>
      <c r="BR5" s="217">
        <v>1</v>
      </c>
      <c r="BS5" s="217">
        <v>1</v>
      </c>
      <c r="BT5" s="217">
        <v>1</v>
      </c>
      <c r="BU5" s="217">
        <v>1</v>
      </c>
      <c r="BV5" s="217">
        <v>1</v>
      </c>
      <c r="BW5" s="217">
        <v>1</v>
      </c>
      <c r="BX5" s="217">
        <v>1</v>
      </c>
      <c r="BY5" s="217">
        <v>1</v>
      </c>
      <c r="BZ5" s="217">
        <v>1</v>
      </c>
      <c r="CA5" s="217">
        <v>2</v>
      </c>
      <c r="CB5" s="217">
        <v>2</v>
      </c>
      <c r="CC5" s="217">
        <v>2</v>
      </c>
      <c r="CD5" s="217">
        <v>2</v>
      </c>
      <c r="CE5" s="218">
        <v>2</v>
      </c>
    </row>
    <row r="6" spans="1:83" x14ac:dyDescent="0.35">
      <c r="B6" s="207" t="s">
        <v>249</v>
      </c>
      <c r="D6" s="217">
        <v>0</v>
      </c>
      <c r="E6" s="217">
        <v>0</v>
      </c>
      <c r="F6" s="217">
        <v>0</v>
      </c>
      <c r="G6" s="217">
        <v>0</v>
      </c>
      <c r="H6" s="217">
        <v>0</v>
      </c>
      <c r="I6" s="217">
        <v>0</v>
      </c>
      <c r="J6" s="217">
        <v>0</v>
      </c>
      <c r="K6" s="217">
        <v>0</v>
      </c>
      <c r="L6" s="217">
        <v>0</v>
      </c>
      <c r="M6" s="217">
        <v>0</v>
      </c>
      <c r="N6" s="217">
        <v>0</v>
      </c>
      <c r="O6" s="217">
        <v>0</v>
      </c>
      <c r="P6" s="217">
        <v>0</v>
      </c>
      <c r="Q6" s="217">
        <v>0</v>
      </c>
      <c r="R6" s="217">
        <v>0</v>
      </c>
      <c r="S6" s="217">
        <v>0</v>
      </c>
      <c r="T6" s="217">
        <v>0</v>
      </c>
      <c r="U6" s="217">
        <v>0</v>
      </c>
      <c r="V6" s="217">
        <v>0</v>
      </c>
      <c r="W6" s="217">
        <v>0</v>
      </c>
      <c r="X6" s="217">
        <v>0</v>
      </c>
      <c r="Y6" s="217">
        <v>0</v>
      </c>
      <c r="Z6" s="217">
        <v>0</v>
      </c>
      <c r="AA6" s="217">
        <v>0</v>
      </c>
      <c r="AB6" s="217">
        <v>0</v>
      </c>
      <c r="AC6" s="217">
        <v>0</v>
      </c>
      <c r="AD6" s="217">
        <v>0</v>
      </c>
      <c r="AE6" s="217">
        <v>0</v>
      </c>
      <c r="AF6" s="217">
        <v>0</v>
      </c>
      <c r="AG6" s="217">
        <v>0</v>
      </c>
      <c r="AH6" s="217">
        <v>0</v>
      </c>
      <c r="AI6" s="217">
        <v>0</v>
      </c>
      <c r="AJ6" s="217">
        <v>0</v>
      </c>
      <c r="AK6" s="217">
        <v>0</v>
      </c>
      <c r="AL6" s="217">
        <v>0</v>
      </c>
      <c r="AM6" s="217">
        <v>0</v>
      </c>
      <c r="AN6" s="217">
        <v>0</v>
      </c>
      <c r="AO6" s="217">
        <v>0</v>
      </c>
      <c r="AP6" s="217">
        <v>0</v>
      </c>
      <c r="AQ6" s="217">
        <v>0</v>
      </c>
      <c r="AR6" s="217">
        <v>0</v>
      </c>
      <c r="AS6" s="217">
        <v>0</v>
      </c>
      <c r="AT6" s="217">
        <v>0</v>
      </c>
      <c r="AU6" s="217">
        <v>0</v>
      </c>
      <c r="AV6" s="217">
        <v>0</v>
      </c>
      <c r="AW6" s="217">
        <v>0</v>
      </c>
      <c r="AX6" s="217">
        <v>0</v>
      </c>
      <c r="AY6" s="217">
        <v>1268</v>
      </c>
      <c r="AZ6" s="217">
        <v>1298</v>
      </c>
      <c r="BA6" s="217">
        <v>1365</v>
      </c>
      <c r="BB6" s="217">
        <v>1404</v>
      </c>
      <c r="BC6" s="217">
        <v>1434</v>
      </c>
      <c r="BD6" s="217">
        <v>1464</v>
      </c>
      <c r="BE6" s="217">
        <v>1495</v>
      </c>
      <c r="BF6" s="217">
        <v>1510</v>
      </c>
      <c r="BG6" s="217">
        <v>1547</v>
      </c>
      <c r="BH6" s="217">
        <v>1589</v>
      </c>
      <c r="BI6" s="217">
        <v>1629</v>
      </c>
      <c r="BJ6" s="217">
        <v>1666</v>
      </c>
      <c r="BK6" s="217">
        <v>1700</v>
      </c>
      <c r="BL6" s="217">
        <v>1737</v>
      </c>
      <c r="BM6" s="217">
        <v>1776</v>
      </c>
      <c r="BN6" s="217">
        <v>1782</v>
      </c>
      <c r="BO6" s="217">
        <v>1756</v>
      </c>
      <c r="BP6" s="217">
        <v>1710</v>
      </c>
      <c r="BQ6" s="217">
        <v>1641</v>
      </c>
      <c r="BR6" s="217">
        <v>1617</v>
      </c>
      <c r="BS6" s="217">
        <v>1603</v>
      </c>
      <c r="BT6" s="217">
        <v>1594</v>
      </c>
      <c r="BU6" s="217">
        <v>1578</v>
      </c>
      <c r="BV6" s="217">
        <v>1570</v>
      </c>
      <c r="BW6" s="217">
        <v>1587</v>
      </c>
      <c r="BX6" s="217">
        <v>1382</v>
      </c>
      <c r="BY6" s="217">
        <v>1373</v>
      </c>
      <c r="BZ6" s="217">
        <v>1410</v>
      </c>
      <c r="CA6" s="217">
        <v>1503</v>
      </c>
      <c r="CB6" s="217">
        <v>1581</v>
      </c>
      <c r="CC6" s="217">
        <v>1605</v>
      </c>
      <c r="CD6" s="217">
        <v>1622</v>
      </c>
      <c r="CE6" s="218">
        <v>1638</v>
      </c>
    </row>
    <row r="7" spans="1:83" x14ac:dyDescent="0.35">
      <c r="B7" s="219" t="s">
        <v>339</v>
      </c>
      <c r="D7" s="197">
        <v>0</v>
      </c>
      <c r="E7" s="197">
        <v>0</v>
      </c>
      <c r="F7" s="197">
        <v>0</v>
      </c>
      <c r="G7" s="197">
        <v>0</v>
      </c>
      <c r="H7" s="197">
        <v>0</v>
      </c>
      <c r="I7" s="197">
        <v>0</v>
      </c>
      <c r="J7" s="197">
        <v>0</v>
      </c>
      <c r="K7" s="197">
        <v>0</v>
      </c>
      <c r="L7" s="197">
        <v>0</v>
      </c>
      <c r="M7" s="197">
        <v>0</v>
      </c>
      <c r="N7" s="197">
        <v>0</v>
      </c>
      <c r="O7" s="197">
        <v>0</v>
      </c>
      <c r="P7" s="197">
        <v>0</v>
      </c>
      <c r="Q7" s="197">
        <v>0</v>
      </c>
      <c r="R7" s="197">
        <v>0</v>
      </c>
      <c r="S7" s="197">
        <v>0</v>
      </c>
      <c r="T7" s="197">
        <v>0</v>
      </c>
      <c r="U7" s="197">
        <v>0</v>
      </c>
      <c r="V7" s="197">
        <v>0</v>
      </c>
      <c r="W7" s="197">
        <v>0</v>
      </c>
      <c r="X7" s="197">
        <v>0</v>
      </c>
      <c r="Y7" s="197">
        <v>0</v>
      </c>
      <c r="Z7" s="197">
        <v>0</v>
      </c>
      <c r="AA7" s="197">
        <v>0</v>
      </c>
      <c r="AB7" s="197">
        <v>0</v>
      </c>
      <c r="AC7" s="197">
        <v>143</v>
      </c>
      <c r="AD7" s="197">
        <v>170</v>
      </c>
      <c r="AE7" s="197">
        <v>193</v>
      </c>
      <c r="AF7" s="197">
        <v>217</v>
      </c>
      <c r="AG7" s="197">
        <v>243</v>
      </c>
      <c r="AH7" s="197">
        <v>264</v>
      </c>
      <c r="AI7" s="197">
        <v>278</v>
      </c>
      <c r="AJ7" s="197">
        <v>314</v>
      </c>
      <c r="AK7" s="197">
        <v>350</v>
      </c>
      <c r="AL7" s="197">
        <v>388</v>
      </c>
      <c r="AM7" s="197">
        <v>441</v>
      </c>
      <c r="AN7" s="197">
        <v>507</v>
      </c>
      <c r="AO7" s="197">
        <v>562</v>
      </c>
      <c r="AP7" s="197">
        <v>611</v>
      </c>
      <c r="AQ7" s="197">
        <v>677</v>
      </c>
      <c r="AR7" s="197">
        <v>737</v>
      </c>
      <c r="AS7" s="197">
        <v>798</v>
      </c>
      <c r="AT7" s="197">
        <v>875</v>
      </c>
      <c r="AU7" s="197">
        <v>988</v>
      </c>
      <c r="AV7" s="197">
        <v>890</v>
      </c>
      <c r="AW7" s="197">
        <v>962</v>
      </c>
      <c r="AX7" s="197">
        <v>1046</v>
      </c>
      <c r="AY7" s="197">
        <v>1115</v>
      </c>
      <c r="AZ7" s="197">
        <v>1152</v>
      </c>
      <c r="BA7" s="197">
        <v>1207</v>
      </c>
      <c r="BB7" s="197">
        <v>1238</v>
      </c>
      <c r="BC7" s="197">
        <v>1256</v>
      </c>
      <c r="BD7" s="197">
        <v>1276</v>
      </c>
      <c r="BE7" s="197">
        <v>1296</v>
      </c>
      <c r="BF7" s="197">
        <v>1304</v>
      </c>
      <c r="BG7" s="197">
        <v>1343</v>
      </c>
      <c r="BH7" s="197">
        <v>1400</v>
      </c>
      <c r="BI7" s="197">
        <v>1445</v>
      </c>
      <c r="BJ7" s="197">
        <v>1489</v>
      </c>
      <c r="BK7" s="197">
        <v>1528</v>
      </c>
      <c r="BL7" s="197">
        <v>1568</v>
      </c>
      <c r="BM7" s="197">
        <v>1607</v>
      </c>
      <c r="BN7" s="197">
        <v>1619</v>
      </c>
      <c r="BO7" s="197">
        <v>1597</v>
      </c>
      <c r="BP7" s="197">
        <v>1553</v>
      </c>
      <c r="BQ7" s="197">
        <v>1490</v>
      </c>
      <c r="BR7" s="197">
        <v>1462</v>
      </c>
      <c r="BS7" s="197">
        <v>1459</v>
      </c>
      <c r="BT7" s="197">
        <v>1445</v>
      </c>
      <c r="BU7" s="197">
        <v>1435</v>
      </c>
      <c r="BV7" s="197">
        <v>1430</v>
      </c>
      <c r="BW7" s="197">
        <v>1435</v>
      </c>
      <c r="BX7" s="197">
        <v>1290</v>
      </c>
      <c r="BY7" s="197">
        <v>1277</v>
      </c>
      <c r="BZ7" s="197">
        <v>1308</v>
      </c>
      <c r="CA7" s="197">
        <v>1395</v>
      </c>
      <c r="CB7" s="197">
        <v>1467</v>
      </c>
      <c r="CC7" s="197">
        <v>1487</v>
      </c>
      <c r="CD7" s="197">
        <v>1503</v>
      </c>
      <c r="CE7" s="220">
        <v>1517</v>
      </c>
    </row>
    <row r="8" spans="1:83" x14ac:dyDescent="0.35">
      <c r="B8" s="219" t="s">
        <v>340</v>
      </c>
      <c r="D8" s="197">
        <v>0</v>
      </c>
      <c r="E8" s="197">
        <v>0</v>
      </c>
      <c r="F8" s="197">
        <v>0</v>
      </c>
      <c r="G8" s="197">
        <v>0</v>
      </c>
      <c r="H8" s="197">
        <v>0</v>
      </c>
      <c r="I8" s="197">
        <v>0</v>
      </c>
      <c r="J8" s="197">
        <v>0</v>
      </c>
      <c r="K8" s="197">
        <v>0</v>
      </c>
      <c r="L8" s="197">
        <v>0</v>
      </c>
      <c r="M8" s="197">
        <v>0</v>
      </c>
      <c r="N8" s="197">
        <v>0</v>
      </c>
      <c r="O8" s="197">
        <v>0</v>
      </c>
      <c r="P8" s="197">
        <v>0</v>
      </c>
      <c r="Q8" s="197">
        <v>0</v>
      </c>
      <c r="R8" s="197">
        <v>0</v>
      </c>
      <c r="S8" s="197">
        <v>0</v>
      </c>
      <c r="T8" s="197">
        <v>0</v>
      </c>
      <c r="U8" s="197">
        <v>0</v>
      </c>
      <c r="V8" s="197">
        <v>0</v>
      </c>
      <c r="W8" s="197">
        <v>0</v>
      </c>
      <c r="X8" s="197">
        <v>0</v>
      </c>
      <c r="Y8" s="197">
        <v>0</v>
      </c>
      <c r="Z8" s="197">
        <v>0</v>
      </c>
      <c r="AA8" s="197">
        <v>0</v>
      </c>
      <c r="AB8" s="197">
        <v>0</v>
      </c>
      <c r="AC8" s="197">
        <v>0</v>
      </c>
      <c r="AD8" s="197">
        <v>0</v>
      </c>
      <c r="AE8" s="197">
        <v>0</v>
      </c>
      <c r="AF8" s="197">
        <v>0</v>
      </c>
      <c r="AG8" s="197">
        <v>0</v>
      </c>
      <c r="AH8" s="197">
        <v>0</v>
      </c>
      <c r="AI8" s="197">
        <v>0</v>
      </c>
      <c r="AJ8" s="197">
        <v>0</v>
      </c>
      <c r="AK8" s="197">
        <v>0</v>
      </c>
      <c r="AL8" s="197">
        <v>0</v>
      </c>
      <c r="AM8" s="197">
        <v>0</v>
      </c>
      <c r="AN8" s="197">
        <v>0</v>
      </c>
      <c r="AO8" s="197">
        <v>0</v>
      </c>
      <c r="AP8" s="197">
        <v>0</v>
      </c>
      <c r="AQ8" s="197">
        <v>0</v>
      </c>
      <c r="AR8" s="197">
        <v>0</v>
      </c>
      <c r="AS8" s="197">
        <v>0</v>
      </c>
      <c r="AT8" s="197">
        <v>0</v>
      </c>
      <c r="AU8" s="197">
        <v>0</v>
      </c>
      <c r="AV8" s="197">
        <v>0</v>
      </c>
      <c r="AW8" s="197">
        <v>0</v>
      </c>
      <c r="AX8" s="197">
        <v>0</v>
      </c>
      <c r="AY8" s="197">
        <v>153</v>
      </c>
      <c r="AZ8" s="197">
        <v>146</v>
      </c>
      <c r="BA8" s="197">
        <v>158</v>
      </c>
      <c r="BB8" s="197">
        <v>166</v>
      </c>
      <c r="BC8" s="197">
        <v>178</v>
      </c>
      <c r="BD8" s="197">
        <v>188</v>
      </c>
      <c r="BE8" s="197">
        <v>199</v>
      </c>
      <c r="BF8" s="197">
        <v>206</v>
      </c>
      <c r="BG8" s="197">
        <v>204</v>
      </c>
      <c r="BH8" s="197">
        <v>189</v>
      </c>
      <c r="BI8" s="197">
        <v>184</v>
      </c>
      <c r="BJ8" s="197">
        <v>177</v>
      </c>
      <c r="BK8" s="197">
        <v>172</v>
      </c>
      <c r="BL8" s="197">
        <v>169</v>
      </c>
      <c r="BM8" s="197">
        <v>169</v>
      </c>
      <c r="BN8" s="197">
        <v>163</v>
      </c>
      <c r="BO8" s="197">
        <v>160</v>
      </c>
      <c r="BP8" s="197">
        <v>158</v>
      </c>
      <c r="BQ8" s="197">
        <v>151</v>
      </c>
      <c r="BR8" s="197">
        <v>155</v>
      </c>
      <c r="BS8" s="197">
        <v>144</v>
      </c>
      <c r="BT8" s="197">
        <v>149</v>
      </c>
      <c r="BU8" s="197">
        <v>144</v>
      </c>
      <c r="BV8" s="197">
        <v>140</v>
      </c>
      <c r="BW8" s="197">
        <v>152</v>
      </c>
      <c r="BX8" s="197">
        <v>92</v>
      </c>
      <c r="BY8" s="197">
        <v>96</v>
      </c>
      <c r="BZ8" s="197">
        <v>102</v>
      </c>
      <c r="CA8" s="197">
        <v>108</v>
      </c>
      <c r="CB8" s="197">
        <v>115</v>
      </c>
      <c r="CC8" s="197">
        <v>117</v>
      </c>
      <c r="CD8" s="197">
        <v>119</v>
      </c>
      <c r="CE8" s="220">
        <v>121</v>
      </c>
    </row>
    <row r="9" spans="1:83" x14ac:dyDescent="0.35">
      <c r="B9" s="207" t="s">
        <v>250</v>
      </c>
      <c r="D9" s="217">
        <v>0</v>
      </c>
      <c r="E9" s="217">
        <v>0</v>
      </c>
      <c r="F9" s="217">
        <v>0</v>
      </c>
      <c r="G9" s="217">
        <v>0</v>
      </c>
      <c r="H9" s="217">
        <v>0</v>
      </c>
      <c r="I9" s="217">
        <v>0</v>
      </c>
      <c r="J9" s="217">
        <v>0</v>
      </c>
      <c r="K9" s="217">
        <v>0</v>
      </c>
      <c r="L9" s="217">
        <v>0</v>
      </c>
      <c r="M9" s="217">
        <v>0</v>
      </c>
      <c r="N9" s="217">
        <v>0</v>
      </c>
      <c r="O9" s="217">
        <v>0</v>
      </c>
      <c r="P9" s="217">
        <v>0</v>
      </c>
      <c r="Q9" s="217">
        <v>0</v>
      </c>
      <c r="R9" s="217">
        <v>0</v>
      </c>
      <c r="S9" s="217">
        <v>0</v>
      </c>
      <c r="T9" s="217">
        <v>0</v>
      </c>
      <c r="U9" s="217">
        <v>0</v>
      </c>
      <c r="V9" s="217">
        <v>0</v>
      </c>
      <c r="W9" s="217">
        <v>0</v>
      </c>
      <c r="X9" s="217">
        <v>0</v>
      </c>
      <c r="Y9" s="217">
        <v>0</v>
      </c>
      <c r="Z9" s="217">
        <v>0</v>
      </c>
      <c r="AA9" s="217">
        <v>0</v>
      </c>
      <c r="AB9" s="217">
        <v>0</v>
      </c>
      <c r="AC9" s="217">
        <v>0</v>
      </c>
      <c r="AD9" s="217">
        <v>0</v>
      </c>
      <c r="AE9" s="217">
        <v>0</v>
      </c>
      <c r="AF9" s="217">
        <v>0</v>
      </c>
      <c r="AG9" s="217">
        <v>0</v>
      </c>
      <c r="AH9" s="217">
        <v>469</v>
      </c>
      <c r="AI9" s="217">
        <v>463</v>
      </c>
      <c r="AJ9" s="217">
        <v>446</v>
      </c>
      <c r="AK9" s="217">
        <v>429</v>
      </c>
      <c r="AL9" s="217">
        <v>422</v>
      </c>
      <c r="AM9" s="217">
        <v>416</v>
      </c>
      <c r="AN9" s="217">
        <v>410</v>
      </c>
      <c r="AO9" s="217">
        <v>394</v>
      </c>
      <c r="AP9" s="217">
        <v>385</v>
      </c>
      <c r="AQ9" s="217">
        <v>376</v>
      </c>
      <c r="AR9" s="217">
        <v>384</v>
      </c>
      <c r="AS9" s="217">
        <v>381</v>
      </c>
      <c r="AT9" s="217">
        <v>362</v>
      </c>
      <c r="AU9" s="217">
        <v>354</v>
      </c>
      <c r="AV9" s="217">
        <v>349</v>
      </c>
      <c r="AW9" s="217">
        <v>343</v>
      </c>
      <c r="AX9" s="217">
        <v>332</v>
      </c>
      <c r="AY9" s="217">
        <v>322</v>
      </c>
      <c r="AZ9" s="217">
        <v>309</v>
      </c>
      <c r="BA9" s="217">
        <v>291</v>
      </c>
      <c r="BB9" s="217">
        <v>280</v>
      </c>
      <c r="BC9" s="217">
        <v>270</v>
      </c>
      <c r="BD9" s="217">
        <v>263</v>
      </c>
      <c r="BE9" s="217">
        <v>243</v>
      </c>
      <c r="BF9" s="217">
        <v>256</v>
      </c>
      <c r="BG9" s="217">
        <v>230</v>
      </c>
      <c r="BH9" s="217">
        <v>206</v>
      </c>
      <c r="BI9" s="217">
        <v>186</v>
      </c>
      <c r="BJ9" s="217">
        <v>168</v>
      </c>
      <c r="BK9" s="217">
        <v>148</v>
      </c>
      <c r="BL9" s="217">
        <v>131</v>
      </c>
      <c r="BM9" s="217">
        <v>119</v>
      </c>
      <c r="BN9" s="217">
        <v>112</v>
      </c>
      <c r="BO9" s="217">
        <v>106</v>
      </c>
      <c r="BP9" s="217">
        <v>102</v>
      </c>
      <c r="BQ9" s="217">
        <v>98</v>
      </c>
      <c r="BR9" s="217">
        <v>94</v>
      </c>
      <c r="BS9" s="217">
        <v>93</v>
      </c>
      <c r="BT9" s="217">
        <v>91</v>
      </c>
      <c r="BU9" s="217">
        <v>87</v>
      </c>
      <c r="BV9" s="217">
        <v>101</v>
      </c>
      <c r="BW9" s="217">
        <v>101</v>
      </c>
      <c r="BX9" s="217">
        <v>100</v>
      </c>
      <c r="BY9" s="217">
        <v>98</v>
      </c>
      <c r="BZ9" s="217">
        <v>93</v>
      </c>
      <c r="CA9" s="217">
        <v>83</v>
      </c>
      <c r="CB9" s="217">
        <v>79</v>
      </c>
      <c r="CC9" s="217">
        <v>75</v>
      </c>
      <c r="CD9" s="217">
        <v>73</v>
      </c>
      <c r="CE9" s="218">
        <v>72</v>
      </c>
    </row>
    <row r="10" spans="1:83" ht="27" customHeight="1" x14ac:dyDescent="0.35">
      <c r="B10" s="207" t="s">
        <v>252</v>
      </c>
      <c r="D10" s="217">
        <v>0</v>
      </c>
      <c r="E10" s="217">
        <v>0</v>
      </c>
      <c r="F10" s="217">
        <v>0</v>
      </c>
      <c r="G10" s="217">
        <v>0</v>
      </c>
      <c r="H10" s="217">
        <v>0</v>
      </c>
      <c r="I10" s="217">
        <v>0</v>
      </c>
      <c r="J10" s="217">
        <v>0</v>
      </c>
      <c r="K10" s="217">
        <v>0</v>
      </c>
      <c r="L10" s="217">
        <v>0</v>
      </c>
      <c r="M10" s="217">
        <v>0</v>
      </c>
      <c r="N10" s="217">
        <v>0</v>
      </c>
      <c r="O10" s="217">
        <v>0</v>
      </c>
      <c r="P10" s="217">
        <v>0</v>
      </c>
      <c r="Q10" s="217">
        <v>0</v>
      </c>
      <c r="R10" s="217">
        <v>0</v>
      </c>
      <c r="S10" s="217">
        <v>0</v>
      </c>
      <c r="T10" s="217">
        <v>0</v>
      </c>
      <c r="U10" s="217">
        <v>0</v>
      </c>
      <c r="V10" s="217">
        <v>0</v>
      </c>
      <c r="W10" s="217">
        <v>0</v>
      </c>
      <c r="X10" s="217">
        <v>0</v>
      </c>
      <c r="Y10" s="217">
        <v>0</v>
      </c>
      <c r="Z10" s="217">
        <v>0</v>
      </c>
      <c r="AA10" s="217">
        <v>0</v>
      </c>
      <c r="AB10" s="217">
        <v>0</v>
      </c>
      <c r="AC10" s="217">
        <v>0</v>
      </c>
      <c r="AD10" s="217">
        <v>0</v>
      </c>
      <c r="AE10" s="217">
        <v>0</v>
      </c>
      <c r="AF10" s="217">
        <v>0</v>
      </c>
      <c r="AG10" s="217">
        <v>0</v>
      </c>
      <c r="AH10" s="217">
        <v>0</v>
      </c>
      <c r="AI10" s="217">
        <v>0</v>
      </c>
      <c r="AJ10" s="217">
        <v>0</v>
      </c>
      <c r="AK10" s="217">
        <v>0</v>
      </c>
      <c r="AL10" s="217">
        <v>0</v>
      </c>
      <c r="AM10" s="217">
        <v>0</v>
      </c>
      <c r="AN10" s="217">
        <v>0</v>
      </c>
      <c r="AO10" s="217">
        <v>0</v>
      </c>
      <c r="AP10" s="217">
        <v>0</v>
      </c>
      <c r="AQ10" s="217">
        <v>0</v>
      </c>
      <c r="AR10" s="217">
        <v>0</v>
      </c>
      <c r="AS10" s="217">
        <v>0</v>
      </c>
      <c r="AT10" s="217">
        <v>0</v>
      </c>
      <c r="AU10" s="217">
        <v>0</v>
      </c>
      <c r="AV10" s="217">
        <v>0</v>
      </c>
      <c r="AW10" s="217">
        <v>0</v>
      </c>
      <c r="AX10" s="217">
        <v>0</v>
      </c>
      <c r="AY10" s="217">
        <v>0</v>
      </c>
      <c r="AZ10" s="217">
        <v>0</v>
      </c>
      <c r="BA10" s="217">
        <v>0</v>
      </c>
      <c r="BB10" s="217">
        <v>0</v>
      </c>
      <c r="BC10" s="217">
        <v>448</v>
      </c>
      <c r="BD10" s="217">
        <v>459</v>
      </c>
      <c r="BE10" s="217">
        <v>493</v>
      </c>
      <c r="BF10" s="217">
        <v>541</v>
      </c>
      <c r="BG10" s="217">
        <v>632</v>
      </c>
      <c r="BH10" s="217">
        <v>702</v>
      </c>
      <c r="BI10" s="217">
        <v>754</v>
      </c>
      <c r="BJ10" s="217">
        <v>803</v>
      </c>
      <c r="BK10" s="217">
        <v>852</v>
      </c>
      <c r="BL10" s="217">
        <v>907</v>
      </c>
      <c r="BM10" s="217">
        <v>961</v>
      </c>
      <c r="BN10" s="217">
        <v>1004</v>
      </c>
      <c r="BO10" s="217">
        <v>1032</v>
      </c>
      <c r="BP10" s="217">
        <v>1056</v>
      </c>
      <c r="BQ10" s="217">
        <v>1071</v>
      </c>
      <c r="BR10" s="217">
        <v>1108</v>
      </c>
      <c r="BS10" s="217">
        <v>1170</v>
      </c>
      <c r="BT10" s="217">
        <v>1210</v>
      </c>
      <c r="BU10" s="217">
        <v>1245</v>
      </c>
      <c r="BV10" s="217">
        <v>1219</v>
      </c>
      <c r="BW10" s="217">
        <v>1179</v>
      </c>
      <c r="BX10" s="217">
        <v>1181</v>
      </c>
      <c r="BY10" s="217">
        <v>1187</v>
      </c>
      <c r="BZ10" s="217">
        <v>1234</v>
      </c>
      <c r="CA10" s="217">
        <v>1303</v>
      </c>
      <c r="CB10" s="217">
        <v>1366</v>
      </c>
      <c r="CC10" s="217">
        <v>1416</v>
      </c>
      <c r="CD10" s="217">
        <v>1472</v>
      </c>
      <c r="CE10" s="218">
        <v>1522</v>
      </c>
    </row>
    <row r="11" spans="1:83" x14ac:dyDescent="0.35">
      <c r="B11" s="219" t="s">
        <v>339</v>
      </c>
      <c r="D11" s="197">
        <v>0</v>
      </c>
      <c r="E11" s="197">
        <v>0</v>
      </c>
      <c r="F11" s="197">
        <v>0</v>
      </c>
      <c r="G11" s="197">
        <v>0</v>
      </c>
      <c r="H11" s="197">
        <v>0</v>
      </c>
      <c r="I11" s="197">
        <v>0</v>
      </c>
      <c r="J11" s="197">
        <v>0</v>
      </c>
      <c r="K11" s="197">
        <v>0</v>
      </c>
      <c r="L11" s="197">
        <v>0</v>
      </c>
      <c r="M11" s="197">
        <v>0</v>
      </c>
      <c r="N11" s="197">
        <v>0</v>
      </c>
      <c r="O11" s="197">
        <v>0</v>
      </c>
      <c r="P11" s="197">
        <v>0</v>
      </c>
      <c r="Q11" s="197">
        <v>0</v>
      </c>
      <c r="R11" s="197">
        <v>0</v>
      </c>
      <c r="S11" s="197">
        <v>0</v>
      </c>
      <c r="T11" s="197">
        <v>0</v>
      </c>
      <c r="U11" s="197">
        <v>0</v>
      </c>
      <c r="V11" s="197">
        <v>0</v>
      </c>
      <c r="W11" s="197">
        <v>0</v>
      </c>
      <c r="X11" s="197">
        <v>0</v>
      </c>
      <c r="Y11" s="197">
        <v>0</v>
      </c>
      <c r="Z11" s="197">
        <v>0</v>
      </c>
      <c r="AA11" s="197">
        <v>0</v>
      </c>
      <c r="AB11" s="197">
        <v>0</v>
      </c>
      <c r="AC11" s="197">
        <v>0</v>
      </c>
      <c r="AD11" s="197">
        <v>0</v>
      </c>
      <c r="AE11" s="197">
        <v>0</v>
      </c>
      <c r="AF11" s="197">
        <v>0</v>
      </c>
      <c r="AG11" s="197">
        <v>0</v>
      </c>
      <c r="AH11" s="197">
        <v>6</v>
      </c>
      <c r="AI11" s="197">
        <v>6</v>
      </c>
      <c r="AJ11" s="197">
        <v>7</v>
      </c>
      <c r="AK11" s="197">
        <v>7</v>
      </c>
      <c r="AL11" s="197">
        <v>8</v>
      </c>
      <c r="AM11" s="197">
        <v>9</v>
      </c>
      <c r="AN11" s="197">
        <v>10</v>
      </c>
      <c r="AO11" s="197">
        <v>10</v>
      </c>
      <c r="AP11" s="197">
        <v>33</v>
      </c>
      <c r="AQ11" s="197">
        <v>76</v>
      </c>
      <c r="AR11" s="197">
        <v>104</v>
      </c>
      <c r="AS11" s="197">
        <v>118</v>
      </c>
      <c r="AT11" s="197">
        <v>130</v>
      </c>
      <c r="AU11" s="197">
        <v>152</v>
      </c>
      <c r="AV11" s="197">
        <v>182</v>
      </c>
      <c r="AW11" s="197">
        <v>220</v>
      </c>
      <c r="AX11" s="197">
        <v>263</v>
      </c>
      <c r="AY11" s="197">
        <v>326</v>
      </c>
      <c r="AZ11" s="197">
        <v>343</v>
      </c>
      <c r="BA11" s="197">
        <v>367</v>
      </c>
      <c r="BB11" s="197">
        <v>373</v>
      </c>
      <c r="BC11" s="197">
        <v>378</v>
      </c>
      <c r="BD11" s="197">
        <v>384</v>
      </c>
      <c r="BE11" s="197">
        <v>386</v>
      </c>
      <c r="BF11" s="197">
        <v>395</v>
      </c>
      <c r="BG11" s="197">
        <v>406</v>
      </c>
      <c r="BH11" s="197">
        <v>429</v>
      </c>
      <c r="BI11" s="197">
        <v>446</v>
      </c>
      <c r="BJ11" s="197">
        <v>458</v>
      </c>
      <c r="BK11" s="197">
        <v>471</v>
      </c>
      <c r="BL11" s="197">
        <v>492</v>
      </c>
      <c r="BM11" s="197">
        <v>521</v>
      </c>
      <c r="BN11" s="197">
        <v>553</v>
      </c>
      <c r="BO11" s="197">
        <v>584</v>
      </c>
      <c r="BP11" s="197">
        <v>618</v>
      </c>
      <c r="BQ11" s="197">
        <v>653</v>
      </c>
      <c r="BR11" s="197">
        <v>699</v>
      </c>
      <c r="BS11" s="197">
        <v>760</v>
      </c>
      <c r="BT11" s="197">
        <v>798</v>
      </c>
      <c r="BU11" s="197">
        <v>826</v>
      </c>
      <c r="BV11" s="197">
        <v>815</v>
      </c>
      <c r="BW11" s="197">
        <v>808</v>
      </c>
      <c r="BX11" s="197">
        <v>850</v>
      </c>
      <c r="BY11" s="197">
        <v>848</v>
      </c>
      <c r="BZ11" s="197">
        <v>874</v>
      </c>
      <c r="CA11" s="197">
        <v>925</v>
      </c>
      <c r="CB11" s="197">
        <v>972</v>
      </c>
      <c r="CC11" s="197">
        <v>1011</v>
      </c>
      <c r="CD11" s="197">
        <v>1055</v>
      </c>
      <c r="CE11" s="220">
        <v>1094</v>
      </c>
    </row>
    <row r="12" spans="1:83" x14ac:dyDescent="0.35">
      <c r="B12" s="219" t="s">
        <v>340</v>
      </c>
      <c r="D12" s="197">
        <v>0</v>
      </c>
      <c r="E12" s="197">
        <v>0</v>
      </c>
      <c r="F12" s="197">
        <v>0</v>
      </c>
      <c r="G12" s="197">
        <v>0</v>
      </c>
      <c r="H12" s="197">
        <v>0</v>
      </c>
      <c r="I12" s="197">
        <v>0</v>
      </c>
      <c r="J12" s="197">
        <v>0</v>
      </c>
      <c r="K12" s="197">
        <v>0</v>
      </c>
      <c r="L12" s="197">
        <v>0</v>
      </c>
      <c r="M12" s="197">
        <v>0</v>
      </c>
      <c r="N12" s="197">
        <v>0</v>
      </c>
      <c r="O12" s="197">
        <v>0</v>
      </c>
      <c r="P12" s="197">
        <v>0</v>
      </c>
      <c r="Q12" s="197">
        <v>0</v>
      </c>
      <c r="R12" s="197">
        <v>0</v>
      </c>
      <c r="S12" s="197">
        <v>0</v>
      </c>
      <c r="T12" s="197">
        <v>0</v>
      </c>
      <c r="U12" s="197">
        <v>0</v>
      </c>
      <c r="V12" s="197">
        <v>0</v>
      </c>
      <c r="W12" s="197">
        <v>0</v>
      </c>
      <c r="X12" s="197">
        <v>0</v>
      </c>
      <c r="Y12" s="197">
        <v>0</v>
      </c>
      <c r="Z12" s="197">
        <v>0</v>
      </c>
      <c r="AA12" s="197">
        <v>0</v>
      </c>
      <c r="AB12" s="197">
        <v>0</v>
      </c>
      <c r="AC12" s="197">
        <v>0</v>
      </c>
      <c r="AD12" s="197">
        <v>0</v>
      </c>
      <c r="AE12" s="197">
        <v>0</v>
      </c>
      <c r="AF12" s="197">
        <v>0</v>
      </c>
      <c r="AG12" s="197">
        <v>0</v>
      </c>
      <c r="AH12" s="197">
        <v>0</v>
      </c>
      <c r="AI12" s="197">
        <v>0</v>
      </c>
      <c r="AJ12" s="197">
        <v>0</v>
      </c>
      <c r="AK12" s="197">
        <v>0</v>
      </c>
      <c r="AL12" s="197">
        <v>0</v>
      </c>
      <c r="AM12" s="197">
        <v>0</v>
      </c>
      <c r="AN12" s="197">
        <v>0</v>
      </c>
      <c r="AO12" s="197">
        <v>0</v>
      </c>
      <c r="AP12" s="197">
        <v>0</v>
      </c>
      <c r="AQ12" s="197">
        <v>0</v>
      </c>
      <c r="AR12" s="197">
        <v>0</v>
      </c>
      <c r="AS12" s="197">
        <v>0</v>
      </c>
      <c r="AT12" s="197">
        <v>0</v>
      </c>
      <c r="AU12" s="197">
        <v>0</v>
      </c>
      <c r="AV12" s="197">
        <v>0</v>
      </c>
      <c r="AW12" s="197">
        <v>0</v>
      </c>
      <c r="AX12" s="197">
        <v>0</v>
      </c>
      <c r="AY12" s="197">
        <v>0</v>
      </c>
      <c r="AZ12" s="197">
        <v>0</v>
      </c>
      <c r="BA12" s="197">
        <v>0</v>
      </c>
      <c r="BB12" s="197">
        <v>0</v>
      </c>
      <c r="BC12" s="197">
        <v>0</v>
      </c>
      <c r="BD12" s="197">
        <v>0</v>
      </c>
      <c r="BE12" s="197">
        <v>0</v>
      </c>
      <c r="BF12" s="197">
        <v>0</v>
      </c>
      <c r="BG12" s="197">
        <v>226</v>
      </c>
      <c r="BH12" s="197">
        <v>273</v>
      </c>
      <c r="BI12" s="197">
        <v>308</v>
      </c>
      <c r="BJ12" s="197">
        <v>345</v>
      </c>
      <c r="BK12" s="197">
        <v>381</v>
      </c>
      <c r="BL12" s="197">
        <v>414</v>
      </c>
      <c r="BM12" s="197">
        <v>439</v>
      </c>
      <c r="BN12" s="197">
        <v>451</v>
      </c>
      <c r="BO12" s="197">
        <v>448</v>
      </c>
      <c r="BP12" s="197">
        <v>438</v>
      </c>
      <c r="BQ12" s="197">
        <v>418</v>
      </c>
      <c r="BR12" s="197">
        <v>409</v>
      </c>
      <c r="BS12" s="197">
        <v>411</v>
      </c>
      <c r="BT12" s="197">
        <v>412</v>
      </c>
      <c r="BU12" s="197">
        <v>419</v>
      </c>
      <c r="BV12" s="197">
        <v>404</v>
      </c>
      <c r="BW12" s="197">
        <v>371</v>
      </c>
      <c r="BX12" s="197">
        <v>331</v>
      </c>
      <c r="BY12" s="197">
        <v>340</v>
      </c>
      <c r="BZ12" s="197">
        <v>360</v>
      </c>
      <c r="CA12" s="197">
        <v>378</v>
      </c>
      <c r="CB12" s="197">
        <v>394</v>
      </c>
      <c r="CC12" s="197">
        <v>405</v>
      </c>
      <c r="CD12" s="197">
        <v>417</v>
      </c>
      <c r="CE12" s="220">
        <v>428</v>
      </c>
    </row>
    <row r="13" spans="1:83" ht="26.25" customHeight="1" x14ac:dyDescent="0.35">
      <c r="B13" s="207" t="s">
        <v>157</v>
      </c>
      <c r="D13" s="197">
        <v>0</v>
      </c>
      <c r="E13" s="197">
        <v>0</v>
      </c>
      <c r="F13" s="197">
        <v>0</v>
      </c>
      <c r="G13" s="197">
        <v>0</v>
      </c>
      <c r="H13" s="197">
        <v>0</v>
      </c>
      <c r="I13" s="197">
        <v>0</v>
      </c>
      <c r="J13" s="197">
        <v>0</v>
      </c>
      <c r="K13" s="197">
        <v>0</v>
      </c>
      <c r="L13" s="197">
        <v>0</v>
      </c>
      <c r="M13" s="197">
        <v>0</v>
      </c>
      <c r="N13" s="197">
        <v>0</v>
      </c>
      <c r="O13" s="197">
        <v>0</v>
      </c>
      <c r="P13" s="197">
        <v>0</v>
      </c>
      <c r="Q13" s="197">
        <v>0</v>
      </c>
      <c r="R13" s="197">
        <v>0</v>
      </c>
      <c r="S13" s="197">
        <v>0</v>
      </c>
      <c r="T13" s="197">
        <v>0</v>
      </c>
      <c r="U13" s="197">
        <v>0</v>
      </c>
      <c r="V13" s="197">
        <v>0</v>
      </c>
      <c r="W13" s="197">
        <v>0</v>
      </c>
      <c r="X13" s="197">
        <v>0</v>
      </c>
      <c r="Y13" s="197">
        <v>0</v>
      </c>
      <c r="Z13" s="197">
        <v>0</v>
      </c>
      <c r="AA13" s="197">
        <v>0</v>
      </c>
      <c r="AB13" s="197">
        <v>0</v>
      </c>
      <c r="AC13" s="197">
        <v>0</v>
      </c>
      <c r="AD13" s="197">
        <v>0</v>
      </c>
      <c r="AE13" s="197">
        <v>0</v>
      </c>
      <c r="AF13" s="197">
        <v>0</v>
      </c>
      <c r="AG13" s="197">
        <v>0</v>
      </c>
      <c r="AH13" s="197">
        <v>7244</v>
      </c>
      <c r="AI13" s="197">
        <v>7250</v>
      </c>
      <c r="AJ13" s="197">
        <v>7230</v>
      </c>
      <c r="AK13" s="197">
        <v>7174</v>
      </c>
      <c r="AL13" s="197">
        <v>7091</v>
      </c>
      <c r="AM13" s="197">
        <v>6983</v>
      </c>
      <c r="AN13" s="197">
        <v>6924</v>
      </c>
      <c r="AO13" s="197">
        <v>6868</v>
      </c>
      <c r="AP13" s="197">
        <v>6816</v>
      </c>
      <c r="AQ13" s="197">
        <v>6768</v>
      </c>
      <c r="AR13" s="197">
        <v>6752</v>
      </c>
      <c r="AS13" s="197">
        <v>6745</v>
      </c>
      <c r="AT13" s="197">
        <v>6780</v>
      </c>
      <c r="AU13" s="197">
        <v>6854</v>
      </c>
      <c r="AV13" s="197">
        <v>6795</v>
      </c>
      <c r="AW13" s="197">
        <v>6849</v>
      </c>
      <c r="AX13" s="197">
        <v>6905</v>
      </c>
      <c r="AY13" s="197">
        <v>6943</v>
      </c>
      <c r="AZ13" s="197">
        <v>6970</v>
      </c>
      <c r="BA13" s="197">
        <v>7008</v>
      </c>
      <c r="BB13" s="197">
        <v>7021</v>
      </c>
      <c r="BC13" s="197">
        <v>7025</v>
      </c>
      <c r="BD13" s="197">
        <v>7012</v>
      </c>
      <c r="BE13" s="197">
        <v>6991</v>
      </c>
      <c r="BF13" s="197">
        <v>7042</v>
      </c>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c r="CC13" s="197"/>
      <c r="CD13" s="197"/>
      <c r="CE13" s="220"/>
    </row>
    <row r="14" spans="1:83" x14ac:dyDescent="0.35">
      <c r="B14" s="219" t="s">
        <v>341</v>
      </c>
      <c r="D14" s="197">
        <v>0</v>
      </c>
      <c r="E14" s="197">
        <v>0</v>
      </c>
      <c r="F14" s="197">
        <v>0</v>
      </c>
      <c r="G14" s="197">
        <v>0</v>
      </c>
      <c r="H14" s="197">
        <v>0</v>
      </c>
      <c r="I14" s="197">
        <v>0</v>
      </c>
      <c r="J14" s="197">
        <v>0</v>
      </c>
      <c r="K14" s="197">
        <v>0</v>
      </c>
      <c r="L14" s="197">
        <v>0</v>
      </c>
      <c r="M14" s="197">
        <v>0</v>
      </c>
      <c r="N14" s="197">
        <v>0</v>
      </c>
      <c r="O14" s="197">
        <v>0</v>
      </c>
      <c r="P14" s="197">
        <v>0</v>
      </c>
      <c r="Q14" s="197">
        <v>0</v>
      </c>
      <c r="R14" s="197">
        <v>0</v>
      </c>
      <c r="S14" s="197">
        <v>0</v>
      </c>
      <c r="T14" s="197">
        <v>0</v>
      </c>
      <c r="U14" s="197">
        <v>0</v>
      </c>
      <c r="V14" s="197">
        <v>0</v>
      </c>
      <c r="W14" s="197">
        <v>0</v>
      </c>
      <c r="X14" s="197">
        <v>0</v>
      </c>
      <c r="Y14" s="197">
        <v>0</v>
      </c>
      <c r="Z14" s="197">
        <v>0</v>
      </c>
      <c r="AA14" s="197">
        <v>0</v>
      </c>
      <c r="AB14" s="197">
        <v>0</v>
      </c>
      <c r="AC14" s="197">
        <v>0</v>
      </c>
      <c r="AD14" s="197">
        <v>0</v>
      </c>
      <c r="AE14" s="197">
        <v>0</v>
      </c>
      <c r="AF14" s="197">
        <v>0</v>
      </c>
      <c r="AG14" s="197">
        <v>0</v>
      </c>
      <c r="AH14" s="197">
        <v>13589</v>
      </c>
      <c r="AI14" s="197">
        <v>13438</v>
      </c>
      <c r="AJ14" s="197">
        <v>13273</v>
      </c>
      <c r="AK14" s="197">
        <v>13079</v>
      </c>
      <c r="AL14" s="197">
        <v>12856</v>
      </c>
      <c r="AM14" s="197">
        <v>12584</v>
      </c>
      <c r="AN14" s="197">
        <v>12449</v>
      </c>
      <c r="AO14" s="197">
        <v>12325</v>
      </c>
      <c r="AP14" s="197">
        <v>12217</v>
      </c>
      <c r="AQ14" s="197">
        <v>12141</v>
      </c>
      <c r="AR14" s="197">
        <v>12124</v>
      </c>
      <c r="AS14" s="197">
        <v>12137</v>
      </c>
      <c r="AT14" s="197">
        <v>12227</v>
      </c>
      <c r="AU14" s="197">
        <v>12405</v>
      </c>
      <c r="AV14" s="197">
        <v>12285</v>
      </c>
      <c r="AW14" s="197">
        <v>12414</v>
      </c>
      <c r="AX14" s="197">
        <v>12543</v>
      </c>
      <c r="AY14" s="197">
        <v>12579</v>
      </c>
      <c r="AZ14" s="197">
        <v>12625</v>
      </c>
      <c r="BA14" s="197">
        <v>12729</v>
      </c>
      <c r="BB14" s="197">
        <v>12716</v>
      </c>
      <c r="BC14" s="197">
        <v>12689</v>
      </c>
      <c r="BD14" s="197">
        <v>12656</v>
      </c>
      <c r="BE14" s="197">
        <v>12600</v>
      </c>
      <c r="BF14" s="197">
        <v>12622</v>
      </c>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c r="CC14" s="197"/>
      <c r="CD14" s="197"/>
      <c r="CE14" s="220"/>
    </row>
    <row r="15" spans="1:83" x14ac:dyDescent="0.35">
      <c r="B15" s="207" t="s">
        <v>253</v>
      </c>
      <c r="D15" s="217">
        <v>0</v>
      </c>
      <c r="E15" s="217">
        <v>0</v>
      </c>
      <c r="F15" s="217">
        <v>0</v>
      </c>
      <c r="G15" s="217">
        <v>0</v>
      </c>
      <c r="H15" s="217">
        <v>0</v>
      </c>
      <c r="I15" s="217">
        <v>0</v>
      </c>
      <c r="J15" s="217">
        <v>0</v>
      </c>
      <c r="K15" s="217">
        <v>0</v>
      </c>
      <c r="L15" s="217">
        <v>0</v>
      </c>
      <c r="M15" s="217">
        <v>0</v>
      </c>
      <c r="N15" s="217">
        <v>0</v>
      </c>
      <c r="O15" s="217">
        <v>0</v>
      </c>
      <c r="P15" s="217">
        <v>0</v>
      </c>
      <c r="Q15" s="217">
        <v>0</v>
      </c>
      <c r="R15" s="217">
        <v>0</v>
      </c>
      <c r="S15" s="217">
        <v>0</v>
      </c>
      <c r="T15" s="217">
        <v>0</v>
      </c>
      <c r="U15" s="217">
        <v>0</v>
      </c>
      <c r="V15" s="217">
        <v>0</v>
      </c>
      <c r="W15" s="217">
        <v>0</v>
      </c>
      <c r="X15" s="217">
        <v>0</v>
      </c>
      <c r="Y15" s="217">
        <v>0</v>
      </c>
      <c r="Z15" s="217">
        <v>0</v>
      </c>
      <c r="AA15" s="217">
        <v>0</v>
      </c>
      <c r="AB15" s="217">
        <v>8050</v>
      </c>
      <c r="AC15" s="217">
        <v>7980</v>
      </c>
      <c r="AD15" s="217">
        <v>9190</v>
      </c>
      <c r="AE15" s="217">
        <v>10</v>
      </c>
      <c r="AF15" s="217">
        <v>0</v>
      </c>
      <c r="AG15" s="217">
        <v>9800</v>
      </c>
      <c r="AH15" s="217">
        <v>10100</v>
      </c>
      <c r="AI15" s="217">
        <v>10100</v>
      </c>
      <c r="AJ15" s="217">
        <v>10300</v>
      </c>
      <c r="AK15" s="217">
        <v>10700</v>
      </c>
      <c r="AL15" s="217">
        <v>10800</v>
      </c>
      <c r="AM15" s="217">
        <v>10900</v>
      </c>
      <c r="AN15" s="217">
        <v>11100</v>
      </c>
      <c r="AO15" s="217">
        <v>11200</v>
      </c>
      <c r="AP15" s="217">
        <v>11500</v>
      </c>
      <c r="AQ15" s="217">
        <v>11587</v>
      </c>
      <c r="AR15" s="217">
        <v>11761</v>
      </c>
      <c r="AS15" s="217">
        <v>12077</v>
      </c>
      <c r="AT15" s="217">
        <v>12170</v>
      </c>
      <c r="AU15" s="217">
        <v>12500</v>
      </c>
      <c r="AV15" s="217">
        <v>12776</v>
      </c>
      <c r="AW15" s="217">
        <v>13601</v>
      </c>
      <c r="AX15" s="217">
        <v>13591</v>
      </c>
      <c r="AY15" s="217">
        <v>13894</v>
      </c>
      <c r="AZ15" s="217">
        <v>14405</v>
      </c>
      <c r="BA15" s="217">
        <v>13904</v>
      </c>
      <c r="BB15" s="217">
        <v>14048</v>
      </c>
      <c r="BC15" s="217">
        <v>13430</v>
      </c>
      <c r="BD15" s="217">
        <v>13518</v>
      </c>
      <c r="BE15" s="217">
        <v>13649</v>
      </c>
      <c r="BF15" s="217">
        <v>13721</v>
      </c>
      <c r="BG15" s="217">
        <v>14086</v>
      </c>
      <c r="BH15" s="217">
        <v>14223</v>
      </c>
      <c r="BI15" s="217">
        <v>14299</v>
      </c>
      <c r="BJ15" s="217">
        <v>14507</v>
      </c>
      <c r="BK15" s="217">
        <v>14731</v>
      </c>
      <c r="BL15" s="217">
        <v>14918</v>
      </c>
      <c r="BM15" s="217">
        <v>15370</v>
      </c>
      <c r="BN15" s="217">
        <v>15466</v>
      </c>
      <c r="BO15" s="217">
        <v>15547</v>
      </c>
      <c r="BP15" s="217">
        <v>15586</v>
      </c>
      <c r="BQ15" s="217">
        <v>15460</v>
      </c>
      <c r="BR15" s="217">
        <v>15789</v>
      </c>
      <c r="BS15" s="217">
        <v>16322</v>
      </c>
      <c r="BT15" s="217">
        <v>15952</v>
      </c>
      <c r="BU15" s="217">
        <v>15922</v>
      </c>
      <c r="BV15" s="217">
        <v>15812</v>
      </c>
      <c r="BW15" s="217">
        <v>15885</v>
      </c>
      <c r="BX15" s="217">
        <v>15852</v>
      </c>
      <c r="BY15" s="217">
        <v>16120</v>
      </c>
      <c r="BZ15" s="217">
        <v>16501</v>
      </c>
      <c r="CA15" s="217">
        <v>16897</v>
      </c>
      <c r="CB15" s="217">
        <v>17280</v>
      </c>
      <c r="CC15" s="217">
        <v>17662</v>
      </c>
      <c r="CD15" s="217">
        <v>17791</v>
      </c>
      <c r="CE15" s="218">
        <v>17935</v>
      </c>
    </row>
    <row r="16" spans="1:83" x14ac:dyDescent="0.35">
      <c r="B16" s="219" t="s">
        <v>254</v>
      </c>
      <c r="D16" s="217">
        <v>0</v>
      </c>
      <c r="E16" s="217">
        <v>0</v>
      </c>
      <c r="F16" s="217">
        <v>0</v>
      </c>
      <c r="G16" s="217">
        <v>0</v>
      </c>
      <c r="H16" s="217">
        <v>0</v>
      </c>
      <c r="I16" s="217">
        <v>0</v>
      </c>
      <c r="J16" s="217">
        <v>0</v>
      </c>
      <c r="K16" s="217">
        <v>0</v>
      </c>
      <c r="L16" s="217">
        <v>0</v>
      </c>
      <c r="M16" s="217">
        <v>0</v>
      </c>
      <c r="N16" s="217">
        <v>0</v>
      </c>
      <c r="O16" s="217">
        <v>0</v>
      </c>
      <c r="P16" s="217">
        <v>0</v>
      </c>
      <c r="Q16" s="217">
        <v>0</v>
      </c>
      <c r="R16" s="217">
        <v>0</v>
      </c>
      <c r="S16" s="217">
        <v>0</v>
      </c>
      <c r="T16" s="217">
        <v>0</v>
      </c>
      <c r="U16" s="217">
        <v>0</v>
      </c>
      <c r="V16" s="217">
        <v>0</v>
      </c>
      <c r="W16" s="217">
        <v>0</v>
      </c>
      <c r="X16" s="217">
        <v>0</v>
      </c>
      <c r="Y16" s="217">
        <v>0</v>
      </c>
      <c r="Z16" s="217">
        <v>0</v>
      </c>
      <c r="AA16" s="217">
        <v>0</v>
      </c>
      <c r="AB16" s="217">
        <v>0</v>
      </c>
      <c r="AC16" s="217">
        <v>7720</v>
      </c>
      <c r="AD16" s="217">
        <v>8850</v>
      </c>
      <c r="AE16" s="217">
        <v>10</v>
      </c>
      <c r="AF16" s="217">
        <v>0</v>
      </c>
      <c r="AG16" s="217">
        <v>0</v>
      </c>
      <c r="AH16" s="217">
        <v>9600</v>
      </c>
      <c r="AI16" s="217">
        <v>9600</v>
      </c>
      <c r="AJ16" s="217">
        <v>9800</v>
      </c>
      <c r="AK16" s="217">
        <v>10100</v>
      </c>
      <c r="AL16" s="217">
        <v>10200</v>
      </c>
      <c r="AM16" s="217">
        <v>10300</v>
      </c>
      <c r="AN16" s="217">
        <v>10500</v>
      </c>
      <c r="AO16" s="217">
        <v>10500</v>
      </c>
      <c r="AP16" s="217">
        <v>10700</v>
      </c>
      <c r="AQ16" s="217">
        <v>10700</v>
      </c>
      <c r="AR16" s="217">
        <v>10900</v>
      </c>
      <c r="AS16" s="217">
        <v>11200</v>
      </c>
      <c r="AT16" s="217">
        <v>11236</v>
      </c>
      <c r="AU16" s="217">
        <v>11432</v>
      </c>
      <c r="AV16" s="217">
        <v>11511</v>
      </c>
      <c r="AW16" s="217">
        <v>12209</v>
      </c>
      <c r="AX16" s="217">
        <v>12331</v>
      </c>
      <c r="AY16" s="217">
        <v>12418</v>
      </c>
      <c r="AZ16" s="217">
        <v>12861</v>
      </c>
      <c r="BA16" s="217">
        <v>12326</v>
      </c>
      <c r="BB16" s="217">
        <v>12442</v>
      </c>
      <c r="BC16" s="217">
        <v>11818</v>
      </c>
      <c r="BD16" s="217">
        <v>11896</v>
      </c>
      <c r="BE16" s="217">
        <v>12014</v>
      </c>
      <c r="BF16" s="217">
        <v>12002</v>
      </c>
      <c r="BG16" s="217">
        <v>12232</v>
      </c>
      <c r="BH16" s="217">
        <v>12302</v>
      </c>
      <c r="BI16" s="217">
        <v>12387</v>
      </c>
      <c r="BJ16" s="217">
        <v>12586</v>
      </c>
      <c r="BK16" s="217">
        <v>12728</v>
      </c>
      <c r="BL16" s="217">
        <v>11754</v>
      </c>
      <c r="BM16" s="217">
        <v>12123</v>
      </c>
      <c r="BN16" s="217">
        <v>12239</v>
      </c>
      <c r="BO16" s="217">
        <v>12335</v>
      </c>
      <c r="BP16" s="217">
        <v>12346</v>
      </c>
      <c r="BQ16" s="217">
        <v>12245</v>
      </c>
      <c r="BR16" s="217">
        <v>12459</v>
      </c>
      <c r="BS16" s="217">
        <v>12757</v>
      </c>
      <c r="BT16" s="217">
        <v>12642</v>
      </c>
      <c r="BU16" s="217">
        <v>12605</v>
      </c>
      <c r="BV16" s="217">
        <v>12570</v>
      </c>
      <c r="BW16" s="217">
        <v>12405</v>
      </c>
      <c r="BX16" s="217">
        <v>12275</v>
      </c>
      <c r="BY16" s="217">
        <v>12410</v>
      </c>
      <c r="BZ16" s="217">
        <v>12622</v>
      </c>
      <c r="CA16" s="217">
        <v>12832</v>
      </c>
      <c r="CB16" s="217">
        <v>13022</v>
      </c>
      <c r="CC16" s="217">
        <v>13213</v>
      </c>
      <c r="CD16" s="217">
        <v>13127</v>
      </c>
      <c r="CE16" s="218">
        <v>13044</v>
      </c>
    </row>
    <row r="17" spans="2:83" x14ac:dyDescent="0.35">
      <c r="B17" s="219" t="s">
        <v>255</v>
      </c>
      <c r="D17" s="217">
        <v>0</v>
      </c>
      <c r="E17" s="217">
        <v>0</v>
      </c>
      <c r="F17" s="217">
        <v>0</v>
      </c>
      <c r="G17" s="217">
        <v>0</v>
      </c>
      <c r="H17" s="217">
        <v>0</v>
      </c>
      <c r="I17" s="217">
        <v>0</v>
      </c>
      <c r="J17" s="217">
        <v>0</v>
      </c>
      <c r="K17" s="217">
        <v>0</v>
      </c>
      <c r="L17" s="217">
        <v>0</v>
      </c>
      <c r="M17" s="217">
        <v>0</v>
      </c>
      <c r="N17" s="217">
        <v>0</v>
      </c>
      <c r="O17" s="217">
        <v>0</v>
      </c>
      <c r="P17" s="217">
        <v>0</v>
      </c>
      <c r="Q17" s="217">
        <v>0</v>
      </c>
      <c r="R17" s="217">
        <v>0</v>
      </c>
      <c r="S17" s="217">
        <v>0</v>
      </c>
      <c r="T17" s="217">
        <v>0</v>
      </c>
      <c r="U17" s="217">
        <v>0</v>
      </c>
      <c r="V17" s="217">
        <v>0</v>
      </c>
      <c r="W17" s="217">
        <v>0</v>
      </c>
      <c r="X17" s="217">
        <v>0</v>
      </c>
      <c r="Y17" s="217">
        <v>0</v>
      </c>
      <c r="Z17" s="217">
        <v>0</v>
      </c>
      <c r="AA17" s="217">
        <v>0</v>
      </c>
      <c r="AB17" s="217">
        <v>8050</v>
      </c>
      <c r="AC17" s="217">
        <v>260</v>
      </c>
      <c r="AD17" s="217">
        <v>340</v>
      </c>
      <c r="AE17" s="217">
        <v>0</v>
      </c>
      <c r="AF17" s="217">
        <v>0</v>
      </c>
      <c r="AG17" s="217">
        <v>9800</v>
      </c>
      <c r="AH17" s="217">
        <v>500</v>
      </c>
      <c r="AI17" s="217">
        <v>500</v>
      </c>
      <c r="AJ17" s="217">
        <v>500</v>
      </c>
      <c r="AK17" s="217">
        <v>600</v>
      </c>
      <c r="AL17" s="217">
        <v>600</v>
      </c>
      <c r="AM17" s="217">
        <v>600</v>
      </c>
      <c r="AN17" s="217">
        <v>600</v>
      </c>
      <c r="AO17" s="217">
        <v>700</v>
      </c>
      <c r="AP17" s="217">
        <v>800</v>
      </c>
      <c r="AQ17" s="217">
        <v>887</v>
      </c>
      <c r="AR17" s="217">
        <v>861</v>
      </c>
      <c r="AS17" s="217">
        <v>877</v>
      </c>
      <c r="AT17" s="217">
        <v>934</v>
      </c>
      <c r="AU17" s="217">
        <v>1067</v>
      </c>
      <c r="AV17" s="217">
        <v>1265</v>
      </c>
      <c r="AW17" s="217">
        <v>1392</v>
      </c>
      <c r="AX17" s="217">
        <v>1260</v>
      </c>
      <c r="AY17" s="217">
        <v>1476</v>
      </c>
      <c r="AZ17" s="217">
        <v>1544</v>
      </c>
      <c r="BA17" s="217">
        <v>1578</v>
      </c>
      <c r="BB17" s="217">
        <v>1607</v>
      </c>
      <c r="BC17" s="217">
        <v>1612</v>
      </c>
      <c r="BD17" s="217">
        <v>1622</v>
      </c>
      <c r="BE17" s="217">
        <v>1635</v>
      </c>
      <c r="BF17" s="217">
        <v>1719</v>
      </c>
      <c r="BG17" s="217">
        <v>1854</v>
      </c>
      <c r="BH17" s="217">
        <v>1921</v>
      </c>
      <c r="BI17" s="217">
        <v>1912</v>
      </c>
      <c r="BJ17" s="217">
        <v>1920</v>
      </c>
      <c r="BK17" s="217">
        <v>2003</v>
      </c>
      <c r="BL17" s="217">
        <v>3164</v>
      </c>
      <c r="BM17" s="217">
        <v>3246</v>
      </c>
      <c r="BN17" s="217">
        <v>3227</v>
      </c>
      <c r="BO17" s="217">
        <v>3212</v>
      </c>
      <c r="BP17" s="217">
        <v>3240</v>
      </c>
      <c r="BQ17" s="217">
        <v>3215</v>
      </c>
      <c r="BR17" s="217">
        <v>3329</v>
      </c>
      <c r="BS17" s="217">
        <v>3565</v>
      </c>
      <c r="BT17" s="217">
        <v>3310</v>
      </c>
      <c r="BU17" s="217">
        <v>3317</v>
      </c>
      <c r="BV17" s="217">
        <v>3241</v>
      </c>
      <c r="BW17" s="217">
        <v>3479</v>
      </c>
      <c r="BX17" s="217">
        <v>3577</v>
      </c>
      <c r="BY17" s="217">
        <v>3710</v>
      </c>
      <c r="BZ17" s="217">
        <v>3879</v>
      </c>
      <c r="CA17" s="217">
        <v>4065</v>
      </c>
      <c r="CB17" s="217">
        <v>4257</v>
      </c>
      <c r="CC17" s="217">
        <v>4450</v>
      </c>
      <c r="CD17" s="217">
        <v>4664</v>
      </c>
      <c r="CE17" s="218">
        <v>4891</v>
      </c>
    </row>
    <row r="18" spans="2:83" ht="26.25" customHeight="1" x14ac:dyDescent="0.35">
      <c r="B18" s="207" t="s">
        <v>25</v>
      </c>
      <c r="D18" s="217">
        <v>0</v>
      </c>
      <c r="E18" s="217">
        <v>0</v>
      </c>
      <c r="F18" s="217">
        <v>0</v>
      </c>
      <c r="G18" s="217">
        <v>0</v>
      </c>
      <c r="H18" s="217">
        <v>0</v>
      </c>
      <c r="I18" s="217">
        <v>0</v>
      </c>
      <c r="J18" s="217">
        <v>0</v>
      </c>
      <c r="K18" s="217">
        <v>0</v>
      </c>
      <c r="L18" s="217">
        <v>0</v>
      </c>
      <c r="M18" s="217">
        <v>0</v>
      </c>
      <c r="N18" s="217">
        <v>0</v>
      </c>
      <c r="O18" s="217">
        <v>0</v>
      </c>
      <c r="P18" s="217">
        <v>0</v>
      </c>
      <c r="Q18" s="217">
        <v>0</v>
      </c>
      <c r="R18" s="217">
        <v>0</v>
      </c>
      <c r="S18" s="217">
        <v>0</v>
      </c>
      <c r="T18" s="217">
        <v>0</v>
      </c>
      <c r="U18" s="217">
        <v>0</v>
      </c>
      <c r="V18" s="217">
        <v>0</v>
      </c>
      <c r="W18" s="217">
        <v>0</v>
      </c>
      <c r="X18" s="217">
        <v>0</v>
      </c>
      <c r="Y18" s="217">
        <v>0</v>
      </c>
      <c r="Z18" s="217">
        <v>0</v>
      </c>
      <c r="AA18" s="217">
        <v>0</v>
      </c>
      <c r="AB18" s="217">
        <v>0</v>
      </c>
      <c r="AC18" s="217">
        <v>0</v>
      </c>
      <c r="AD18" s="217">
        <v>0</v>
      </c>
      <c r="AE18" s="217">
        <v>0</v>
      </c>
      <c r="AF18" s="217">
        <v>0</v>
      </c>
      <c r="AG18" s="217">
        <v>0</v>
      </c>
      <c r="AH18" s="217">
        <v>5460</v>
      </c>
      <c r="AI18" s="217">
        <v>5396</v>
      </c>
      <c r="AJ18" s="217">
        <v>5800</v>
      </c>
      <c r="AK18" s="217">
        <v>6555</v>
      </c>
      <c r="AL18" s="217">
        <v>6950</v>
      </c>
      <c r="AM18" s="217">
        <v>7020</v>
      </c>
      <c r="AN18" s="217">
        <v>7230</v>
      </c>
      <c r="AO18" s="217">
        <v>7020</v>
      </c>
      <c r="AP18" s="217">
        <v>7050</v>
      </c>
      <c r="AQ18" s="217">
        <v>6875</v>
      </c>
      <c r="AR18" s="217">
        <v>5143</v>
      </c>
      <c r="AS18" s="217">
        <v>5201</v>
      </c>
      <c r="AT18" s="217">
        <v>6726</v>
      </c>
      <c r="AU18" s="217">
        <v>6367</v>
      </c>
      <c r="AV18" s="217">
        <v>6704</v>
      </c>
      <c r="AW18" s="217">
        <v>5466</v>
      </c>
      <c r="AX18" s="217">
        <v>5615</v>
      </c>
      <c r="AY18" s="217">
        <v>5690</v>
      </c>
      <c r="AZ18" s="217">
        <v>5618</v>
      </c>
      <c r="BA18" s="217">
        <v>5479</v>
      </c>
      <c r="BB18" s="217">
        <v>5306</v>
      </c>
      <c r="BC18" s="217">
        <v>5051</v>
      </c>
      <c r="BD18" s="217">
        <v>4761</v>
      </c>
      <c r="BE18" s="217">
        <v>4664</v>
      </c>
      <c r="BF18" s="217">
        <v>4625</v>
      </c>
      <c r="BG18" s="217">
        <v>4693</v>
      </c>
      <c r="BH18" s="217">
        <v>4915</v>
      </c>
      <c r="BI18" s="217">
        <v>5029</v>
      </c>
      <c r="BJ18" s="217">
        <v>5080</v>
      </c>
      <c r="BK18" s="217">
        <v>5068</v>
      </c>
      <c r="BL18" s="217">
        <v>5158</v>
      </c>
      <c r="BM18" s="217">
        <v>5571</v>
      </c>
      <c r="BN18" s="217">
        <v>5805</v>
      </c>
      <c r="BO18" s="217">
        <v>5874</v>
      </c>
      <c r="BP18" s="217">
        <v>5911</v>
      </c>
      <c r="BQ18" s="217"/>
      <c r="BR18" s="217"/>
      <c r="BS18" s="217"/>
      <c r="BT18" s="217"/>
      <c r="BU18" s="217"/>
      <c r="BV18" s="217"/>
      <c r="BW18" s="217"/>
      <c r="BX18" s="217"/>
      <c r="BY18" s="217"/>
      <c r="BZ18" s="217"/>
      <c r="CA18" s="217"/>
      <c r="CB18" s="217"/>
      <c r="CC18" s="217"/>
      <c r="CD18" s="217"/>
      <c r="CE18" s="218"/>
    </row>
    <row r="19" spans="2:83" x14ac:dyDescent="0.35">
      <c r="B19" s="207" t="s">
        <v>259</v>
      </c>
      <c r="D19" s="217">
        <v>0</v>
      </c>
      <c r="E19" s="217">
        <v>0</v>
      </c>
      <c r="F19" s="217">
        <v>0</v>
      </c>
      <c r="G19" s="217">
        <v>0</v>
      </c>
      <c r="H19" s="217">
        <v>0</v>
      </c>
      <c r="I19" s="217">
        <v>0</v>
      </c>
      <c r="J19" s="217">
        <v>0</v>
      </c>
      <c r="K19" s="217">
        <v>0</v>
      </c>
      <c r="L19" s="217">
        <v>0</v>
      </c>
      <c r="M19" s="217">
        <v>0</v>
      </c>
      <c r="N19" s="217">
        <v>0</v>
      </c>
      <c r="O19" s="217">
        <v>0</v>
      </c>
      <c r="P19" s="217">
        <v>0</v>
      </c>
      <c r="Q19" s="217">
        <v>0</v>
      </c>
      <c r="R19" s="217">
        <v>0</v>
      </c>
      <c r="S19" s="217">
        <v>0</v>
      </c>
      <c r="T19" s="217">
        <v>0</v>
      </c>
      <c r="U19" s="217">
        <v>0</v>
      </c>
      <c r="V19" s="217">
        <v>0</v>
      </c>
      <c r="W19" s="217">
        <v>0</v>
      </c>
      <c r="X19" s="217">
        <v>0</v>
      </c>
      <c r="Y19" s="217">
        <v>0</v>
      </c>
      <c r="Z19" s="217">
        <v>0</v>
      </c>
      <c r="AA19" s="217">
        <v>0</v>
      </c>
      <c r="AB19" s="217">
        <v>0</v>
      </c>
      <c r="AC19" s="217">
        <v>0</v>
      </c>
      <c r="AD19" s="217">
        <v>0</v>
      </c>
      <c r="AE19" s="217">
        <v>0</v>
      </c>
      <c r="AF19" s="217">
        <v>0</v>
      </c>
      <c r="AG19" s="217">
        <v>0</v>
      </c>
      <c r="AH19" s="217">
        <v>0</v>
      </c>
      <c r="AI19" s="217">
        <v>0</v>
      </c>
      <c r="AJ19" s="217">
        <v>0</v>
      </c>
      <c r="AK19" s="217">
        <v>0</v>
      </c>
      <c r="AL19" s="217">
        <v>0</v>
      </c>
      <c r="AM19" s="217">
        <v>0</v>
      </c>
      <c r="AN19" s="217">
        <v>0</v>
      </c>
      <c r="AO19" s="217">
        <v>0</v>
      </c>
      <c r="AP19" s="217">
        <v>0</v>
      </c>
      <c r="AQ19" s="217">
        <v>0</v>
      </c>
      <c r="AR19" s="217">
        <v>0</v>
      </c>
      <c r="AS19" s="217">
        <v>0</v>
      </c>
      <c r="AT19" s="217">
        <v>0</v>
      </c>
      <c r="AU19" s="217">
        <v>0</v>
      </c>
      <c r="AV19" s="217">
        <v>1045</v>
      </c>
      <c r="AW19" s="217">
        <v>1286</v>
      </c>
      <c r="AX19" s="217">
        <v>1466</v>
      </c>
      <c r="AY19" s="217">
        <v>1669</v>
      </c>
      <c r="AZ19" s="217">
        <v>1846</v>
      </c>
      <c r="BA19" s="217">
        <v>2004</v>
      </c>
      <c r="BB19" s="217">
        <v>2092</v>
      </c>
      <c r="BC19" s="217">
        <v>2165</v>
      </c>
      <c r="BD19" s="217">
        <v>2255</v>
      </c>
      <c r="BE19" s="217">
        <v>2368</v>
      </c>
      <c r="BF19" s="217">
        <v>2490</v>
      </c>
      <c r="BG19" s="217">
        <v>2607</v>
      </c>
      <c r="BH19" s="217">
        <v>2701</v>
      </c>
      <c r="BI19" s="217">
        <v>2777</v>
      </c>
      <c r="BJ19" s="217">
        <v>2852</v>
      </c>
      <c r="BK19" s="217">
        <v>2941</v>
      </c>
      <c r="BL19" s="217">
        <v>3034</v>
      </c>
      <c r="BM19" s="217">
        <v>3133</v>
      </c>
      <c r="BN19" s="217">
        <v>3205</v>
      </c>
      <c r="BO19" s="217">
        <v>3253</v>
      </c>
      <c r="BP19" s="217">
        <v>3307</v>
      </c>
      <c r="BQ19" s="217">
        <v>3307</v>
      </c>
      <c r="BR19" s="217">
        <v>3214</v>
      </c>
      <c r="BS19" s="217">
        <v>3015</v>
      </c>
      <c r="BT19" s="217">
        <v>2628</v>
      </c>
      <c r="BU19" s="217">
        <v>2126</v>
      </c>
      <c r="BV19" s="217">
        <v>1789</v>
      </c>
      <c r="BW19" s="217">
        <v>1554</v>
      </c>
      <c r="BX19" s="217">
        <v>1232</v>
      </c>
      <c r="BY19" s="217">
        <v>1206</v>
      </c>
      <c r="BZ19" s="217">
        <v>1204</v>
      </c>
      <c r="CA19" s="217">
        <v>1217</v>
      </c>
      <c r="CB19" s="217">
        <v>1264</v>
      </c>
      <c r="CC19" s="217">
        <v>1282</v>
      </c>
      <c r="CD19" s="217">
        <v>1267</v>
      </c>
      <c r="CE19" s="218">
        <v>1273</v>
      </c>
    </row>
    <row r="20" spans="2:83" x14ac:dyDescent="0.35">
      <c r="B20" s="219" t="s">
        <v>339</v>
      </c>
      <c r="D20" s="197">
        <v>0</v>
      </c>
      <c r="E20" s="197">
        <v>0</v>
      </c>
      <c r="F20" s="197">
        <v>0</v>
      </c>
      <c r="G20" s="197">
        <v>0</v>
      </c>
      <c r="H20" s="197">
        <v>0</v>
      </c>
      <c r="I20" s="197">
        <v>0</v>
      </c>
      <c r="J20" s="197">
        <v>0</v>
      </c>
      <c r="K20" s="197">
        <v>0</v>
      </c>
      <c r="L20" s="197">
        <v>0</v>
      </c>
      <c r="M20" s="197">
        <v>0</v>
      </c>
      <c r="N20" s="197">
        <v>0</v>
      </c>
      <c r="O20" s="197">
        <v>0</v>
      </c>
      <c r="P20" s="197">
        <v>0</v>
      </c>
      <c r="Q20" s="197">
        <v>0</v>
      </c>
      <c r="R20" s="197">
        <v>0</v>
      </c>
      <c r="S20" s="197">
        <v>0</v>
      </c>
      <c r="T20" s="197">
        <v>0</v>
      </c>
      <c r="U20" s="197">
        <v>0</v>
      </c>
      <c r="V20" s="197">
        <v>0</v>
      </c>
      <c r="W20" s="197">
        <v>0</v>
      </c>
      <c r="X20" s="197">
        <v>0</v>
      </c>
      <c r="Y20" s="197">
        <v>0</v>
      </c>
      <c r="Z20" s="197">
        <v>0</v>
      </c>
      <c r="AA20" s="197">
        <v>0</v>
      </c>
      <c r="AB20" s="197">
        <v>0</v>
      </c>
      <c r="AC20" s="197">
        <v>0</v>
      </c>
      <c r="AD20" s="197">
        <v>0</v>
      </c>
      <c r="AE20" s="197">
        <v>0</v>
      </c>
      <c r="AF20" s="197">
        <v>0</v>
      </c>
      <c r="AG20" s="197">
        <v>0</v>
      </c>
      <c r="AH20" s="197">
        <v>0</v>
      </c>
      <c r="AI20" s="197">
        <v>0</v>
      </c>
      <c r="AJ20" s="197">
        <v>0</v>
      </c>
      <c r="AK20" s="197">
        <v>0</v>
      </c>
      <c r="AL20" s="197">
        <v>0</v>
      </c>
      <c r="AM20" s="197">
        <v>0</v>
      </c>
      <c r="AN20" s="197">
        <v>0</v>
      </c>
      <c r="AO20" s="197">
        <v>0</v>
      </c>
      <c r="AP20" s="197">
        <v>0</v>
      </c>
      <c r="AQ20" s="197">
        <v>0</v>
      </c>
      <c r="AR20" s="197">
        <v>0</v>
      </c>
      <c r="AS20" s="197">
        <v>0</v>
      </c>
      <c r="AT20" s="197">
        <v>0</v>
      </c>
      <c r="AU20" s="197">
        <v>0</v>
      </c>
      <c r="AV20" s="197">
        <v>983</v>
      </c>
      <c r="AW20" s="197">
        <v>1281</v>
      </c>
      <c r="AX20" s="197">
        <v>1455</v>
      </c>
      <c r="AY20" s="197">
        <v>1655</v>
      </c>
      <c r="AZ20" s="197">
        <v>1835</v>
      </c>
      <c r="BA20" s="197">
        <v>1995</v>
      </c>
      <c r="BB20" s="197">
        <v>2080</v>
      </c>
      <c r="BC20" s="197">
        <v>2150</v>
      </c>
      <c r="BD20" s="197">
        <v>2239</v>
      </c>
      <c r="BE20" s="197">
        <v>2350</v>
      </c>
      <c r="BF20" s="197">
        <v>2471</v>
      </c>
      <c r="BG20" s="197">
        <v>2588</v>
      </c>
      <c r="BH20" s="197">
        <v>2682</v>
      </c>
      <c r="BI20" s="197">
        <v>2757</v>
      </c>
      <c r="BJ20" s="197">
        <v>2830</v>
      </c>
      <c r="BK20" s="197">
        <v>2918</v>
      </c>
      <c r="BL20" s="197">
        <v>3009</v>
      </c>
      <c r="BM20" s="197">
        <v>3106</v>
      </c>
      <c r="BN20" s="197">
        <v>3177</v>
      </c>
      <c r="BO20" s="197">
        <v>3224</v>
      </c>
      <c r="BP20" s="197">
        <v>3278</v>
      </c>
      <c r="BQ20" s="197">
        <v>3277</v>
      </c>
      <c r="BR20" s="197">
        <v>3185</v>
      </c>
      <c r="BS20" s="197">
        <v>2989</v>
      </c>
      <c r="BT20" s="197">
        <v>2604</v>
      </c>
      <c r="BU20" s="197">
        <v>2105</v>
      </c>
      <c r="BV20" s="197">
        <v>1771</v>
      </c>
      <c r="BW20" s="197">
        <v>1539</v>
      </c>
      <c r="BX20" s="197">
        <v>1219</v>
      </c>
      <c r="BY20" s="197">
        <v>1195</v>
      </c>
      <c r="BZ20" s="197">
        <v>1193</v>
      </c>
      <c r="CA20" s="197">
        <v>1207</v>
      </c>
      <c r="CB20" s="197">
        <v>1256</v>
      </c>
      <c r="CC20" s="197">
        <v>1276</v>
      </c>
      <c r="CD20" s="197">
        <v>1263</v>
      </c>
      <c r="CE20" s="220">
        <v>1269</v>
      </c>
    </row>
    <row r="21" spans="2:83" x14ac:dyDescent="0.35">
      <c r="B21" s="219" t="s">
        <v>340</v>
      </c>
      <c r="D21" s="197">
        <v>0</v>
      </c>
      <c r="E21" s="197">
        <v>0</v>
      </c>
      <c r="F21" s="197">
        <v>0</v>
      </c>
      <c r="G21" s="197">
        <v>0</v>
      </c>
      <c r="H21" s="197">
        <v>0</v>
      </c>
      <c r="I21" s="197">
        <v>0</v>
      </c>
      <c r="J21" s="197">
        <v>0</v>
      </c>
      <c r="K21" s="197">
        <v>0</v>
      </c>
      <c r="L21" s="197">
        <v>0</v>
      </c>
      <c r="M21" s="197">
        <v>0</v>
      </c>
      <c r="N21" s="197">
        <v>0</v>
      </c>
      <c r="O21" s="197">
        <v>0</v>
      </c>
      <c r="P21" s="197">
        <v>0</v>
      </c>
      <c r="Q21" s="197">
        <v>0</v>
      </c>
      <c r="R21" s="197">
        <v>0</v>
      </c>
      <c r="S21" s="197">
        <v>0</v>
      </c>
      <c r="T21" s="197">
        <v>0</v>
      </c>
      <c r="U21" s="197">
        <v>0</v>
      </c>
      <c r="V21" s="197">
        <v>0</v>
      </c>
      <c r="W21" s="197">
        <v>0</v>
      </c>
      <c r="X21" s="197">
        <v>0</v>
      </c>
      <c r="Y21" s="197">
        <v>0</v>
      </c>
      <c r="Z21" s="197">
        <v>0</v>
      </c>
      <c r="AA21" s="197">
        <v>0</v>
      </c>
      <c r="AB21" s="197">
        <v>0</v>
      </c>
      <c r="AC21" s="197">
        <v>0</v>
      </c>
      <c r="AD21" s="197">
        <v>0</v>
      </c>
      <c r="AE21" s="197">
        <v>0</v>
      </c>
      <c r="AF21" s="197">
        <v>0</v>
      </c>
      <c r="AG21" s="197">
        <v>0</v>
      </c>
      <c r="AH21" s="197">
        <v>0</v>
      </c>
      <c r="AI21" s="197">
        <v>0</v>
      </c>
      <c r="AJ21" s="197">
        <v>0</v>
      </c>
      <c r="AK21" s="197">
        <v>0</v>
      </c>
      <c r="AL21" s="197">
        <v>0</v>
      </c>
      <c r="AM21" s="197">
        <v>0</v>
      </c>
      <c r="AN21" s="197">
        <v>0</v>
      </c>
      <c r="AO21" s="197">
        <v>0</v>
      </c>
      <c r="AP21" s="197">
        <v>0</v>
      </c>
      <c r="AQ21" s="197">
        <v>0</v>
      </c>
      <c r="AR21" s="197">
        <v>0</v>
      </c>
      <c r="AS21" s="197">
        <v>0</v>
      </c>
      <c r="AT21" s="197">
        <v>0</v>
      </c>
      <c r="AU21" s="197">
        <v>0</v>
      </c>
      <c r="AV21" s="197">
        <v>62</v>
      </c>
      <c r="AW21" s="197">
        <v>5</v>
      </c>
      <c r="AX21" s="197">
        <v>11</v>
      </c>
      <c r="AY21" s="197">
        <v>14</v>
      </c>
      <c r="AZ21" s="197">
        <v>11</v>
      </c>
      <c r="BA21" s="197">
        <v>9</v>
      </c>
      <c r="BB21" s="197">
        <v>12</v>
      </c>
      <c r="BC21" s="197">
        <v>15</v>
      </c>
      <c r="BD21" s="197">
        <v>16</v>
      </c>
      <c r="BE21" s="197">
        <v>18</v>
      </c>
      <c r="BF21" s="197">
        <v>19</v>
      </c>
      <c r="BG21" s="197">
        <v>19</v>
      </c>
      <c r="BH21" s="197">
        <v>19</v>
      </c>
      <c r="BI21" s="197">
        <v>20</v>
      </c>
      <c r="BJ21" s="197">
        <v>22</v>
      </c>
      <c r="BK21" s="197">
        <v>23</v>
      </c>
      <c r="BL21" s="197">
        <v>24</v>
      </c>
      <c r="BM21" s="197">
        <v>27</v>
      </c>
      <c r="BN21" s="197">
        <v>28</v>
      </c>
      <c r="BO21" s="197">
        <v>29</v>
      </c>
      <c r="BP21" s="197">
        <v>29</v>
      </c>
      <c r="BQ21" s="197">
        <v>30</v>
      </c>
      <c r="BR21" s="197">
        <v>30</v>
      </c>
      <c r="BS21" s="197">
        <v>26</v>
      </c>
      <c r="BT21" s="197">
        <v>24</v>
      </c>
      <c r="BU21" s="197">
        <v>20</v>
      </c>
      <c r="BV21" s="197">
        <v>17</v>
      </c>
      <c r="BW21" s="197">
        <v>15</v>
      </c>
      <c r="BX21" s="197">
        <v>13</v>
      </c>
      <c r="BY21" s="197">
        <v>12</v>
      </c>
      <c r="BZ21" s="197">
        <v>11</v>
      </c>
      <c r="CA21" s="197">
        <v>10</v>
      </c>
      <c r="CB21" s="197">
        <v>8</v>
      </c>
      <c r="CC21" s="197">
        <v>5</v>
      </c>
      <c r="CD21" s="197">
        <v>4</v>
      </c>
      <c r="CE21" s="220">
        <v>4</v>
      </c>
    </row>
    <row r="22" spans="2:83" x14ac:dyDescent="0.35">
      <c r="B22" s="207" t="s">
        <v>260</v>
      </c>
      <c r="D22" s="217">
        <v>0</v>
      </c>
      <c r="E22" s="217">
        <v>0</v>
      </c>
      <c r="F22" s="217">
        <v>0</v>
      </c>
      <c r="G22" s="217">
        <v>0</v>
      </c>
      <c r="H22" s="217">
        <v>0</v>
      </c>
      <c r="I22" s="217">
        <v>0</v>
      </c>
      <c r="J22" s="217">
        <v>0</v>
      </c>
      <c r="K22" s="217">
        <v>0</v>
      </c>
      <c r="L22" s="217">
        <v>0</v>
      </c>
      <c r="M22" s="217">
        <v>0</v>
      </c>
      <c r="N22" s="217">
        <v>0</v>
      </c>
      <c r="O22" s="217">
        <v>0</v>
      </c>
      <c r="P22" s="217">
        <v>0</v>
      </c>
      <c r="Q22" s="217">
        <v>0</v>
      </c>
      <c r="R22" s="217">
        <v>0</v>
      </c>
      <c r="S22" s="217">
        <v>0</v>
      </c>
      <c r="T22" s="217">
        <v>0</v>
      </c>
      <c r="U22" s="217">
        <v>0</v>
      </c>
      <c r="V22" s="217">
        <v>0</v>
      </c>
      <c r="W22" s="217">
        <v>0</v>
      </c>
      <c r="X22" s="217">
        <v>0</v>
      </c>
      <c r="Y22" s="217">
        <v>0</v>
      </c>
      <c r="Z22" s="217">
        <v>0</v>
      </c>
      <c r="AA22" s="217">
        <v>0</v>
      </c>
      <c r="AB22" s="217">
        <v>0</v>
      </c>
      <c r="AC22" s="217">
        <v>0</v>
      </c>
      <c r="AD22" s="217">
        <v>0</v>
      </c>
      <c r="AE22" s="217">
        <v>0</v>
      </c>
      <c r="AF22" s="217">
        <v>0</v>
      </c>
      <c r="AG22" s="217">
        <v>0</v>
      </c>
      <c r="AH22" s="217">
        <v>0</v>
      </c>
      <c r="AI22" s="217">
        <v>0</v>
      </c>
      <c r="AJ22" s="217">
        <v>0</v>
      </c>
      <c r="AK22" s="217">
        <v>0</v>
      </c>
      <c r="AL22" s="217">
        <v>0</v>
      </c>
      <c r="AM22" s="217">
        <v>0</v>
      </c>
      <c r="AN22" s="217">
        <v>0</v>
      </c>
      <c r="AO22" s="217">
        <v>0</v>
      </c>
      <c r="AP22" s="217">
        <v>0</v>
      </c>
      <c r="AQ22" s="217">
        <v>0</v>
      </c>
      <c r="AR22" s="217">
        <v>0</v>
      </c>
      <c r="AS22" s="217">
        <v>0</v>
      </c>
      <c r="AT22" s="217">
        <v>0</v>
      </c>
      <c r="AU22" s="217">
        <v>0</v>
      </c>
      <c r="AV22" s="217">
        <v>1</v>
      </c>
      <c r="AW22" s="217">
        <v>3</v>
      </c>
      <c r="AX22" s="217">
        <v>5</v>
      </c>
      <c r="AY22" s="217">
        <v>7</v>
      </c>
      <c r="AZ22" s="217">
        <v>11</v>
      </c>
      <c r="BA22" s="217">
        <v>14</v>
      </c>
      <c r="BB22" s="217">
        <v>16</v>
      </c>
      <c r="BC22" s="217">
        <v>13</v>
      </c>
      <c r="BD22" s="217">
        <v>0</v>
      </c>
      <c r="BE22" s="217">
        <v>0</v>
      </c>
      <c r="BF22" s="217">
        <v>0</v>
      </c>
      <c r="BG22" s="217">
        <v>0</v>
      </c>
      <c r="BH22" s="217">
        <v>0</v>
      </c>
      <c r="BI22" s="217">
        <v>0</v>
      </c>
      <c r="BJ22" s="217">
        <v>0</v>
      </c>
      <c r="BK22" s="217">
        <v>0</v>
      </c>
      <c r="BL22" s="217">
        <v>0</v>
      </c>
      <c r="BM22" s="217">
        <v>0</v>
      </c>
      <c r="BN22" s="217">
        <v>0</v>
      </c>
      <c r="BO22" s="217">
        <v>0</v>
      </c>
      <c r="BP22" s="217">
        <v>0</v>
      </c>
      <c r="BQ22" s="217">
        <v>0</v>
      </c>
      <c r="BR22" s="217">
        <v>0</v>
      </c>
      <c r="BS22" s="217">
        <v>0</v>
      </c>
      <c r="BT22" s="217">
        <v>0</v>
      </c>
      <c r="BU22" s="217">
        <v>0</v>
      </c>
      <c r="BV22" s="217">
        <v>0</v>
      </c>
      <c r="BW22" s="217">
        <v>0</v>
      </c>
      <c r="BX22" s="217">
        <v>0</v>
      </c>
      <c r="BY22" s="217">
        <v>0</v>
      </c>
      <c r="BZ22" s="217">
        <v>0</v>
      </c>
      <c r="CA22" s="217">
        <v>0</v>
      </c>
      <c r="CB22" s="217">
        <v>0</v>
      </c>
      <c r="CC22" s="217">
        <v>0</v>
      </c>
      <c r="CD22" s="217">
        <v>0</v>
      </c>
      <c r="CE22" s="218">
        <v>0</v>
      </c>
    </row>
    <row r="23" spans="2:83" ht="26.25" customHeight="1" x14ac:dyDescent="0.35">
      <c r="B23" s="207" t="s">
        <v>263</v>
      </c>
      <c r="D23" s="217">
        <v>0</v>
      </c>
      <c r="E23" s="217">
        <v>0</v>
      </c>
      <c r="F23" s="217">
        <v>0</v>
      </c>
      <c r="G23" s="217">
        <v>0</v>
      </c>
      <c r="H23" s="217">
        <v>0</v>
      </c>
      <c r="I23" s="217">
        <v>0</v>
      </c>
      <c r="J23" s="217">
        <v>0</v>
      </c>
      <c r="K23" s="217">
        <v>0</v>
      </c>
      <c r="L23" s="217">
        <v>0</v>
      </c>
      <c r="M23" s="217">
        <v>0</v>
      </c>
      <c r="N23" s="217">
        <v>0</v>
      </c>
      <c r="O23" s="217">
        <v>0</v>
      </c>
      <c r="P23" s="217">
        <v>0</v>
      </c>
      <c r="Q23" s="217">
        <v>0</v>
      </c>
      <c r="R23" s="217">
        <v>0</v>
      </c>
      <c r="S23" s="217">
        <v>0</v>
      </c>
      <c r="T23" s="217">
        <v>0</v>
      </c>
      <c r="U23" s="217">
        <v>0</v>
      </c>
      <c r="V23" s="217">
        <v>0</v>
      </c>
      <c r="W23" s="217">
        <v>0</v>
      </c>
      <c r="X23" s="217">
        <v>0</v>
      </c>
      <c r="Y23" s="217">
        <v>0</v>
      </c>
      <c r="Z23" s="217">
        <v>0</v>
      </c>
      <c r="AA23" s="217">
        <v>0</v>
      </c>
      <c r="AB23" s="217">
        <v>0</v>
      </c>
      <c r="AC23" s="217">
        <v>0</v>
      </c>
      <c r="AD23" s="217">
        <v>0</v>
      </c>
      <c r="AE23" s="217">
        <v>0</v>
      </c>
      <c r="AF23" s="217">
        <v>0</v>
      </c>
      <c r="AG23" s="217">
        <v>0</v>
      </c>
      <c r="AH23" s="217">
        <v>0</v>
      </c>
      <c r="AI23" s="217">
        <v>0</v>
      </c>
      <c r="AJ23" s="217">
        <v>0</v>
      </c>
      <c r="AK23" s="217">
        <v>0</v>
      </c>
      <c r="AL23" s="217">
        <v>0</v>
      </c>
      <c r="AM23" s="217">
        <v>0</v>
      </c>
      <c r="AN23" s="217">
        <v>0</v>
      </c>
      <c r="AO23" s="217">
        <v>0</v>
      </c>
      <c r="AP23" s="217">
        <v>0</v>
      </c>
      <c r="AQ23" s="217">
        <v>0</v>
      </c>
      <c r="AR23" s="217">
        <v>0</v>
      </c>
      <c r="AS23" s="217">
        <v>0</v>
      </c>
      <c r="AT23" s="217">
        <v>0</v>
      </c>
      <c r="AU23" s="217">
        <v>0</v>
      </c>
      <c r="AV23" s="217">
        <v>0</v>
      </c>
      <c r="AW23" s="217">
        <v>0</v>
      </c>
      <c r="AX23" s="217">
        <v>0</v>
      </c>
      <c r="AY23" s="217">
        <v>0</v>
      </c>
      <c r="AZ23" s="217">
        <v>0</v>
      </c>
      <c r="BA23" s="217">
        <v>0</v>
      </c>
      <c r="BB23" s="217">
        <v>0</v>
      </c>
      <c r="BC23" s="217">
        <v>0</v>
      </c>
      <c r="BD23" s="217">
        <v>0</v>
      </c>
      <c r="BE23" s="217">
        <v>0</v>
      </c>
      <c r="BF23" s="217">
        <v>0</v>
      </c>
      <c r="BG23" s="217">
        <v>0</v>
      </c>
      <c r="BH23" s="217">
        <v>0</v>
      </c>
      <c r="BI23" s="217">
        <v>0</v>
      </c>
      <c r="BJ23" s="217">
        <v>0</v>
      </c>
      <c r="BK23" s="217">
        <v>0</v>
      </c>
      <c r="BL23" s="217">
        <v>136</v>
      </c>
      <c r="BM23" s="217">
        <v>391</v>
      </c>
      <c r="BN23" s="217">
        <v>579</v>
      </c>
      <c r="BO23" s="217">
        <v>811</v>
      </c>
      <c r="BP23" s="217">
        <v>1365</v>
      </c>
      <c r="BQ23" s="217">
        <v>1912</v>
      </c>
      <c r="BR23" s="217">
        <v>2235</v>
      </c>
      <c r="BS23" s="217">
        <v>2356</v>
      </c>
      <c r="BT23" s="217">
        <v>2381</v>
      </c>
      <c r="BU23" s="217">
        <v>2326</v>
      </c>
      <c r="BV23" s="217">
        <v>2168</v>
      </c>
      <c r="BW23" s="217">
        <v>1961</v>
      </c>
      <c r="BX23" s="217">
        <v>1875</v>
      </c>
      <c r="BY23" s="217">
        <v>1769</v>
      </c>
      <c r="BZ23" s="217">
        <v>1668</v>
      </c>
      <c r="CA23" s="217">
        <v>1569</v>
      </c>
      <c r="CB23" s="217">
        <v>1477</v>
      </c>
      <c r="CC23" s="217">
        <v>1353</v>
      </c>
      <c r="CD23" s="217">
        <v>1281</v>
      </c>
      <c r="CE23" s="218">
        <v>1236</v>
      </c>
    </row>
    <row r="24" spans="2:83" x14ac:dyDescent="0.35">
      <c r="B24" s="219" t="s">
        <v>342</v>
      </c>
      <c r="D24" s="217">
        <v>0</v>
      </c>
      <c r="E24" s="217">
        <v>0</v>
      </c>
      <c r="F24" s="217">
        <v>0</v>
      </c>
      <c r="G24" s="217">
        <v>0</v>
      </c>
      <c r="H24" s="217">
        <v>0</v>
      </c>
      <c r="I24" s="217">
        <v>0</v>
      </c>
      <c r="J24" s="217">
        <v>0</v>
      </c>
      <c r="K24" s="217">
        <v>0</v>
      </c>
      <c r="L24" s="217">
        <v>0</v>
      </c>
      <c r="M24" s="217">
        <v>0</v>
      </c>
      <c r="N24" s="217">
        <v>0</v>
      </c>
      <c r="O24" s="217">
        <v>0</v>
      </c>
      <c r="P24" s="217">
        <v>0</v>
      </c>
      <c r="Q24" s="217">
        <v>0</v>
      </c>
      <c r="R24" s="217">
        <v>0</v>
      </c>
      <c r="S24" s="217">
        <v>0</v>
      </c>
      <c r="T24" s="217">
        <v>0</v>
      </c>
      <c r="U24" s="217">
        <v>0</v>
      </c>
      <c r="V24" s="217">
        <v>0</v>
      </c>
      <c r="W24" s="217">
        <v>0</v>
      </c>
      <c r="X24" s="217">
        <v>0</v>
      </c>
      <c r="Y24" s="217">
        <v>0</v>
      </c>
      <c r="Z24" s="217">
        <v>0</v>
      </c>
      <c r="AA24" s="217">
        <v>0</v>
      </c>
      <c r="AB24" s="217">
        <v>0</v>
      </c>
      <c r="AC24" s="217">
        <v>0</v>
      </c>
      <c r="AD24" s="217">
        <v>0</v>
      </c>
      <c r="AE24" s="217">
        <v>0</v>
      </c>
      <c r="AF24" s="217">
        <v>0</v>
      </c>
      <c r="AG24" s="217">
        <v>0</v>
      </c>
      <c r="AH24" s="217">
        <v>0</v>
      </c>
      <c r="AI24" s="217">
        <v>0</v>
      </c>
      <c r="AJ24" s="217">
        <v>0</v>
      </c>
      <c r="AK24" s="217">
        <v>0</v>
      </c>
      <c r="AL24" s="217">
        <v>0</v>
      </c>
      <c r="AM24" s="217">
        <v>0</v>
      </c>
      <c r="AN24" s="217">
        <v>0</v>
      </c>
      <c r="AO24" s="217">
        <v>0</v>
      </c>
      <c r="AP24" s="217">
        <v>0</v>
      </c>
      <c r="AQ24" s="217">
        <v>0</v>
      </c>
      <c r="AR24" s="217">
        <v>0</v>
      </c>
      <c r="AS24" s="217">
        <v>0</v>
      </c>
      <c r="AT24" s="217">
        <v>0</v>
      </c>
      <c r="AU24" s="217">
        <v>0</v>
      </c>
      <c r="AV24" s="217">
        <v>0</v>
      </c>
      <c r="AW24" s="217">
        <v>0</v>
      </c>
      <c r="AX24" s="217">
        <v>0</v>
      </c>
      <c r="AY24" s="217">
        <v>0</v>
      </c>
      <c r="AZ24" s="217">
        <v>0</v>
      </c>
      <c r="BA24" s="217">
        <v>0</v>
      </c>
      <c r="BB24" s="217">
        <v>0</v>
      </c>
      <c r="BC24" s="217">
        <v>0</v>
      </c>
      <c r="BD24" s="217">
        <v>0</v>
      </c>
      <c r="BE24" s="217">
        <v>0</v>
      </c>
      <c r="BF24" s="217">
        <v>0</v>
      </c>
      <c r="BG24" s="217">
        <v>0</v>
      </c>
      <c r="BH24" s="217">
        <v>0</v>
      </c>
      <c r="BI24" s="217">
        <v>0</v>
      </c>
      <c r="BJ24" s="217">
        <v>0</v>
      </c>
      <c r="BK24" s="217">
        <v>0</v>
      </c>
      <c r="BL24" s="217">
        <v>59</v>
      </c>
      <c r="BM24" s="217">
        <v>145</v>
      </c>
      <c r="BN24" s="217">
        <v>199</v>
      </c>
      <c r="BO24" s="217">
        <v>262</v>
      </c>
      <c r="BP24" s="217">
        <v>364</v>
      </c>
      <c r="BQ24" s="217">
        <v>492</v>
      </c>
      <c r="BR24" s="217">
        <v>507</v>
      </c>
      <c r="BS24" s="217">
        <v>489</v>
      </c>
      <c r="BT24" s="217">
        <v>483</v>
      </c>
      <c r="BU24" s="217">
        <v>460</v>
      </c>
      <c r="BV24" s="217">
        <v>404</v>
      </c>
      <c r="BW24" s="217">
        <v>360</v>
      </c>
      <c r="BX24" s="217">
        <v>384</v>
      </c>
      <c r="BY24" s="217">
        <v>401</v>
      </c>
      <c r="BZ24" s="217">
        <v>419</v>
      </c>
      <c r="CA24" s="217">
        <v>437</v>
      </c>
      <c r="CB24" s="217">
        <v>451</v>
      </c>
      <c r="CC24" s="217">
        <v>478</v>
      </c>
      <c r="CD24" s="217">
        <v>500</v>
      </c>
      <c r="CE24" s="218">
        <v>523</v>
      </c>
    </row>
    <row r="25" spans="2:83" x14ac:dyDescent="0.35">
      <c r="B25" s="219" t="s">
        <v>343</v>
      </c>
      <c r="D25" s="217">
        <v>0</v>
      </c>
      <c r="E25" s="217">
        <v>0</v>
      </c>
      <c r="F25" s="217">
        <v>0</v>
      </c>
      <c r="G25" s="217">
        <v>0</v>
      </c>
      <c r="H25" s="217">
        <v>0</v>
      </c>
      <c r="I25" s="217">
        <v>0</v>
      </c>
      <c r="J25" s="217">
        <v>0</v>
      </c>
      <c r="K25" s="217">
        <v>0</v>
      </c>
      <c r="L25" s="217">
        <v>0</v>
      </c>
      <c r="M25" s="217">
        <v>0</v>
      </c>
      <c r="N25" s="217">
        <v>0</v>
      </c>
      <c r="O25" s="217">
        <v>0</v>
      </c>
      <c r="P25" s="217">
        <v>0</v>
      </c>
      <c r="Q25" s="217">
        <v>0</v>
      </c>
      <c r="R25" s="217">
        <v>0</v>
      </c>
      <c r="S25" s="217">
        <v>0</v>
      </c>
      <c r="T25" s="217">
        <v>0</v>
      </c>
      <c r="U25" s="217">
        <v>0</v>
      </c>
      <c r="V25" s="217">
        <v>0</v>
      </c>
      <c r="W25" s="217">
        <v>0</v>
      </c>
      <c r="X25" s="217">
        <v>0</v>
      </c>
      <c r="Y25" s="217">
        <v>0</v>
      </c>
      <c r="Z25" s="217">
        <v>0</v>
      </c>
      <c r="AA25" s="217">
        <v>0</v>
      </c>
      <c r="AB25" s="217">
        <v>0</v>
      </c>
      <c r="AC25" s="217">
        <v>0</v>
      </c>
      <c r="AD25" s="217">
        <v>0</v>
      </c>
      <c r="AE25" s="217">
        <v>0</v>
      </c>
      <c r="AF25" s="217">
        <v>0</v>
      </c>
      <c r="AG25" s="217">
        <v>0</v>
      </c>
      <c r="AH25" s="217">
        <v>0</v>
      </c>
      <c r="AI25" s="217">
        <v>0</v>
      </c>
      <c r="AJ25" s="217">
        <v>0</v>
      </c>
      <c r="AK25" s="217">
        <v>0</v>
      </c>
      <c r="AL25" s="217">
        <v>0</v>
      </c>
      <c r="AM25" s="217">
        <v>0</v>
      </c>
      <c r="AN25" s="217">
        <v>0</v>
      </c>
      <c r="AO25" s="217">
        <v>0</v>
      </c>
      <c r="AP25" s="217">
        <v>0</v>
      </c>
      <c r="AQ25" s="217">
        <v>0</v>
      </c>
      <c r="AR25" s="217">
        <v>0</v>
      </c>
      <c r="AS25" s="217">
        <v>0</v>
      </c>
      <c r="AT25" s="217">
        <v>0</v>
      </c>
      <c r="AU25" s="217">
        <v>0</v>
      </c>
      <c r="AV25" s="217">
        <v>0</v>
      </c>
      <c r="AW25" s="217">
        <v>0</v>
      </c>
      <c r="AX25" s="217">
        <v>0</v>
      </c>
      <c r="AY25" s="217">
        <v>0</v>
      </c>
      <c r="AZ25" s="217">
        <v>0</v>
      </c>
      <c r="BA25" s="217">
        <v>0</v>
      </c>
      <c r="BB25" s="217">
        <v>0</v>
      </c>
      <c r="BC25" s="217">
        <v>0</v>
      </c>
      <c r="BD25" s="217">
        <v>0</v>
      </c>
      <c r="BE25" s="217">
        <v>0</v>
      </c>
      <c r="BF25" s="217">
        <v>0</v>
      </c>
      <c r="BG25" s="217">
        <v>0</v>
      </c>
      <c r="BH25" s="217">
        <v>0</v>
      </c>
      <c r="BI25" s="217">
        <v>0</v>
      </c>
      <c r="BJ25" s="217">
        <v>0</v>
      </c>
      <c r="BK25" s="217">
        <v>0</v>
      </c>
      <c r="BL25" s="217">
        <v>6</v>
      </c>
      <c r="BM25" s="217">
        <v>22</v>
      </c>
      <c r="BN25" s="217">
        <v>38</v>
      </c>
      <c r="BO25" s="217">
        <v>59</v>
      </c>
      <c r="BP25" s="217">
        <v>103</v>
      </c>
      <c r="BQ25" s="217">
        <v>180</v>
      </c>
      <c r="BR25" s="217">
        <v>248</v>
      </c>
      <c r="BS25" s="217">
        <v>325</v>
      </c>
      <c r="BT25" s="217">
        <v>379</v>
      </c>
      <c r="BU25" s="217">
        <v>398</v>
      </c>
      <c r="BV25" s="217">
        <v>414</v>
      </c>
      <c r="BW25" s="217">
        <v>437</v>
      </c>
      <c r="BX25" s="217">
        <v>422</v>
      </c>
      <c r="BY25" s="217">
        <v>391</v>
      </c>
      <c r="BZ25" s="217">
        <v>358</v>
      </c>
      <c r="CA25" s="217">
        <v>325</v>
      </c>
      <c r="CB25" s="217">
        <v>294</v>
      </c>
      <c r="CC25" s="217">
        <v>249</v>
      </c>
      <c r="CD25" s="217">
        <v>220</v>
      </c>
      <c r="CE25" s="218">
        <v>198</v>
      </c>
    </row>
    <row r="26" spans="2:83" x14ac:dyDescent="0.35">
      <c r="B26" s="219" t="s">
        <v>344</v>
      </c>
      <c r="D26" s="217">
        <v>0</v>
      </c>
      <c r="E26" s="217">
        <v>0</v>
      </c>
      <c r="F26" s="217">
        <v>0</v>
      </c>
      <c r="G26" s="217">
        <v>0</v>
      </c>
      <c r="H26" s="217">
        <v>0</v>
      </c>
      <c r="I26" s="217">
        <v>0</v>
      </c>
      <c r="J26" s="217">
        <v>0</v>
      </c>
      <c r="K26" s="217">
        <v>0</v>
      </c>
      <c r="L26" s="217">
        <v>0</v>
      </c>
      <c r="M26" s="217">
        <v>0</v>
      </c>
      <c r="N26" s="217">
        <v>0</v>
      </c>
      <c r="O26" s="217">
        <v>0</v>
      </c>
      <c r="P26" s="217">
        <v>0</v>
      </c>
      <c r="Q26" s="217">
        <v>0</v>
      </c>
      <c r="R26" s="217">
        <v>0</v>
      </c>
      <c r="S26" s="217">
        <v>0</v>
      </c>
      <c r="T26" s="217">
        <v>0</v>
      </c>
      <c r="U26" s="217">
        <v>0</v>
      </c>
      <c r="V26" s="217">
        <v>0</v>
      </c>
      <c r="W26" s="217">
        <v>0</v>
      </c>
      <c r="X26" s="217">
        <v>0</v>
      </c>
      <c r="Y26" s="217">
        <v>0</v>
      </c>
      <c r="Z26" s="217">
        <v>0</v>
      </c>
      <c r="AA26" s="217">
        <v>0</v>
      </c>
      <c r="AB26" s="217">
        <v>0</v>
      </c>
      <c r="AC26" s="217">
        <v>0</v>
      </c>
      <c r="AD26" s="217">
        <v>0</v>
      </c>
      <c r="AE26" s="217">
        <v>0</v>
      </c>
      <c r="AF26" s="217">
        <v>0</v>
      </c>
      <c r="AG26" s="217">
        <v>0</v>
      </c>
      <c r="AH26" s="217">
        <v>0</v>
      </c>
      <c r="AI26" s="217">
        <v>0</v>
      </c>
      <c r="AJ26" s="217">
        <v>0</v>
      </c>
      <c r="AK26" s="217">
        <v>0</v>
      </c>
      <c r="AL26" s="217">
        <v>0</v>
      </c>
      <c r="AM26" s="217">
        <v>0</v>
      </c>
      <c r="AN26" s="217">
        <v>0</v>
      </c>
      <c r="AO26" s="217">
        <v>0</v>
      </c>
      <c r="AP26" s="217">
        <v>0</v>
      </c>
      <c r="AQ26" s="217">
        <v>0</v>
      </c>
      <c r="AR26" s="217">
        <v>0</v>
      </c>
      <c r="AS26" s="217">
        <v>0</v>
      </c>
      <c r="AT26" s="217">
        <v>0</v>
      </c>
      <c r="AU26" s="217">
        <v>0</v>
      </c>
      <c r="AV26" s="217">
        <v>0</v>
      </c>
      <c r="AW26" s="217">
        <v>0</v>
      </c>
      <c r="AX26" s="217">
        <v>0</v>
      </c>
      <c r="AY26" s="217">
        <v>0</v>
      </c>
      <c r="AZ26" s="217">
        <v>0</v>
      </c>
      <c r="BA26" s="217">
        <v>0</v>
      </c>
      <c r="BB26" s="217">
        <v>0</v>
      </c>
      <c r="BC26" s="217">
        <v>0</v>
      </c>
      <c r="BD26" s="217">
        <v>0</v>
      </c>
      <c r="BE26" s="217">
        <v>0</v>
      </c>
      <c r="BF26" s="217">
        <v>0</v>
      </c>
      <c r="BG26" s="217">
        <v>0</v>
      </c>
      <c r="BH26" s="217">
        <v>0</v>
      </c>
      <c r="BI26" s="217">
        <v>0</v>
      </c>
      <c r="BJ26" s="217">
        <v>0</v>
      </c>
      <c r="BK26" s="217">
        <v>0</v>
      </c>
      <c r="BL26" s="217">
        <v>56</v>
      </c>
      <c r="BM26" s="217">
        <v>168</v>
      </c>
      <c r="BN26" s="217">
        <v>275</v>
      </c>
      <c r="BO26" s="217">
        <v>424</v>
      </c>
      <c r="BP26" s="217">
        <v>784</v>
      </c>
      <c r="BQ26" s="217">
        <v>1116</v>
      </c>
      <c r="BR26" s="217">
        <v>1340</v>
      </c>
      <c r="BS26" s="217">
        <v>1398</v>
      </c>
      <c r="BT26" s="217">
        <v>1381</v>
      </c>
      <c r="BU26" s="217">
        <v>1335</v>
      </c>
      <c r="BV26" s="217">
        <v>1227</v>
      </c>
      <c r="BW26" s="217">
        <v>1056</v>
      </c>
      <c r="BX26" s="217">
        <v>961</v>
      </c>
      <c r="BY26" s="217">
        <v>871</v>
      </c>
      <c r="BZ26" s="217">
        <v>788</v>
      </c>
      <c r="CA26" s="217">
        <v>707</v>
      </c>
      <c r="CB26" s="217">
        <v>634</v>
      </c>
      <c r="CC26" s="217">
        <v>530</v>
      </c>
      <c r="CD26" s="217">
        <v>467</v>
      </c>
      <c r="CE26" s="218">
        <v>422</v>
      </c>
    </row>
    <row r="27" spans="2:83" x14ac:dyDescent="0.35">
      <c r="B27" s="219" t="s">
        <v>345</v>
      </c>
      <c r="D27" s="217">
        <v>0</v>
      </c>
      <c r="E27" s="217">
        <v>0</v>
      </c>
      <c r="F27" s="217">
        <v>0</v>
      </c>
      <c r="G27" s="217">
        <v>0</v>
      </c>
      <c r="H27" s="217">
        <v>0</v>
      </c>
      <c r="I27" s="217">
        <v>0</v>
      </c>
      <c r="J27" s="217">
        <v>0</v>
      </c>
      <c r="K27" s="217">
        <v>0</v>
      </c>
      <c r="L27" s="217">
        <v>0</v>
      </c>
      <c r="M27" s="217">
        <v>0</v>
      </c>
      <c r="N27" s="217">
        <v>0</v>
      </c>
      <c r="O27" s="217">
        <v>0</v>
      </c>
      <c r="P27" s="217">
        <v>0</v>
      </c>
      <c r="Q27" s="217">
        <v>0</v>
      </c>
      <c r="R27" s="217">
        <v>0</v>
      </c>
      <c r="S27" s="217">
        <v>0</v>
      </c>
      <c r="T27" s="217">
        <v>0</v>
      </c>
      <c r="U27" s="217">
        <v>0</v>
      </c>
      <c r="V27" s="217">
        <v>0</v>
      </c>
      <c r="W27" s="217">
        <v>0</v>
      </c>
      <c r="X27" s="217">
        <v>0</v>
      </c>
      <c r="Y27" s="217">
        <v>0</v>
      </c>
      <c r="Z27" s="217">
        <v>0</v>
      </c>
      <c r="AA27" s="217">
        <v>0</v>
      </c>
      <c r="AB27" s="217">
        <v>0</v>
      </c>
      <c r="AC27" s="217">
        <v>0</v>
      </c>
      <c r="AD27" s="217">
        <v>0</v>
      </c>
      <c r="AE27" s="217">
        <v>0</v>
      </c>
      <c r="AF27" s="217">
        <v>0</v>
      </c>
      <c r="AG27" s="217">
        <v>0</v>
      </c>
      <c r="AH27" s="217">
        <v>0</v>
      </c>
      <c r="AI27" s="217">
        <v>0</v>
      </c>
      <c r="AJ27" s="217">
        <v>0</v>
      </c>
      <c r="AK27" s="217">
        <v>0</v>
      </c>
      <c r="AL27" s="217">
        <v>0</v>
      </c>
      <c r="AM27" s="217">
        <v>0</v>
      </c>
      <c r="AN27" s="217">
        <v>0</v>
      </c>
      <c r="AO27" s="217">
        <v>0</v>
      </c>
      <c r="AP27" s="217">
        <v>0</v>
      </c>
      <c r="AQ27" s="217">
        <v>0</v>
      </c>
      <c r="AR27" s="217">
        <v>0</v>
      </c>
      <c r="AS27" s="217">
        <v>0</v>
      </c>
      <c r="AT27" s="217">
        <v>0</v>
      </c>
      <c r="AU27" s="217">
        <v>0</v>
      </c>
      <c r="AV27" s="217">
        <v>0</v>
      </c>
      <c r="AW27" s="217">
        <v>0</v>
      </c>
      <c r="AX27" s="217">
        <v>0</v>
      </c>
      <c r="AY27" s="217">
        <v>0</v>
      </c>
      <c r="AZ27" s="217">
        <v>0</v>
      </c>
      <c r="BA27" s="217">
        <v>0</v>
      </c>
      <c r="BB27" s="217">
        <v>0</v>
      </c>
      <c r="BC27" s="217">
        <v>0</v>
      </c>
      <c r="BD27" s="217">
        <v>0</v>
      </c>
      <c r="BE27" s="217">
        <v>0</v>
      </c>
      <c r="BF27" s="217">
        <v>0</v>
      </c>
      <c r="BG27" s="217">
        <v>0</v>
      </c>
      <c r="BH27" s="217">
        <v>0</v>
      </c>
      <c r="BI27" s="217">
        <v>0</v>
      </c>
      <c r="BJ27" s="217">
        <v>0</v>
      </c>
      <c r="BK27" s="217">
        <v>0</v>
      </c>
      <c r="BL27" s="217">
        <v>16</v>
      </c>
      <c r="BM27" s="217">
        <v>56</v>
      </c>
      <c r="BN27" s="217">
        <v>67</v>
      </c>
      <c r="BO27" s="217">
        <v>65</v>
      </c>
      <c r="BP27" s="217">
        <v>114</v>
      </c>
      <c r="BQ27" s="217">
        <v>124</v>
      </c>
      <c r="BR27" s="217">
        <v>141</v>
      </c>
      <c r="BS27" s="217">
        <v>144</v>
      </c>
      <c r="BT27" s="217">
        <v>137</v>
      </c>
      <c r="BU27" s="217">
        <v>133</v>
      </c>
      <c r="BV27" s="217">
        <v>123</v>
      </c>
      <c r="BW27" s="217">
        <v>108</v>
      </c>
      <c r="BX27" s="217">
        <v>108</v>
      </c>
      <c r="BY27" s="217">
        <v>107</v>
      </c>
      <c r="BZ27" s="217">
        <v>103</v>
      </c>
      <c r="CA27" s="217">
        <v>101</v>
      </c>
      <c r="CB27" s="217">
        <v>99</v>
      </c>
      <c r="CC27" s="217">
        <v>97</v>
      </c>
      <c r="CD27" s="217">
        <v>95</v>
      </c>
      <c r="CE27" s="218">
        <v>93</v>
      </c>
    </row>
    <row r="28" spans="2:83" ht="26.25" customHeight="1" x14ac:dyDescent="0.35">
      <c r="B28" s="207" t="s">
        <v>265</v>
      </c>
      <c r="D28" s="217">
        <v>0</v>
      </c>
      <c r="E28" s="217">
        <v>0</v>
      </c>
      <c r="F28" s="217">
        <v>0</v>
      </c>
      <c r="G28" s="217">
        <v>0</v>
      </c>
      <c r="H28" s="217">
        <v>0</v>
      </c>
      <c r="I28" s="217">
        <v>0</v>
      </c>
      <c r="J28" s="217">
        <v>0</v>
      </c>
      <c r="K28" s="217">
        <v>0</v>
      </c>
      <c r="L28" s="217">
        <v>0</v>
      </c>
      <c r="M28" s="217">
        <v>0</v>
      </c>
      <c r="N28" s="217">
        <v>0</v>
      </c>
      <c r="O28" s="217">
        <v>0</v>
      </c>
      <c r="P28" s="217">
        <v>0</v>
      </c>
      <c r="Q28" s="217">
        <v>0</v>
      </c>
      <c r="R28" s="217">
        <v>0</v>
      </c>
      <c r="S28" s="217">
        <v>0</v>
      </c>
      <c r="T28" s="217">
        <v>0</v>
      </c>
      <c r="U28" s="217">
        <v>0</v>
      </c>
      <c r="V28" s="217">
        <v>0</v>
      </c>
      <c r="W28" s="217">
        <v>0</v>
      </c>
      <c r="X28" s="217">
        <v>0</v>
      </c>
      <c r="Y28" s="217">
        <v>0</v>
      </c>
      <c r="Z28" s="217">
        <v>0</v>
      </c>
      <c r="AA28" s="217">
        <v>0</v>
      </c>
      <c r="AB28" s="217">
        <v>0</v>
      </c>
      <c r="AC28" s="217">
        <v>0</v>
      </c>
      <c r="AD28" s="217">
        <v>0</v>
      </c>
      <c r="AE28" s="217">
        <v>0</v>
      </c>
      <c r="AF28" s="217">
        <v>0</v>
      </c>
      <c r="AG28" s="217">
        <v>0</v>
      </c>
      <c r="AH28" s="217">
        <v>0</v>
      </c>
      <c r="AI28" s="217">
        <v>0</v>
      </c>
      <c r="AJ28" s="217">
        <v>96</v>
      </c>
      <c r="AK28" s="217">
        <v>124</v>
      </c>
      <c r="AL28" s="217">
        <v>165</v>
      </c>
      <c r="AM28" s="217">
        <v>195</v>
      </c>
      <c r="AN28" s="217">
        <v>201</v>
      </c>
      <c r="AO28" s="217">
        <v>200</v>
      </c>
      <c r="AP28" s="217">
        <v>210</v>
      </c>
      <c r="AQ28" s="217">
        <v>217</v>
      </c>
      <c r="AR28" s="217">
        <v>277</v>
      </c>
      <c r="AS28" s="217">
        <v>308</v>
      </c>
      <c r="AT28" s="217">
        <v>327</v>
      </c>
      <c r="AU28" s="217">
        <v>365</v>
      </c>
      <c r="AV28" s="217">
        <v>431</v>
      </c>
      <c r="AW28" s="217">
        <v>512</v>
      </c>
      <c r="AX28" s="217">
        <v>575</v>
      </c>
      <c r="AY28" s="217">
        <v>638</v>
      </c>
      <c r="AZ28" s="217">
        <v>714</v>
      </c>
      <c r="BA28" s="217">
        <v>758</v>
      </c>
      <c r="BB28" s="217">
        <v>782</v>
      </c>
      <c r="BC28" s="217">
        <v>537</v>
      </c>
      <c r="BD28" s="217">
        <v>0</v>
      </c>
      <c r="BE28" s="217">
        <v>0</v>
      </c>
      <c r="BF28" s="217">
        <v>0</v>
      </c>
      <c r="BG28" s="217">
        <v>0</v>
      </c>
      <c r="BH28" s="217">
        <v>0</v>
      </c>
      <c r="BI28" s="217">
        <v>0</v>
      </c>
      <c r="BJ28" s="217">
        <v>0</v>
      </c>
      <c r="BK28" s="217">
        <v>0</v>
      </c>
      <c r="BL28" s="217">
        <v>0</v>
      </c>
      <c r="BM28" s="217">
        <v>0</v>
      </c>
      <c r="BN28" s="217">
        <v>0</v>
      </c>
      <c r="BO28" s="217">
        <v>0</v>
      </c>
      <c r="BP28" s="217">
        <v>0</v>
      </c>
      <c r="BQ28" s="217">
        <v>0</v>
      </c>
      <c r="BR28" s="217">
        <v>0</v>
      </c>
      <c r="BS28" s="217">
        <v>0</v>
      </c>
      <c r="BT28" s="217">
        <v>0</v>
      </c>
      <c r="BU28" s="217">
        <v>0</v>
      </c>
      <c r="BV28" s="217">
        <v>0</v>
      </c>
      <c r="BW28" s="217">
        <v>0</v>
      </c>
      <c r="BX28" s="217">
        <v>0</v>
      </c>
      <c r="BY28" s="217">
        <v>0</v>
      </c>
      <c r="BZ28" s="217">
        <v>0</v>
      </c>
      <c r="CA28" s="217">
        <v>0</v>
      </c>
      <c r="CB28" s="217">
        <v>0</v>
      </c>
      <c r="CC28" s="217">
        <v>0</v>
      </c>
      <c r="CD28" s="217">
        <v>0</v>
      </c>
      <c r="CE28" s="218">
        <v>0</v>
      </c>
    </row>
    <row r="29" spans="2:83" x14ac:dyDescent="0.35">
      <c r="B29" s="207" t="s">
        <v>269</v>
      </c>
      <c r="D29" s="217">
        <v>0</v>
      </c>
      <c r="E29" s="217">
        <v>0</v>
      </c>
      <c r="F29" s="217">
        <v>0</v>
      </c>
      <c r="G29" s="217">
        <v>0</v>
      </c>
      <c r="H29" s="217">
        <v>0</v>
      </c>
      <c r="I29" s="217">
        <v>0</v>
      </c>
      <c r="J29" s="217">
        <v>0</v>
      </c>
      <c r="K29" s="217">
        <v>0</v>
      </c>
      <c r="L29" s="217">
        <v>0</v>
      </c>
      <c r="M29" s="217">
        <v>0</v>
      </c>
      <c r="N29" s="217">
        <v>0</v>
      </c>
      <c r="O29" s="217">
        <v>0</v>
      </c>
      <c r="P29" s="217">
        <v>0</v>
      </c>
      <c r="Q29" s="217">
        <v>0</v>
      </c>
      <c r="R29" s="217">
        <v>0</v>
      </c>
      <c r="S29" s="217">
        <v>0</v>
      </c>
      <c r="T29" s="217">
        <v>0</v>
      </c>
      <c r="U29" s="217">
        <v>0</v>
      </c>
      <c r="V29" s="217">
        <v>0</v>
      </c>
      <c r="W29" s="217">
        <v>0</v>
      </c>
      <c r="X29" s="217">
        <v>0</v>
      </c>
      <c r="Y29" s="217">
        <v>0</v>
      </c>
      <c r="Z29" s="217">
        <v>0</v>
      </c>
      <c r="AA29" s="217">
        <v>0</v>
      </c>
      <c r="AB29" s="217">
        <v>0</v>
      </c>
      <c r="AC29" s="217">
        <v>0</v>
      </c>
      <c r="AD29" s="217">
        <v>0</v>
      </c>
      <c r="AE29" s="217">
        <v>0</v>
      </c>
      <c r="AF29" s="217">
        <v>0</v>
      </c>
      <c r="AG29" s="217">
        <v>0</v>
      </c>
      <c r="AH29" s="217">
        <v>3408</v>
      </c>
      <c r="AI29" s="217">
        <v>3314</v>
      </c>
      <c r="AJ29" s="217">
        <v>3556</v>
      </c>
      <c r="AK29" s="217">
        <v>4151</v>
      </c>
      <c r="AL29" s="217">
        <v>4431</v>
      </c>
      <c r="AM29" s="217">
        <v>4750</v>
      </c>
      <c r="AN29" s="217">
        <v>4825</v>
      </c>
      <c r="AO29" s="217">
        <v>4860</v>
      </c>
      <c r="AP29" s="217">
        <v>4900</v>
      </c>
      <c r="AQ29" s="217">
        <v>4860</v>
      </c>
      <c r="AR29" s="217">
        <v>3996</v>
      </c>
      <c r="AS29" s="217">
        <v>3886</v>
      </c>
      <c r="AT29" s="217">
        <v>3950</v>
      </c>
      <c r="AU29" s="217">
        <v>4120</v>
      </c>
      <c r="AV29" s="217">
        <v>4380</v>
      </c>
      <c r="AW29" s="217">
        <v>4601</v>
      </c>
      <c r="AX29" s="217">
        <v>4692</v>
      </c>
      <c r="AY29" s="217">
        <v>4757</v>
      </c>
      <c r="AZ29" s="217">
        <v>4740</v>
      </c>
      <c r="BA29" s="217">
        <v>4588</v>
      </c>
      <c r="BB29" s="217">
        <v>4423</v>
      </c>
      <c r="BC29" s="217">
        <v>4187</v>
      </c>
      <c r="BD29" s="217">
        <v>3946</v>
      </c>
      <c r="BE29" s="217">
        <v>3846</v>
      </c>
      <c r="BF29" s="217">
        <v>3807</v>
      </c>
      <c r="BG29" s="217">
        <v>3812</v>
      </c>
      <c r="BH29" s="217">
        <v>3940</v>
      </c>
      <c r="BI29" s="217">
        <v>3986</v>
      </c>
      <c r="BJ29" s="217">
        <v>4021</v>
      </c>
      <c r="BK29" s="217">
        <v>4036</v>
      </c>
      <c r="BL29" s="217">
        <v>4166</v>
      </c>
      <c r="BM29" s="217">
        <v>4547</v>
      </c>
      <c r="BN29" s="217">
        <v>4798</v>
      </c>
      <c r="BO29" s="217">
        <v>4932</v>
      </c>
      <c r="BP29" s="217">
        <v>5053</v>
      </c>
      <c r="BQ29" s="217">
        <v>5026</v>
      </c>
      <c r="BR29" s="217">
        <v>4921</v>
      </c>
      <c r="BS29" s="217">
        <v>4777</v>
      </c>
      <c r="BT29" s="217">
        <v>4594</v>
      </c>
      <c r="BU29" s="217">
        <v>4371</v>
      </c>
      <c r="BV29" s="217">
        <v>3984</v>
      </c>
      <c r="BW29" s="217">
        <v>3394</v>
      </c>
      <c r="BX29" s="217">
        <v>3008</v>
      </c>
      <c r="BY29" s="217">
        <v>2733</v>
      </c>
      <c r="BZ29" s="217">
        <v>2509</v>
      </c>
      <c r="CA29" s="217">
        <v>2335</v>
      </c>
      <c r="CB29" s="217">
        <v>2177</v>
      </c>
      <c r="CC29" s="217">
        <v>1805</v>
      </c>
      <c r="CD29" s="217">
        <v>1692</v>
      </c>
      <c r="CE29" s="218">
        <v>1661</v>
      </c>
    </row>
    <row r="30" spans="2:83" x14ac:dyDescent="0.35">
      <c r="B30" s="73" t="s">
        <v>304</v>
      </c>
      <c r="D30" s="217">
        <v>0</v>
      </c>
      <c r="E30" s="217">
        <v>0</v>
      </c>
      <c r="F30" s="217">
        <v>0</v>
      </c>
      <c r="G30" s="217">
        <v>0</v>
      </c>
      <c r="H30" s="217">
        <v>0</v>
      </c>
      <c r="I30" s="217">
        <v>0</v>
      </c>
      <c r="J30" s="217">
        <v>0</v>
      </c>
      <c r="K30" s="217">
        <v>0</v>
      </c>
      <c r="L30" s="217">
        <v>0</v>
      </c>
      <c r="M30" s="217">
        <v>0</v>
      </c>
      <c r="N30" s="217">
        <v>0</v>
      </c>
      <c r="O30" s="217">
        <v>0</v>
      </c>
      <c r="P30" s="217">
        <v>0</v>
      </c>
      <c r="Q30" s="217">
        <v>0</v>
      </c>
      <c r="R30" s="217">
        <v>0</v>
      </c>
      <c r="S30" s="217">
        <v>0</v>
      </c>
      <c r="T30" s="217">
        <v>0</v>
      </c>
      <c r="U30" s="217">
        <v>0</v>
      </c>
      <c r="V30" s="217">
        <v>0</v>
      </c>
      <c r="W30" s="217">
        <v>0</v>
      </c>
      <c r="X30" s="217">
        <v>0</v>
      </c>
      <c r="Y30" s="217">
        <v>0</v>
      </c>
      <c r="Z30" s="217">
        <v>0</v>
      </c>
      <c r="AA30" s="217">
        <v>0</v>
      </c>
      <c r="AB30" s="217">
        <v>0</v>
      </c>
      <c r="AC30" s="217">
        <v>0</v>
      </c>
      <c r="AD30" s="217">
        <v>0</v>
      </c>
      <c r="AE30" s="217">
        <v>0</v>
      </c>
      <c r="AF30" s="217">
        <v>0</v>
      </c>
      <c r="AG30" s="217">
        <v>0</v>
      </c>
      <c r="AH30" s="217">
        <v>0</v>
      </c>
      <c r="AI30" s="217">
        <v>0</v>
      </c>
      <c r="AJ30" s="217">
        <v>0</v>
      </c>
      <c r="AK30" s="217">
        <v>0</v>
      </c>
      <c r="AL30" s="217">
        <v>0</v>
      </c>
      <c r="AM30" s="217">
        <v>0</v>
      </c>
      <c r="AN30" s="217">
        <v>0</v>
      </c>
      <c r="AO30" s="217">
        <v>0</v>
      </c>
      <c r="AP30" s="217">
        <v>0</v>
      </c>
      <c r="AQ30" s="217">
        <v>0</v>
      </c>
      <c r="AR30" s="217">
        <v>0</v>
      </c>
      <c r="AS30" s="217">
        <v>0</v>
      </c>
      <c r="AT30" s="217">
        <v>0</v>
      </c>
      <c r="AU30" s="217">
        <v>0</v>
      </c>
      <c r="AV30" s="217">
        <v>0</v>
      </c>
      <c r="AW30" s="217">
        <v>0</v>
      </c>
      <c r="AX30" s="217">
        <v>0</v>
      </c>
      <c r="AY30" s="217">
        <v>0</v>
      </c>
      <c r="AZ30" s="217">
        <v>0</v>
      </c>
      <c r="BA30" s="217">
        <v>0</v>
      </c>
      <c r="BB30" s="217">
        <v>0</v>
      </c>
      <c r="BC30" s="217">
        <v>0</v>
      </c>
      <c r="BD30" s="217">
        <v>0</v>
      </c>
      <c r="BE30" s="217">
        <v>0</v>
      </c>
      <c r="BF30" s="217">
        <v>0</v>
      </c>
      <c r="BG30" s="217">
        <v>0</v>
      </c>
      <c r="BH30" s="217">
        <v>0</v>
      </c>
      <c r="BI30" s="217">
        <v>0</v>
      </c>
      <c r="BJ30" s="217">
        <v>0</v>
      </c>
      <c r="BK30" s="217">
        <v>0</v>
      </c>
      <c r="BL30" s="217">
        <v>3796</v>
      </c>
      <c r="BM30" s="217">
        <v>3966</v>
      </c>
      <c r="BN30" s="217">
        <v>4155</v>
      </c>
      <c r="BO30" s="217">
        <v>4237</v>
      </c>
      <c r="BP30" s="217">
        <v>4309</v>
      </c>
      <c r="BQ30" s="217">
        <v>4365</v>
      </c>
      <c r="BR30" s="217">
        <v>4440</v>
      </c>
      <c r="BS30" s="217">
        <v>4410</v>
      </c>
      <c r="BT30" s="217">
        <v>4287</v>
      </c>
      <c r="BU30" s="217">
        <v>4098</v>
      </c>
      <c r="BV30" s="217">
        <v>3774</v>
      </c>
      <c r="BW30" s="217">
        <v>3291</v>
      </c>
      <c r="BX30" s="217">
        <v>2936</v>
      </c>
      <c r="BY30" s="217">
        <v>2683</v>
      </c>
      <c r="BZ30" s="217">
        <v>2479</v>
      </c>
      <c r="CA30" s="217">
        <v>2320</v>
      </c>
      <c r="CB30" s="217">
        <v>2177</v>
      </c>
      <c r="CC30" s="217">
        <v>1805</v>
      </c>
      <c r="CD30" s="217">
        <v>1692</v>
      </c>
      <c r="CE30" s="218">
        <v>1661</v>
      </c>
    </row>
    <row r="31" spans="2:83" x14ac:dyDescent="0.35">
      <c r="B31" s="73" t="s">
        <v>305</v>
      </c>
      <c r="D31" s="217">
        <v>0</v>
      </c>
      <c r="E31" s="217">
        <v>0</v>
      </c>
      <c r="F31" s="217">
        <v>0</v>
      </c>
      <c r="G31" s="217">
        <v>0</v>
      </c>
      <c r="H31" s="217">
        <v>0</v>
      </c>
      <c r="I31" s="217">
        <v>0</v>
      </c>
      <c r="J31" s="217">
        <v>0</v>
      </c>
      <c r="K31" s="217">
        <v>0</v>
      </c>
      <c r="L31" s="217">
        <v>0</v>
      </c>
      <c r="M31" s="217">
        <v>0</v>
      </c>
      <c r="N31" s="217">
        <v>0</v>
      </c>
      <c r="O31" s="217">
        <v>0</v>
      </c>
      <c r="P31" s="217">
        <v>0</v>
      </c>
      <c r="Q31" s="217">
        <v>0</v>
      </c>
      <c r="R31" s="217">
        <v>0</v>
      </c>
      <c r="S31" s="217">
        <v>0</v>
      </c>
      <c r="T31" s="217">
        <v>0</v>
      </c>
      <c r="U31" s="217">
        <v>0</v>
      </c>
      <c r="V31" s="217">
        <v>0</v>
      </c>
      <c r="W31" s="217">
        <v>0</v>
      </c>
      <c r="X31" s="217">
        <v>0</v>
      </c>
      <c r="Y31" s="217">
        <v>0</v>
      </c>
      <c r="Z31" s="217">
        <v>0</v>
      </c>
      <c r="AA31" s="217">
        <v>0</v>
      </c>
      <c r="AB31" s="217">
        <v>0</v>
      </c>
      <c r="AC31" s="217">
        <v>0</v>
      </c>
      <c r="AD31" s="217">
        <v>0</v>
      </c>
      <c r="AE31" s="217">
        <v>0</v>
      </c>
      <c r="AF31" s="217">
        <v>0</v>
      </c>
      <c r="AG31" s="217">
        <v>0</v>
      </c>
      <c r="AH31" s="217">
        <v>0</v>
      </c>
      <c r="AI31" s="217">
        <v>0</v>
      </c>
      <c r="AJ31" s="217">
        <v>0</v>
      </c>
      <c r="AK31" s="217">
        <v>0</v>
      </c>
      <c r="AL31" s="217">
        <v>0</v>
      </c>
      <c r="AM31" s="217">
        <v>0</v>
      </c>
      <c r="AN31" s="217">
        <v>0</v>
      </c>
      <c r="AO31" s="217">
        <v>0</v>
      </c>
      <c r="AP31" s="217">
        <v>0</v>
      </c>
      <c r="AQ31" s="217">
        <v>0</v>
      </c>
      <c r="AR31" s="217">
        <v>0</v>
      </c>
      <c r="AS31" s="217">
        <v>0</v>
      </c>
      <c r="AT31" s="217">
        <v>0</v>
      </c>
      <c r="AU31" s="217">
        <v>0</v>
      </c>
      <c r="AV31" s="217">
        <v>0</v>
      </c>
      <c r="AW31" s="217">
        <v>0</v>
      </c>
      <c r="AX31" s="217">
        <v>0</v>
      </c>
      <c r="AY31" s="217">
        <v>0</v>
      </c>
      <c r="AZ31" s="217">
        <v>0</v>
      </c>
      <c r="BA31" s="217">
        <v>0</v>
      </c>
      <c r="BB31" s="217">
        <v>0</v>
      </c>
      <c r="BC31" s="217">
        <v>0</v>
      </c>
      <c r="BD31" s="217">
        <v>0</v>
      </c>
      <c r="BE31" s="217">
        <v>0</v>
      </c>
      <c r="BF31" s="217">
        <v>0</v>
      </c>
      <c r="BG31" s="217">
        <v>0</v>
      </c>
      <c r="BH31" s="217">
        <v>0</v>
      </c>
      <c r="BI31" s="217">
        <v>0</v>
      </c>
      <c r="BJ31" s="217">
        <v>0</v>
      </c>
      <c r="BK31" s="217">
        <v>0</v>
      </c>
      <c r="BL31" s="217">
        <v>370</v>
      </c>
      <c r="BM31" s="217">
        <v>580</v>
      </c>
      <c r="BN31" s="217">
        <v>643</v>
      </c>
      <c r="BO31" s="217">
        <v>696</v>
      </c>
      <c r="BP31" s="217">
        <v>744</v>
      </c>
      <c r="BQ31" s="217">
        <v>661</v>
      </c>
      <c r="BR31" s="217">
        <v>481</v>
      </c>
      <c r="BS31" s="217">
        <v>367</v>
      </c>
      <c r="BT31" s="217">
        <v>307</v>
      </c>
      <c r="BU31" s="217">
        <v>273</v>
      </c>
      <c r="BV31" s="217">
        <v>210</v>
      </c>
      <c r="BW31" s="217">
        <v>103</v>
      </c>
      <c r="BX31" s="217">
        <v>72</v>
      </c>
      <c r="BY31" s="217">
        <v>50</v>
      </c>
      <c r="BZ31" s="217">
        <v>30</v>
      </c>
      <c r="CA31" s="217">
        <v>15</v>
      </c>
      <c r="CB31" s="217">
        <v>0</v>
      </c>
      <c r="CC31" s="217">
        <v>0</v>
      </c>
      <c r="CD31" s="217">
        <v>0</v>
      </c>
      <c r="CE31" s="218">
        <v>0</v>
      </c>
    </row>
    <row r="32" spans="2:83" x14ac:dyDescent="0.35">
      <c r="B32" s="207" t="s">
        <v>273</v>
      </c>
      <c r="D32" s="197">
        <v>0</v>
      </c>
      <c r="E32" s="197">
        <v>0</v>
      </c>
      <c r="F32" s="197">
        <v>0</v>
      </c>
      <c r="G32" s="197">
        <v>0</v>
      </c>
      <c r="H32" s="197">
        <v>0</v>
      </c>
      <c r="I32" s="197">
        <v>0</v>
      </c>
      <c r="J32" s="197">
        <v>0</v>
      </c>
      <c r="K32" s="197">
        <v>0</v>
      </c>
      <c r="L32" s="197">
        <v>0</v>
      </c>
      <c r="M32" s="197">
        <v>0</v>
      </c>
      <c r="N32" s="197">
        <v>0</v>
      </c>
      <c r="O32" s="197">
        <v>0</v>
      </c>
      <c r="P32" s="197">
        <v>0</v>
      </c>
      <c r="Q32" s="197">
        <v>0</v>
      </c>
      <c r="R32" s="197">
        <v>0</v>
      </c>
      <c r="S32" s="197">
        <v>0</v>
      </c>
      <c r="T32" s="197">
        <v>0</v>
      </c>
      <c r="U32" s="197">
        <v>0</v>
      </c>
      <c r="V32" s="197">
        <v>0</v>
      </c>
      <c r="W32" s="197">
        <v>0</v>
      </c>
      <c r="X32" s="197">
        <v>0</v>
      </c>
      <c r="Y32" s="197">
        <v>0</v>
      </c>
      <c r="Z32" s="197">
        <v>0</v>
      </c>
      <c r="AA32" s="197">
        <v>0</v>
      </c>
      <c r="AB32" s="197">
        <v>0</v>
      </c>
      <c r="AC32" s="197">
        <v>0</v>
      </c>
      <c r="AD32" s="197">
        <v>0</v>
      </c>
      <c r="AE32" s="197">
        <v>0</v>
      </c>
      <c r="AF32" s="197">
        <v>0</v>
      </c>
      <c r="AG32" s="197">
        <v>0</v>
      </c>
      <c r="AH32" s="197">
        <v>0</v>
      </c>
      <c r="AI32" s="197">
        <v>0</v>
      </c>
      <c r="AJ32" s="197">
        <v>0</v>
      </c>
      <c r="AK32" s="197">
        <v>0</v>
      </c>
      <c r="AL32" s="197">
        <v>0</v>
      </c>
      <c r="AM32" s="197">
        <v>0</v>
      </c>
      <c r="AN32" s="197">
        <v>0</v>
      </c>
      <c r="AO32" s="197">
        <v>0</v>
      </c>
      <c r="AP32" s="197">
        <v>0</v>
      </c>
      <c r="AQ32" s="197">
        <v>0</v>
      </c>
      <c r="AR32" s="197">
        <v>0</v>
      </c>
      <c r="AS32" s="197">
        <v>0</v>
      </c>
      <c r="AT32" s="197">
        <v>0</v>
      </c>
      <c r="AU32" s="197">
        <v>0</v>
      </c>
      <c r="AV32" s="197">
        <v>0</v>
      </c>
      <c r="AW32" s="197">
        <v>0</v>
      </c>
      <c r="AX32" s="197">
        <v>0</v>
      </c>
      <c r="AY32" s="197">
        <v>2490</v>
      </c>
      <c r="AZ32" s="197">
        <v>2455</v>
      </c>
      <c r="BA32" s="197">
        <v>2437</v>
      </c>
      <c r="BB32" s="197">
        <v>2371</v>
      </c>
      <c r="BC32" s="197">
        <v>2354</v>
      </c>
      <c r="BD32" s="197">
        <v>2391</v>
      </c>
      <c r="BE32" s="197">
        <v>2430</v>
      </c>
      <c r="BF32" s="197">
        <v>2483</v>
      </c>
      <c r="BG32" s="197">
        <v>2504</v>
      </c>
      <c r="BH32" s="197">
        <v>2510</v>
      </c>
      <c r="BI32" s="197">
        <v>2475</v>
      </c>
      <c r="BJ32" s="197">
        <v>2443</v>
      </c>
      <c r="BK32" s="197">
        <v>2415</v>
      </c>
      <c r="BL32" s="197">
        <v>2332</v>
      </c>
      <c r="BM32" s="197">
        <v>2031</v>
      </c>
      <c r="BN32" s="197">
        <v>1827</v>
      </c>
      <c r="BO32" s="197">
        <v>1577</v>
      </c>
      <c r="BP32" s="197">
        <v>965</v>
      </c>
      <c r="BQ32" s="197">
        <v>366</v>
      </c>
      <c r="BR32" s="197">
        <v>133</v>
      </c>
      <c r="BS32" s="197">
        <v>74</v>
      </c>
      <c r="BT32" s="197">
        <v>52</v>
      </c>
      <c r="BU32" s="197">
        <v>40</v>
      </c>
      <c r="BV32" s="197">
        <v>32</v>
      </c>
      <c r="BW32" s="197">
        <v>26</v>
      </c>
      <c r="BX32" s="197">
        <v>23</v>
      </c>
      <c r="BY32" s="197">
        <v>21</v>
      </c>
      <c r="BZ32" s="197">
        <v>19</v>
      </c>
      <c r="CA32" s="197">
        <v>18</v>
      </c>
      <c r="CB32" s="197">
        <v>16</v>
      </c>
      <c r="CC32" s="197">
        <v>14</v>
      </c>
      <c r="CD32" s="197">
        <v>12</v>
      </c>
      <c r="CE32" s="220">
        <v>10</v>
      </c>
    </row>
    <row r="33" spans="2:83" x14ac:dyDescent="0.35">
      <c r="B33" s="219" t="s">
        <v>339</v>
      </c>
      <c r="D33" s="197">
        <v>0</v>
      </c>
      <c r="E33" s="197">
        <v>0</v>
      </c>
      <c r="F33" s="197">
        <v>0</v>
      </c>
      <c r="G33" s="197">
        <v>0</v>
      </c>
      <c r="H33" s="197">
        <v>0</v>
      </c>
      <c r="I33" s="197">
        <v>0</v>
      </c>
      <c r="J33" s="197">
        <v>0</v>
      </c>
      <c r="K33" s="197">
        <v>0</v>
      </c>
      <c r="L33" s="197">
        <v>0</v>
      </c>
      <c r="M33" s="197">
        <v>0</v>
      </c>
      <c r="N33" s="197">
        <v>0</v>
      </c>
      <c r="O33" s="197">
        <v>0</v>
      </c>
      <c r="P33" s="197">
        <v>0</v>
      </c>
      <c r="Q33" s="197">
        <v>0</v>
      </c>
      <c r="R33" s="197">
        <v>0</v>
      </c>
      <c r="S33" s="197">
        <v>0</v>
      </c>
      <c r="T33" s="197">
        <v>0</v>
      </c>
      <c r="U33" s="197">
        <v>0</v>
      </c>
      <c r="V33" s="197">
        <v>0</v>
      </c>
      <c r="W33" s="197">
        <v>0</v>
      </c>
      <c r="X33" s="197">
        <v>0</v>
      </c>
      <c r="Y33" s="197">
        <v>0</v>
      </c>
      <c r="Z33" s="197">
        <v>0</v>
      </c>
      <c r="AA33" s="197">
        <v>0</v>
      </c>
      <c r="AB33" s="197">
        <v>0</v>
      </c>
      <c r="AC33" s="197">
        <v>0</v>
      </c>
      <c r="AD33" s="197">
        <v>0</v>
      </c>
      <c r="AE33" s="197">
        <v>0</v>
      </c>
      <c r="AF33" s="197">
        <v>0</v>
      </c>
      <c r="AG33" s="197">
        <v>0</v>
      </c>
      <c r="AH33" s="197">
        <v>0</v>
      </c>
      <c r="AI33" s="197">
        <v>0</v>
      </c>
      <c r="AJ33" s="197">
        <v>0</v>
      </c>
      <c r="AK33" s="197">
        <v>0</v>
      </c>
      <c r="AL33" s="197">
        <v>0</v>
      </c>
      <c r="AM33" s="197">
        <v>0</v>
      </c>
      <c r="AN33" s="197">
        <v>0</v>
      </c>
      <c r="AO33" s="197">
        <v>0</v>
      </c>
      <c r="AP33" s="197">
        <v>0</v>
      </c>
      <c r="AQ33" s="197">
        <v>0</v>
      </c>
      <c r="AR33" s="197">
        <v>0</v>
      </c>
      <c r="AS33" s="197">
        <v>0</v>
      </c>
      <c r="AT33" s="197">
        <v>0</v>
      </c>
      <c r="AU33" s="197">
        <v>0</v>
      </c>
      <c r="AV33" s="197">
        <v>0</v>
      </c>
      <c r="AW33" s="197">
        <v>0</v>
      </c>
      <c r="AX33" s="197">
        <v>0</v>
      </c>
      <c r="AY33" s="197">
        <v>1899</v>
      </c>
      <c r="AZ33" s="197">
        <v>1832</v>
      </c>
      <c r="BA33" s="197">
        <v>1765</v>
      </c>
      <c r="BB33" s="197">
        <v>1660</v>
      </c>
      <c r="BC33" s="197">
        <v>1595</v>
      </c>
      <c r="BD33" s="197">
        <v>1580</v>
      </c>
      <c r="BE33" s="197">
        <v>1574</v>
      </c>
      <c r="BF33" s="197">
        <v>1586</v>
      </c>
      <c r="BG33" s="197">
        <v>1570</v>
      </c>
      <c r="BH33" s="197">
        <v>1543</v>
      </c>
      <c r="BI33" s="197">
        <v>1500</v>
      </c>
      <c r="BJ33" s="197">
        <v>1456</v>
      </c>
      <c r="BK33" s="197">
        <v>1413</v>
      </c>
      <c r="BL33" s="197">
        <v>1346</v>
      </c>
      <c r="BM33" s="197">
        <v>1177</v>
      </c>
      <c r="BN33" s="197">
        <v>1054</v>
      </c>
      <c r="BO33" s="197">
        <v>909</v>
      </c>
      <c r="BP33" s="197">
        <v>566</v>
      </c>
      <c r="BQ33" s="197">
        <v>192</v>
      </c>
      <c r="BR33" s="197">
        <v>38</v>
      </c>
      <c r="BS33" s="197">
        <v>10</v>
      </c>
      <c r="BT33" s="197">
        <v>3</v>
      </c>
      <c r="BU33" s="197">
        <v>2</v>
      </c>
      <c r="BV33" s="197">
        <v>0</v>
      </c>
      <c r="BW33" s="197">
        <v>0</v>
      </c>
      <c r="BX33" s="197">
        <v>0</v>
      </c>
      <c r="BY33" s="197">
        <v>0</v>
      </c>
      <c r="BZ33" s="197">
        <v>0</v>
      </c>
      <c r="CA33" s="197">
        <v>0</v>
      </c>
      <c r="CB33" s="197">
        <v>0</v>
      </c>
      <c r="CC33" s="197">
        <v>0</v>
      </c>
      <c r="CD33" s="197">
        <v>0</v>
      </c>
      <c r="CE33" s="220">
        <v>0</v>
      </c>
    </row>
    <row r="34" spans="2:83" x14ac:dyDescent="0.35">
      <c r="B34" s="219" t="s">
        <v>345</v>
      </c>
      <c r="D34" s="197">
        <v>0</v>
      </c>
      <c r="E34" s="197">
        <v>0</v>
      </c>
      <c r="F34" s="197">
        <v>0</v>
      </c>
      <c r="G34" s="197">
        <v>0</v>
      </c>
      <c r="H34" s="197">
        <v>0</v>
      </c>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7">
        <v>0</v>
      </c>
      <c r="Y34" s="197">
        <v>0</v>
      </c>
      <c r="Z34" s="197">
        <v>0</v>
      </c>
      <c r="AA34" s="197">
        <v>0</v>
      </c>
      <c r="AB34" s="197">
        <v>0</v>
      </c>
      <c r="AC34" s="197">
        <v>0</v>
      </c>
      <c r="AD34" s="197">
        <v>0</v>
      </c>
      <c r="AE34" s="197">
        <v>0</v>
      </c>
      <c r="AF34" s="197">
        <v>0</v>
      </c>
      <c r="AG34" s="197">
        <v>0</v>
      </c>
      <c r="AH34" s="197">
        <v>0</v>
      </c>
      <c r="AI34" s="197">
        <v>0</v>
      </c>
      <c r="AJ34" s="197">
        <v>0</v>
      </c>
      <c r="AK34" s="197">
        <v>0</v>
      </c>
      <c r="AL34" s="197">
        <v>0</v>
      </c>
      <c r="AM34" s="197">
        <v>0</v>
      </c>
      <c r="AN34" s="197">
        <v>0</v>
      </c>
      <c r="AO34" s="197">
        <v>0</v>
      </c>
      <c r="AP34" s="197">
        <v>0</v>
      </c>
      <c r="AQ34" s="197">
        <v>0</v>
      </c>
      <c r="AR34" s="197">
        <v>0</v>
      </c>
      <c r="AS34" s="197">
        <v>0</v>
      </c>
      <c r="AT34" s="197">
        <v>0</v>
      </c>
      <c r="AU34" s="197">
        <v>0</v>
      </c>
      <c r="AV34" s="197">
        <v>0</v>
      </c>
      <c r="AW34" s="197">
        <v>0</v>
      </c>
      <c r="AX34" s="197">
        <v>0</v>
      </c>
      <c r="AY34" s="197">
        <v>590</v>
      </c>
      <c r="AZ34" s="197">
        <v>623</v>
      </c>
      <c r="BA34" s="197">
        <v>671</v>
      </c>
      <c r="BB34" s="197">
        <v>712</v>
      </c>
      <c r="BC34" s="197">
        <v>759</v>
      </c>
      <c r="BD34" s="197">
        <v>811</v>
      </c>
      <c r="BE34" s="197">
        <v>856</v>
      </c>
      <c r="BF34" s="197">
        <v>898</v>
      </c>
      <c r="BG34" s="197">
        <v>934</v>
      </c>
      <c r="BH34" s="197">
        <v>967</v>
      </c>
      <c r="BI34" s="197">
        <v>975</v>
      </c>
      <c r="BJ34" s="197">
        <v>987</v>
      </c>
      <c r="BK34" s="197">
        <v>1002</v>
      </c>
      <c r="BL34" s="197">
        <v>986</v>
      </c>
      <c r="BM34" s="197">
        <v>854</v>
      </c>
      <c r="BN34" s="197">
        <v>773</v>
      </c>
      <c r="BO34" s="197">
        <v>668</v>
      </c>
      <c r="BP34" s="197">
        <v>399</v>
      </c>
      <c r="BQ34" s="197">
        <v>174</v>
      </c>
      <c r="BR34" s="197">
        <v>95</v>
      </c>
      <c r="BS34" s="197">
        <v>65</v>
      </c>
      <c r="BT34" s="197">
        <v>49</v>
      </c>
      <c r="BU34" s="197">
        <v>39</v>
      </c>
      <c r="BV34" s="197">
        <v>32</v>
      </c>
      <c r="BW34" s="197">
        <v>25</v>
      </c>
      <c r="BX34" s="197">
        <v>23</v>
      </c>
      <c r="BY34" s="197">
        <v>21</v>
      </c>
      <c r="BZ34" s="197">
        <v>19</v>
      </c>
      <c r="CA34" s="197">
        <v>18</v>
      </c>
      <c r="CB34" s="197">
        <v>16</v>
      </c>
      <c r="CC34" s="197">
        <v>14</v>
      </c>
      <c r="CD34" s="197">
        <v>12</v>
      </c>
      <c r="CE34" s="220">
        <v>10</v>
      </c>
    </row>
    <row r="35" spans="2:83" ht="26.25" customHeight="1" x14ac:dyDescent="0.35">
      <c r="B35" s="207" t="s">
        <v>29</v>
      </c>
      <c r="D35" s="217">
        <v>0</v>
      </c>
      <c r="E35" s="217">
        <v>0</v>
      </c>
      <c r="F35" s="217">
        <v>0</v>
      </c>
      <c r="G35" s="217">
        <v>0</v>
      </c>
      <c r="H35" s="217">
        <v>0</v>
      </c>
      <c r="I35" s="217">
        <v>0</v>
      </c>
      <c r="J35" s="217">
        <v>0</v>
      </c>
      <c r="K35" s="217">
        <v>0</v>
      </c>
      <c r="L35" s="217">
        <v>0</v>
      </c>
      <c r="M35" s="217">
        <v>0</v>
      </c>
      <c r="N35" s="217">
        <v>0</v>
      </c>
      <c r="O35" s="217">
        <v>0</v>
      </c>
      <c r="P35" s="217">
        <v>0</v>
      </c>
      <c r="Q35" s="217">
        <v>0</v>
      </c>
      <c r="R35" s="217">
        <v>0</v>
      </c>
      <c r="S35" s="217">
        <v>0</v>
      </c>
      <c r="T35" s="217">
        <v>0</v>
      </c>
      <c r="U35" s="217">
        <v>0</v>
      </c>
      <c r="V35" s="217">
        <v>0</v>
      </c>
      <c r="W35" s="217">
        <v>0</v>
      </c>
      <c r="X35" s="217">
        <v>0</v>
      </c>
      <c r="Y35" s="217">
        <v>0</v>
      </c>
      <c r="Z35" s="217">
        <v>0</v>
      </c>
      <c r="AA35" s="217">
        <v>0</v>
      </c>
      <c r="AB35" s="217">
        <v>0</v>
      </c>
      <c r="AC35" s="217">
        <v>0</v>
      </c>
      <c r="AD35" s="217">
        <v>0</v>
      </c>
      <c r="AE35" s="217">
        <v>0</v>
      </c>
      <c r="AF35" s="217">
        <v>0</v>
      </c>
      <c r="AG35" s="217">
        <v>0</v>
      </c>
      <c r="AH35" s="217">
        <v>0</v>
      </c>
      <c r="AI35" s="217">
        <v>2838</v>
      </c>
      <c r="AJ35" s="217">
        <v>3010</v>
      </c>
      <c r="AK35" s="217">
        <v>3584</v>
      </c>
      <c r="AL35" s="217">
        <v>4157</v>
      </c>
      <c r="AM35" s="217">
        <v>4336</v>
      </c>
      <c r="AN35" s="217">
        <v>4541</v>
      </c>
      <c r="AO35" s="217">
        <v>4709</v>
      </c>
      <c r="AP35" s="217">
        <v>4710</v>
      </c>
      <c r="AQ35" s="217">
        <v>4517</v>
      </c>
      <c r="AR35" s="217">
        <v>4089</v>
      </c>
      <c r="AS35" s="217">
        <v>3977</v>
      </c>
      <c r="AT35" s="217">
        <v>4124</v>
      </c>
      <c r="AU35" s="217">
        <v>4593</v>
      </c>
      <c r="AV35" s="217">
        <v>5179</v>
      </c>
      <c r="AW35" s="217">
        <v>5512</v>
      </c>
      <c r="AX35" s="217">
        <v>5647</v>
      </c>
      <c r="AY35" s="217">
        <v>5657</v>
      </c>
      <c r="AZ35" s="217">
        <v>5514</v>
      </c>
      <c r="BA35" s="217">
        <v>3943</v>
      </c>
      <c r="BB35" s="217">
        <v>3834</v>
      </c>
      <c r="BC35" s="217">
        <v>3822</v>
      </c>
      <c r="BD35" s="217">
        <v>3901</v>
      </c>
      <c r="BE35" s="217">
        <v>3986</v>
      </c>
      <c r="BF35" s="217">
        <v>3989</v>
      </c>
      <c r="BG35" s="217">
        <v>3129</v>
      </c>
      <c r="BH35" s="217">
        <v>2187</v>
      </c>
      <c r="BI35" s="217">
        <v>2142</v>
      </c>
      <c r="BJ35" s="217">
        <v>2135</v>
      </c>
      <c r="BK35" s="217">
        <v>2117</v>
      </c>
      <c r="BL35" s="217">
        <v>2087</v>
      </c>
      <c r="BM35" s="217">
        <v>1935</v>
      </c>
      <c r="BN35" s="217">
        <v>1803</v>
      </c>
      <c r="BO35" s="217">
        <v>1619</v>
      </c>
      <c r="BP35" s="217">
        <v>1254</v>
      </c>
      <c r="BQ35" s="217">
        <v>939</v>
      </c>
      <c r="BR35" s="217">
        <v>799</v>
      </c>
      <c r="BS35" s="217">
        <v>706</v>
      </c>
      <c r="BT35" s="217">
        <v>625</v>
      </c>
      <c r="BU35" s="217">
        <v>588</v>
      </c>
      <c r="BV35" s="217">
        <v>494</v>
      </c>
      <c r="BW35" s="217">
        <v>360</v>
      </c>
      <c r="BX35" s="217">
        <v>272</v>
      </c>
      <c r="BY35" s="217">
        <v>210</v>
      </c>
      <c r="BZ35" s="217">
        <v>164</v>
      </c>
      <c r="CA35" s="217">
        <v>126</v>
      </c>
      <c r="CB35" s="217">
        <v>97</v>
      </c>
      <c r="CC35" s="217">
        <v>19</v>
      </c>
      <c r="CD35" s="217">
        <v>0</v>
      </c>
      <c r="CE35" s="218">
        <v>0</v>
      </c>
    </row>
    <row r="36" spans="2:83" x14ac:dyDescent="0.35">
      <c r="B36" s="207" t="s">
        <v>346</v>
      </c>
      <c r="D36" s="217">
        <v>0</v>
      </c>
      <c r="E36" s="217">
        <v>0</v>
      </c>
      <c r="F36" s="217">
        <v>0</v>
      </c>
      <c r="G36" s="217">
        <v>0</v>
      </c>
      <c r="H36" s="217">
        <v>0</v>
      </c>
      <c r="I36" s="217">
        <v>0</v>
      </c>
      <c r="J36" s="217">
        <v>0</v>
      </c>
      <c r="K36" s="217">
        <v>0</v>
      </c>
      <c r="L36" s="217">
        <v>0</v>
      </c>
      <c r="M36" s="217">
        <v>0</v>
      </c>
      <c r="N36" s="217">
        <v>0</v>
      </c>
      <c r="O36" s="217">
        <v>0</v>
      </c>
      <c r="P36" s="217">
        <v>0</v>
      </c>
      <c r="Q36" s="217">
        <v>0</v>
      </c>
      <c r="R36" s="217">
        <v>0</v>
      </c>
      <c r="S36" s="217">
        <v>0</v>
      </c>
      <c r="T36" s="217">
        <v>0</v>
      </c>
      <c r="U36" s="217">
        <v>0</v>
      </c>
      <c r="V36" s="217">
        <v>0</v>
      </c>
      <c r="W36" s="217">
        <v>0</v>
      </c>
      <c r="X36" s="217">
        <v>0</v>
      </c>
      <c r="Y36" s="217">
        <v>0</v>
      </c>
      <c r="Z36" s="217">
        <v>0</v>
      </c>
      <c r="AA36" s="217">
        <v>0</v>
      </c>
      <c r="AB36" s="217">
        <v>0</v>
      </c>
      <c r="AC36" s="217">
        <v>0</v>
      </c>
      <c r="AD36" s="217">
        <v>0</v>
      </c>
      <c r="AE36" s="217">
        <v>0</v>
      </c>
      <c r="AF36" s="217">
        <v>0</v>
      </c>
      <c r="AG36" s="217">
        <v>0</v>
      </c>
      <c r="AH36" s="217">
        <v>0</v>
      </c>
      <c r="AI36" s="217">
        <v>0</v>
      </c>
      <c r="AJ36" s="217">
        <v>0</v>
      </c>
      <c r="AK36" s="217">
        <v>0</v>
      </c>
      <c r="AL36" s="217">
        <v>0</v>
      </c>
      <c r="AM36" s="217">
        <v>0</v>
      </c>
      <c r="AN36" s="217">
        <v>0</v>
      </c>
      <c r="AO36" s="217">
        <v>0</v>
      </c>
      <c r="AP36" s="217">
        <v>0</v>
      </c>
      <c r="AQ36" s="217">
        <v>0</v>
      </c>
      <c r="AR36" s="217">
        <v>0</v>
      </c>
      <c r="AS36" s="217">
        <v>0</v>
      </c>
      <c r="AT36" s="217">
        <v>0</v>
      </c>
      <c r="AU36" s="217">
        <v>229</v>
      </c>
      <c r="AV36" s="217">
        <v>236</v>
      </c>
      <c r="AW36" s="217">
        <v>248</v>
      </c>
      <c r="AX36" s="217">
        <v>256</v>
      </c>
      <c r="AY36" s="217">
        <v>268</v>
      </c>
      <c r="AZ36" s="217">
        <v>275</v>
      </c>
      <c r="BA36" s="217">
        <v>359</v>
      </c>
      <c r="BB36" s="217">
        <v>369</v>
      </c>
      <c r="BC36" s="217">
        <v>374</v>
      </c>
      <c r="BD36" s="217">
        <v>373</v>
      </c>
      <c r="BE36" s="217">
        <v>368</v>
      </c>
      <c r="BF36" s="217">
        <v>354</v>
      </c>
      <c r="BG36" s="217">
        <v>353</v>
      </c>
      <c r="BH36" s="217">
        <v>352</v>
      </c>
      <c r="BI36" s="217">
        <v>349</v>
      </c>
      <c r="BJ36" s="217">
        <v>345</v>
      </c>
      <c r="BK36" s="217">
        <v>341</v>
      </c>
      <c r="BL36" s="217">
        <v>336</v>
      </c>
      <c r="BM36" s="217">
        <v>333</v>
      </c>
      <c r="BN36" s="217">
        <v>334</v>
      </c>
      <c r="BO36" s="217">
        <v>330</v>
      </c>
      <c r="BP36" s="217">
        <v>324</v>
      </c>
      <c r="BQ36" s="217">
        <v>326</v>
      </c>
      <c r="BR36" s="217">
        <v>320</v>
      </c>
      <c r="BS36" s="217">
        <v>313</v>
      </c>
      <c r="BT36" s="217">
        <v>305</v>
      </c>
      <c r="BU36" s="217">
        <v>296</v>
      </c>
      <c r="BV36" s="217">
        <v>288</v>
      </c>
      <c r="BW36" s="217">
        <v>280</v>
      </c>
      <c r="BX36" s="217">
        <v>239</v>
      </c>
      <c r="BY36" s="217">
        <v>231</v>
      </c>
      <c r="BZ36" s="217">
        <v>223</v>
      </c>
      <c r="CA36" s="217">
        <v>214</v>
      </c>
      <c r="CB36" s="217">
        <v>206</v>
      </c>
      <c r="CC36" s="217">
        <v>198</v>
      </c>
      <c r="CD36" s="217">
        <v>190</v>
      </c>
      <c r="CE36" s="218">
        <v>182</v>
      </c>
    </row>
    <row r="37" spans="2:83" x14ac:dyDescent="0.35">
      <c r="B37" s="207" t="s">
        <v>347</v>
      </c>
      <c r="D37" s="217">
        <v>0</v>
      </c>
      <c r="E37" s="217">
        <v>0</v>
      </c>
      <c r="F37" s="217">
        <v>0</v>
      </c>
      <c r="G37" s="217">
        <v>0</v>
      </c>
      <c r="H37" s="217">
        <v>0</v>
      </c>
      <c r="I37" s="217">
        <v>0</v>
      </c>
      <c r="J37" s="217">
        <v>0</v>
      </c>
      <c r="K37" s="217">
        <v>0</v>
      </c>
      <c r="L37" s="217">
        <v>0</v>
      </c>
      <c r="M37" s="217">
        <v>0</v>
      </c>
      <c r="N37" s="217">
        <v>0</v>
      </c>
      <c r="O37" s="217">
        <v>0</v>
      </c>
      <c r="P37" s="217">
        <v>0</v>
      </c>
      <c r="Q37" s="217">
        <v>0</v>
      </c>
      <c r="R37" s="217">
        <v>0</v>
      </c>
      <c r="S37" s="217">
        <v>0</v>
      </c>
      <c r="T37" s="217">
        <v>0</v>
      </c>
      <c r="U37" s="217">
        <v>0</v>
      </c>
      <c r="V37" s="217">
        <v>0</v>
      </c>
      <c r="W37" s="217">
        <v>0</v>
      </c>
      <c r="X37" s="217">
        <v>0</v>
      </c>
      <c r="Y37" s="217">
        <v>0</v>
      </c>
      <c r="Z37" s="217">
        <v>0</v>
      </c>
      <c r="AA37" s="217">
        <v>0</v>
      </c>
      <c r="AB37" s="217">
        <v>0</v>
      </c>
      <c r="AC37" s="217">
        <v>0</v>
      </c>
      <c r="AD37" s="217">
        <v>0</v>
      </c>
      <c r="AE37" s="217">
        <v>0</v>
      </c>
      <c r="AF37" s="217">
        <v>0</v>
      </c>
      <c r="AG37" s="217">
        <v>0</v>
      </c>
      <c r="AH37" s="217">
        <v>586</v>
      </c>
      <c r="AI37" s="217">
        <v>613</v>
      </c>
      <c r="AJ37" s="217">
        <v>643</v>
      </c>
      <c r="AK37" s="217">
        <v>710</v>
      </c>
      <c r="AL37" s="217">
        <v>754</v>
      </c>
      <c r="AM37" s="217">
        <v>796</v>
      </c>
      <c r="AN37" s="217">
        <v>861</v>
      </c>
      <c r="AO37" s="217">
        <v>921</v>
      </c>
      <c r="AP37" s="217">
        <v>974</v>
      </c>
      <c r="AQ37" s="217">
        <v>1067</v>
      </c>
      <c r="AR37" s="217">
        <v>1178</v>
      </c>
      <c r="AS37" s="217">
        <v>1300</v>
      </c>
      <c r="AT37" s="217">
        <v>1441</v>
      </c>
      <c r="AU37" s="217">
        <v>1623</v>
      </c>
      <c r="AV37" s="217">
        <v>1826</v>
      </c>
      <c r="AW37" s="217">
        <v>1990</v>
      </c>
      <c r="AX37" s="217">
        <v>2142</v>
      </c>
      <c r="AY37" s="217">
        <v>0</v>
      </c>
      <c r="AZ37" s="217">
        <v>0</v>
      </c>
      <c r="BA37" s="217">
        <v>0</v>
      </c>
      <c r="BB37" s="217">
        <v>0</v>
      </c>
      <c r="BC37" s="217">
        <v>0</v>
      </c>
      <c r="BD37" s="217">
        <v>0</v>
      </c>
      <c r="BE37" s="217">
        <v>0</v>
      </c>
      <c r="BF37" s="217">
        <v>0</v>
      </c>
      <c r="BG37" s="217">
        <v>0</v>
      </c>
      <c r="BH37" s="217">
        <v>0</v>
      </c>
      <c r="BI37" s="217">
        <v>0</v>
      </c>
      <c r="BJ37" s="217">
        <v>0</v>
      </c>
      <c r="BK37" s="217">
        <v>0</v>
      </c>
      <c r="BL37" s="217">
        <v>0</v>
      </c>
      <c r="BM37" s="217">
        <v>0</v>
      </c>
      <c r="BN37" s="217">
        <v>0</v>
      </c>
      <c r="BO37" s="217">
        <v>0</v>
      </c>
      <c r="BP37" s="217">
        <v>0</v>
      </c>
      <c r="BQ37" s="217">
        <v>0</v>
      </c>
      <c r="BR37" s="217">
        <v>0</v>
      </c>
      <c r="BS37" s="217">
        <v>0</v>
      </c>
      <c r="BT37" s="217">
        <v>0</v>
      </c>
      <c r="BU37" s="217">
        <v>0</v>
      </c>
      <c r="BV37" s="217">
        <v>0</v>
      </c>
      <c r="BW37" s="217">
        <v>0</v>
      </c>
      <c r="BX37" s="217">
        <v>0</v>
      </c>
      <c r="BY37" s="217">
        <v>0</v>
      </c>
      <c r="BZ37" s="217">
        <v>0</v>
      </c>
      <c r="CA37" s="217">
        <v>0</v>
      </c>
      <c r="CB37" s="217">
        <v>0</v>
      </c>
      <c r="CC37" s="217">
        <v>0</v>
      </c>
      <c r="CD37" s="217">
        <v>0</v>
      </c>
      <c r="CE37" s="218">
        <v>0</v>
      </c>
    </row>
    <row r="38" spans="2:83" x14ac:dyDescent="0.35">
      <c r="B38" s="219" t="s">
        <v>339</v>
      </c>
      <c r="D38" s="197">
        <v>0</v>
      </c>
      <c r="E38" s="197">
        <v>0</v>
      </c>
      <c r="F38" s="197">
        <v>0</v>
      </c>
      <c r="G38" s="197">
        <v>0</v>
      </c>
      <c r="H38" s="197">
        <v>0</v>
      </c>
      <c r="I38" s="197">
        <v>0</v>
      </c>
      <c r="J38" s="197">
        <v>0</v>
      </c>
      <c r="K38" s="197">
        <v>0</v>
      </c>
      <c r="L38" s="197">
        <v>0</v>
      </c>
      <c r="M38" s="197">
        <v>0</v>
      </c>
      <c r="N38" s="197">
        <v>0</v>
      </c>
      <c r="O38" s="197">
        <v>0</v>
      </c>
      <c r="P38" s="197">
        <v>0</v>
      </c>
      <c r="Q38" s="197">
        <v>0</v>
      </c>
      <c r="R38" s="197">
        <v>0</v>
      </c>
      <c r="S38" s="197">
        <v>0</v>
      </c>
      <c r="T38" s="197">
        <v>0</v>
      </c>
      <c r="U38" s="197">
        <v>0</v>
      </c>
      <c r="V38" s="197">
        <v>0</v>
      </c>
      <c r="W38" s="197">
        <v>0</v>
      </c>
      <c r="X38" s="197">
        <v>0</v>
      </c>
      <c r="Y38" s="197">
        <v>0</v>
      </c>
      <c r="Z38" s="197">
        <v>0</v>
      </c>
      <c r="AA38" s="197">
        <v>0</v>
      </c>
      <c r="AB38" s="197">
        <v>0</v>
      </c>
      <c r="AC38" s="197">
        <v>0</v>
      </c>
      <c r="AD38" s="197">
        <v>0</v>
      </c>
      <c r="AE38" s="197">
        <v>0</v>
      </c>
      <c r="AF38" s="197">
        <v>0</v>
      </c>
      <c r="AG38" s="197">
        <v>0</v>
      </c>
      <c r="AH38" s="197">
        <v>0</v>
      </c>
      <c r="AI38" s="197">
        <v>0</v>
      </c>
      <c r="AJ38" s="197">
        <v>0</v>
      </c>
      <c r="AK38" s="197">
        <v>0</v>
      </c>
      <c r="AL38" s="197">
        <v>0</v>
      </c>
      <c r="AM38" s="197">
        <v>0</v>
      </c>
      <c r="AN38" s="197">
        <v>813</v>
      </c>
      <c r="AO38" s="197">
        <v>864</v>
      </c>
      <c r="AP38" s="197">
        <v>900</v>
      </c>
      <c r="AQ38" s="197">
        <v>964</v>
      </c>
      <c r="AR38" s="197">
        <v>1030</v>
      </c>
      <c r="AS38" s="197">
        <v>1099</v>
      </c>
      <c r="AT38" s="197">
        <v>1181</v>
      </c>
      <c r="AU38" s="197">
        <v>1303</v>
      </c>
      <c r="AV38" s="197">
        <v>1439</v>
      </c>
      <c r="AW38" s="197">
        <v>1540</v>
      </c>
      <c r="AX38" s="197">
        <v>1624</v>
      </c>
      <c r="AY38" s="197">
        <v>0</v>
      </c>
      <c r="AZ38" s="197">
        <v>0</v>
      </c>
      <c r="BA38" s="197">
        <v>0</v>
      </c>
      <c r="BB38" s="197">
        <v>0</v>
      </c>
      <c r="BC38" s="197">
        <v>0</v>
      </c>
      <c r="BD38" s="197">
        <v>0</v>
      </c>
      <c r="BE38" s="197">
        <v>0</v>
      </c>
      <c r="BF38" s="197">
        <v>0</v>
      </c>
      <c r="BG38" s="197">
        <v>0</v>
      </c>
      <c r="BH38" s="197">
        <v>0</v>
      </c>
      <c r="BI38" s="197">
        <v>0</v>
      </c>
      <c r="BJ38" s="197">
        <v>0</v>
      </c>
      <c r="BK38" s="197">
        <v>0</v>
      </c>
      <c r="BL38" s="197">
        <v>0</v>
      </c>
      <c r="BM38" s="197">
        <v>0</v>
      </c>
      <c r="BN38" s="197">
        <v>0</v>
      </c>
      <c r="BO38" s="197">
        <v>0</v>
      </c>
      <c r="BP38" s="197">
        <v>0</v>
      </c>
      <c r="BQ38" s="197">
        <v>0</v>
      </c>
      <c r="BR38" s="197">
        <v>0</v>
      </c>
      <c r="BS38" s="197">
        <v>0</v>
      </c>
      <c r="BT38" s="197">
        <v>0</v>
      </c>
      <c r="BU38" s="197">
        <v>0</v>
      </c>
      <c r="BV38" s="197">
        <v>0</v>
      </c>
      <c r="BW38" s="197">
        <v>0</v>
      </c>
      <c r="BX38" s="197">
        <v>0</v>
      </c>
      <c r="BY38" s="197">
        <v>0</v>
      </c>
      <c r="BZ38" s="197">
        <v>0</v>
      </c>
      <c r="CA38" s="197">
        <v>0</v>
      </c>
      <c r="CB38" s="197">
        <v>0</v>
      </c>
      <c r="CC38" s="197">
        <v>0</v>
      </c>
      <c r="CD38" s="197">
        <v>0</v>
      </c>
      <c r="CE38" s="220">
        <v>0</v>
      </c>
    </row>
    <row r="39" spans="2:83" x14ac:dyDescent="0.35">
      <c r="B39" s="219" t="s">
        <v>345</v>
      </c>
      <c r="D39" s="197">
        <v>0</v>
      </c>
      <c r="E39" s="197">
        <v>0</v>
      </c>
      <c r="F39" s="197">
        <v>0</v>
      </c>
      <c r="G39" s="197">
        <v>0</v>
      </c>
      <c r="H39" s="197">
        <v>0</v>
      </c>
      <c r="I39" s="197">
        <v>0</v>
      </c>
      <c r="J39" s="197">
        <v>0</v>
      </c>
      <c r="K39" s="197">
        <v>0</v>
      </c>
      <c r="L39" s="197">
        <v>0</v>
      </c>
      <c r="M39" s="197">
        <v>0</v>
      </c>
      <c r="N39" s="197">
        <v>0</v>
      </c>
      <c r="O39" s="197">
        <v>0</v>
      </c>
      <c r="P39" s="197">
        <v>0</v>
      </c>
      <c r="Q39" s="197">
        <v>0</v>
      </c>
      <c r="R39" s="197">
        <v>0</v>
      </c>
      <c r="S39" s="197">
        <v>0</v>
      </c>
      <c r="T39" s="197">
        <v>0</v>
      </c>
      <c r="U39" s="197">
        <v>0</v>
      </c>
      <c r="V39" s="197">
        <v>0</v>
      </c>
      <c r="W39" s="197">
        <v>0</v>
      </c>
      <c r="X39" s="197">
        <v>0</v>
      </c>
      <c r="Y39" s="197">
        <v>0</v>
      </c>
      <c r="Z39" s="197">
        <v>0</v>
      </c>
      <c r="AA39" s="197">
        <v>0</v>
      </c>
      <c r="AB39" s="197">
        <v>0</v>
      </c>
      <c r="AC39" s="197">
        <v>0</v>
      </c>
      <c r="AD39" s="197">
        <v>0</v>
      </c>
      <c r="AE39" s="197">
        <v>0</v>
      </c>
      <c r="AF39" s="197">
        <v>0</v>
      </c>
      <c r="AG39" s="197">
        <v>0</v>
      </c>
      <c r="AH39" s="197">
        <v>0</v>
      </c>
      <c r="AI39" s="197">
        <v>0</v>
      </c>
      <c r="AJ39" s="197">
        <v>0</v>
      </c>
      <c r="AK39" s="197">
        <v>0</v>
      </c>
      <c r="AL39" s="197">
        <v>0</v>
      </c>
      <c r="AM39" s="197">
        <v>0</v>
      </c>
      <c r="AN39" s="197">
        <v>48</v>
      </c>
      <c r="AO39" s="197">
        <v>57</v>
      </c>
      <c r="AP39" s="197">
        <v>74</v>
      </c>
      <c r="AQ39" s="197">
        <v>103</v>
      </c>
      <c r="AR39" s="197">
        <v>148</v>
      </c>
      <c r="AS39" s="197">
        <v>201</v>
      </c>
      <c r="AT39" s="197">
        <v>260</v>
      </c>
      <c r="AU39" s="197">
        <v>320</v>
      </c>
      <c r="AV39" s="197">
        <v>387</v>
      </c>
      <c r="AW39" s="197">
        <v>450</v>
      </c>
      <c r="AX39" s="197">
        <v>518</v>
      </c>
      <c r="AY39" s="197">
        <v>0</v>
      </c>
      <c r="AZ39" s="197">
        <v>0</v>
      </c>
      <c r="BA39" s="197">
        <v>0</v>
      </c>
      <c r="BB39" s="197">
        <v>0</v>
      </c>
      <c r="BC39" s="197">
        <v>0</v>
      </c>
      <c r="BD39" s="197">
        <v>0</v>
      </c>
      <c r="BE39" s="197">
        <v>0</v>
      </c>
      <c r="BF39" s="197">
        <v>0</v>
      </c>
      <c r="BG39" s="197">
        <v>0</v>
      </c>
      <c r="BH39" s="197">
        <v>0</v>
      </c>
      <c r="BI39" s="197">
        <v>0</v>
      </c>
      <c r="BJ39" s="197">
        <v>0</v>
      </c>
      <c r="BK39" s="197">
        <v>0</v>
      </c>
      <c r="BL39" s="197">
        <v>0</v>
      </c>
      <c r="BM39" s="197">
        <v>0</v>
      </c>
      <c r="BN39" s="197">
        <v>0</v>
      </c>
      <c r="BO39" s="197">
        <v>0</v>
      </c>
      <c r="BP39" s="197">
        <v>0</v>
      </c>
      <c r="BQ39" s="197">
        <v>0</v>
      </c>
      <c r="BR39" s="197">
        <v>0</v>
      </c>
      <c r="BS39" s="197">
        <v>0</v>
      </c>
      <c r="BT39" s="197">
        <v>0</v>
      </c>
      <c r="BU39" s="197">
        <v>0</v>
      </c>
      <c r="BV39" s="197">
        <v>0</v>
      </c>
      <c r="BW39" s="197">
        <v>0</v>
      </c>
      <c r="BX39" s="197">
        <v>0</v>
      </c>
      <c r="BY39" s="197">
        <v>0</v>
      </c>
      <c r="BZ39" s="197">
        <v>0</v>
      </c>
      <c r="CA39" s="197">
        <v>0</v>
      </c>
      <c r="CB39" s="197">
        <v>0</v>
      </c>
      <c r="CC39" s="197">
        <v>0</v>
      </c>
      <c r="CD39" s="197">
        <v>0</v>
      </c>
      <c r="CE39" s="220">
        <v>0</v>
      </c>
    </row>
    <row r="40" spans="2:83" ht="26.25" customHeight="1" x14ac:dyDescent="0.35">
      <c r="B40" s="207" t="s">
        <v>279</v>
      </c>
      <c r="D40" s="217">
        <v>0</v>
      </c>
      <c r="E40" s="217">
        <v>0</v>
      </c>
      <c r="F40" s="217">
        <v>0</v>
      </c>
      <c r="G40" s="217">
        <v>0</v>
      </c>
      <c r="H40" s="217">
        <v>0</v>
      </c>
      <c r="I40" s="217">
        <v>0</v>
      </c>
      <c r="J40" s="217">
        <v>0</v>
      </c>
      <c r="K40" s="217">
        <v>0</v>
      </c>
      <c r="L40" s="217">
        <v>0</v>
      </c>
      <c r="M40" s="217">
        <v>0</v>
      </c>
      <c r="N40" s="217">
        <v>0</v>
      </c>
      <c r="O40" s="217">
        <v>0</v>
      </c>
      <c r="P40" s="217">
        <v>0</v>
      </c>
      <c r="Q40" s="217">
        <v>0</v>
      </c>
      <c r="R40" s="217">
        <v>0</v>
      </c>
      <c r="S40" s="217">
        <v>0</v>
      </c>
      <c r="T40" s="217">
        <v>0</v>
      </c>
      <c r="U40" s="217">
        <v>0</v>
      </c>
      <c r="V40" s="217">
        <v>0</v>
      </c>
      <c r="W40" s="217">
        <v>0</v>
      </c>
      <c r="X40" s="217">
        <v>0</v>
      </c>
      <c r="Y40" s="217">
        <v>0</v>
      </c>
      <c r="Z40" s="217">
        <v>0</v>
      </c>
      <c r="AA40" s="217">
        <v>0</v>
      </c>
      <c r="AB40" s="217">
        <v>0</v>
      </c>
      <c r="AC40" s="217">
        <v>0</v>
      </c>
      <c r="AD40" s="217">
        <v>0</v>
      </c>
      <c r="AE40" s="217">
        <v>0</v>
      </c>
      <c r="AF40" s="217">
        <v>0</v>
      </c>
      <c r="AG40" s="217">
        <v>0</v>
      </c>
      <c r="AH40" s="217">
        <v>0</v>
      </c>
      <c r="AI40" s="217">
        <v>0</v>
      </c>
      <c r="AJ40" s="217">
        <v>0</v>
      </c>
      <c r="AK40" s="217">
        <v>0</v>
      </c>
      <c r="AL40" s="217">
        <v>0</v>
      </c>
      <c r="AM40" s="217">
        <v>0</v>
      </c>
      <c r="AN40" s="217">
        <v>0</v>
      </c>
      <c r="AO40" s="217">
        <v>0</v>
      </c>
      <c r="AP40" s="217">
        <v>0</v>
      </c>
      <c r="AQ40" s="217">
        <v>0</v>
      </c>
      <c r="AR40" s="217">
        <v>0</v>
      </c>
      <c r="AS40" s="217">
        <v>0</v>
      </c>
      <c r="AT40" s="217">
        <v>0</v>
      </c>
      <c r="AU40" s="217">
        <v>0</v>
      </c>
      <c r="AV40" s="217">
        <v>0</v>
      </c>
      <c r="AW40" s="217">
        <v>0</v>
      </c>
      <c r="AX40" s="217">
        <v>0</v>
      </c>
      <c r="AY40" s="217">
        <v>0</v>
      </c>
      <c r="AZ40" s="217">
        <v>1931</v>
      </c>
      <c r="BA40" s="217">
        <v>1252</v>
      </c>
      <c r="BB40" s="217">
        <v>1110</v>
      </c>
      <c r="BC40" s="217">
        <v>1177</v>
      </c>
      <c r="BD40" s="217">
        <v>1022</v>
      </c>
      <c r="BE40" s="217">
        <v>932</v>
      </c>
      <c r="BF40" s="217">
        <v>920</v>
      </c>
      <c r="BG40" s="217">
        <v>898</v>
      </c>
      <c r="BH40" s="217">
        <v>819</v>
      </c>
      <c r="BI40" s="217">
        <v>870</v>
      </c>
      <c r="BJ40" s="217">
        <v>927</v>
      </c>
      <c r="BK40" s="217">
        <v>818</v>
      </c>
      <c r="BL40" s="217">
        <v>1025</v>
      </c>
      <c r="BM40" s="217">
        <v>1538</v>
      </c>
      <c r="BN40" s="217">
        <v>1415</v>
      </c>
      <c r="BO40" s="217">
        <v>1515</v>
      </c>
      <c r="BP40" s="217">
        <v>1507</v>
      </c>
      <c r="BQ40" s="217">
        <v>1273</v>
      </c>
      <c r="BR40" s="217">
        <v>885</v>
      </c>
      <c r="BS40" s="217">
        <v>652</v>
      </c>
      <c r="BT40" s="217">
        <v>564</v>
      </c>
      <c r="BU40" s="217">
        <v>443</v>
      </c>
      <c r="BV40" s="217">
        <v>333</v>
      </c>
      <c r="BW40" s="217">
        <v>171</v>
      </c>
      <c r="BX40" s="217">
        <v>277</v>
      </c>
      <c r="BY40" s="217">
        <v>127</v>
      </c>
      <c r="BZ40" s="217">
        <v>77</v>
      </c>
      <c r="CA40" s="217">
        <v>58</v>
      </c>
      <c r="CB40" s="217">
        <v>51</v>
      </c>
      <c r="CC40" s="217">
        <v>35</v>
      </c>
      <c r="CD40" s="217">
        <v>33</v>
      </c>
      <c r="CE40" s="218">
        <v>33</v>
      </c>
    </row>
    <row r="41" spans="2:83" x14ac:dyDescent="0.35">
      <c r="B41" s="219" t="s">
        <v>342</v>
      </c>
      <c r="D41" s="217">
        <v>0</v>
      </c>
      <c r="E41" s="217">
        <v>0</v>
      </c>
      <c r="F41" s="217">
        <v>0</v>
      </c>
      <c r="G41" s="217">
        <v>0</v>
      </c>
      <c r="H41" s="217">
        <v>0</v>
      </c>
      <c r="I41" s="217">
        <v>0</v>
      </c>
      <c r="J41" s="217">
        <v>0</v>
      </c>
      <c r="K41" s="217">
        <v>0</v>
      </c>
      <c r="L41" s="217">
        <v>0</v>
      </c>
      <c r="M41" s="217">
        <v>0</v>
      </c>
      <c r="N41" s="217">
        <v>0</v>
      </c>
      <c r="O41" s="217">
        <v>0</v>
      </c>
      <c r="P41" s="217">
        <v>0</v>
      </c>
      <c r="Q41" s="217">
        <v>0</v>
      </c>
      <c r="R41" s="217">
        <v>0</v>
      </c>
      <c r="S41" s="217">
        <v>0</v>
      </c>
      <c r="T41" s="217">
        <v>0</v>
      </c>
      <c r="U41" s="217">
        <v>0</v>
      </c>
      <c r="V41" s="217">
        <v>0</v>
      </c>
      <c r="W41" s="217">
        <v>0</v>
      </c>
      <c r="X41" s="217">
        <v>0</v>
      </c>
      <c r="Y41" s="217">
        <v>0</v>
      </c>
      <c r="Z41" s="217">
        <v>0</v>
      </c>
      <c r="AA41" s="217">
        <v>0</v>
      </c>
      <c r="AB41" s="217">
        <v>0</v>
      </c>
      <c r="AC41" s="217">
        <v>0</v>
      </c>
      <c r="AD41" s="217">
        <v>0</v>
      </c>
      <c r="AE41" s="217">
        <v>0</v>
      </c>
      <c r="AF41" s="217">
        <v>0</v>
      </c>
      <c r="AG41" s="217">
        <v>0</v>
      </c>
      <c r="AH41" s="217">
        <v>0</v>
      </c>
      <c r="AI41" s="217">
        <v>0</v>
      </c>
      <c r="AJ41" s="217">
        <v>0</v>
      </c>
      <c r="AK41" s="217">
        <v>0</v>
      </c>
      <c r="AL41" s="217">
        <v>0</v>
      </c>
      <c r="AM41" s="217">
        <v>0</v>
      </c>
      <c r="AN41" s="217">
        <v>0</v>
      </c>
      <c r="AO41" s="217">
        <v>0</v>
      </c>
      <c r="AP41" s="217">
        <v>0</v>
      </c>
      <c r="AQ41" s="217">
        <v>0</v>
      </c>
      <c r="AR41" s="217">
        <v>0</v>
      </c>
      <c r="AS41" s="217">
        <v>0</v>
      </c>
      <c r="AT41" s="217">
        <v>0</v>
      </c>
      <c r="AU41" s="217">
        <v>0</v>
      </c>
      <c r="AV41" s="217">
        <v>0</v>
      </c>
      <c r="AW41" s="217">
        <v>0</v>
      </c>
      <c r="AX41" s="217">
        <v>0</v>
      </c>
      <c r="AY41" s="217">
        <v>0</v>
      </c>
      <c r="AZ41" s="217">
        <v>308</v>
      </c>
      <c r="BA41" s="217">
        <v>170</v>
      </c>
      <c r="BB41" s="217">
        <v>162</v>
      </c>
      <c r="BC41" s="217">
        <v>178</v>
      </c>
      <c r="BD41" s="217">
        <v>168</v>
      </c>
      <c r="BE41" s="217">
        <v>178</v>
      </c>
      <c r="BF41" s="217">
        <v>190</v>
      </c>
      <c r="BG41" s="217">
        <v>185</v>
      </c>
      <c r="BH41" s="217">
        <v>158</v>
      </c>
      <c r="BI41" s="217">
        <v>165</v>
      </c>
      <c r="BJ41" s="217">
        <v>157</v>
      </c>
      <c r="BK41" s="217">
        <v>142</v>
      </c>
      <c r="BL41" s="217">
        <v>244</v>
      </c>
      <c r="BM41" s="217">
        <v>321</v>
      </c>
      <c r="BN41" s="217">
        <v>234</v>
      </c>
      <c r="BO41" s="217">
        <v>212</v>
      </c>
      <c r="BP41" s="217">
        <v>178</v>
      </c>
      <c r="BQ41" s="217">
        <v>145</v>
      </c>
      <c r="BR41" s="217">
        <v>111</v>
      </c>
      <c r="BS41" s="217">
        <v>86</v>
      </c>
      <c r="BT41" s="217">
        <v>92</v>
      </c>
      <c r="BU41" s="217">
        <v>68</v>
      </c>
      <c r="BV41" s="217">
        <v>38</v>
      </c>
      <c r="BW41" s="217">
        <v>24</v>
      </c>
      <c r="BX41" s="217">
        <v>156</v>
      </c>
      <c r="BY41" s="217">
        <v>48</v>
      </c>
      <c r="BZ41" s="217">
        <v>27</v>
      </c>
      <c r="CA41" s="217">
        <v>24</v>
      </c>
      <c r="CB41" s="217">
        <v>25</v>
      </c>
      <c r="CC41" s="217">
        <v>24</v>
      </c>
      <c r="CD41" s="217">
        <v>24</v>
      </c>
      <c r="CE41" s="218">
        <v>24</v>
      </c>
    </row>
    <row r="42" spans="2:83" x14ac:dyDescent="0.35">
      <c r="B42" s="219" t="s">
        <v>343</v>
      </c>
      <c r="D42" s="217">
        <v>0</v>
      </c>
      <c r="E42" s="217">
        <v>0</v>
      </c>
      <c r="F42" s="217">
        <v>0</v>
      </c>
      <c r="G42" s="217">
        <v>0</v>
      </c>
      <c r="H42" s="217">
        <v>0</v>
      </c>
      <c r="I42" s="217">
        <v>0</v>
      </c>
      <c r="J42" s="217">
        <v>0</v>
      </c>
      <c r="K42" s="217">
        <v>0</v>
      </c>
      <c r="L42" s="217">
        <v>0</v>
      </c>
      <c r="M42" s="217">
        <v>0</v>
      </c>
      <c r="N42" s="217">
        <v>0</v>
      </c>
      <c r="O42" s="217">
        <v>0</v>
      </c>
      <c r="P42" s="217">
        <v>0</v>
      </c>
      <c r="Q42" s="217">
        <v>0</v>
      </c>
      <c r="R42" s="217">
        <v>0</v>
      </c>
      <c r="S42" s="217">
        <v>0</v>
      </c>
      <c r="T42" s="217">
        <v>0</v>
      </c>
      <c r="U42" s="217">
        <v>0</v>
      </c>
      <c r="V42" s="217">
        <v>0</v>
      </c>
      <c r="W42" s="217">
        <v>0</v>
      </c>
      <c r="X42" s="217">
        <v>0</v>
      </c>
      <c r="Y42" s="217">
        <v>0</v>
      </c>
      <c r="Z42" s="217">
        <v>0</v>
      </c>
      <c r="AA42" s="217">
        <v>0</v>
      </c>
      <c r="AB42" s="217">
        <v>0</v>
      </c>
      <c r="AC42" s="217">
        <v>0</v>
      </c>
      <c r="AD42" s="217">
        <v>0</v>
      </c>
      <c r="AE42" s="217">
        <v>0</v>
      </c>
      <c r="AF42" s="217">
        <v>0</v>
      </c>
      <c r="AG42" s="217">
        <v>0</v>
      </c>
      <c r="AH42" s="217">
        <v>0</v>
      </c>
      <c r="AI42" s="217">
        <v>0</v>
      </c>
      <c r="AJ42" s="217">
        <v>0</v>
      </c>
      <c r="AK42" s="217">
        <v>0</v>
      </c>
      <c r="AL42" s="217">
        <v>0</v>
      </c>
      <c r="AM42" s="217">
        <v>0</v>
      </c>
      <c r="AN42" s="217">
        <v>0</v>
      </c>
      <c r="AO42" s="217">
        <v>0</v>
      </c>
      <c r="AP42" s="217">
        <v>0</v>
      </c>
      <c r="AQ42" s="217">
        <v>0</v>
      </c>
      <c r="AR42" s="217">
        <v>0</v>
      </c>
      <c r="AS42" s="217">
        <v>0</v>
      </c>
      <c r="AT42" s="217">
        <v>0</v>
      </c>
      <c r="AU42" s="217">
        <v>0</v>
      </c>
      <c r="AV42" s="217">
        <v>0</v>
      </c>
      <c r="AW42" s="217">
        <v>0</v>
      </c>
      <c r="AX42" s="217">
        <v>0</v>
      </c>
      <c r="AY42" s="217">
        <v>0</v>
      </c>
      <c r="AZ42" s="217">
        <v>48</v>
      </c>
      <c r="BA42" s="217">
        <v>25</v>
      </c>
      <c r="BB42" s="217">
        <v>23</v>
      </c>
      <c r="BC42" s="217">
        <v>24</v>
      </c>
      <c r="BD42" s="217">
        <v>21</v>
      </c>
      <c r="BE42" s="217">
        <v>20</v>
      </c>
      <c r="BF42" s="217">
        <v>19</v>
      </c>
      <c r="BG42" s="217">
        <v>18</v>
      </c>
      <c r="BH42" s="217">
        <v>14</v>
      </c>
      <c r="BI42" s="217">
        <v>15</v>
      </c>
      <c r="BJ42" s="217">
        <v>15</v>
      </c>
      <c r="BK42" s="217">
        <v>13</v>
      </c>
      <c r="BL42" s="217">
        <v>21</v>
      </c>
      <c r="BM42" s="217">
        <v>30</v>
      </c>
      <c r="BN42" s="217">
        <v>22</v>
      </c>
      <c r="BO42" s="217">
        <v>19</v>
      </c>
      <c r="BP42" s="217">
        <v>18</v>
      </c>
      <c r="BQ42" s="217">
        <v>15</v>
      </c>
      <c r="BR42" s="217">
        <v>11</v>
      </c>
      <c r="BS42" s="217">
        <v>9</v>
      </c>
      <c r="BT42" s="217">
        <v>8</v>
      </c>
      <c r="BU42" s="217">
        <v>6</v>
      </c>
      <c r="BV42" s="217">
        <v>3</v>
      </c>
      <c r="BW42" s="217">
        <v>0</v>
      </c>
      <c r="BX42" s="217">
        <v>0</v>
      </c>
      <c r="BY42" s="217">
        <v>0</v>
      </c>
      <c r="BZ42" s="217">
        <v>0</v>
      </c>
      <c r="CA42" s="217">
        <v>0</v>
      </c>
      <c r="CB42" s="217">
        <v>0</v>
      </c>
      <c r="CC42" s="217">
        <v>0</v>
      </c>
      <c r="CD42" s="217">
        <v>0</v>
      </c>
      <c r="CE42" s="218">
        <v>0</v>
      </c>
    </row>
    <row r="43" spans="2:83" x14ac:dyDescent="0.35">
      <c r="B43" s="219" t="s">
        <v>344</v>
      </c>
      <c r="D43" s="217">
        <v>0</v>
      </c>
      <c r="E43" s="217">
        <v>0</v>
      </c>
      <c r="F43" s="217">
        <v>0</v>
      </c>
      <c r="G43" s="217">
        <v>0</v>
      </c>
      <c r="H43" s="217">
        <v>0</v>
      </c>
      <c r="I43" s="217">
        <v>0</v>
      </c>
      <c r="J43" s="217">
        <v>0</v>
      </c>
      <c r="K43" s="217">
        <v>0</v>
      </c>
      <c r="L43" s="217">
        <v>0</v>
      </c>
      <c r="M43" s="217">
        <v>0</v>
      </c>
      <c r="N43" s="217">
        <v>0</v>
      </c>
      <c r="O43" s="217">
        <v>0</v>
      </c>
      <c r="P43" s="217">
        <v>0</v>
      </c>
      <c r="Q43" s="217">
        <v>0</v>
      </c>
      <c r="R43" s="217">
        <v>0</v>
      </c>
      <c r="S43" s="217">
        <v>0</v>
      </c>
      <c r="T43" s="217">
        <v>0</v>
      </c>
      <c r="U43" s="217">
        <v>0</v>
      </c>
      <c r="V43" s="217">
        <v>0</v>
      </c>
      <c r="W43" s="217">
        <v>0</v>
      </c>
      <c r="X43" s="217">
        <v>0</v>
      </c>
      <c r="Y43" s="217">
        <v>0</v>
      </c>
      <c r="Z43" s="217">
        <v>0</v>
      </c>
      <c r="AA43" s="217">
        <v>0</v>
      </c>
      <c r="AB43" s="217">
        <v>0</v>
      </c>
      <c r="AC43" s="217">
        <v>0</v>
      </c>
      <c r="AD43" s="217">
        <v>0</v>
      </c>
      <c r="AE43" s="217">
        <v>0</v>
      </c>
      <c r="AF43" s="217">
        <v>0</v>
      </c>
      <c r="AG43" s="217">
        <v>0</v>
      </c>
      <c r="AH43" s="217">
        <v>0</v>
      </c>
      <c r="AI43" s="217">
        <v>0</v>
      </c>
      <c r="AJ43" s="217">
        <v>0</v>
      </c>
      <c r="AK43" s="217">
        <v>0</v>
      </c>
      <c r="AL43" s="217">
        <v>0</v>
      </c>
      <c r="AM43" s="217">
        <v>0</v>
      </c>
      <c r="AN43" s="217">
        <v>0</v>
      </c>
      <c r="AO43" s="217">
        <v>0</v>
      </c>
      <c r="AP43" s="217">
        <v>0</v>
      </c>
      <c r="AQ43" s="217">
        <v>0</v>
      </c>
      <c r="AR43" s="217">
        <v>0</v>
      </c>
      <c r="AS43" s="217">
        <v>0</v>
      </c>
      <c r="AT43" s="217">
        <v>0</v>
      </c>
      <c r="AU43" s="217">
        <v>0</v>
      </c>
      <c r="AV43" s="217">
        <v>0</v>
      </c>
      <c r="AW43" s="217">
        <v>0</v>
      </c>
      <c r="AX43" s="217">
        <v>0</v>
      </c>
      <c r="AY43" s="217">
        <v>0</v>
      </c>
      <c r="AZ43" s="217">
        <v>1389</v>
      </c>
      <c r="BA43" s="217">
        <v>962</v>
      </c>
      <c r="BB43" s="217">
        <v>846</v>
      </c>
      <c r="BC43" s="217">
        <v>888</v>
      </c>
      <c r="BD43" s="217">
        <v>764</v>
      </c>
      <c r="BE43" s="217">
        <v>666</v>
      </c>
      <c r="BF43" s="217">
        <v>646</v>
      </c>
      <c r="BG43" s="217">
        <v>631</v>
      </c>
      <c r="BH43" s="217">
        <v>588</v>
      </c>
      <c r="BI43" s="217">
        <v>632</v>
      </c>
      <c r="BJ43" s="217">
        <v>691</v>
      </c>
      <c r="BK43" s="217">
        <v>609</v>
      </c>
      <c r="BL43" s="217">
        <v>695</v>
      </c>
      <c r="BM43" s="217">
        <v>1072</v>
      </c>
      <c r="BN43" s="217">
        <v>1069</v>
      </c>
      <c r="BO43" s="217">
        <v>1208</v>
      </c>
      <c r="BP43" s="217">
        <v>1242</v>
      </c>
      <c r="BQ43" s="217">
        <v>1045</v>
      </c>
      <c r="BR43" s="217">
        <v>710</v>
      </c>
      <c r="BS43" s="217">
        <v>522</v>
      </c>
      <c r="BT43" s="217">
        <v>424</v>
      </c>
      <c r="BU43" s="217">
        <v>333</v>
      </c>
      <c r="BV43" s="217">
        <v>274</v>
      </c>
      <c r="BW43" s="217">
        <v>138</v>
      </c>
      <c r="BX43" s="217">
        <v>97</v>
      </c>
      <c r="BY43" s="217">
        <v>66</v>
      </c>
      <c r="BZ43" s="217">
        <v>41</v>
      </c>
      <c r="CA43" s="217">
        <v>26</v>
      </c>
      <c r="CB43" s="217">
        <v>17</v>
      </c>
      <c r="CC43" s="217">
        <v>1</v>
      </c>
      <c r="CD43" s="217">
        <v>0</v>
      </c>
      <c r="CE43" s="218">
        <v>0</v>
      </c>
    </row>
    <row r="44" spans="2:83" x14ac:dyDescent="0.35">
      <c r="B44" s="219" t="s">
        <v>345</v>
      </c>
      <c r="D44" s="197">
        <v>0</v>
      </c>
      <c r="E44" s="197">
        <v>0</v>
      </c>
      <c r="F44" s="197">
        <v>0</v>
      </c>
      <c r="G44" s="197">
        <v>0</v>
      </c>
      <c r="H44" s="197">
        <v>0</v>
      </c>
      <c r="I44" s="197">
        <v>0</v>
      </c>
      <c r="J44" s="197">
        <v>0</v>
      </c>
      <c r="K44" s="197">
        <v>0</v>
      </c>
      <c r="L44" s="197">
        <v>0</v>
      </c>
      <c r="M44" s="197">
        <v>0</v>
      </c>
      <c r="N44" s="197">
        <v>0</v>
      </c>
      <c r="O44" s="197">
        <v>0</v>
      </c>
      <c r="P44" s="197">
        <v>0</v>
      </c>
      <c r="Q44" s="197">
        <v>0</v>
      </c>
      <c r="R44" s="197">
        <v>0</v>
      </c>
      <c r="S44" s="197">
        <v>0</v>
      </c>
      <c r="T44" s="197">
        <v>0</v>
      </c>
      <c r="U44" s="197">
        <v>0</v>
      </c>
      <c r="V44" s="197">
        <v>0</v>
      </c>
      <c r="W44" s="197">
        <v>0</v>
      </c>
      <c r="X44" s="197">
        <v>0</v>
      </c>
      <c r="Y44" s="197">
        <v>0</v>
      </c>
      <c r="Z44" s="197">
        <v>0</v>
      </c>
      <c r="AA44" s="197">
        <v>0</v>
      </c>
      <c r="AB44" s="197">
        <v>0</v>
      </c>
      <c r="AC44" s="197">
        <v>0</v>
      </c>
      <c r="AD44" s="197">
        <v>0</v>
      </c>
      <c r="AE44" s="197">
        <v>0</v>
      </c>
      <c r="AF44" s="197">
        <v>0</v>
      </c>
      <c r="AG44" s="197">
        <v>0</v>
      </c>
      <c r="AH44" s="197">
        <v>0</v>
      </c>
      <c r="AI44" s="197">
        <v>0</v>
      </c>
      <c r="AJ44" s="197">
        <v>0</v>
      </c>
      <c r="AK44" s="197">
        <v>0</v>
      </c>
      <c r="AL44" s="197">
        <v>0</v>
      </c>
      <c r="AM44" s="197">
        <v>0</v>
      </c>
      <c r="AN44" s="197">
        <v>0</v>
      </c>
      <c r="AO44" s="197">
        <v>0</v>
      </c>
      <c r="AP44" s="197">
        <v>0</v>
      </c>
      <c r="AQ44" s="197">
        <v>0</v>
      </c>
      <c r="AR44" s="197">
        <v>0</v>
      </c>
      <c r="AS44" s="197">
        <v>0</v>
      </c>
      <c r="AT44" s="197">
        <v>0</v>
      </c>
      <c r="AU44" s="197">
        <v>0</v>
      </c>
      <c r="AV44" s="197">
        <v>0</v>
      </c>
      <c r="AW44" s="197">
        <v>0</v>
      </c>
      <c r="AX44" s="197">
        <v>0</v>
      </c>
      <c r="AY44" s="197">
        <v>0</v>
      </c>
      <c r="AZ44" s="197">
        <v>187</v>
      </c>
      <c r="BA44" s="197">
        <v>96</v>
      </c>
      <c r="BB44" s="197">
        <v>79</v>
      </c>
      <c r="BC44" s="197">
        <v>87</v>
      </c>
      <c r="BD44" s="197">
        <v>69</v>
      </c>
      <c r="BE44" s="197">
        <v>67</v>
      </c>
      <c r="BF44" s="197">
        <v>65</v>
      </c>
      <c r="BG44" s="197">
        <v>64</v>
      </c>
      <c r="BH44" s="197">
        <v>59</v>
      </c>
      <c r="BI44" s="197">
        <v>58</v>
      </c>
      <c r="BJ44" s="197">
        <v>64</v>
      </c>
      <c r="BK44" s="197">
        <v>54</v>
      </c>
      <c r="BL44" s="197">
        <v>66</v>
      </c>
      <c r="BM44" s="197">
        <v>114</v>
      </c>
      <c r="BN44" s="217">
        <v>91</v>
      </c>
      <c r="BO44" s="217">
        <v>77</v>
      </c>
      <c r="BP44" s="217">
        <v>69</v>
      </c>
      <c r="BQ44" s="217">
        <v>68</v>
      </c>
      <c r="BR44" s="217">
        <v>53</v>
      </c>
      <c r="BS44" s="217">
        <v>35</v>
      </c>
      <c r="BT44" s="217">
        <v>41</v>
      </c>
      <c r="BU44" s="217">
        <v>36</v>
      </c>
      <c r="BV44" s="217">
        <v>19</v>
      </c>
      <c r="BW44" s="217">
        <v>8</v>
      </c>
      <c r="BX44" s="217">
        <v>24</v>
      </c>
      <c r="BY44" s="217">
        <v>13</v>
      </c>
      <c r="BZ44" s="217">
        <v>9</v>
      </c>
      <c r="CA44" s="217">
        <v>8</v>
      </c>
      <c r="CB44" s="217">
        <v>9</v>
      </c>
      <c r="CC44" s="217">
        <v>10</v>
      </c>
      <c r="CD44" s="217">
        <v>9</v>
      </c>
      <c r="CE44" s="218">
        <v>9</v>
      </c>
    </row>
    <row r="45" spans="2:83" ht="26.25" customHeight="1" x14ac:dyDescent="0.35">
      <c r="B45" s="207" t="s">
        <v>280</v>
      </c>
      <c r="D45" s="217">
        <v>0</v>
      </c>
      <c r="E45" s="217">
        <v>0</v>
      </c>
      <c r="F45" s="217">
        <v>0</v>
      </c>
      <c r="G45" s="217">
        <v>0</v>
      </c>
      <c r="H45" s="217">
        <v>0</v>
      </c>
      <c r="I45" s="217">
        <v>0</v>
      </c>
      <c r="J45" s="217">
        <v>0</v>
      </c>
      <c r="K45" s="217">
        <v>0</v>
      </c>
      <c r="L45" s="217">
        <v>0</v>
      </c>
      <c r="M45" s="217">
        <v>0</v>
      </c>
      <c r="N45" s="217">
        <v>0</v>
      </c>
      <c r="O45" s="217">
        <v>0</v>
      </c>
      <c r="P45" s="217">
        <v>0</v>
      </c>
      <c r="Q45" s="217">
        <v>0</v>
      </c>
      <c r="R45" s="217">
        <v>0</v>
      </c>
      <c r="S45" s="217">
        <v>0</v>
      </c>
      <c r="T45" s="217">
        <v>0</v>
      </c>
      <c r="U45" s="217">
        <v>0</v>
      </c>
      <c r="V45" s="217">
        <v>0</v>
      </c>
      <c r="W45" s="217">
        <v>0</v>
      </c>
      <c r="X45" s="217">
        <v>0</v>
      </c>
      <c r="Y45" s="217">
        <v>0</v>
      </c>
      <c r="Z45" s="217">
        <v>0</v>
      </c>
      <c r="AA45" s="217">
        <v>0</v>
      </c>
      <c r="AB45" s="217">
        <v>0</v>
      </c>
      <c r="AC45" s="217">
        <v>0</v>
      </c>
      <c r="AD45" s="217">
        <v>0</v>
      </c>
      <c r="AE45" s="217">
        <v>0</v>
      </c>
      <c r="AF45" s="217">
        <v>0</v>
      </c>
      <c r="AG45" s="217">
        <v>0</v>
      </c>
      <c r="AH45" s="217">
        <v>0</v>
      </c>
      <c r="AI45" s="217">
        <v>0</v>
      </c>
      <c r="AJ45" s="217">
        <v>0</v>
      </c>
      <c r="AK45" s="217">
        <v>0</v>
      </c>
      <c r="AL45" s="217">
        <v>0</v>
      </c>
      <c r="AM45" s="217">
        <v>0</v>
      </c>
      <c r="AN45" s="217">
        <v>0</v>
      </c>
      <c r="AO45" s="217">
        <v>0</v>
      </c>
      <c r="AP45" s="217">
        <v>0</v>
      </c>
      <c r="AQ45" s="217">
        <v>0</v>
      </c>
      <c r="AR45" s="217">
        <v>0</v>
      </c>
      <c r="AS45" s="217">
        <v>0</v>
      </c>
      <c r="AT45" s="217">
        <v>0</v>
      </c>
      <c r="AU45" s="217">
        <v>11</v>
      </c>
      <c r="AV45" s="217">
        <v>13</v>
      </c>
      <c r="AW45" s="217">
        <v>12</v>
      </c>
      <c r="AX45" s="217">
        <v>11</v>
      </c>
      <c r="AY45" s="217">
        <v>13</v>
      </c>
      <c r="AZ45" s="217">
        <v>12</v>
      </c>
      <c r="BA45" s="217">
        <v>11</v>
      </c>
      <c r="BB45" s="217">
        <v>13</v>
      </c>
      <c r="BC45" s="217">
        <v>13</v>
      </c>
      <c r="BD45" s="217">
        <v>15</v>
      </c>
      <c r="BE45" s="217">
        <v>17</v>
      </c>
      <c r="BF45" s="217">
        <v>17</v>
      </c>
      <c r="BG45" s="217">
        <v>25</v>
      </c>
      <c r="BH45" s="217">
        <v>29</v>
      </c>
      <c r="BI45" s="217">
        <v>31</v>
      </c>
      <c r="BJ45" s="217">
        <v>30</v>
      </c>
      <c r="BK45" s="217">
        <v>44</v>
      </c>
      <c r="BL45" s="217">
        <v>54</v>
      </c>
      <c r="BM45" s="217">
        <v>56</v>
      </c>
      <c r="BN45" s="217">
        <v>54</v>
      </c>
      <c r="BO45" s="217">
        <v>57</v>
      </c>
      <c r="BP45" s="217">
        <v>60</v>
      </c>
      <c r="BQ45" s="217">
        <v>58</v>
      </c>
      <c r="BR45" s="217">
        <v>59</v>
      </c>
      <c r="BS45" s="217">
        <v>62</v>
      </c>
      <c r="BT45" s="217">
        <v>61</v>
      </c>
      <c r="BU45" s="217">
        <v>59</v>
      </c>
      <c r="BV45" s="217">
        <v>58</v>
      </c>
      <c r="BW45" s="217">
        <v>55</v>
      </c>
      <c r="BX45" s="217">
        <v>49</v>
      </c>
      <c r="BY45" s="217">
        <v>46</v>
      </c>
      <c r="BZ45" s="217">
        <v>45</v>
      </c>
      <c r="CA45" s="217">
        <v>46</v>
      </c>
      <c r="CB45" s="217">
        <v>46</v>
      </c>
      <c r="CC45" s="217">
        <v>46</v>
      </c>
      <c r="CD45" s="217">
        <v>47</v>
      </c>
      <c r="CE45" s="218">
        <v>47</v>
      </c>
    </row>
    <row r="46" spans="2:83" x14ac:dyDescent="0.35">
      <c r="B46" s="207" t="s">
        <v>283</v>
      </c>
      <c r="D46" s="217">
        <v>0</v>
      </c>
      <c r="E46" s="217">
        <v>0</v>
      </c>
      <c r="F46" s="217">
        <v>0</v>
      </c>
      <c r="G46" s="217">
        <v>0</v>
      </c>
      <c r="H46" s="217">
        <v>0</v>
      </c>
      <c r="I46" s="217">
        <v>0</v>
      </c>
      <c r="J46" s="217">
        <v>0</v>
      </c>
      <c r="K46" s="217">
        <v>0</v>
      </c>
      <c r="L46" s="217">
        <v>0</v>
      </c>
      <c r="M46" s="217">
        <v>0</v>
      </c>
      <c r="N46" s="217">
        <v>0</v>
      </c>
      <c r="O46" s="217">
        <v>0</v>
      </c>
      <c r="P46" s="217">
        <v>0</v>
      </c>
      <c r="Q46" s="217">
        <v>0</v>
      </c>
      <c r="R46" s="217">
        <v>0</v>
      </c>
      <c r="S46" s="217">
        <v>0</v>
      </c>
      <c r="T46" s="217">
        <v>0</v>
      </c>
      <c r="U46" s="217">
        <v>0</v>
      </c>
      <c r="V46" s="217">
        <v>0</v>
      </c>
      <c r="W46" s="217">
        <v>0</v>
      </c>
      <c r="X46" s="217">
        <v>0</v>
      </c>
      <c r="Y46" s="217">
        <v>0</v>
      </c>
      <c r="Z46" s="217">
        <v>0</v>
      </c>
      <c r="AA46" s="217">
        <v>0</v>
      </c>
      <c r="AB46" s="217">
        <v>0</v>
      </c>
      <c r="AC46" s="217">
        <v>0</v>
      </c>
      <c r="AD46" s="217">
        <v>0</v>
      </c>
      <c r="AE46" s="217">
        <v>0</v>
      </c>
      <c r="AF46" s="217">
        <v>34</v>
      </c>
      <c r="AG46" s="217">
        <v>55</v>
      </c>
      <c r="AH46" s="217">
        <v>75</v>
      </c>
      <c r="AI46" s="217">
        <v>105</v>
      </c>
      <c r="AJ46" s="217">
        <v>147</v>
      </c>
      <c r="AK46" s="217">
        <v>177</v>
      </c>
      <c r="AL46" s="217">
        <v>214</v>
      </c>
      <c r="AM46" s="217">
        <v>263</v>
      </c>
      <c r="AN46" s="217">
        <v>314</v>
      </c>
      <c r="AO46" s="217">
        <v>367</v>
      </c>
      <c r="AP46" s="217">
        <v>422</v>
      </c>
      <c r="AQ46" s="217">
        <v>474</v>
      </c>
      <c r="AR46" s="217">
        <v>520</v>
      </c>
      <c r="AS46" s="217">
        <v>565</v>
      </c>
      <c r="AT46" s="217">
        <v>607</v>
      </c>
      <c r="AU46" s="217">
        <v>654</v>
      </c>
      <c r="AV46" s="217">
        <v>0</v>
      </c>
      <c r="AW46" s="217">
        <v>0</v>
      </c>
      <c r="AX46" s="217">
        <v>0</v>
      </c>
      <c r="AY46" s="217">
        <v>0</v>
      </c>
      <c r="AZ46" s="217">
        <v>0</v>
      </c>
      <c r="BA46" s="217">
        <v>0</v>
      </c>
      <c r="BB46" s="217">
        <v>0</v>
      </c>
      <c r="BC46" s="217">
        <v>0</v>
      </c>
      <c r="BD46" s="217">
        <v>0</v>
      </c>
      <c r="BE46" s="217">
        <v>0</v>
      </c>
      <c r="BF46" s="217">
        <v>0</v>
      </c>
      <c r="BG46" s="217">
        <v>0</v>
      </c>
      <c r="BH46" s="217">
        <v>0</v>
      </c>
      <c r="BI46" s="217">
        <v>0</v>
      </c>
      <c r="BJ46" s="217">
        <v>0</v>
      </c>
      <c r="BK46" s="217">
        <v>0</v>
      </c>
      <c r="BL46" s="217">
        <v>0</v>
      </c>
      <c r="BM46" s="217">
        <v>0</v>
      </c>
      <c r="BN46" s="217">
        <v>0</v>
      </c>
      <c r="BO46" s="217">
        <v>0</v>
      </c>
      <c r="BP46" s="217">
        <v>0</v>
      </c>
      <c r="BQ46" s="217">
        <v>0</v>
      </c>
      <c r="BR46" s="217">
        <v>0</v>
      </c>
      <c r="BS46" s="217">
        <v>0</v>
      </c>
      <c r="BT46" s="217">
        <v>0</v>
      </c>
      <c r="BU46" s="217">
        <v>0</v>
      </c>
      <c r="BV46" s="217">
        <v>0</v>
      </c>
      <c r="BW46" s="217">
        <v>0</v>
      </c>
      <c r="BX46" s="217">
        <v>0</v>
      </c>
      <c r="BY46" s="217">
        <v>0</v>
      </c>
      <c r="BZ46" s="217">
        <v>0</v>
      </c>
      <c r="CA46" s="217">
        <v>0</v>
      </c>
      <c r="CB46" s="217">
        <v>0</v>
      </c>
      <c r="CC46" s="217">
        <v>0</v>
      </c>
      <c r="CD46" s="217">
        <v>0</v>
      </c>
      <c r="CE46" s="218">
        <v>0</v>
      </c>
    </row>
    <row r="47" spans="2:83" x14ac:dyDescent="0.35">
      <c r="B47" s="207" t="s">
        <v>285</v>
      </c>
      <c r="D47" s="197">
        <v>0</v>
      </c>
      <c r="E47" s="197">
        <v>0</v>
      </c>
      <c r="F47" s="197">
        <v>0</v>
      </c>
      <c r="G47" s="197">
        <v>0</v>
      </c>
      <c r="H47" s="197">
        <v>0</v>
      </c>
      <c r="I47" s="197">
        <v>0</v>
      </c>
      <c r="J47" s="197">
        <v>0</v>
      </c>
      <c r="K47" s="197">
        <v>0</v>
      </c>
      <c r="L47" s="197">
        <v>0</v>
      </c>
      <c r="M47" s="197">
        <v>0</v>
      </c>
      <c r="N47" s="197">
        <v>0</v>
      </c>
      <c r="O47" s="197">
        <v>0</v>
      </c>
      <c r="P47" s="197">
        <v>0</v>
      </c>
      <c r="Q47" s="197">
        <v>0</v>
      </c>
      <c r="R47" s="197">
        <v>0</v>
      </c>
      <c r="S47" s="197">
        <v>0</v>
      </c>
      <c r="T47" s="197">
        <v>0</v>
      </c>
      <c r="U47" s="197">
        <v>0</v>
      </c>
      <c r="V47" s="197">
        <v>0</v>
      </c>
      <c r="W47" s="197">
        <v>0</v>
      </c>
      <c r="X47" s="197">
        <v>0</v>
      </c>
      <c r="Y47" s="197">
        <v>0</v>
      </c>
      <c r="Z47" s="197">
        <v>0</v>
      </c>
      <c r="AA47" s="197">
        <v>0</v>
      </c>
      <c r="AB47" s="197">
        <v>0</v>
      </c>
      <c r="AC47" s="197">
        <v>0</v>
      </c>
      <c r="AD47" s="197">
        <v>0</v>
      </c>
      <c r="AE47" s="197">
        <v>0</v>
      </c>
      <c r="AF47" s="197">
        <v>0</v>
      </c>
      <c r="AG47" s="197">
        <v>0</v>
      </c>
      <c r="AH47" s="197">
        <v>311</v>
      </c>
      <c r="AI47" s="197">
        <v>381</v>
      </c>
      <c r="AJ47" s="197">
        <v>438</v>
      </c>
      <c r="AK47" s="197">
        <v>469</v>
      </c>
      <c r="AL47" s="197">
        <v>508</v>
      </c>
      <c r="AM47" s="197">
        <v>537</v>
      </c>
      <c r="AN47" s="197">
        <v>517</v>
      </c>
      <c r="AO47" s="197">
        <v>576</v>
      </c>
      <c r="AP47" s="197">
        <v>607</v>
      </c>
      <c r="AQ47" s="197">
        <v>686</v>
      </c>
      <c r="AR47" s="197">
        <v>710</v>
      </c>
      <c r="AS47" s="197">
        <v>724</v>
      </c>
      <c r="AT47" s="197">
        <v>777</v>
      </c>
      <c r="AU47" s="197">
        <v>821</v>
      </c>
      <c r="AV47" s="197">
        <v>839</v>
      </c>
      <c r="AW47" s="197">
        <v>886</v>
      </c>
      <c r="AX47" s="197">
        <v>918</v>
      </c>
      <c r="AY47" s="197">
        <v>964</v>
      </c>
      <c r="AZ47" s="197">
        <v>1010</v>
      </c>
      <c r="BA47" s="197">
        <v>0</v>
      </c>
      <c r="BB47" s="197">
        <v>0</v>
      </c>
      <c r="BC47" s="197">
        <v>0</v>
      </c>
      <c r="BD47" s="197">
        <v>0</v>
      </c>
      <c r="BE47" s="197">
        <v>0</v>
      </c>
      <c r="BF47" s="197">
        <v>0</v>
      </c>
      <c r="BG47" s="197">
        <v>0</v>
      </c>
      <c r="BH47" s="197">
        <v>0</v>
      </c>
      <c r="BI47" s="197">
        <v>0</v>
      </c>
      <c r="BJ47" s="197">
        <v>0</v>
      </c>
      <c r="BK47" s="197">
        <v>0</v>
      </c>
      <c r="BL47" s="197">
        <v>0</v>
      </c>
      <c r="BM47" s="197">
        <v>0</v>
      </c>
      <c r="BN47" s="197">
        <v>0</v>
      </c>
      <c r="BO47" s="197">
        <v>0</v>
      </c>
      <c r="BP47" s="197">
        <v>0</v>
      </c>
      <c r="BQ47" s="197">
        <v>0</v>
      </c>
      <c r="BR47" s="197">
        <v>0</v>
      </c>
      <c r="BS47" s="197">
        <v>0</v>
      </c>
      <c r="BT47" s="197">
        <v>0</v>
      </c>
      <c r="BU47" s="197">
        <v>0</v>
      </c>
      <c r="BV47" s="197">
        <v>0</v>
      </c>
      <c r="BW47" s="197">
        <v>0</v>
      </c>
      <c r="BX47" s="197">
        <v>0</v>
      </c>
      <c r="BY47" s="197">
        <v>0</v>
      </c>
      <c r="BZ47" s="197">
        <v>0</v>
      </c>
      <c r="CA47" s="197">
        <v>0</v>
      </c>
      <c r="CB47" s="197">
        <v>0</v>
      </c>
      <c r="CC47" s="197">
        <v>0</v>
      </c>
      <c r="CD47" s="197">
        <v>0</v>
      </c>
      <c r="CE47" s="220">
        <v>0</v>
      </c>
    </row>
    <row r="48" spans="2:83" x14ac:dyDescent="0.35">
      <c r="B48" s="207" t="s">
        <v>288</v>
      </c>
      <c r="D48" s="197">
        <v>0</v>
      </c>
      <c r="E48" s="197">
        <v>0</v>
      </c>
      <c r="F48" s="197">
        <v>0</v>
      </c>
      <c r="G48" s="197">
        <v>0</v>
      </c>
      <c r="H48" s="197">
        <v>0</v>
      </c>
      <c r="I48" s="197">
        <v>0</v>
      </c>
      <c r="J48" s="197">
        <v>0</v>
      </c>
      <c r="K48" s="197">
        <v>0</v>
      </c>
      <c r="L48" s="197">
        <v>0</v>
      </c>
      <c r="M48" s="197">
        <v>0</v>
      </c>
      <c r="N48" s="197">
        <v>0</v>
      </c>
      <c r="O48" s="197">
        <v>0</v>
      </c>
      <c r="P48" s="197">
        <v>0</v>
      </c>
      <c r="Q48" s="197">
        <v>0</v>
      </c>
      <c r="R48" s="197">
        <v>0</v>
      </c>
      <c r="S48" s="197">
        <v>0</v>
      </c>
      <c r="T48" s="197">
        <v>0</v>
      </c>
      <c r="U48" s="197">
        <v>0</v>
      </c>
      <c r="V48" s="197">
        <v>0</v>
      </c>
      <c r="W48" s="197">
        <v>0</v>
      </c>
      <c r="X48" s="197">
        <v>0</v>
      </c>
      <c r="Y48" s="197">
        <v>0</v>
      </c>
      <c r="Z48" s="197">
        <v>0</v>
      </c>
      <c r="AA48" s="197">
        <v>0</v>
      </c>
      <c r="AB48" s="197">
        <v>0</v>
      </c>
      <c r="AC48" s="197">
        <v>0</v>
      </c>
      <c r="AD48" s="197">
        <v>0</v>
      </c>
      <c r="AE48" s="197">
        <v>0</v>
      </c>
      <c r="AF48" s="197">
        <v>0</v>
      </c>
      <c r="AG48" s="197">
        <v>0</v>
      </c>
      <c r="AH48" s="197">
        <v>0</v>
      </c>
      <c r="AI48" s="197">
        <v>0</v>
      </c>
      <c r="AJ48" s="197">
        <v>0</v>
      </c>
      <c r="AK48" s="197">
        <v>0</v>
      </c>
      <c r="AL48" s="197">
        <v>0</v>
      </c>
      <c r="AM48" s="197">
        <v>0</v>
      </c>
      <c r="AN48" s="197">
        <v>0</v>
      </c>
      <c r="AO48" s="197">
        <v>0</v>
      </c>
      <c r="AP48" s="197">
        <v>0</v>
      </c>
      <c r="AQ48" s="197">
        <v>0</v>
      </c>
      <c r="AR48" s="197">
        <v>0</v>
      </c>
      <c r="AS48" s="197">
        <v>0</v>
      </c>
      <c r="AT48" s="197">
        <v>0</v>
      </c>
      <c r="AU48" s="197">
        <v>0</v>
      </c>
      <c r="AV48" s="197">
        <v>0</v>
      </c>
      <c r="AW48" s="197">
        <v>0</v>
      </c>
      <c r="AX48" s="197">
        <v>0</v>
      </c>
      <c r="AY48" s="197">
        <v>0</v>
      </c>
      <c r="AZ48" s="197">
        <v>0</v>
      </c>
      <c r="BA48" s="197">
        <v>0</v>
      </c>
      <c r="BB48" s="197">
        <v>0</v>
      </c>
      <c r="BC48" s="197">
        <v>0</v>
      </c>
      <c r="BD48" s="197">
        <v>3156</v>
      </c>
      <c r="BE48" s="197">
        <v>3859</v>
      </c>
      <c r="BF48" s="197">
        <v>3790</v>
      </c>
      <c r="BG48" s="197">
        <v>3839</v>
      </c>
      <c r="BH48" s="197">
        <v>3892</v>
      </c>
      <c r="BI48" s="197">
        <v>3965</v>
      </c>
      <c r="BJ48" s="197">
        <v>3982</v>
      </c>
      <c r="BK48" s="197">
        <v>3993</v>
      </c>
      <c r="BL48" s="197">
        <v>4079</v>
      </c>
      <c r="BM48" s="197">
        <v>4206</v>
      </c>
      <c r="BN48" s="197">
        <v>4236</v>
      </c>
      <c r="BO48" s="197">
        <v>4277</v>
      </c>
      <c r="BP48" s="197">
        <v>4316</v>
      </c>
      <c r="BQ48" s="197">
        <v>4414</v>
      </c>
      <c r="BR48" s="197">
        <v>4493</v>
      </c>
      <c r="BS48" s="197">
        <v>4360</v>
      </c>
      <c r="BT48" s="197">
        <v>4516</v>
      </c>
      <c r="BU48" s="197">
        <v>4551</v>
      </c>
      <c r="BV48" s="197">
        <v>4665</v>
      </c>
      <c r="BW48" s="197">
        <v>4779</v>
      </c>
      <c r="BX48" s="197">
        <v>0</v>
      </c>
      <c r="BY48" s="197">
        <v>0</v>
      </c>
      <c r="BZ48" s="197">
        <v>0</v>
      </c>
      <c r="CA48" s="197">
        <v>0</v>
      </c>
      <c r="CB48" s="197">
        <v>0</v>
      </c>
      <c r="CC48" s="197">
        <v>0</v>
      </c>
      <c r="CD48" s="197">
        <v>0</v>
      </c>
      <c r="CE48" s="220">
        <v>0</v>
      </c>
    </row>
    <row r="49" spans="1:83" x14ac:dyDescent="0.35">
      <c r="B49" s="207" t="s">
        <v>33</v>
      </c>
      <c r="D49" s="217">
        <v>0</v>
      </c>
      <c r="E49" s="217">
        <v>0</v>
      </c>
      <c r="F49" s="217">
        <v>0</v>
      </c>
      <c r="G49" s="217">
        <v>0</v>
      </c>
      <c r="H49" s="217">
        <v>0</v>
      </c>
      <c r="I49" s="217">
        <v>0</v>
      </c>
      <c r="J49" s="217">
        <v>0</v>
      </c>
      <c r="K49" s="217">
        <v>0</v>
      </c>
      <c r="L49" s="217">
        <v>0</v>
      </c>
      <c r="M49" s="217">
        <v>0</v>
      </c>
      <c r="N49" s="217">
        <v>0</v>
      </c>
      <c r="O49" s="217">
        <v>0</v>
      </c>
      <c r="P49" s="217">
        <v>0</v>
      </c>
      <c r="Q49" s="217">
        <v>0</v>
      </c>
      <c r="R49" s="217">
        <v>0</v>
      </c>
      <c r="S49" s="217">
        <v>0</v>
      </c>
      <c r="T49" s="217">
        <v>0</v>
      </c>
      <c r="U49" s="217">
        <v>0</v>
      </c>
      <c r="V49" s="217">
        <v>0</v>
      </c>
      <c r="W49" s="217">
        <v>0</v>
      </c>
      <c r="X49" s="217">
        <v>0</v>
      </c>
      <c r="Y49" s="217">
        <v>0</v>
      </c>
      <c r="Z49" s="217">
        <v>0</v>
      </c>
      <c r="AA49" s="217">
        <v>0</v>
      </c>
      <c r="AB49" s="217">
        <v>0</v>
      </c>
      <c r="AC49" s="217">
        <v>0</v>
      </c>
      <c r="AD49" s="217">
        <v>0</v>
      </c>
      <c r="AE49" s="217">
        <v>0</v>
      </c>
      <c r="AF49" s="217">
        <v>0</v>
      </c>
      <c r="AG49" s="217">
        <v>0</v>
      </c>
      <c r="AH49" s="217">
        <v>0</v>
      </c>
      <c r="AI49" s="217">
        <v>0</v>
      </c>
      <c r="AJ49" s="217">
        <v>0</v>
      </c>
      <c r="AK49" s="217">
        <v>0</v>
      </c>
      <c r="AL49" s="217">
        <v>0</v>
      </c>
      <c r="AM49" s="217">
        <v>0</v>
      </c>
      <c r="AN49" s="217">
        <v>0</v>
      </c>
      <c r="AO49" s="217">
        <v>0</v>
      </c>
      <c r="AP49" s="217">
        <v>0</v>
      </c>
      <c r="AQ49" s="217">
        <v>0</v>
      </c>
      <c r="AR49" s="217">
        <v>0</v>
      </c>
      <c r="AS49" s="217">
        <v>0</v>
      </c>
      <c r="AT49" s="217">
        <v>0</v>
      </c>
      <c r="AU49" s="217">
        <v>0</v>
      </c>
      <c r="AV49" s="217">
        <v>0</v>
      </c>
      <c r="AW49" s="217">
        <v>0</v>
      </c>
      <c r="AX49" s="217">
        <v>0</v>
      </c>
      <c r="AY49" s="217">
        <v>0</v>
      </c>
      <c r="AZ49" s="217">
        <v>0</v>
      </c>
      <c r="BA49" s="217">
        <v>0</v>
      </c>
      <c r="BB49" s="217">
        <v>0</v>
      </c>
      <c r="BC49" s="217">
        <v>0</v>
      </c>
      <c r="BD49" s="217">
        <v>0</v>
      </c>
      <c r="BE49" s="217">
        <v>0</v>
      </c>
      <c r="BF49" s="217">
        <v>0</v>
      </c>
      <c r="BG49" s="217">
        <v>1979</v>
      </c>
      <c r="BH49" s="217">
        <v>2594</v>
      </c>
      <c r="BI49" s="217">
        <v>2700</v>
      </c>
      <c r="BJ49" s="217">
        <v>2729</v>
      </c>
      <c r="BK49" s="217">
        <v>2732</v>
      </c>
      <c r="BL49" s="217">
        <v>2724</v>
      </c>
      <c r="BM49" s="217">
        <v>2736</v>
      </c>
      <c r="BN49" s="217">
        <v>2718</v>
      </c>
      <c r="BO49" s="217">
        <v>2649</v>
      </c>
      <c r="BP49" s="217">
        <v>2505</v>
      </c>
      <c r="BQ49" s="217">
        <v>2380</v>
      </c>
      <c r="BR49" s="217">
        <v>2228</v>
      </c>
      <c r="BS49" s="217">
        <v>2098</v>
      </c>
      <c r="BT49" s="217">
        <v>1903</v>
      </c>
      <c r="BU49" s="217">
        <v>1792</v>
      </c>
      <c r="BV49" s="217">
        <v>1654</v>
      </c>
      <c r="BW49" s="217">
        <v>1563</v>
      </c>
      <c r="BX49" s="217">
        <v>1480</v>
      </c>
      <c r="BY49" s="217">
        <v>1410</v>
      </c>
      <c r="BZ49" s="217">
        <v>1368</v>
      </c>
      <c r="CA49" s="217">
        <v>1380</v>
      </c>
      <c r="CB49" s="217">
        <v>1374</v>
      </c>
      <c r="CC49" s="217">
        <v>1324</v>
      </c>
      <c r="CD49" s="217">
        <v>1251</v>
      </c>
      <c r="CE49" s="218">
        <v>1153</v>
      </c>
    </row>
    <row r="50" spans="1:83" ht="25.5" customHeight="1" x14ac:dyDescent="0.35">
      <c r="B50" s="168" t="s">
        <v>289</v>
      </c>
      <c r="D50" s="217"/>
      <c r="E50" s="217"/>
      <c r="F50" s="217"/>
      <c r="G50" s="217"/>
      <c r="H50" s="217"/>
      <c r="I50" s="217"/>
      <c r="J50" s="217"/>
      <c r="K50" s="217"/>
      <c r="L50" s="217"/>
      <c r="M50" s="217"/>
      <c r="N50" s="217"/>
      <c r="O50" s="217"/>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c r="BM50" s="217"/>
      <c r="BN50" s="217"/>
      <c r="BO50" s="217"/>
      <c r="BP50" s="217"/>
      <c r="BQ50" s="217">
        <f>ROUND(Disability_benefits!BQ60,0)</f>
        <v>13</v>
      </c>
      <c r="BR50" s="217">
        <f>ROUND(Disability_benefits!BR60,0)</f>
        <v>200</v>
      </c>
      <c r="BS50" s="217">
        <f>ROUND(Disability_benefits!BS60,0)</f>
        <v>594</v>
      </c>
      <c r="BT50" s="217">
        <f>ROUND(Disability_benefits!BT60,0)</f>
        <v>1056</v>
      </c>
      <c r="BU50" s="217">
        <f>ROUND(Disability_benefits!BU60,0)</f>
        <v>1558</v>
      </c>
      <c r="BV50" s="217">
        <f>ROUND(Disability_benefits!BV60,0)</f>
        <v>1919</v>
      </c>
      <c r="BW50" s="217">
        <f>ROUND(Disability_benefits!BW60,0)</f>
        <v>2215</v>
      </c>
      <c r="BX50" s="217">
        <f>ROUND(Disability_benefits!BX60,0)</f>
        <v>2336</v>
      </c>
      <c r="BY50" s="217">
        <f>ROUND(Disability_benefits!BY60,0)</f>
        <v>2532</v>
      </c>
      <c r="BZ50" s="217">
        <f>ROUND(Disability_benefits!BZ60,0)</f>
        <v>2852</v>
      </c>
      <c r="CA50" s="217">
        <f>ROUND(Disability_benefits!CA60,0)</f>
        <v>3207</v>
      </c>
      <c r="CB50" s="217">
        <f>ROUND(Disability_benefits!CB60,0)</f>
        <v>3477</v>
      </c>
      <c r="CC50" s="217">
        <f>ROUND(Disability_benefits!CC60,0)</f>
        <v>3796</v>
      </c>
      <c r="CD50" s="217">
        <f>ROUND(Disability_benefits!CD60,0)</f>
        <v>4138</v>
      </c>
      <c r="CE50" s="218">
        <f>ROUND(Disability_benefits!CE60,0)</f>
        <v>4454</v>
      </c>
    </row>
    <row r="51" spans="1:83" x14ac:dyDescent="0.35">
      <c r="B51" s="219" t="s">
        <v>339</v>
      </c>
      <c r="D51" s="217"/>
      <c r="E51" s="217"/>
      <c r="F51" s="217"/>
      <c r="G51" s="217"/>
      <c r="H51" s="217"/>
      <c r="I51" s="217"/>
      <c r="J51" s="217"/>
      <c r="K51" s="217"/>
      <c r="L51" s="217"/>
      <c r="M51" s="217"/>
      <c r="N51" s="217"/>
      <c r="O51" s="217"/>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c r="BM51" s="217"/>
      <c r="BN51" s="217"/>
      <c r="BO51" s="217"/>
      <c r="BP51" s="217"/>
      <c r="BQ51" s="217">
        <v>13</v>
      </c>
      <c r="BR51" s="217">
        <v>198</v>
      </c>
      <c r="BS51" s="217">
        <v>588</v>
      </c>
      <c r="BT51" s="217">
        <v>1045</v>
      </c>
      <c r="BU51" s="217">
        <v>1541</v>
      </c>
      <c r="BV51" s="217">
        <v>1898</v>
      </c>
      <c r="BW51" s="217">
        <v>2190</v>
      </c>
      <c r="BX51" s="217">
        <v>2310</v>
      </c>
      <c r="BY51" s="217">
        <v>2504</v>
      </c>
      <c r="BZ51" s="217">
        <v>2821</v>
      </c>
      <c r="CA51" s="217">
        <v>3172</v>
      </c>
      <c r="CB51" s="217">
        <v>3439</v>
      </c>
      <c r="CC51" s="217">
        <v>3754</v>
      </c>
      <c r="CD51" s="217">
        <v>4091</v>
      </c>
      <c r="CE51" s="218">
        <v>4405</v>
      </c>
    </row>
    <row r="52" spans="1:83" x14ac:dyDescent="0.35">
      <c r="B52" s="219" t="s">
        <v>340</v>
      </c>
      <c r="D52" s="217"/>
      <c r="E52" s="217"/>
      <c r="F52" s="217"/>
      <c r="G52" s="217"/>
      <c r="H52" s="217"/>
      <c r="I52" s="217"/>
      <c r="J52" s="217"/>
      <c r="K52" s="217"/>
      <c r="L52" s="217"/>
      <c r="M52" s="217"/>
      <c r="N52" s="217"/>
      <c r="O52" s="217"/>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c r="BM52" s="217"/>
      <c r="BN52" s="217"/>
      <c r="BO52" s="217"/>
      <c r="BP52" s="217"/>
      <c r="BQ52" s="217">
        <v>0</v>
      </c>
      <c r="BR52" s="217">
        <v>2</v>
      </c>
      <c r="BS52" s="217">
        <v>6</v>
      </c>
      <c r="BT52" s="217">
        <v>12</v>
      </c>
      <c r="BU52" s="217">
        <v>17</v>
      </c>
      <c r="BV52" s="217">
        <v>21</v>
      </c>
      <c r="BW52" s="217">
        <v>24</v>
      </c>
      <c r="BX52" s="217">
        <v>26</v>
      </c>
      <c r="BY52" s="217">
        <v>28</v>
      </c>
      <c r="BZ52" s="217">
        <v>31</v>
      </c>
      <c r="CA52" s="217">
        <v>35</v>
      </c>
      <c r="CB52" s="217">
        <v>39</v>
      </c>
      <c r="CC52" s="217">
        <v>43</v>
      </c>
      <c r="CD52" s="217">
        <v>46</v>
      </c>
      <c r="CE52" s="218">
        <v>50</v>
      </c>
    </row>
    <row r="53" spans="1:83" x14ac:dyDescent="0.35">
      <c r="B53" s="207" t="s">
        <v>293</v>
      </c>
      <c r="D53" s="197">
        <v>0</v>
      </c>
      <c r="E53" s="197">
        <v>0</v>
      </c>
      <c r="F53" s="197">
        <v>0</v>
      </c>
      <c r="G53" s="197">
        <v>0</v>
      </c>
      <c r="H53" s="197">
        <v>0</v>
      </c>
      <c r="I53" s="197">
        <v>0</v>
      </c>
      <c r="J53" s="197">
        <v>0</v>
      </c>
      <c r="K53" s="197">
        <v>0</v>
      </c>
      <c r="L53" s="197">
        <v>0</v>
      </c>
      <c r="M53" s="197">
        <v>0</v>
      </c>
      <c r="N53" s="197">
        <v>0</v>
      </c>
      <c r="O53" s="197">
        <v>0</v>
      </c>
      <c r="P53" s="197">
        <v>0</v>
      </c>
      <c r="Q53" s="197">
        <v>0</v>
      </c>
      <c r="R53" s="197">
        <v>0</v>
      </c>
      <c r="S53" s="197">
        <v>0</v>
      </c>
      <c r="T53" s="197">
        <v>0</v>
      </c>
      <c r="U53" s="197">
        <v>0</v>
      </c>
      <c r="V53" s="197">
        <v>0</v>
      </c>
      <c r="W53" s="197">
        <v>0</v>
      </c>
      <c r="X53" s="197">
        <v>0</v>
      </c>
      <c r="Y53" s="197">
        <v>0</v>
      </c>
      <c r="Z53" s="197">
        <v>0</v>
      </c>
      <c r="AA53" s="197">
        <v>0</v>
      </c>
      <c r="AB53" s="197">
        <v>0</v>
      </c>
      <c r="AC53" s="197">
        <v>0</v>
      </c>
      <c r="AD53" s="197">
        <v>0</v>
      </c>
      <c r="AE53" s="197">
        <v>0</v>
      </c>
      <c r="AF53" s="197">
        <v>103</v>
      </c>
      <c r="AG53" s="197">
        <v>107</v>
      </c>
      <c r="AH53" s="197">
        <v>116</v>
      </c>
      <c r="AI53" s="197">
        <v>153</v>
      </c>
      <c r="AJ53" s="197">
        <v>178</v>
      </c>
      <c r="AK53" s="197">
        <v>186</v>
      </c>
      <c r="AL53" s="197">
        <v>196</v>
      </c>
      <c r="AM53" s="197">
        <v>209</v>
      </c>
      <c r="AN53" s="197">
        <v>236</v>
      </c>
      <c r="AO53" s="197">
        <v>254</v>
      </c>
      <c r="AP53" s="197">
        <v>257</v>
      </c>
      <c r="AQ53" s="197">
        <v>258</v>
      </c>
      <c r="AR53" s="197">
        <v>267</v>
      </c>
      <c r="AS53" s="197">
        <v>277</v>
      </c>
      <c r="AT53" s="197">
        <v>286</v>
      </c>
      <c r="AU53" s="197">
        <v>296</v>
      </c>
      <c r="AV53" s="197">
        <v>307</v>
      </c>
      <c r="AW53" s="197">
        <v>321</v>
      </c>
      <c r="AX53" s="197">
        <v>337</v>
      </c>
      <c r="AY53" s="197">
        <v>358</v>
      </c>
      <c r="AZ53" s="197">
        <v>364</v>
      </c>
      <c r="BA53" s="197">
        <v>376</v>
      </c>
      <c r="BB53" s="197">
        <v>378</v>
      </c>
      <c r="BC53" s="197">
        <v>377</v>
      </c>
      <c r="BD53" s="197">
        <v>376</v>
      </c>
      <c r="BE53" s="197">
        <v>367</v>
      </c>
      <c r="BF53" s="197">
        <v>331</v>
      </c>
      <c r="BG53" s="197">
        <v>315</v>
      </c>
      <c r="BH53" s="197">
        <v>301</v>
      </c>
      <c r="BI53" s="197">
        <v>288</v>
      </c>
      <c r="BJ53" s="197">
        <v>275</v>
      </c>
      <c r="BK53" s="197">
        <v>263</v>
      </c>
      <c r="BL53" s="197">
        <v>251</v>
      </c>
      <c r="BM53" s="197">
        <v>240</v>
      </c>
      <c r="BN53" s="197">
        <v>230</v>
      </c>
      <c r="BO53" s="197">
        <v>220</v>
      </c>
      <c r="BP53" s="197">
        <v>211</v>
      </c>
      <c r="BQ53" s="197">
        <v>198</v>
      </c>
      <c r="BR53" s="197">
        <v>163</v>
      </c>
      <c r="BS53" s="197">
        <v>113</v>
      </c>
      <c r="BT53" s="197">
        <v>58</v>
      </c>
      <c r="BU53" s="197">
        <v>33</v>
      </c>
      <c r="BV53" s="197">
        <v>27</v>
      </c>
      <c r="BW53" s="197">
        <v>18</v>
      </c>
      <c r="BX53" s="197">
        <v>15</v>
      </c>
      <c r="BY53" s="197">
        <v>13</v>
      </c>
      <c r="BZ53" s="197">
        <v>12</v>
      </c>
      <c r="CA53" s="197">
        <v>10</v>
      </c>
      <c r="CB53" s="197">
        <v>9</v>
      </c>
      <c r="CC53" s="197">
        <v>8</v>
      </c>
      <c r="CD53" s="197">
        <v>6</v>
      </c>
      <c r="CE53" s="220">
        <v>5</v>
      </c>
    </row>
    <row r="54" spans="1:83" x14ac:dyDescent="0.35">
      <c r="B54" s="207" t="s">
        <v>348</v>
      </c>
      <c r="D54" s="217">
        <v>0</v>
      </c>
      <c r="E54" s="217">
        <v>0</v>
      </c>
      <c r="F54" s="217">
        <v>0</v>
      </c>
      <c r="G54" s="217">
        <v>0</v>
      </c>
      <c r="H54" s="217">
        <v>0</v>
      </c>
      <c r="I54" s="217">
        <v>0</v>
      </c>
      <c r="J54" s="217">
        <v>0</v>
      </c>
      <c r="K54" s="217">
        <v>4621</v>
      </c>
      <c r="L54" s="217">
        <v>4729</v>
      </c>
      <c r="M54" s="217">
        <v>4832</v>
      </c>
      <c r="N54" s="217">
        <v>5412</v>
      </c>
      <c r="O54" s="217">
        <v>5541</v>
      </c>
      <c r="P54" s="217">
        <v>5661</v>
      </c>
      <c r="Q54" s="217">
        <v>5778</v>
      </c>
      <c r="R54" s="217">
        <v>5919</v>
      </c>
      <c r="S54" s="217">
        <v>5965</v>
      </c>
      <c r="T54" s="217">
        <v>6142</v>
      </c>
      <c r="U54" s="217">
        <v>6340</v>
      </c>
      <c r="V54" s="217">
        <v>6523</v>
      </c>
      <c r="W54" s="217">
        <v>6751</v>
      </c>
      <c r="X54" s="217">
        <v>6955</v>
      </c>
      <c r="Y54" s="217">
        <v>7151</v>
      </c>
      <c r="Z54" s="217">
        <v>7344</v>
      </c>
      <c r="AA54" s="217">
        <v>7495</v>
      </c>
      <c r="AB54" s="217">
        <v>7648</v>
      </c>
      <c r="AC54" s="217">
        <v>7803</v>
      </c>
      <c r="AD54" s="217">
        <v>7951</v>
      </c>
      <c r="AE54" s="217">
        <v>8128</v>
      </c>
      <c r="AF54" s="217">
        <v>8315</v>
      </c>
      <c r="AG54" s="217">
        <v>8436</v>
      </c>
      <c r="AH54" s="217">
        <v>8579</v>
      </c>
      <c r="AI54" s="217">
        <v>8727</v>
      </c>
      <c r="AJ54" s="217">
        <v>8895</v>
      </c>
      <c r="AK54" s="217">
        <v>9074</v>
      </c>
      <c r="AL54" s="217">
        <v>9164</v>
      </c>
      <c r="AM54" s="217">
        <v>9261</v>
      </c>
      <c r="AN54" s="217">
        <v>9298</v>
      </c>
      <c r="AO54" s="217">
        <v>9495</v>
      </c>
      <c r="AP54" s="217">
        <v>9627</v>
      </c>
      <c r="AQ54" s="217">
        <v>9700</v>
      </c>
      <c r="AR54" s="217">
        <v>9755</v>
      </c>
      <c r="AS54" s="217">
        <v>9755</v>
      </c>
      <c r="AT54" s="217">
        <v>9930</v>
      </c>
      <c r="AU54" s="217">
        <v>9990</v>
      </c>
      <c r="AV54" s="217">
        <v>10056</v>
      </c>
      <c r="AW54" s="217">
        <v>10061</v>
      </c>
      <c r="AX54" s="217">
        <v>10097</v>
      </c>
      <c r="AY54" s="217">
        <v>10384</v>
      </c>
      <c r="AZ54" s="217">
        <v>10536</v>
      </c>
      <c r="BA54" s="217">
        <v>10680</v>
      </c>
      <c r="BB54" s="217">
        <v>10782</v>
      </c>
      <c r="BC54" s="217">
        <v>10936</v>
      </c>
      <c r="BD54" s="217">
        <v>11004</v>
      </c>
      <c r="BE54" s="217">
        <v>11095</v>
      </c>
      <c r="BF54" s="217">
        <v>11195</v>
      </c>
      <c r="BG54" s="217">
        <v>11320</v>
      </c>
      <c r="BH54" s="217">
        <v>11477</v>
      </c>
      <c r="BI54" s="217">
        <v>11585</v>
      </c>
      <c r="BJ54" s="217">
        <v>11715</v>
      </c>
      <c r="BK54" s="217">
        <v>11938</v>
      </c>
      <c r="BL54" s="217">
        <v>12160</v>
      </c>
      <c r="BM54" s="217">
        <v>12410</v>
      </c>
      <c r="BN54" s="217">
        <v>12566</v>
      </c>
      <c r="BO54" s="217">
        <v>12667</v>
      </c>
      <c r="BP54" s="217">
        <v>12810</v>
      </c>
      <c r="BQ54" s="217">
        <v>12888</v>
      </c>
      <c r="BR54" s="217">
        <v>12958</v>
      </c>
      <c r="BS54" s="217">
        <v>12957</v>
      </c>
      <c r="BT54" s="217">
        <v>12930</v>
      </c>
      <c r="BU54" s="217">
        <v>12838</v>
      </c>
      <c r="BV54" s="217">
        <v>12724</v>
      </c>
      <c r="BW54" s="217">
        <v>12556</v>
      </c>
      <c r="BX54" s="217">
        <v>12379</v>
      </c>
      <c r="BY54" s="217">
        <v>12458</v>
      </c>
      <c r="BZ54" s="217">
        <v>12610</v>
      </c>
      <c r="CA54" s="217">
        <v>12804</v>
      </c>
      <c r="CB54" s="217">
        <v>13022</v>
      </c>
      <c r="CC54" s="217">
        <v>13265</v>
      </c>
      <c r="CD54" s="217">
        <v>13301</v>
      </c>
      <c r="CE54" s="218">
        <v>13186</v>
      </c>
    </row>
    <row r="55" spans="1:83" ht="27" customHeight="1" x14ac:dyDescent="0.35">
      <c r="B55" s="207" t="s">
        <v>298</v>
      </c>
      <c r="D55" s="197">
        <v>0</v>
      </c>
      <c r="E55" s="197">
        <v>0</v>
      </c>
      <c r="F55" s="197">
        <v>0</v>
      </c>
      <c r="G55" s="197">
        <v>0</v>
      </c>
      <c r="H55" s="197">
        <v>0</v>
      </c>
      <c r="I55" s="197">
        <v>0</v>
      </c>
      <c r="J55" s="197">
        <v>0</v>
      </c>
      <c r="K55" s="197">
        <v>0</v>
      </c>
      <c r="L55" s="197">
        <v>0</v>
      </c>
      <c r="M55" s="197">
        <v>0</v>
      </c>
      <c r="N55" s="197">
        <v>0</v>
      </c>
      <c r="O55" s="197">
        <v>0</v>
      </c>
      <c r="P55" s="197">
        <v>0</v>
      </c>
      <c r="Q55" s="197">
        <v>0</v>
      </c>
      <c r="R55" s="197">
        <v>0</v>
      </c>
      <c r="S55" s="197">
        <v>0</v>
      </c>
      <c r="T55" s="197">
        <v>0</v>
      </c>
      <c r="U55" s="197">
        <v>0</v>
      </c>
      <c r="V55" s="197">
        <v>0</v>
      </c>
      <c r="W55" s="197">
        <v>0</v>
      </c>
      <c r="X55" s="197">
        <v>0</v>
      </c>
      <c r="Y55" s="197">
        <v>0</v>
      </c>
      <c r="Z55" s="197">
        <v>0</v>
      </c>
      <c r="AA55" s="197">
        <v>0</v>
      </c>
      <c r="AB55" s="197">
        <v>0</v>
      </c>
      <c r="AC55" s="197">
        <v>0</v>
      </c>
      <c r="AD55" s="197">
        <v>0</v>
      </c>
      <c r="AE55" s="197">
        <v>0</v>
      </c>
      <c r="AF55" s="197">
        <v>0</v>
      </c>
      <c r="AG55" s="197">
        <v>0</v>
      </c>
      <c r="AH55" s="197">
        <v>0</v>
      </c>
      <c r="AI55" s="197">
        <v>0</v>
      </c>
      <c r="AJ55" s="197">
        <v>0</v>
      </c>
      <c r="AK55" s="197">
        <v>0</v>
      </c>
      <c r="AL55" s="197">
        <v>0</v>
      </c>
      <c r="AM55" s="197">
        <v>0</v>
      </c>
      <c r="AN55" s="197">
        <v>0</v>
      </c>
      <c r="AO55" s="197">
        <v>0</v>
      </c>
      <c r="AP55" s="197">
        <v>0</v>
      </c>
      <c r="AQ55" s="197">
        <v>0</v>
      </c>
      <c r="AR55" s="197">
        <v>0</v>
      </c>
      <c r="AS55" s="197">
        <v>0</v>
      </c>
      <c r="AT55" s="197">
        <v>0</v>
      </c>
      <c r="AU55" s="197">
        <v>0</v>
      </c>
      <c r="AV55" s="197">
        <v>0</v>
      </c>
      <c r="AW55" s="197">
        <v>0</v>
      </c>
      <c r="AX55" s="197">
        <v>0</v>
      </c>
      <c r="AY55" s="197">
        <v>0</v>
      </c>
      <c r="AZ55" s="197">
        <v>0</v>
      </c>
      <c r="BA55" s="197">
        <v>0</v>
      </c>
      <c r="BB55" s="197">
        <v>0</v>
      </c>
      <c r="BC55" s="197">
        <v>0</v>
      </c>
      <c r="BD55" s="197">
        <v>80</v>
      </c>
      <c r="BE55" s="197">
        <v>82</v>
      </c>
      <c r="BF55" s="197">
        <v>86</v>
      </c>
      <c r="BG55" s="197">
        <v>104</v>
      </c>
      <c r="BH55" s="197">
        <v>137</v>
      </c>
      <c r="BI55" s="197">
        <v>154</v>
      </c>
      <c r="BJ55" s="197">
        <v>154</v>
      </c>
      <c r="BK55" s="197">
        <v>193</v>
      </c>
      <c r="BL55" s="197">
        <v>245</v>
      </c>
      <c r="BM55" s="197">
        <v>250</v>
      </c>
      <c r="BN55" s="197">
        <v>269</v>
      </c>
      <c r="BO55" s="197">
        <v>266</v>
      </c>
      <c r="BP55" s="197">
        <v>275</v>
      </c>
      <c r="BQ55" s="197">
        <v>271</v>
      </c>
      <c r="BR55" s="197">
        <v>264</v>
      </c>
      <c r="BS55" s="197">
        <v>264</v>
      </c>
      <c r="BT55" s="197">
        <v>270</v>
      </c>
      <c r="BU55" s="197">
        <v>271</v>
      </c>
      <c r="BV55" s="197">
        <v>270</v>
      </c>
      <c r="BW55" s="197">
        <v>265</v>
      </c>
      <c r="BX55" s="197">
        <v>254</v>
      </c>
      <c r="BY55" s="197">
        <v>247</v>
      </c>
      <c r="BZ55" s="197">
        <v>247</v>
      </c>
      <c r="CA55" s="197">
        <v>248</v>
      </c>
      <c r="CB55" s="197">
        <v>250</v>
      </c>
      <c r="CC55" s="197">
        <v>252</v>
      </c>
      <c r="CD55" s="197">
        <v>253</v>
      </c>
      <c r="CE55" s="220">
        <v>254</v>
      </c>
    </row>
    <row r="56" spans="1:83" x14ac:dyDescent="0.35">
      <c r="B56" s="207" t="s">
        <v>302</v>
      </c>
      <c r="D56" s="217">
        <v>0</v>
      </c>
      <c r="E56" s="217">
        <v>0</v>
      </c>
      <c r="F56" s="217">
        <v>0</v>
      </c>
      <c r="G56" s="217">
        <v>0</v>
      </c>
      <c r="H56" s="217">
        <v>0</v>
      </c>
      <c r="I56" s="217">
        <v>0</v>
      </c>
      <c r="J56" s="217">
        <v>0</v>
      </c>
      <c r="K56" s="217">
        <v>0</v>
      </c>
      <c r="L56" s="217">
        <v>0</v>
      </c>
      <c r="M56" s="217">
        <v>0</v>
      </c>
      <c r="N56" s="217">
        <v>0</v>
      </c>
      <c r="O56" s="217">
        <v>0</v>
      </c>
      <c r="P56" s="217">
        <v>0</v>
      </c>
      <c r="Q56" s="217">
        <v>0</v>
      </c>
      <c r="R56" s="217">
        <v>0</v>
      </c>
      <c r="S56" s="217">
        <v>0</v>
      </c>
      <c r="T56" s="217">
        <v>0</v>
      </c>
      <c r="U56" s="217">
        <v>0</v>
      </c>
      <c r="V56" s="217">
        <v>0</v>
      </c>
      <c r="W56" s="217">
        <v>0</v>
      </c>
      <c r="X56" s="217">
        <v>0</v>
      </c>
      <c r="Y56" s="217">
        <v>0</v>
      </c>
      <c r="Z56" s="217">
        <v>0</v>
      </c>
      <c r="AA56" s="217">
        <v>0</v>
      </c>
      <c r="AB56" s="217">
        <v>0</v>
      </c>
      <c r="AC56" s="217">
        <v>0</v>
      </c>
      <c r="AD56" s="217">
        <v>0</v>
      </c>
      <c r="AE56" s="217">
        <v>0</v>
      </c>
      <c r="AF56" s="217">
        <v>572</v>
      </c>
      <c r="AG56" s="217">
        <v>552</v>
      </c>
      <c r="AH56" s="217">
        <v>503</v>
      </c>
      <c r="AI56" s="217">
        <v>461</v>
      </c>
      <c r="AJ56" s="217">
        <v>823</v>
      </c>
      <c r="AK56" s="217">
        <v>901</v>
      </c>
      <c r="AL56" s="217">
        <v>978</v>
      </c>
      <c r="AM56" s="217">
        <v>925</v>
      </c>
      <c r="AN56" s="217">
        <v>913</v>
      </c>
      <c r="AO56" s="217">
        <v>886</v>
      </c>
      <c r="AP56" s="217">
        <v>924</v>
      </c>
      <c r="AQ56" s="217">
        <v>716</v>
      </c>
      <c r="AR56" s="217">
        <v>546</v>
      </c>
      <c r="AS56" s="217">
        <v>319</v>
      </c>
      <c r="AT56" s="217">
        <v>328</v>
      </c>
      <c r="AU56" s="217">
        <v>603</v>
      </c>
      <c r="AV56" s="217">
        <v>660</v>
      </c>
      <c r="AW56" s="217">
        <v>609</v>
      </c>
      <c r="AX56" s="217">
        <v>487</v>
      </c>
      <c r="AY56" s="217">
        <v>395</v>
      </c>
      <c r="AZ56" s="217">
        <v>0</v>
      </c>
      <c r="BA56" s="217">
        <v>0</v>
      </c>
      <c r="BB56" s="217">
        <v>0</v>
      </c>
      <c r="BC56" s="217">
        <v>0</v>
      </c>
      <c r="BD56" s="217">
        <v>0</v>
      </c>
      <c r="BE56" s="217">
        <v>0</v>
      </c>
      <c r="BF56" s="217">
        <v>0</v>
      </c>
      <c r="BG56" s="217">
        <v>0</v>
      </c>
      <c r="BH56" s="217">
        <v>0</v>
      </c>
      <c r="BI56" s="217">
        <v>0</v>
      </c>
      <c r="BJ56" s="217">
        <v>0</v>
      </c>
      <c r="BK56" s="217">
        <v>0</v>
      </c>
      <c r="BL56" s="217">
        <v>0</v>
      </c>
      <c r="BM56" s="217">
        <v>0</v>
      </c>
      <c r="BN56" s="217">
        <v>0</v>
      </c>
      <c r="BO56" s="217">
        <v>0</v>
      </c>
      <c r="BP56" s="217">
        <v>0</v>
      </c>
      <c r="BQ56" s="217">
        <v>0</v>
      </c>
      <c r="BR56" s="217">
        <v>0</v>
      </c>
      <c r="BS56" s="217">
        <v>0</v>
      </c>
      <c r="BT56" s="217">
        <v>0</v>
      </c>
      <c r="BU56" s="217">
        <v>0</v>
      </c>
      <c r="BV56" s="217">
        <v>0</v>
      </c>
      <c r="BW56" s="217">
        <v>0</v>
      </c>
      <c r="BX56" s="217">
        <v>0</v>
      </c>
      <c r="BY56" s="217">
        <v>0</v>
      </c>
      <c r="BZ56" s="217">
        <v>0</v>
      </c>
      <c r="CA56" s="217">
        <v>0</v>
      </c>
      <c r="CB56" s="217">
        <v>0</v>
      </c>
      <c r="CC56" s="217">
        <v>0</v>
      </c>
      <c r="CD56" s="217">
        <v>0</v>
      </c>
      <c r="CE56" s="218">
        <v>0</v>
      </c>
    </row>
    <row r="57" spans="1:83" s="168" customFormat="1" x14ac:dyDescent="0.35">
      <c r="B57" s="168" t="s">
        <v>303</v>
      </c>
      <c r="BQ57" s="221">
        <v>2</v>
      </c>
      <c r="BR57" s="221">
        <v>13</v>
      </c>
      <c r="BS57" s="221">
        <v>130</v>
      </c>
      <c r="BT57" s="221">
        <v>373</v>
      </c>
      <c r="BU57" s="221">
        <v>627</v>
      </c>
      <c r="BV57" s="221">
        <v>1282</v>
      </c>
      <c r="BW57" s="221">
        <v>2131</v>
      </c>
      <c r="BX57" s="221">
        <v>4010</v>
      </c>
      <c r="BY57" s="221">
        <v>4109</v>
      </c>
      <c r="BZ57" s="221">
        <v>4288</v>
      </c>
      <c r="CA57" s="221">
        <v>4641</v>
      </c>
      <c r="CB57" s="221">
        <v>5218</v>
      </c>
      <c r="CC57" s="221">
        <v>5822</v>
      </c>
      <c r="CD57" s="221">
        <v>5997</v>
      </c>
      <c r="CE57" s="222">
        <v>6124</v>
      </c>
    </row>
    <row r="58" spans="1:83" s="170" customFormat="1" x14ac:dyDescent="0.35">
      <c r="B58" s="170" t="s">
        <v>304</v>
      </c>
      <c r="BQ58" s="168">
        <v>0</v>
      </c>
      <c r="BR58" s="168">
        <v>0</v>
      </c>
      <c r="BS58" s="168">
        <v>42</v>
      </c>
      <c r="BT58" s="168">
        <v>142</v>
      </c>
      <c r="BU58" s="168">
        <v>288</v>
      </c>
      <c r="BV58" s="168">
        <v>706</v>
      </c>
      <c r="BW58" s="221">
        <v>1274</v>
      </c>
      <c r="BX58" s="221">
        <v>2126</v>
      </c>
      <c r="BY58" s="221">
        <v>2603</v>
      </c>
      <c r="BZ58" s="221">
        <v>3036</v>
      </c>
      <c r="CA58" s="221">
        <v>3115</v>
      </c>
      <c r="CB58" s="221">
        <v>3511</v>
      </c>
      <c r="CC58" s="221">
        <v>3990</v>
      </c>
      <c r="CD58" s="221">
        <v>4167</v>
      </c>
      <c r="CE58" s="222">
        <v>4305</v>
      </c>
    </row>
    <row r="59" spans="1:83" s="170" customFormat="1" x14ac:dyDescent="0.35">
      <c r="B59" s="170" t="s">
        <v>305</v>
      </c>
      <c r="BQ59" s="168">
        <v>2</v>
      </c>
      <c r="BR59" s="168">
        <v>13</v>
      </c>
      <c r="BS59" s="168">
        <v>88</v>
      </c>
      <c r="BT59" s="168">
        <v>230</v>
      </c>
      <c r="BU59" s="168">
        <v>339</v>
      </c>
      <c r="BV59" s="168">
        <v>576</v>
      </c>
      <c r="BW59" s="221">
        <v>856</v>
      </c>
      <c r="BX59" s="221">
        <v>1883</v>
      </c>
      <c r="BY59" s="221">
        <v>1506</v>
      </c>
      <c r="BZ59" s="221">
        <v>1252</v>
      </c>
      <c r="CA59" s="221">
        <v>1526</v>
      </c>
      <c r="CB59" s="221">
        <v>1707</v>
      </c>
      <c r="CC59" s="221">
        <v>1832</v>
      </c>
      <c r="CD59" s="221">
        <v>1830</v>
      </c>
      <c r="CE59" s="222">
        <v>1819</v>
      </c>
    </row>
    <row r="60" spans="1:83" x14ac:dyDescent="0.35">
      <c r="B60" s="207" t="s">
        <v>307</v>
      </c>
      <c r="D60" s="197">
        <v>0</v>
      </c>
      <c r="E60" s="197">
        <v>0</v>
      </c>
      <c r="F60" s="197">
        <v>0</v>
      </c>
      <c r="G60" s="197">
        <v>0</v>
      </c>
      <c r="H60" s="197">
        <v>0</v>
      </c>
      <c r="I60" s="197">
        <v>0</v>
      </c>
      <c r="J60" s="197">
        <v>0</v>
      </c>
      <c r="K60" s="197">
        <v>0</v>
      </c>
      <c r="L60" s="197">
        <v>0</v>
      </c>
      <c r="M60" s="197">
        <v>0</v>
      </c>
      <c r="N60" s="197">
        <v>0</v>
      </c>
      <c r="O60" s="197">
        <v>0</v>
      </c>
      <c r="P60" s="197">
        <v>0</v>
      </c>
      <c r="Q60" s="197">
        <v>0</v>
      </c>
      <c r="R60" s="197">
        <v>0</v>
      </c>
      <c r="S60" s="197">
        <v>0</v>
      </c>
      <c r="T60" s="197">
        <v>0</v>
      </c>
      <c r="U60" s="197">
        <v>0</v>
      </c>
      <c r="V60" s="197">
        <v>0</v>
      </c>
      <c r="W60" s="197">
        <v>0</v>
      </c>
      <c r="X60" s="197">
        <v>0</v>
      </c>
      <c r="Y60" s="197">
        <v>0</v>
      </c>
      <c r="Z60" s="197">
        <v>0</v>
      </c>
      <c r="AA60" s="197">
        <v>0</v>
      </c>
      <c r="AB60" s="197">
        <v>0</v>
      </c>
      <c r="AC60" s="197">
        <v>0</v>
      </c>
      <c r="AD60" s="197">
        <v>0</v>
      </c>
      <c r="AE60" s="197">
        <v>0</v>
      </c>
      <c r="AF60" s="197">
        <v>0</v>
      </c>
      <c r="AG60" s="197">
        <v>0</v>
      </c>
      <c r="AH60" s="197">
        <v>0</v>
      </c>
      <c r="AI60" s="197">
        <v>0</v>
      </c>
      <c r="AJ60" s="197">
        <v>0</v>
      </c>
      <c r="AK60" s="197">
        <v>0</v>
      </c>
      <c r="AL60" s="197">
        <v>0</v>
      </c>
      <c r="AM60" s="197">
        <v>0</v>
      </c>
      <c r="AN60" s="197">
        <v>0</v>
      </c>
      <c r="AO60" s="197">
        <v>0</v>
      </c>
      <c r="AP60" s="197">
        <v>0</v>
      </c>
      <c r="AQ60" s="197">
        <v>0</v>
      </c>
      <c r="AR60" s="197">
        <v>0</v>
      </c>
      <c r="AS60" s="197">
        <v>0</v>
      </c>
      <c r="AT60" s="197">
        <v>0</v>
      </c>
      <c r="AU60" s="197">
        <v>0</v>
      </c>
      <c r="AV60" s="197">
        <v>0</v>
      </c>
      <c r="AW60" s="197">
        <v>0</v>
      </c>
      <c r="AX60" s="197">
        <v>0</v>
      </c>
      <c r="AY60" s="197">
        <v>0</v>
      </c>
      <c r="AZ60" s="197">
        <v>0</v>
      </c>
      <c r="BA60" s="197">
        <v>0</v>
      </c>
      <c r="BB60" s="197">
        <v>0</v>
      </c>
      <c r="BC60" s="197">
        <v>0</v>
      </c>
      <c r="BD60" s="197">
        <v>0</v>
      </c>
      <c r="BE60" s="197">
        <v>0</v>
      </c>
      <c r="BF60" s="197">
        <v>0</v>
      </c>
      <c r="BG60" s="197">
        <v>0</v>
      </c>
      <c r="BH60" s="197">
        <v>0</v>
      </c>
      <c r="BI60" s="197">
        <v>0</v>
      </c>
      <c r="BJ60" s="197">
        <v>0</v>
      </c>
      <c r="BK60" s="197">
        <v>0</v>
      </c>
      <c r="BL60" s="197">
        <v>0</v>
      </c>
      <c r="BM60" s="197">
        <v>0</v>
      </c>
      <c r="BN60" s="197">
        <v>0</v>
      </c>
      <c r="BO60" s="197">
        <v>0</v>
      </c>
      <c r="BP60" s="197">
        <v>0</v>
      </c>
      <c r="BQ60" s="197">
        <v>0</v>
      </c>
      <c r="BR60" s="197">
        <v>0</v>
      </c>
      <c r="BS60" s="197">
        <v>0</v>
      </c>
      <c r="BT60" s="197">
        <v>0</v>
      </c>
      <c r="BU60" s="197">
        <v>0</v>
      </c>
      <c r="BV60" s="197">
        <v>0</v>
      </c>
      <c r="BW60" s="197">
        <v>0</v>
      </c>
      <c r="BX60" s="197">
        <v>0</v>
      </c>
      <c r="BY60" s="197">
        <v>0</v>
      </c>
      <c r="BZ60" s="197">
        <v>0</v>
      </c>
      <c r="CA60" s="197">
        <v>0</v>
      </c>
      <c r="CB60" s="197">
        <v>0</v>
      </c>
      <c r="CC60" s="197">
        <v>0</v>
      </c>
      <c r="CD60" s="197">
        <v>0</v>
      </c>
      <c r="CE60" s="220">
        <v>0</v>
      </c>
    </row>
    <row r="61" spans="1:83" x14ac:dyDescent="0.35">
      <c r="B61" s="207" t="s">
        <v>308</v>
      </c>
      <c r="D61" s="197">
        <v>0</v>
      </c>
      <c r="E61" s="197">
        <v>0</v>
      </c>
      <c r="F61" s="197">
        <v>0</v>
      </c>
      <c r="G61" s="197">
        <v>0</v>
      </c>
      <c r="H61" s="197">
        <v>0</v>
      </c>
      <c r="I61" s="197">
        <v>0</v>
      </c>
      <c r="J61" s="197">
        <v>0</v>
      </c>
      <c r="K61" s="197">
        <v>0</v>
      </c>
      <c r="L61" s="197">
        <v>0</v>
      </c>
      <c r="M61" s="197">
        <v>0</v>
      </c>
      <c r="N61" s="197">
        <v>0</v>
      </c>
      <c r="O61" s="197">
        <v>0</v>
      </c>
      <c r="P61" s="197">
        <v>0</v>
      </c>
      <c r="Q61" s="197">
        <v>0</v>
      </c>
      <c r="R61" s="197">
        <v>0</v>
      </c>
      <c r="S61" s="197">
        <v>0</v>
      </c>
      <c r="T61" s="197">
        <v>0</v>
      </c>
      <c r="U61" s="197">
        <v>0</v>
      </c>
      <c r="V61" s="197">
        <v>0</v>
      </c>
      <c r="W61" s="197">
        <v>0</v>
      </c>
      <c r="X61" s="197">
        <v>0</v>
      </c>
      <c r="Y61" s="197">
        <v>0</v>
      </c>
      <c r="Z61" s="197">
        <v>0</v>
      </c>
      <c r="AA61" s="197">
        <v>0</v>
      </c>
      <c r="AB61" s="197">
        <v>0</v>
      </c>
      <c r="AC61" s="197">
        <v>0</v>
      </c>
      <c r="AD61" s="197">
        <v>0</v>
      </c>
      <c r="AE61" s="197">
        <v>0</v>
      </c>
      <c r="AF61" s="197">
        <v>0</v>
      </c>
      <c r="AG61" s="197">
        <v>0</v>
      </c>
      <c r="AH61" s="197">
        <v>0</v>
      </c>
      <c r="AI61" s="197">
        <v>0</v>
      </c>
      <c r="AJ61" s="197">
        <v>0</v>
      </c>
      <c r="AK61" s="197">
        <v>0</v>
      </c>
      <c r="AL61" s="197">
        <v>0</v>
      </c>
      <c r="AM61" s="197">
        <v>0</v>
      </c>
      <c r="AN61" s="197">
        <v>0</v>
      </c>
      <c r="AO61" s="197">
        <v>0</v>
      </c>
      <c r="AP61" s="197">
        <v>0</v>
      </c>
      <c r="AQ61" s="197">
        <v>0</v>
      </c>
      <c r="AR61" s="197">
        <v>0</v>
      </c>
      <c r="AS61" s="197">
        <v>0</v>
      </c>
      <c r="AT61" s="197">
        <v>0</v>
      </c>
      <c r="AU61" s="197">
        <v>0</v>
      </c>
      <c r="AV61" s="197">
        <v>0</v>
      </c>
      <c r="AW61" s="197">
        <v>0</v>
      </c>
      <c r="AX61" s="197">
        <v>0</v>
      </c>
      <c r="AY61" s="197">
        <v>0</v>
      </c>
      <c r="AZ61" s="197">
        <v>0</v>
      </c>
      <c r="BA61" s="197">
        <v>9759</v>
      </c>
      <c r="BB61" s="197">
        <v>9953</v>
      </c>
      <c r="BC61" s="197">
        <v>10084</v>
      </c>
      <c r="BD61" s="197">
        <v>11106</v>
      </c>
      <c r="BE61" s="197">
        <v>11202</v>
      </c>
      <c r="BF61" s="197">
        <v>11358</v>
      </c>
      <c r="BG61" s="197">
        <v>11486</v>
      </c>
      <c r="BH61" s="197">
        <v>11430</v>
      </c>
      <c r="BI61" s="197">
        <v>11555</v>
      </c>
      <c r="BJ61" s="197">
        <v>11750</v>
      </c>
      <c r="BK61" s="197">
        <v>12123</v>
      </c>
      <c r="BL61" s="197">
        <v>12421</v>
      </c>
      <c r="BM61" s="197">
        <v>12681</v>
      </c>
      <c r="BN61" s="197">
        <v>12783</v>
      </c>
      <c r="BO61" s="197">
        <v>12686</v>
      </c>
      <c r="BP61" s="197">
        <v>12683</v>
      </c>
      <c r="BQ61" s="197">
        <v>12585</v>
      </c>
      <c r="BR61" s="197">
        <v>12467</v>
      </c>
      <c r="BS61" s="197">
        <v>12215</v>
      </c>
      <c r="BT61" s="197">
        <v>12025</v>
      </c>
      <c r="BU61" s="197">
        <v>11808</v>
      </c>
      <c r="BV61" s="197">
        <v>11568</v>
      </c>
      <c r="BW61" s="197">
        <v>11391</v>
      </c>
      <c r="BX61" s="197">
        <v>11142</v>
      </c>
      <c r="BY61" s="197">
        <v>11256</v>
      </c>
      <c r="BZ61" s="197">
        <v>11503</v>
      </c>
      <c r="CA61" s="197">
        <v>11694</v>
      </c>
      <c r="CB61" s="197">
        <v>11899</v>
      </c>
      <c r="CC61" s="197">
        <v>12109</v>
      </c>
      <c r="CD61" s="197">
        <v>12160</v>
      </c>
      <c r="CE61" s="220">
        <v>12009</v>
      </c>
    </row>
    <row r="62" spans="1:83" s="228" customFormat="1" ht="16" thickBot="1" x14ac:dyDescent="0.4">
      <c r="A62" s="223"/>
      <c r="B62" s="224"/>
      <c r="C62" s="225"/>
      <c r="D62" s="226"/>
      <c r="E62" s="226"/>
      <c r="F62" s="226"/>
      <c r="G62" s="226"/>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226"/>
      <c r="BE62" s="226"/>
      <c r="BF62" s="226"/>
      <c r="BG62" s="226"/>
      <c r="BH62" s="226"/>
      <c r="BI62" s="226"/>
      <c r="BJ62" s="226"/>
      <c r="BK62" s="226"/>
      <c r="BL62" s="226"/>
      <c r="BM62" s="226"/>
      <c r="BN62" s="226"/>
      <c r="BO62" s="226"/>
      <c r="BP62" s="226"/>
      <c r="BQ62" s="226"/>
      <c r="BR62" s="226"/>
      <c r="BS62" s="226"/>
      <c r="BT62" s="226"/>
      <c r="BU62" s="226"/>
      <c r="BV62" s="226"/>
      <c r="BW62" s="226"/>
      <c r="BX62" s="226"/>
      <c r="BY62" s="226"/>
      <c r="BZ62" s="226"/>
      <c r="CA62" s="226"/>
      <c r="CB62" s="226"/>
      <c r="CC62" s="226"/>
      <c r="CD62" s="226"/>
      <c r="CE62" s="227"/>
    </row>
    <row r="64" spans="1:83" x14ac:dyDescent="0.35">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row>
  </sheetData>
  <hyperlinks>
    <hyperlink ref="A1" location="Contents!A1" display="Contents page" xr:uid="{00000000-0004-0000-0700-000000000000}"/>
    <hyperlink ref="B1" location="Notes!A1" display="Information relating to this table can be found in the 'Notes' tab" xr:uid="{00000000-0004-0000-07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9C9C9"/>
  </sheetPr>
  <dimension ref="A1:CK147"/>
  <sheetViews>
    <sheetView zoomScale="70" zoomScaleNormal="70" workbookViewId="0">
      <pane xSplit="3" ySplit="4" topLeftCell="BY5" activePane="bottomRight" state="frozen"/>
      <selection pane="topRight" activeCell="D1" sqref="D1"/>
      <selection pane="bottomLeft" activeCell="A5" sqref="A5"/>
      <selection pane="bottomRight"/>
    </sheetView>
  </sheetViews>
  <sheetFormatPr defaultColWidth="9" defaultRowHeight="15.5" x14ac:dyDescent="0.35"/>
  <cols>
    <col min="1" max="1" width="23" style="163" bestFit="1" customWidth="1"/>
    <col min="2" max="2" width="75.81640625" style="53" customWidth="1"/>
    <col min="3" max="3" width="25.81640625" style="53" customWidth="1"/>
    <col min="4" max="75" width="12.81640625" style="61" customWidth="1"/>
    <col min="76" max="83" width="12.81640625" style="53" customWidth="1"/>
    <col min="84" max="87" width="9" style="53" customWidth="1"/>
    <col min="88" max="89" width="10.453125" style="53" bestFit="1" customWidth="1"/>
    <col min="90" max="90" width="9" style="53" customWidth="1"/>
    <col min="91" max="16384" width="9" style="53"/>
  </cols>
  <sheetData>
    <row r="1" spans="1:83" s="15" customFormat="1" ht="25.5" customHeight="1" thickBot="1" x14ac:dyDescent="0.3">
      <c r="A1" s="45" t="s">
        <v>46</v>
      </c>
      <c r="B1" s="46" t="s">
        <v>114</v>
      </c>
      <c r="C1" s="110"/>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row>
    <row r="2" spans="1:83" ht="33" customHeight="1" x14ac:dyDescent="0.35">
      <c r="A2" s="48" t="s">
        <v>47</v>
      </c>
      <c r="B2" s="17" t="s">
        <v>349</v>
      </c>
      <c r="C2" s="139"/>
      <c r="D2" s="51" t="s">
        <v>171</v>
      </c>
      <c r="E2" s="51" t="s">
        <v>172</v>
      </c>
      <c r="F2" s="51" t="s">
        <v>173</v>
      </c>
      <c r="G2" s="51" t="s">
        <v>174</v>
      </c>
      <c r="H2" s="51" t="s">
        <v>175</v>
      </c>
      <c r="I2" s="51" t="s">
        <v>176</v>
      </c>
      <c r="J2" s="51" t="s">
        <v>177</v>
      </c>
      <c r="K2" s="51" t="s">
        <v>178</v>
      </c>
      <c r="L2" s="51" t="s">
        <v>179</v>
      </c>
      <c r="M2" s="51" t="s">
        <v>180</v>
      </c>
      <c r="N2" s="51" t="s">
        <v>181</v>
      </c>
      <c r="O2" s="51" t="s">
        <v>182</v>
      </c>
      <c r="P2" s="51" t="s">
        <v>183</v>
      </c>
      <c r="Q2" s="51" t="s">
        <v>184</v>
      </c>
      <c r="R2" s="51" t="s">
        <v>185</v>
      </c>
      <c r="S2" s="51" t="s">
        <v>186</v>
      </c>
      <c r="T2" s="51" t="s">
        <v>187</v>
      </c>
      <c r="U2" s="51" t="s">
        <v>188</v>
      </c>
      <c r="V2" s="51" t="s">
        <v>189</v>
      </c>
      <c r="W2" s="51" t="s">
        <v>190</v>
      </c>
      <c r="X2" s="51" t="s">
        <v>191</v>
      </c>
      <c r="Y2" s="51" t="s">
        <v>192</v>
      </c>
      <c r="Z2" s="51" t="s">
        <v>193</v>
      </c>
      <c r="AA2" s="51" t="s">
        <v>194</v>
      </c>
      <c r="AB2" s="51" t="s">
        <v>195</v>
      </c>
      <c r="AC2" s="51" t="s">
        <v>196</v>
      </c>
      <c r="AD2" s="51" t="s">
        <v>197</v>
      </c>
      <c r="AE2" s="51" t="s">
        <v>198</v>
      </c>
      <c r="AF2" s="51" t="s">
        <v>199</v>
      </c>
      <c r="AG2" s="51" t="s">
        <v>200</v>
      </c>
      <c r="AH2" s="51" t="s">
        <v>201</v>
      </c>
      <c r="AI2" s="51" t="s">
        <v>202</v>
      </c>
      <c r="AJ2" s="51" t="s">
        <v>203</v>
      </c>
      <c r="AK2" s="51" t="s">
        <v>204</v>
      </c>
      <c r="AL2" s="51" t="s">
        <v>205</v>
      </c>
      <c r="AM2" s="51" t="s">
        <v>206</v>
      </c>
      <c r="AN2" s="51" t="s">
        <v>207</v>
      </c>
      <c r="AO2" s="51" t="s">
        <v>208</v>
      </c>
      <c r="AP2" s="51" t="s">
        <v>209</v>
      </c>
      <c r="AQ2" s="51" t="s">
        <v>210</v>
      </c>
      <c r="AR2" s="51" t="s">
        <v>211</v>
      </c>
      <c r="AS2" s="51" t="s">
        <v>212</v>
      </c>
      <c r="AT2" s="51" t="s">
        <v>213</v>
      </c>
      <c r="AU2" s="51" t="s">
        <v>214</v>
      </c>
      <c r="AV2" s="51" t="s">
        <v>215</v>
      </c>
      <c r="AW2" s="51" t="s">
        <v>216</v>
      </c>
      <c r="AX2" s="51" t="s">
        <v>217</v>
      </c>
      <c r="AY2" s="51" t="s">
        <v>116</v>
      </c>
      <c r="AZ2" s="51" t="s">
        <v>117</v>
      </c>
      <c r="BA2" s="51" t="s">
        <v>118</v>
      </c>
      <c r="BB2" s="51" t="s">
        <v>119</v>
      </c>
      <c r="BC2" s="51" t="s">
        <v>120</v>
      </c>
      <c r="BD2" s="51" t="s">
        <v>121</v>
      </c>
      <c r="BE2" s="51" t="s">
        <v>122</v>
      </c>
      <c r="BF2" s="51" t="s">
        <v>123</v>
      </c>
      <c r="BG2" s="51" t="s">
        <v>124</v>
      </c>
      <c r="BH2" s="51" t="s">
        <v>125</v>
      </c>
      <c r="BI2" s="51" t="s">
        <v>126</v>
      </c>
      <c r="BJ2" s="51" t="s">
        <v>127</v>
      </c>
      <c r="BK2" s="51" t="s">
        <v>128</v>
      </c>
      <c r="BL2" s="51" t="s">
        <v>129</v>
      </c>
      <c r="BM2" s="51" t="s">
        <v>130</v>
      </c>
      <c r="BN2" s="51" t="s">
        <v>131</v>
      </c>
      <c r="BO2" s="51" t="s">
        <v>132</v>
      </c>
      <c r="BP2" s="51" t="s">
        <v>133</v>
      </c>
      <c r="BQ2" s="51" t="s">
        <v>134</v>
      </c>
      <c r="BR2" s="51" t="s">
        <v>135</v>
      </c>
      <c r="BS2" s="51" t="s">
        <v>136</v>
      </c>
      <c r="BT2" s="51" t="s">
        <v>137</v>
      </c>
      <c r="BU2" s="51" t="s">
        <v>138</v>
      </c>
      <c r="BV2" s="51" t="s">
        <v>139</v>
      </c>
      <c r="BW2" s="51" t="s">
        <v>140</v>
      </c>
      <c r="BX2" s="51" t="s">
        <v>141</v>
      </c>
      <c r="BY2" s="51" t="s">
        <v>142</v>
      </c>
      <c r="BZ2" s="51" t="s">
        <v>143</v>
      </c>
      <c r="CA2" s="51" t="s">
        <v>144</v>
      </c>
      <c r="CB2" s="51" t="s">
        <v>145</v>
      </c>
      <c r="CC2" s="51" t="s">
        <v>146</v>
      </c>
      <c r="CD2" s="51" t="s">
        <v>147</v>
      </c>
      <c r="CE2" s="52" t="s">
        <v>148</v>
      </c>
    </row>
    <row r="3" spans="1:83" s="54" customFormat="1" x14ac:dyDescent="0.35">
      <c r="A3" s="112">
        <v>2023</v>
      </c>
      <c r="B3" s="20" t="s">
        <v>245</v>
      </c>
      <c r="C3" s="22"/>
      <c r="D3" s="56" t="s">
        <v>150</v>
      </c>
      <c r="E3" s="56" t="s">
        <v>150</v>
      </c>
      <c r="F3" s="56" t="s">
        <v>150</v>
      </c>
      <c r="G3" s="56" t="s">
        <v>150</v>
      </c>
      <c r="H3" s="56" t="s">
        <v>150</v>
      </c>
      <c r="I3" s="56" t="s">
        <v>150</v>
      </c>
      <c r="J3" s="56" t="s">
        <v>150</v>
      </c>
      <c r="K3" s="56" t="s">
        <v>150</v>
      </c>
      <c r="L3" s="56" t="s">
        <v>150</v>
      </c>
      <c r="M3" s="56" t="s">
        <v>150</v>
      </c>
      <c r="N3" s="56" t="s">
        <v>150</v>
      </c>
      <c r="O3" s="56" t="s">
        <v>150</v>
      </c>
      <c r="P3" s="56" t="s">
        <v>150</v>
      </c>
      <c r="Q3" s="56" t="s">
        <v>150</v>
      </c>
      <c r="R3" s="56" t="s">
        <v>150</v>
      </c>
      <c r="S3" s="56" t="s">
        <v>150</v>
      </c>
      <c r="T3" s="56" t="s">
        <v>150</v>
      </c>
      <c r="U3" s="56" t="s">
        <v>150</v>
      </c>
      <c r="V3" s="56" t="s">
        <v>150</v>
      </c>
      <c r="W3" s="56" t="s">
        <v>150</v>
      </c>
      <c r="X3" s="56" t="s">
        <v>150</v>
      </c>
      <c r="Y3" s="56" t="s">
        <v>150</v>
      </c>
      <c r="Z3" s="56" t="s">
        <v>150</v>
      </c>
      <c r="AA3" s="56" t="s">
        <v>150</v>
      </c>
      <c r="AB3" s="56" t="s">
        <v>150</v>
      </c>
      <c r="AC3" s="56" t="s">
        <v>150</v>
      </c>
      <c r="AD3" s="56" t="s">
        <v>150</v>
      </c>
      <c r="AE3" s="56" t="s">
        <v>150</v>
      </c>
      <c r="AF3" s="56" t="s">
        <v>150</v>
      </c>
      <c r="AG3" s="56" t="s">
        <v>150</v>
      </c>
      <c r="AH3" s="56" t="s">
        <v>150</v>
      </c>
      <c r="AI3" s="56" t="s">
        <v>150</v>
      </c>
      <c r="AJ3" s="56" t="s">
        <v>150</v>
      </c>
      <c r="AK3" s="56" t="s">
        <v>150</v>
      </c>
      <c r="AL3" s="56" t="s">
        <v>150</v>
      </c>
      <c r="AM3" s="56" t="s">
        <v>150</v>
      </c>
      <c r="AN3" s="56" t="s">
        <v>150</v>
      </c>
      <c r="AO3" s="56" t="s">
        <v>150</v>
      </c>
      <c r="AP3" s="56" t="s">
        <v>150</v>
      </c>
      <c r="AQ3" s="56" t="s">
        <v>150</v>
      </c>
      <c r="AR3" s="56" t="s">
        <v>150</v>
      </c>
      <c r="AS3" s="56" t="s">
        <v>150</v>
      </c>
      <c r="AT3" s="56" t="s">
        <v>150</v>
      </c>
      <c r="AU3" s="56" t="s">
        <v>150</v>
      </c>
      <c r="AV3" s="56" t="s">
        <v>150</v>
      </c>
      <c r="AW3" s="56" t="s">
        <v>150</v>
      </c>
      <c r="AX3" s="56" t="s">
        <v>150</v>
      </c>
      <c r="AY3" s="56" t="s">
        <v>150</v>
      </c>
      <c r="AZ3" s="56" t="s">
        <v>150</v>
      </c>
      <c r="BA3" s="56" t="s">
        <v>150</v>
      </c>
      <c r="BB3" s="56" t="s">
        <v>150</v>
      </c>
      <c r="BC3" s="56" t="s">
        <v>150</v>
      </c>
      <c r="BD3" s="56" t="s">
        <v>150</v>
      </c>
      <c r="BE3" s="56" t="s">
        <v>150</v>
      </c>
      <c r="BF3" s="56" t="s">
        <v>150</v>
      </c>
      <c r="BG3" s="56" t="s">
        <v>150</v>
      </c>
      <c r="BH3" s="56" t="s">
        <v>150</v>
      </c>
      <c r="BI3" s="56" t="s">
        <v>150</v>
      </c>
      <c r="BJ3" s="56" t="s">
        <v>150</v>
      </c>
      <c r="BK3" s="56" t="s">
        <v>150</v>
      </c>
      <c r="BL3" s="56" t="s">
        <v>150</v>
      </c>
      <c r="BM3" s="56" t="s">
        <v>150</v>
      </c>
      <c r="BN3" s="56" t="s">
        <v>150</v>
      </c>
      <c r="BO3" s="56" t="s">
        <v>150</v>
      </c>
      <c r="BP3" s="56" t="s">
        <v>150</v>
      </c>
      <c r="BQ3" s="56" t="s">
        <v>150</v>
      </c>
      <c r="BR3" s="56" t="s">
        <v>150</v>
      </c>
      <c r="BS3" s="56" t="s">
        <v>150</v>
      </c>
      <c r="BT3" s="56" t="s">
        <v>150</v>
      </c>
      <c r="BU3" s="56" t="s">
        <v>150</v>
      </c>
      <c r="BV3" s="56" t="s">
        <v>150</v>
      </c>
      <c r="BW3" s="56" t="s">
        <v>150</v>
      </c>
      <c r="BX3" s="56" t="s">
        <v>150</v>
      </c>
      <c r="BY3" s="56" t="s">
        <v>150</v>
      </c>
      <c r="BZ3" s="56" t="s">
        <v>151</v>
      </c>
      <c r="CA3" s="56" t="s">
        <v>151</v>
      </c>
      <c r="CB3" s="56" t="s">
        <v>151</v>
      </c>
      <c r="CC3" s="56" t="s">
        <v>151</v>
      </c>
      <c r="CD3" s="56" t="s">
        <v>151</v>
      </c>
      <c r="CE3" s="57" t="s">
        <v>151</v>
      </c>
    </row>
    <row r="4" spans="1:83" x14ac:dyDescent="0.35">
      <c r="A4" s="113"/>
      <c r="B4" s="114"/>
      <c r="C4" s="14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c r="BC4" s="230"/>
      <c r="BD4" s="230"/>
      <c r="BE4" s="230"/>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52"/>
    </row>
    <row r="5" spans="1:83" ht="27" customHeight="1" x14ac:dyDescent="0.35">
      <c r="A5" s="153"/>
      <c r="B5" s="108" t="s">
        <v>350</v>
      </c>
      <c r="C5" s="231"/>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c r="CA5" s="159"/>
      <c r="CB5" s="159"/>
      <c r="CC5" s="159"/>
      <c r="CD5" s="159"/>
      <c r="CE5" s="160"/>
    </row>
    <row r="6" spans="1:83" x14ac:dyDescent="0.35">
      <c r="A6" s="153"/>
      <c r="B6" s="53" t="s">
        <v>249</v>
      </c>
      <c r="C6" s="232" t="s">
        <v>248</v>
      </c>
      <c r="D6" s="159"/>
      <c r="E6" s="159"/>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c r="AE6" s="159"/>
      <c r="AF6" s="159"/>
      <c r="AG6" s="159"/>
      <c r="AH6" s="159">
        <v>29.110512129380052</v>
      </c>
      <c r="AI6" s="159">
        <v>33.549592894152475</v>
      </c>
      <c r="AJ6" s="159">
        <v>40.369007052134776</v>
      </c>
      <c r="AK6" s="159">
        <v>46.752225119122535</v>
      </c>
      <c r="AL6" s="159">
        <v>54.320191795418218</v>
      </c>
      <c r="AM6" s="159">
        <v>59.875101756018147</v>
      </c>
      <c r="AN6" s="159">
        <v>65.101994394921959</v>
      </c>
      <c r="AO6" s="159">
        <v>74.2190013532487</v>
      </c>
      <c r="AP6" s="159">
        <v>80.449906377863556</v>
      </c>
      <c r="AQ6" s="159">
        <v>90.01536154090887</v>
      </c>
      <c r="AR6" s="159">
        <v>97.347068426548574</v>
      </c>
      <c r="AS6" s="159">
        <v>106.17280948270272</v>
      </c>
      <c r="AT6" s="159">
        <v>124.86515488177545</v>
      </c>
      <c r="AU6" s="159">
        <v>152.5137354583984</v>
      </c>
      <c r="AV6" s="159">
        <v>0</v>
      </c>
      <c r="AW6" s="159">
        <v>0</v>
      </c>
      <c r="AX6" s="159">
        <v>0</v>
      </c>
      <c r="AY6" s="159">
        <v>0</v>
      </c>
      <c r="AZ6" s="159">
        <v>0</v>
      </c>
      <c r="BA6" s="159">
        <v>0</v>
      </c>
      <c r="BB6" s="159">
        <v>0</v>
      </c>
      <c r="BC6" s="159">
        <v>0</v>
      </c>
      <c r="BD6" s="159">
        <v>0</v>
      </c>
      <c r="BE6" s="159">
        <v>0</v>
      </c>
      <c r="BF6" s="159">
        <v>0</v>
      </c>
      <c r="BG6" s="159">
        <v>0</v>
      </c>
      <c r="BH6" s="159">
        <v>0</v>
      </c>
      <c r="BI6" s="159">
        <v>0</v>
      </c>
      <c r="BJ6" s="159">
        <v>0</v>
      </c>
      <c r="BK6" s="159">
        <v>0</v>
      </c>
      <c r="BL6" s="159">
        <v>0</v>
      </c>
      <c r="BM6" s="159">
        <v>0</v>
      </c>
      <c r="BN6" s="159">
        <v>0</v>
      </c>
      <c r="BO6" s="159">
        <v>0</v>
      </c>
      <c r="BP6" s="159">
        <v>0</v>
      </c>
      <c r="BQ6" s="159">
        <v>0</v>
      </c>
      <c r="BR6" s="159">
        <v>0</v>
      </c>
      <c r="BS6" s="159">
        <v>0</v>
      </c>
      <c r="BT6" s="159">
        <v>0</v>
      </c>
      <c r="BU6" s="159">
        <v>0</v>
      </c>
      <c r="BV6" s="159">
        <v>0</v>
      </c>
      <c r="BW6" s="159">
        <v>0</v>
      </c>
      <c r="BX6" s="159">
        <v>0</v>
      </c>
      <c r="BY6" s="159">
        <v>0</v>
      </c>
      <c r="BZ6" s="159">
        <v>0</v>
      </c>
      <c r="CA6" s="159">
        <v>0</v>
      </c>
      <c r="CB6" s="159">
        <v>0</v>
      </c>
      <c r="CC6" s="159">
        <v>0</v>
      </c>
      <c r="CD6" s="159">
        <v>0</v>
      </c>
      <c r="CE6" s="160">
        <v>0</v>
      </c>
    </row>
    <row r="7" spans="1:83" x14ac:dyDescent="0.35">
      <c r="A7" s="153"/>
      <c r="B7" s="53" t="s">
        <v>351</v>
      </c>
      <c r="C7" s="232" t="s">
        <v>248</v>
      </c>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v>1798</v>
      </c>
      <c r="AI7" s="159">
        <v>2830</v>
      </c>
      <c r="AJ7" s="159">
        <v>3005</v>
      </c>
      <c r="AK7" s="159">
        <v>3448</v>
      </c>
      <c r="AL7" s="159">
        <v>3751</v>
      </c>
      <c r="AM7" s="159">
        <v>4095</v>
      </c>
      <c r="AN7" s="159">
        <v>4396</v>
      </c>
      <c r="AO7" s="159">
        <v>4602</v>
      </c>
      <c r="AP7" s="159">
        <v>4661</v>
      </c>
      <c r="AQ7" s="159">
        <v>4760.201</v>
      </c>
      <c r="AR7" s="159">
        <v>4693.6689999999999</v>
      </c>
      <c r="AS7" s="159">
        <v>4736.817</v>
      </c>
      <c r="AT7" s="159">
        <v>4819.6320000000005</v>
      </c>
      <c r="AU7" s="159">
        <v>5437.5395747970842</v>
      </c>
      <c r="AV7" s="159">
        <v>5953.1810000000005</v>
      </c>
      <c r="AW7" s="159">
        <v>6331.3990000000003</v>
      </c>
      <c r="AX7" s="159">
        <v>6403.6940000000004</v>
      </c>
      <c r="AY7" s="159">
        <v>6642.2250000000004</v>
      </c>
      <c r="AZ7" s="159">
        <v>6941.3710000000001</v>
      </c>
      <c r="BA7" s="159">
        <v>7088.2730000000001</v>
      </c>
      <c r="BB7" s="159">
        <v>7294.9489999999996</v>
      </c>
      <c r="BC7" s="159">
        <v>8283.3439999999991</v>
      </c>
      <c r="BD7" s="159">
        <v>8659.5450000000001</v>
      </c>
      <c r="BE7" s="159">
        <v>8795.2162844499999</v>
      </c>
      <c r="BF7" s="159">
        <v>8945.096379300001</v>
      </c>
      <c r="BG7" s="159"/>
      <c r="BH7" s="159"/>
      <c r="BI7" s="159"/>
      <c r="BJ7" s="159"/>
      <c r="BK7" s="159"/>
      <c r="BL7" s="159"/>
      <c r="BM7" s="159"/>
      <c r="BN7" s="159"/>
      <c r="BO7" s="159"/>
      <c r="BP7" s="159"/>
      <c r="BQ7" s="159"/>
      <c r="BR7" s="159"/>
      <c r="BS7" s="159"/>
      <c r="BT7" s="159"/>
      <c r="BU7" s="159"/>
      <c r="BV7" s="159"/>
      <c r="BW7" s="159"/>
      <c r="BX7" s="159"/>
      <c r="BY7" s="159"/>
      <c r="BZ7" s="159"/>
      <c r="CA7" s="159"/>
      <c r="CB7" s="159"/>
      <c r="CC7" s="159"/>
      <c r="CD7" s="159"/>
      <c r="CE7" s="160"/>
    </row>
    <row r="8" spans="1:83" x14ac:dyDescent="0.35">
      <c r="A8" s="153"/>
      <c r="B8" s="53" t="s">
        <v>259</v>
      </c>
      <c r="C8" s="232" t="s">
        <v>248</v>
      </c>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159"/>
      <c r="AF8" s="159"/>
      <c r="AG8" s="159"/>
      <c r="AH8" s="159">
        <v>0</v>
      </c>
      <c r="AI8" s="159">
        <v>0</v>
      </c>
      <c r="AJ8" s="159">
        <v>0</v>
      </c>
      <c r="AK8" s="159">
        <v>0</v>
      </c>
      <c r="AL8" s="159">
        <v>0</v>
      </c>
      <c r="AM8" s="159">
        <v>0</v>
      </c>
      <c r="AN8" s="159">
        <v>0</v>
      </c>
      <c r="AO8" s="159">
        <v>0</v>
      </c>
      <c r="AP8" s="159">
        <v>0</v>
      </c>
      <c r="AQ8" s="159">
        <v>0</v>
      </c>
      <c r="AR8" s="159">
        <v>0</v>
      </c>
      <c r="AS8" s="159">
        <v>0</v>
      </c>
      <c r="AT8" s="159">
        <v>0</v>
      </c>
      <c r="AU8" s="159">
        <v>0</v>
      </c>
      <c r="AV8" s="159">
        <v>231.47411666314397</v>
      </c>
      <c r="AW8" s="159">
        <v>325.20902588180275</v>
      </c>
      <c r="AX8" s="159">
        <v>365.13545224968743</v>
      </c>
      <c r="AY8" s="159">
        <v>437.39160512525461</v>
      </c>
      <c r="AZ8" s="159">
        <v>443.26224191823394</v>
      </c>
      <c r="BA8" s="159">
        <v>488.61175918926864</v>
      </c>
      <c r="BB8" s="159">
        <v>528.58293270578872</v>
      </c>
      <c r="BC8" s="159">
        <v>566.36950568822147</v>
      </c>
      <c r="BD8" s="159">
        <v>607.03198548293733</v>
      </c>
      <c r="BE8" s="159">
        <v>673.62344552251193</v>
      </c>
      <c r="BF8" s="159">
        <v>762.23</v>
      </c>
      <c r="BG8" s="159">
        <v>793.54721823565706</v>
      </c>
      <c r="BH8" s="159">
        <v>842.13</v>
      </c>
      <c r="BI8" s="159">
        <v>923.7647969778385</v>
      </c>
      <c r="BJ8" s="159">
        <v>972.69087379439623</v>
      </c>
      <c r="BK8" s="159">
        <v>1039.8247158707195</v>
      </c>
      <c r="BL8" s="159">
        <v>1105.9393085337213</v>
      </c>
      <c r="BM8" s="159">
        <v>1192.1009182195146</v>
      </c>
      <c r="BN8" s="159">
        <v>1220.2044423261623</v>
      </c>
      <c r="BO8" s="159">
        <v>1314.7165739259212</v>
      </c>
      <c r="BP8" s="159">
        <v>1390.6353122046253</v>
      </c>
      <c r="BQ8" s="159">
        <v>1463.3914453663692</v>
      </c>
      <c r="BR8" s="159">
        <v>1717.304349681425</v>
      </c>
      <c r="BS8" s="159">
        <v>1834.7090892979174</v>
      </c>
      <c r="BT8" s="159">
        <v>1896.9720008984343</v>
      </c>
      <c r="BU8" s="159">
        <v>1965.0820231168198</v>
      </c>
      <c r="BV8" s="159">
        <v>2114.1233711450695</v>
      </c>
      <c r="BW8" s="159">
        <v>2299.1628969686603</v>
      </c>
      <c r="BX8" s="159">
        <v>2246.6479233095824</v>
      </c>
      <c r="BY8" s="159">
        <v>2444.3731555471859</v>
      </c>
      <c r="BZ8" s="159">
        <v>2837.2083813659588</v>
      </c>
      <c r="CA8" s="159">
        <v>3561.5970285235062</v>
      </c>
      <c r="CB8" s="159">
        <v>4164.6677106695406</v>
      </c>
      <c r="CC8" s="159">
        <v>4565.3435319829605</v>
      </c>
      <c r="CD8" s="159">
        <v>4898.5436777336035</v>
      </c>
      <c r="CE8" s="160">
        <v>5250.7458496244062</v>
      </c>
    </row>
    <row r="9" spans="1:83" x14ac:dyDescent="0.35">
      <c r="A9" s="153"/>
      <c r="B9" s="53" t="s">
        <v>352</v>
      </c>
      <c r="C9" s="232" t="s">
        <v>257</v>
      </c>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v>0</v>
      </c>
      <c r="AI9" s="159">
        <v>0</v>
      </c>
      <c r="AJ9" s="159">
        <v>0</v>
      </c>
      <c r="AK9" s="159">
        <v>0</v>
      </c>
      <c r="AL9" s="159">
        <v>0</v>
      </c>
      <c r="AM9" s="159">
        <v>0</v>
      </c>
      <c r="AN9" s="159">
        <v>0</v>
      </c>
      <c r="AO9" s="159">
        <v>0</v>
      </c>
      <c r="AP9" s="159">
        <v>0</v>
      </c>
      <c r="AQ9" s="159">
        <v>0</v>
      </c>
      <c r="AR9" s="159">
        <v>0</v>
      </c>
      <c r="AS9" s="159">
        <v>0</v>
      </c>
      <c r="AT9" s="159">
        <v>0</v>
      </c>
      <c r="AU9" s="159">
        <v>0</v>
      </c>
      <c r="AV9" s="159">
        <v>0.65355075911120464</v>
      </c>
      <c r="AW9" s="159">
        <v>1.6217743773994191</v>
      </c>
      <c r="AX9" s="159">
        <v>2.5752797853609004</v>
      </c>
      <c r="AY9" s="159">
        <v>4.0695107580942906</v>
      </c>
      <c r="AZ9" s="159">
        <v>7.3852964480226744</v>
      </c>
      <c r="BA9" s="159">
        <v>9.2967079417926204</v>
      </c>
      <c r="BB9" s="159">
        <v>10.80366474213008</v>
      </c>
      <c r="BC9" s="159">
        <v>9.355921533335783</v>
      </c>
      <c r="BD9" s="159">
        <v>0</v>
      </c>
      <c r="BE9" s="159">
        <v>0</v>
      </c>
      <c r="BF9" s="159">
        <v>0</v>
      </c>
      <c r="BG9" s="159">
        <v>0</v>
      </c>
      <c r="BH9" s="159">
        <v>0</v>
      </c>
      <c r="BI9" s="159">
        <v>0</v>
      </c>
      <c r="BJ9" s="159">
        <v>0</v>
      </c>
      <c r="BK9" s="159">
        <v>0</v>
      </c>
      <c r="BL9" s="159">
        <v>0</v>
      </c>
      <c r="BM9" s="159">
        <v>0</v>
      </c>
      <c r="BN9" s="159">
        <v>0</v>
      </c>
      <c r="BO9" s="159">
        <v>0</v>
      </c>
      <c r="BP9" s="159">
        <v>0</v>
      </c>
      <c r="BQ9" s="159">
        <v>0</v>
      </c>
      <c r="BR9" s="159">
        <v>0</v>
      </c>
      <c r="BS9" s="159">
        <v>0</v>
      </c>
      <c r="BT9" s="159">
        <v>0</v>
      </c>
      <c r="BU9" s="159">
        <v>0</v>
      </c>
      <c r="BV9" s="159">
        <v>0</v>
      </c>
      <c r="BW9" s="159">
        <v>0</v>
      </c>
      <c r="BX9" s="159">
        <v>0</v>
      </c>
      <c r="BY9" s="159">
        <v>0</v>
      </c>
      <c r="BZ9" s="159">
        <v>0</v>
      </c>
      <c r="CA9" s="159">
        <v>0</v>
      </c>
      <c r="CB9" s="159">
        <v>0</v>
      </c>
      <c r="CC9" s="159">
        <v>0</v>
      </c>
      <c r="CD9" s="159">
        <v>0</v>
      </c>
      <c r="CE9" s="160">
        <v>0</v>
      </c>
    </row>
    <row r="10" spans="1:83" x14ac:dyDescent="0.35">
      <c r="A10" s="153"/>
      <c r="B10" s="75" t="s">
        <v>265</v>
      </c>
      <c r="C10" s="232" t="s">
        <v>257</v>
      </c>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v>14.511966970103668</v>
      </c>
      <c r="AI10" s="159">
        <v>16.133326530612248</v>
      </c>
      <c r="AJ10" s="159">
        <v>24.717428571428567</v>
      </c>
      <c r="AK10" s="159">
        <v>38.256555984555987</v>
      </c>
      <c r="AL10" s="159">
        <v>53.688094574692514</v>
      </c>
      <c r="AM10" s="159">
        <v>69.433802484230412</v>
      </c>
      <c r="AN10" s="159">
        <v>70.79400989192159</v>
      </c>
      <c r="AO10" s="159">
        <v>72.922577563434828</v>
      </c>
      <c r="AP10" s="159">
        <v>90.311245126833001</v>
      </c>
      <c r="AQ10" s="159">
        <v>101.14080485724621</v>
      </c>
      <c r="AR10" s="159">
        <v>214.69849528659114</v>
      </c>
      <c r="AS10" s="159">
        <v>246.22674990624449</v>
      </c>
      <c r="AT10" s="159">
        <v>290.78532291356805</v>
      </c>
      <c r="AU10" s="159">
        <v>374.87953670196288</v>
      </c>
      <c r="AV10" s="159">
        <v>515.91282807874779</v>
      </c>
      <c r="AW10" s="159">
        <v>639.46872373484587</v>
      </c>
      <c r="AX10" s="159">
        <v>746.17943712198155</v>
      </c>
      <c r="AY10" s="159">
        <v>868.26822643117271</v>
      </c>
      <c r="AZ10" s="159">
        <v>1014.3606606667142</v>
      </c>
      <c r="BA10" s="159">
        <v>1119.2241017635679</v>
      </c>
      <c r="BB10" s="159">
        <v>1161.318333432162</v>
      </c>
      <c r="BC10" s="159">
        <v>952.99214417084886</v>
      </c>
      <c r="BD10" s="159">
        <v>0.85962981144998363</v>
      </c>
      <c r="BE10" s="159">
        <v>0</v>
      </c>
      <c r="BF10" s="159">
        <v>0</v>
      </c>
      <c r="BG10" s="159">
        <v>4.2834981501008555E-2</v>
      </c>
      <c r="BH10" s="159">
        <v>0</v>
      </c>
      <c r="BI10" s="159">
        <v>0</v>
      </c>
      <c r="BJ10" s="159">
        <v>0</v>
      </c>
      <c r="BK10" s="159">
        <v>0</v>
      </c>
      <c r="BL10" s="159">
        <v>0</v>
      </c>
      <c r="BM10" s="159">
        <v>0</v>
      </c>
      <c r="BN10" s="159">
        <v>0</v>
      </c>
      <c r="BO10" s="159">
        <v>0</v>
      </c>
      <c r="BP10" s="159">
        <v>0</v>
      </c>
      <c r="BQ10" s="159">
        <v>0</v>
      </c>
      <c r="BR10" s="159">
        <v>0</v>
      </c>
      <c r="BS10" s="159">
        <v>0</v>
      </c>
      <c r="BT10" s="159">
        <v>0</v>
      </c>
      <c r="BU10" s="159">
        <v>0</v>
      </c>
      <c r="BV10" s="159">
        <v>0</v>
      </c>
      <c r="BW10" s="159">
        <v>0</v>
      </c>
      <c r="BX10" s="159">
        <v>0</v>
      </c>
      <c r="BY10" s="159">
        <v>0</v>
      </c>
      <c r="BZ10" s="159">
        <v>0</v>
      </c>
      <c r="CA10" s="159">
        <v>0</v>
      </c>
      <c r="CB10" s="159">
        <v>0</v>
      </c>
      <c r="CC10" s="159">
        <v>0</v>
      </c>
      <c r="CD10" s="159">
        <v>0</v>
      </c>
      <c r="CE10" s="160">
        <v>0</v>
      </c>
    </row>
    <row r="11" spans="1:83" ht="24.75" customHeight="1" x14ac:dyDescent="0.35">
      <c r="A11" s="153"/>
      <c r="B11" s="75" t="s">
        <v>268</v>
      </c>
      <c r="C11" s="232" t="s">
        <v>251</v>
      </c>
      <c r="D11" s="159"/>
      <c r="E11" s="159"/>
      <c r="F11" s="159"/>
      <c r="G11" s="159"/>
      <c r="H11" s="159"/>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v>2</v>
      </c>
      <c r="AI11" s="159">
        <v>2</v>
      </c>
      <c r="AJ11" s="159">
        <v>2</v>
      </c>
      <c r="AK11" s="159">
        <v>2</v>
      </c>
      <c r="AL11" s="159">
        <v>2</v>
      </c>
      <c r="AM11" s="159">
        <v>2</v>
      </c>
      <c r="AN11" s="159">
        <v>2</v>
      </c>
      <c r="AO11" s="159">
        <v>1</v>
      </c>
      <c r="AP11" s="159">
        <v>2</v>
      </c>
      <c r="AQ11" s="159">
        <v>1.4339999999999999</v>
      </c>
      <c r="AR11" s="159">
        <v>1.3520000000000001</v>
      </c>
      <c r="AS11" s="159">
        <v>1.355</v>
      </c>
      <c r="AT11" s="159">
        <v>1.5509999999999999</v>
      </c>
      <c r="AU11" s="159">
        <v>1.4710000000000001</v>
      </c>
      <c r="AV11" s="159">
        <v>2</v>
      </c>
      <c r="AW11" s="159">
        <v>1</v>
      </c>
      <c r="AX11" s="159">
        <v>1</v>
      </c>
      <c r="AY11" s="159">
        <v>1.7210000000000001</v>
      </c>
      <c r="AZ11" s="159">
        <v>1.496</v>
      </c>
      <c r="BA11" s="159">
        <v>1.5720000000000001</v>
      </c>
      <c r="BB11" s="159">
        <v>1.7769999999999999</v>
      </c>
      <c r="BC11" s="159">
        <v>1.359</v>
      </c>
      <c r="BD11" s="159">
        <v>1.452</v>
      </c>
      <c r="BE11" s="159">
        <v>1.6164412184601897</v>
      </c>
      <c r="BF11" s="159">
        <v>1.6007503600000001</v>
      </c>
      <c r="BG11" s="159">
        <v>0</v>
      </c>
      <c r="BH11" s="159">
        <v>0</v>
      </c>
      <c r="BI11" s="159">
        <v>0</v>
      </c>
      <c r="BJ11" s="159">
        <v>0</v>
      </c>
      <c r="BK11" s="159">
        <v>0</v>
      </c>
      <c r="BL11" s="159">
        <v>0</v>
      </c>
      <c r="BM11" s="159">
        <v>0</v>
      </c>
      <c r="BN11" s="159">
        <v>0</v>
      </c>
      <c r="BO11" s="159">
        <v>0</v>
      </c>
      <c r="BP11" s="159">
        <v>0</v>
      </c>
      <c r="BQ11" s="159">
        <v>0</v>
      </c>
      <c r="BR11" s="159">
        <v>0</v>
      </c>
      <c r="BS11" s="159">
        <v>0</v>
      </c>
      <c r="BT11" s="159">
        <v>0</v>
      </c>
      <c r="BU11" s="159">
        <v>0</v>
      </c>
      <c r="BV11" s="159">
        <v>0</v>
      </c>
      <c r="BW11" s="159">
        <v>0</v>
      </c>
      <c r="BX11" s="159">
        <v>0</v>
      </c>
      <c r="BY11" s="159">
        <v>0</v>
      </c>
      <c r="BZ11" s="159">
        <v>0</v>
      </c>
      <c r="CA11" s="159">
        <v>0</v>
      </c>
      <c r="CB11" s="159">
        <v>0</v>
      </c>
      <c r="CC11" s="159">
        <v>0</v>
      </c>
      <c r="CD11" s="159">
        <v>0</v>
      </c>
      <c r="CE11" s="160">
        <v>0</v>
      </c>
    </row>
    <row r="12" spans="1:83" x14ac:dyDescent="0.35">
      <c r="A12" s="153"/>
      <c r="B12" s="53" t="s">
        <v>353</v>
      </c>
      <c r="C12" s="232" t="s">
        <v>257</v>
      </c>
      <c r="D12" s="159"/>
      <c r="E12" s="159"/>
      <c r="F12" s="159"/>
      <c r="G12" s="159"/>
      <c r="H12" s="159"/>
      <c r="I12" s="159"/>
      <c r="J12" s="159"/>
      <c r="K12" s="159"/>
      <c r="L12" s="159"/>
      <c r="M12" s="159"/>
      <c r="N12" s="159"/>
      <c r="O12" s="159"/>
      <c r="P12" s="159"/>
      <c r="Q12" s="159"/>
      <c r="R12" s="159"/>
      <c r="S12" s="159"/>
      <c r="T12" s="159"/>
      <c r="U12" s="159"/>
      <c r="V12" s="159"/>
      <c r="W12" s="159"/>
      <c r="X12" s="159"/>
      <c r="Y12" s="159"/>
      <c r="Z12" s="159"/>
      <c r="AA12" s="159"/>
      <c r="AB12" s="159"/>
      <c r="AC12" s="159"/>
      <c r="AD12" s="159"/>
      <c r="AE12" s="159"/>
      <c r="AF12" s="159"/>
      <c r="AG12" s="159"/>
      <c r="AH12" s="159">
        <v>287.50626379634298</v>
      </c>
      <c r="AI12" s="159">
        <v>302.08045600000003</v>
      </c>
      <c r="AJ12" s="159">
        <v>395.88564615384615</v>
      </c>
      <c r="AK12" s="159">
        <v>564.3645305</v>
      </c>
      <c r="AL12" s="159">
        <v>755.4666057500001</v>
      </c>
      <c r="AM12" s="159">
        <v>882.96256549999987</v>
      </c>
      <c r="AN12" s="159">
        <v>1020.7705977499999</v>
      </c>
      <c r="AO12" s="159">
        <v>1172.1197127142857</v>
      </c>
      <c r="AP12" s="159">
        <v>1245.5755610666668</v>
      </c>
      <c r="AQ12" s="159">
        <v>1291.2906329999998</v>
      </c>
      <c r="AR12" s="159">
        <v>1322.3629533333335</v>
      </c>
      <c r="AS12" s="159">
        <v>1417.252283333333</v>
      </c>
      <c r="AT12" s="159">
        <v>1601.3146243333333</v>
      </c>
      <c r="AU12" s="159">
        <v>2084.0561549999998</v>
      </c>
      <c r="AV12" s="159">
        <v>2588.9620103333332</v>
      </c>
      <c r="AW12" s="159">
        <v>2871.8776219999995</v>
      </c>
      <c r="AX12" s="159">
        <v>2785.9169999999999</v>
      </c>
      <c r="AY12" s="159">
        <v>2744.35</v>
      </c>
      <c r="AZ12" s="159">
        <v>2438.2424801734269</v>
      </c>
      <c r="BA12" s="159">
        <v>2154.4810000000002</v>
      </c>
      <c r="BB12" s="159">
        <v>2160.527</v>
      </c>
      <c r="BC12" s="159">
        <v>2384.0059999999999</v>
      </c>
      <c r="BD12" s="159">
        <v>2944.4639999999999</v>
      </c>
      <c r="BE12" s="159">
        <v>3325.067</v>
      </c>
      <c r="BF12" s="159">
        <v>3655.0069999999996</v>
      </c>
      <c r="BG12" s="159">
        <v>3752.7889999999998</v>
      </c>
      <c r="BH12" s="159">
        <v>3278</v>
      </c>
      <c r="BI12" s="159">
        <v>2526</v>
      </c>
      <c r="BJ12" s="159">
        <v>2050</v>
      </c>
      <c r="BK12" s="159">
        <v>1737.5119804834528</v>
      </c>
      <c r="BL12" s="159">
        <v>1455.6900798477316</v>
      </c>
      <c r="BM12" s="159">
        <v>876.97242974579706</v>
      </c>
      <c r="BN12" s="159">
        <v>633.219714059539</v>
      </c>
      <c r="BO12" s="159">
        <v>451.05771460709826</v>
      </c>
      <c r="BP12" s="159">
        <v>292.27523465753882</v>
      </c>
      <c r="BQ12" s="159">
        <v>172.17469324246855</v>
      </c>
      <c r="BR12" s="159">
        <v>119.49141678258313</v>
      </c>
      <c r="BS12" s="159">
        <v>80.22480311229458</v>
      </c>
      <c r="BT12" s="159">
        <v>59.174369123155124</v>
      </c>
      <c r="BU12" s="159">
        <v>42.607802019297836</v>
      </c>
      <c r="BV12" s="159">
        <v>32.681386523429381</v>
      </c>
      <c r="BW12" s="159">
        <v>17.657091692809477</v>
      </c>
      <c r="BX12" s="159">
        <v>10.777682165121856</v>
      </c>
      <c r="BY12" s="159">
        <v>6.5500438850929514</v>
      </c>
      <c r="BZ12" s="159">
        <v>3.9203635912424146</v>
      </c>
      <c r="CA12" s="159">
        <v>2.2622078097713514</v>
      </c>
      <c r="CB12" s="159">
        <v>1.3238040981138131</v>
      </c>
      <c r="CC12" s="159">
        <v>0.4975515146168149</v>
      </c>
      <c r="CD12" s="159">
        <v>0</v>
      </c>
      <c r="CE12" s="160">
        <v>0</v>
      </c>
    </row>
    <row r="13" spans="1:83" x14ac:dyDescent="0.35">
      <c r="A13" s="153"/>
      <c r="B13" s="53" t="s">
        <v>354</v>
      </c>
      <c r="C13" s="232" t="s">
        <v>257</v>
      </c>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v>0</v>
      </c>
      <c r="AI13" s="159">
        <v>0</v>
      </c>
      <c r="AJ13" s="159">
        <v>0</v>
      </c>
      <c r="AK13" s="159">
        <v>0</v>
      </c>
      <c r="AL13" s="159">
        <v>0</v>
      </c>
      <c r="AM13" s="159">
        <v>0</v>
      </c>
      <c r="AN13" s="159">
        <v>0</v>
      </c>
      <c r="AO13" s="159">
        <v>0</v>
      </c>
      <c r="AP13" s="159">
        <v>0</v>
      </c>
      <c r="AQ13" s="159">
        <v>0</v>
      </c>
      <c r="AR13" s="159">
        <v>0</v>
      </c>
      <c r="AS13" s="159">
        <v>0</v>
      </c>
      <c r="AT13" s="159">
        <v>0</v>
      </c>
      <c r="AU13" s="159">
        <v>0</v>
      </c>
      <c r="AV13" s="159">
        <v>0</v>
      </c>
      <c r="AW13" s="159">
        <v>0</v>
      </c>
      <c r="AX13" s="159">
        <v>0</v>
      </c>
      <c r="AY13" s="159">
        <v>0</v>
      </c>
      <c r="AZ13" s="159">
        <v>214.28451982657336</v>
      </c>
      <c r="BA13" s="159">
        <v>330</v>
      </c>
      <c r="BB13" s="159">
        <v>305</v>
      </c>
      <c r="BC13" s="159">
        <v>285</v>
      </c>
      <c r="BD13" s="159">
        <v>305</v>
      </c>
      <c r="BE13" s="159">
        <v>284</v>
      </c>
      <c r="BF13" s="159">
        <v>289.81299999999999</v>
      </c>
      <c r="BG13" s="159">
        <v>255.8872903330878</v>
      </c>
      <c r="BH13" s="159">
        <v>142.881</v>
      </c>
      <c r="BI13" s="159">
        <v>24.123565300067376</v>
      </c>
      <c r="BJ13" s="159">
        <v>12.22461096189574</v>
      </c>
      <c r="BK13" s="159">
        <v>0</v>
      </c>
      <c r="BL13" s="159">
        <v>0</v>
      </c>
      <c r="BM13" s="159">
        <v>0</v>
      </c>
      <c r="BN13" s="159">
        <v>0</v>
      </c>
      <c r="BO13" s="159">
        <v>0</v>
      </c>
      <c r="BP13" s="159">
        <v>0</v>
      </c>
      <c r="BQ13" s="159">
        <v>0</v>
      </c>
      <c r="BR13" s="159">
        <v>0</v>
      </c>
      <c r="BS13" s="159">
        <v>0</v>
      </c>
      <c r="BT13" s="159">
        <v>0</v>
      </c>
      <c r="BU13" s="159">
        <v>0</v>
      </c>
      <c r="BV13" s="159">
        <v>0</v>
      </c>
      <c r="BW13" s="159">
        <v>0</v>
      </c>
      <c r="BX13" s="159">
        <v>0</v>
      </c>
      <c r="BY13" s="159">
        <v>0</v>
      </c>
      <c r="BZ13" s="159">
        <v>0</v>
      </c>
      <c r="CA13" s="159">
        <v>0</v>
      </c>
      <c r="CB13" s="159">
        <v>0</v>
      </c>
      <c r="CC13" s="159">
        <v>0</v>
      </c>
      <c r="CD13" s="159">
        <v>0</v>
      </c>
      <c r="CE13" s="160">
        <v>0</v>
      </c>
    </row>
    <row r="14" spans="1:83" x14ac:dyDescent="0.35">
      <c r="A14" s="153"/>
      <c r="B14" s="53" t="s">
        <v>355</v>
      </c>
      <c r="C14" s="232" t="s">
        <v>248</v>
      </c>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v>9.1014969282685811</v>
      </c>
      <c r="AI14" s="159">
        <v>11.640236243555856</v>
      </c>
      <c r="AJ14" s="159">
        <v>13.630234353478913</v>
      </c>
      <c r="AK14" s="159">
        <v>15.590189419879557</v>
      </c>
      <c r="AL14" s="159">
        <v>17.539349755901764</v>
      </c>
      <c r="AM14" s="159">
        <v>18.772171160752329</v>
      </c>
      <c r="AN14" s="159">
        <v>18.932891833284359</v>
      </c>
      <c r="AO14" s="159">
        <v>19.456935976129234</v>
      </c>
      <c r="AP14" s="159">
        <v>20.544119957107366</v>
      </c>
      <c r="AQ14" s="159">
        <v>21.373524682261195</v>
      </c>
      <c r="AR14" s="159">
        <v>22.393906028598739</v>
      </c>
      <c r="AS14" s="159">
        <v>23.906947632296195</v>
      </c>
      <c r="AT14" s="159">
        <v>26.429268414933048</v>
      </c>
      <c r="AU14" s="159">
        <v>30.590785383135724</v>
      </c>
      <c r="AV14" s="159">
        <v>1.9676571350371104</v>
      </c>
      <c r="AW14" s="159">
        <v>0</v>
      </c>
      <c r="AX14" s="159">
        <v>0</v>
      </c>
      <c r="AY14" s="159">
        <v>0</v>
      </c>
      <c r="AZ14" s="159">
        <v>0</v>
      </c>
      <c r="BA14" s="159">
        <v>0</v>
      </c>
      <c r="BB14" s="159">
        <v>0</v>
      </c>
      <c r="BC14" s="159">
        <v>0</v>
      </c>
      <c r="BD14" s="159">
        <v>0</v>
      </c>
      <c r="BE14" s="159">
        <v>0</v>
      </c>
      <c r="BF14" s="159">
        <v>0</v>
      </c>
      <c r="BG14" s="159">
        <v>0</v>
      </c>
      <c r="BH14" s="159">
        <v>0</v>
      </c>
      <c r="BI14" s="159">
        <v>0</v>
      </c>
      <c r="BJ14" s="159">
        <v>0</v>
      </c>
      <c r="BK14" s="159">
        <v>0</v>
      </c>
      <c r="BL14" s="159">
        <v>0</v>
      </c>
      <c r="BM14" s="159">
        <v>0</v>
      </c>
      <c r="BN14" s="159">
        <v>0</v>
      </c>
      <c r="BO14" s="159">
        <v>0</v>
      </c>
      <c r="BP14" s="159">
        <v>0</v>
      </c>
      <c r="BQ14" s="159">
        <v>0</v>
      </c>
      <c r="BR14" s="159">
        <v>0</v>
      </c>
      <c r="BS14" s="159">
        <v>0</v>
      </c>
      <c r="BT14" s="159">
        <v>0</v>
      </c>
      <c r="BU14" s="159">
        <v>0</v>
      </c>
      <c r="BV14" s="159">
        <v>0</v>
      </c>
      <c r="BW14" s="159">
        <v>0</v>
      </c>
      <c r="BX14" s="159">
        <v>0</v>
      </c>
      <c r="BY14" s="159">
        <v>0</v>
      </c>
      <c r="BZ14" s="159">
        <v>0</v>
      </c>
      <c r="CA14" s="159">
        <v>0</v>
      </c>
      <c r="CB14" s="159">
        <v>0</v>
      </c>
      <c r="CC14" s="159">
        <v>0</v>
      </c>
      <c r="CD14" s="159">
        <v>0</v>
      </c>
      <c r="CE14" s="160">
        <v>0</v>
      </c>
    </row>
    <row r="15" spans="1:83" x14ac:dyDescent="0.35">
      <c r="A15" s="153"/>
      <c r="B15" s="53" t="s">
        <v>306</v>
      </c>
      <c r="C15" s="232" t="s">
        <v>248</v>
      </c>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v>0</v>
      </c>
      <c r="AI15" s="159">
        <v>0</v>
      </c>
      <c r="AJ15" s="159">
        <v>0</v>
      </c>
      <c r="AK15" s="159">
        <v>0</v>
      </c>
      <c r="AL15" s="159">
        <v>0</v>
      </c>
      <c r="AM15" s="159">
        <v>0</v>
      </c>
      <c r="AN15" s="159">
        <v>0</v>
      </c>
      <c r="AO15" s="159">
        <v>0</v>
      </c>
      <c r="AP15" s="159">
        <v>0</v>
      </c>
      <c r="AQ15" s="159">
        <v>0</v>
      </c>
      <c r="AR15" s="159">
        <v>0</v>
      </c>
      <c r="AS15" s="159">
        <v>0</v>
      </c>
      <c r="AT15" s="159">
        <v>0</v>
      </c>
      <c r="AU15" s="159">
        <v>0</v>
      </c>
      <c r="AV15" s="159">
        <v>0</v>
      </c>
      <c r="AW15" s="159">
        <v>2.5999999999999999E-2</v>
      </c>
      <c r="AX15" s="159">
        <v>1.7000000000000001E-2</v>
      </c>
      <c r="AY15" s="159">
        <v>0</v>
      </c>
      <c r="AZ15" s="159">
        <v>8.9999999999999993E-3</v>
      </c>
      <c r="BA15" s="159">
        <v>1.2E-2</v>
      </c>
      <c r="BB15" s="159">
        <v>0</v>
      </c>
      <c r="BC15" s="159">
        <v>0.06</v>
      </c>
      <c r="BD15" s="159">
        <v>60.734000000000002</v>
      </c>
      <c r="BE15" s="159">
        <v>6.5244999999999997</v>
      </c>
      <c r="BF15" s="159">
        <v>0.56799999999999995</v>
      </c>
      <c r="BG15" s="159">
        <v>0.47799999999999998</v>
      </c>
      <c r="BH15" s="159">
        <v>0.42899999999999999</v>
      </c>
      <c r="BI15" s="159">
        <v>0.5</v>
      </c>
      <c r="BJ15" s="159">
        <v>0.38900000000000001</v>
      </c>
      <c r="BK15" s="159">
        <v>0.2</v>
      </c>
      <c r="BL15" s="159">
        <v>0</v>
      </c>
      <c r="BM15" s="159">
        <v>0.29149999999999998</v>
      </c>
      <c r="BN15" s="159">
        <v>9.1499999999999998E-2</v>
      </c>
      <c r="BO15" s="159">
        <v>0</v>
      </c>
      <c r="BP15" s="159">
        <v>0</v>
      </c>
      <c r="BQ15" s="159">
        <v>2.1110000000001961E-4</v>
      </c>
      <c r="BR15" s="159">
        <v>9.9999999999999978E-2</v>
      </c>
      <c r="BS15" s="159">
        <v>0.24</v>
      </c>
      <c r="BT15" s="159">
        <v>0.24</v>
      </c>
      <c r="BU15" s="159">
        <v>0.36</v>
      </c>
      <c r="BV15" s="159">
        <v>0.19999999999999996</v>
      </c>
      <c r="BW15" s="159">
        <v>0.3</v>
      </c>
      <c r="BX15" s="159">
        <v>0.24</v>
      </c>
      <c r="BY15" s="159">
        <v>0</v>
      </c>
      <c r="BZ15" s="159">
        <v>0</v>
      </c>
      <c r="CA15" s="159">
        <v>0</v>
      </c>
      <c r="CB15" s="159">
        <v>0</v>
      </c>
      <c r="CC15" s="159">
        <v>0</v>
      </c>
      <c r="CD15" s="159">
        <v>0</v>
      </c>
      <c r="CE15" s="160">
        <v>0</v>
      </c>
    </row>
    <row r="16" spans="1:83" ht="24.75" customHeight="1" x14ac:dyDescent="0.35">
      <c r="A16" s="153"/>
      <c r="B16" s="108" t="s">
        <v>356</v>
      </c>
      <c r="C16" s="232"/>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f t="shared" ref="AH16:BM16" si="0">SUM(AH6:AH15)</f>
        <v>2140.2302398240954</v>
      </c>
      <c r="AI16" s="56">
        <f t="shared" si="0"/>
        <v>3195.4036116683205</v>
      </c>
      <c r="AJ16" s="56">
        <f t="shared" si="0"/>
        <v>3481.6023161308885</v>
      </c>
      <c r="AK16" s="56">
        <f t="shared" si="0"/>
        <v>4114.9635010235579</v>
      </c>
      <c r="AL16" s="56">
        <f t="shared" si="0"/>
        <v>4634.0142418760124</v>
      </c>
      <c r="AM16" s="56">
        <f t="shared" si="0"/>
        <v>5128.0436409009999</v>
      </c>
      <c r="AN16" s="56">
        <f t="shared" si="0"/>
        <v>5573.5994938701278</v>
      </c>
      <c r="AO16" s="56">
        <f t="shared" si="0"/>
        <v>5941.7182276070989</v>
      </c>
      <c r="AP16" s="56">
        <f t="shared" si="0"/>
        <v>6099.8808325284717</v>
      </c>
      <c r="AQ16" s="56">
        <f t="shared" si="0"/>
        <v>6265.4553240804171</v>
      </c>
      <c r="AR16" s="56">
        <f t="shared" si="0"/>
        <v>6351.8234230750713</v>
      </c>
      <c r="AS16" s="56">
        <f t="shared" si="0"/>
        <v>6531.730790354577</v>
      </c>
      <c r="AT16" s="56">
        <f t="shared" si="0"/>
        <v>6864.5773705436104</v>
      </c>
      <c r="AU16" s="56">
        <f t="shared" si="0"/>
        <v>8081.0507873405804</v>
      </c>
      <c r="AV16" s="56">
        <f t="shared" si="0"/>
        <v>9294.1511629693741</v>
      </c>
      <c r="AW16" s="56">
        <f t="shared" si="0"/>
        <v>10170.602145994048</v>
      </c>
      <c r="AX16" s="56">
        <f t="shared" si="0"/>
        <v>10304.518169157031</v>
      </c>
      <c r="AY16" s="56">
        <f t="shared" si="0"/>
        <v>10698.02534231452</v>
      </c>
      <c r="AZ16" s="56">
        <f t="shared" si="0"/>
        <v>11060.411199032971</v>
      </c>
      <c r="BA16" s="56">
        <f t="shared" si="0"/>
        <v>11191.470568894629</v>
      </c>
      <c r="BB16" s="56">
        <f t="shared" si="0"/>
        <v>11462.957930880082</v>
      </c>
      <c r="BC16" s="56">
        <f t="shared" si="0"/>
        <v>12482.486571392403</v>
      </c>
      <c r="BD16" s="56">
        <f t="shared" si="0"/>
        <v>12579.086615294387</v>
      </c>
      <c r="BE16" s="56">
        <f t="shared" si="0"/>
        <v>13086.047671190972</v>
      </c>
      <c r="BF16" s="56">
        <f t="shared" si="0"/>
        <v>13654.315129659999</v>
      </c>
      <c r="BG16" s="56">
        <f t="shared" si="0"/>
        <v>4802.7443435502455</v>
      </c>
      <c r="BH16" s="56">
        <f t="shared" si="0"/>
        <v>4263.4400000000005</v>
      </c>
      <c r="BI16" s="56">
        <f t="shared" si="0"/>
        <v>3474.3883622779058</v>
      </c>
      <c r="BJ16" s="56">
        <f t="shared" si="0"/>
        <v>3035.3044847562924</v>
      </c>
      <c r="BK16" s="56">
        <f t="shared" si="0"/>
        <v>2777.5366963541719</v>
      </c>
      <c r="BL16" s="56">
        <f t="shared" si="0"/>
        <v>2561.6293883814528</v>
      </c>
      <c r="BM16" s="56">
        <f t="shared" si="0"/>
        <v>2069.3648479653116</v>
      </c>
      <c r="BN16" s="56">
        <f t="shared" ref="BN16:CE16" si="1">SUM(BN6:BN15)</f>
        <v>1853.5156563857013</v>
      </c>
      <c r="BO16" s="56">
        <f t="shared" si="1"/>
        <v>1765.7742885330194</v>
      </c>
      <c r="BP16" s="56">
        <f t="shared" si="1"/>
        <v>1682.9105468621642</v>
      </c>
      <c r="BQ16" s="56">
        <f t="shared" si="1"/>
        <v>1635.5663497088376</v>
      </c>
      <c r="BR16" s="56">
        <f t="shared" si="1"/>
        <v>1836.8957664640081</v>
      </c>
      <c r="BS16" s="56">
        <f t="shared" si="1"/>
        <v>1915.1738924102121</v>
      </c>
      <c r="BT16" s="56">
        <f t="shared" si="1"/>
        <v>1956.3863700215895</v>
      </c>
      <c r="BU16" s="56">
        <f t="shared" si="1"/>
        <v>2008.0498251361175</v>
      </c>
      <c r="BV16" s="56">
        <f t="shared" si="1"/>
        <v>2147.0047576684988</v>
      </c>
      <c r="BW16" s="56">
        <f t="shared" si="1"/>
        <v>2317.11998866147</v>
      </c>
      <c r="BX16" s="56">
        <f t="shared" si="1"/>
        <v>2257.6656054747041</v>
      </c>
      <c r="BY16" s="56">
        <f t="shared" si="1"/>
        <v>2450.923199432279</v>
      </c>
      <c r="BZ16" s="56">
        <f t="shared" si="1"/>
        <v>2841.128744957201</v>
      </c>
      <c r="CA16" s="56">
        <f t="shared" si="1"/>
        <v>3563.8592363332777</v>
      </c>
      <c r="CB16" s="56">
        <f t="shared" si="1"/>
        <v>4165.9915147676547</v>
      </c>
      <c r="CC16" s="56">
        <f t="shared" si="1"/>
        <v>4565.8410834975775</v>
      </c>
      <c r="CD16" s="56">
        <f t="shared" si="1"/>
        <v>4898.5436777336035</v>
      </c>
      <c r="CE16" s="57">
        <f t="shared" si="1"/>
        <v>5250.7458496244062</v>
      </c>
    </row>
    <row r="17" spans="1:83" x14ac:dyDescent="0.35">
      <c r="A17" s="153"/>
      <c r="B17" s="233" t="s">
        <v>357</v>
      </c>
      <c r="C17" s="232"/>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f t="shared" ref="AH17:BM17" si="2">AH16-SUM(AH9:AH13,AH7)</f>
        <v>38.212009057648629</v>
      </c>
      <c r="AI17" s="56">
        <f t="shared" si="2"/>
        <v>45.18982913770833</v>
      </c>
      <c r="AJ17" s="56">
        <f t="shared" si="2"/>
        <v>53.999241405613702</v>
      </c>
      <c r="AK17" s="56">
        <f t="shared" si="2"/>
        <v>62.342414539001766</v>
      </c>
      <c r="AL17" s="56">
        <f t="shared" si="2"/>
        <v>71.859541551320035</v>
      </c>
      <c r="AM17" s="56">
        <f t="shared" si="2"/>
        <v>78.647272916769907</v>
      </c>
      <c r="AN17" s="56">
        <f t="shared" si="2"/>
        <v>84.034886228206233</v>
      </c>
      <c r="AO17" s="56">
        <f t="shared" si="2"/>
        <v>93.67593732937803</v>
      </c>
      <c r="AP17" s="56">
        <f t="shared" si="2"/>
        <v>100.99402633497175</v>
      </c>
      <c r="AQ17" s="56">
        <f t="shared" si="2"/>
        <v>111.38888622317154</v>
      </c>
      <c r="AR17" s="56">
        <f t="shared" si="2"/>
        <v>119.7409744551469</v>
      </c>
      <c r="AS17" s="56">
        <f t="shared" si="2"/>
        <v>130.07975711499967</v>
      </c>
      <c r="AT17" s="56">
        <f t="shared" si="2"/>
        <v>151.29442329670837</v>
      </c>
      <c r="AU17" s="56">
        <f t="shared" si="2"/>
        <v>183.10452084153349</v>
      </c>
      <c r="AV17" s="56">
        <f t="shared" si="2"/>
        <v>233.44177379818211</v>
      </c>
      <c r="AW17" s="56">
        <f t="shared" si="2"/>
        <v>325.23502588180236</v>
      </c>
      <c r="AX17" s="56">
        <f t="shared" si="2"/>
        <v>365.15245224968749</v>
      </c>
      <c r="AY17" s="56">
        <f t="shared" si="2"/>
        <v>437.39160512525268</v>
      </c>
      <c r="AZ17" s="56">
        <f t="shared" si="2"/>
        <v>443.2712419182335</v>
      </c>
      <c r="BA17" s="56">
        <f t="shared" si="2"/>
        <v>488.62375918926773</v>
      </c>
      <c r="BB17" s="56">
        <f t="shared" si="2"/>
        <v>528.58293270579088</v>
      </c>
      <c r="BC17" s="56">
        <f t="shared" si="2"/>
        <v>566.42950568822016</v>
      </c>
      <c r="BD17" s="56">
        <f t="shared" si="2"/>
        <v>667.76598548293805</v>
      </c>
      <c r="BE17" s="56">
        <f t="shared" si="2"/>
        <v>680.1479455225126</v>
      </c>
      <c r="BF17" s="56">
        <f t="shared" si="2"/>
        <v>762.79799999999886</v>
      </c>
      <c r="BG17" s="56">
        <f t="shared" si="2"/>
        <v>794.02521823565667</v>
      </c>
      <c r="BH17" s="56">
        <f t="shared" si="2"/>
        <v>842.55900000000065</v>
      </c>
      <c r="BI17" s="56">
        <f t="shared" si="2"/>
        <v>924.26479697783861</v>
      </c>
      <c r="BJ17" s="56">
        <f t="shared" si="2"/>
        <v>973.07987379439646</v>
      </c>
      <c r="BK17" s="56">
        <f t="shared" si="2"/>
        <v>1040.0247158707191</v>
      </c>
      <c r="BL17" s="56">
        <f t="shared" si="2"/>
        <v>1105.9393085337213</v>
      </c>
      <c r="BM17" s="56">
        <f t="shared" si="2"/>
        <v>1192.3924182195146</v>
      </c>
      <c r="BN17" s="56">
        <f t="shared" ref="BN17:CE17" si="3">BN16-SUM(BN9:BN13,BN7)</f>
        <v>1220.2959423261623</v>
      </c>
      <c r="BO17" s="56">
        <f t="shared" si="3"/>
        <v>1314.7165739259212</v>
      </c>
      <c r="BP17" s="56">
        <f t="shared" si="3"/>
        <v>1390.6353122046253</v>
      </c>
      <c r="BQ17" s="56">
        <f t="shared" si="3"/>
        <v>1463.3916564663691</v>
      </c>
      <c r="BR17" s="56">
        <f t="shared" si="3"/>
        <v>1717.4043496814249</v>
      </c>
      <c r="BS17" s="56">
        <f t="shared" si="3"/>
        <v>1834.9490892979175</v>
      </c>
      <c r="BT17" s="56">
        <f t="shared" si="3"/>
        <v>1897.2120008984343</v>
      </c>
      <c r="BU17" s="56">
        <f t="shared" si="3"/>
        <v>1965.4420231168197</v>
      </c>
      <c r="BV17" s="56">
        <f t="shared" si="3"/>
        <v>2114.3233711450694</v>
      </c>
      <c r="BW17" s="56">
        <f t="shared" si="3"/>
        <v>2299.4628969686605</v>
      </c>
      <c r="BX17" s="56">
        <f t="shared" si="3"/>
        <v>2246.8879233095822</v>
      </c>
      <c r="BY17" s="56">
        <f t="shared" si="3"/>
        <v>2444.3731555471859</v>
      </c>
      <c r="BZ17" s="56">
        <f t="shared" si="3"/>
        <v>2837.2083813659588</v>
      </c>
      <c r="CA17" s="56">
        <f t="shared" si="3"/>
        <v>3561.5970285235062</v>
      </c>
      <c r="CB17" s="56">
        <f t="shared" si="3"/>
        <v>4164.6677106695406</v>
      </c>
      <c r="CC17" s="56">
        <f t="shared" si="3"/>
        <v>4565.3435319829605</v>
      </c>
      <c r="CD17" s="56">
        <f t="shared" si="3"/>
        <v>4898.5436777336035</v>
      </c>
      <c r="CE17" s="57">
        <f t="shared" si="3"/>
        <v>5250.7458496244062</v>
      </c>
    </row>
    <row r="18" spans="1:83" ht="12.75" customHeight="1" x14ac:dyDescent="0.35">
      <c r="A18" s="153"/>
      <c r="B18" s="233"/>
      <c r="C18" s="232"/>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7"/>
    </row>
    <row r="19" spans="1:83" ht="27" customHeight="1" x14ac:dyDescent="0.35">
      <c r="A19" s="153"/>
      <c r="B19" s="108" t="s">
        <v>358</v>
      </c>
      <c r="C19" s="232"/>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159"/>
      <c r="BP19" s="159"/>
      <c r="BQ19" s="159"/>
      <c r="BR19" s="159"/>
      <c r="BS19" s="159"/>
      <c r="BT19" s="159"/>
      <c r="BU19" s="159"/>
      <c r="BV19" s="159"/>
      <c r="BW19" s="159"/>
      <c r="BX19" s="159"/>
      <c r="BY19" s="159"/>
      <c r="BZ19" s="159"/>
      <c r="CA19" s="159"/>
      <c r="CB19" s="159"/>
      <c r="CC19" s="159"/>
      <c r="CD19" s="159"/>
      <c r="CE19" s="160"/>
    </row>
    <row r="20" spans="1:83" x14ac:dyDescent="0.35">
      <c r="A20" s="153"/>
      <c r="B20" s="75" t="s">
        <v>247</v>
      </c>
      <c r="C20" s="232" t="s">
        <v>248</v>
      </c>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c r="BF20" s="159"/>
      <c r="BG20" s="159"/>
      <c r="BH20" s="159"/>
      <c r="BI20" s="159"/>
      <c r="BJ20" s="159"/>
      <c r="BK20" s="159"/>
      <c r="BL20" s="159"/>
      <c r="BM20" s="159"/>
      <c r="BN20" s="159"/>
      <c r="BO20" s="159"/>
      <c r="BP20" s="159"/>
      <c r="BQ20" s="159">
        <v>4.7691617500000003</v>
      </c>
      <c r="BR20" s="159">
        <v>6.040064700000003</v>
      </c>
      <c r="BS20" s="159">
        <v>6.9357352999999913</v>
      </c>
      <c r="BT20" s="159">
        <v>7.3484010500000174</v>
      </c>
      <c r="BU20" s="159">
        <v>8.2211221899999884</v>
      </c>
      <c r="BV20" s="159">
        <v>9.1482867099999936</v>
      </c>
      <c r="BW20" s="159">
        <v>10.039949220000004</v>
      </c>
      <c r="BX20" s="159">
        <v>10.679680190000003</v>
      </c>
      <c r="BY20" s="159">
        <v>12.88883869999999</v>
      </c>
      <c r="BZ20" s="159">
        <v>16.499582554725208</v>
      </c>
      <c r="CA20" s="159">
        <v>20.356245907171491</v>
      </c>
      <c r="CB20" s="159">
        <v>23.582876071340813</v>
      </c>
      <c r="CC20" s="159">
        <v>25.924406409346798</v>
      </c>
      <c r="CD20" s="159">
        <v>28.123079234321068</v>
      </c>
      <c r="CE20" s="160">
        <v>30.618566560475749</v>
      </c>
    </row>
    <row r="21" spans="1:83" x14ac:dyDescent="0.35">
      <c r="A21" s="153"/>
      <c r="B21" s="53" t="s">
        <v>249</v>
      </c>
      <c r="C21" s="232" t="s">
        <v>248</v>
      </c>
      <c r="D21" s="159"/>
      <c r="E21" s="159"/>
      <c r="F21" s="159"/>
      <c r="G21" s="159"/>
      <c r="H21" s="159"/>
      <c r="I21" s="159"/>
      <c r="J21" s="159"/>
      <c r="K21" s="159"/>
      <c r="L21" s="159"/>
      <c r="M21" s="159"/>
      <c r="N21" s="159"/>
      <c r="O21" s="159"/>
      <c r="P21" s="159"/>
      <c r="Q21" s="159"/>
      <c r="R21" s="159"/>
      <c r="S21" s="159"/>
      <c r="T21" s="159"/>
      <c r="U21" s="159"/>
      <c r="V21" s="159"/>
      <c r="W21" s="159"/>
      <c r="X21" s="159"/>
      <c r="Y21" s="159"/>
      <c r="Z21" s="159"/>
      <c r="AA21" s="159"/>
      <c r="AB21" s="159"/>
      <c r="AC21" s="159"/>
      <c r="AD21" s="159"/>
      <c r="AE21" s="159"/>
      <c r="AF21" s="159"/>
      <c r="AG21" s="159"/>
      <c r="AH21" s="159">
        <v>47.094339622641513</v>
      </c>
      <c r="AI21" s="159">
        <v>56.833456698741671</v>
      </c>
      <c r="AJ21" s="159">
        <v>70.134664795816093</v>
      </c>
      <c r="AK21" s="159">
        <v>89.996179088375442</v>
      </c>
      <c r="AL21" s="159">
        <v>107.5668620138519</v>
      </c>
      <c r="AM21" s="159">
        <v>131.12117688103268</v>
      </c>
      <c r="AN21" s="159">
        <v>148.84093337854017</v>
      </c>
      <c r="AO21" s="159">
        <v>171.82790159378595</v>
      </c>
      <c r="AP21" s="159">
        <v>194.35447124132716</v>
      </c>
      <c r="AQ21" s="159">
        <v>218.41677683791443</v>
      </c>
      <c r="AR21" s="159">
        <v>236.30305082986754</v>
      </c>
      <c r="AS21" s="159">
        <v>267.54749990048106</v>
      </c>
      <c r="AT21" s="159">
        <v>311.34100986175179</v>
      </c>
      <c r="AU21" s="159">
        <v>365.16189983173882</v>
      </c>
      <c r="AV21" s="159">
        <v>0</v>
      </c>
      <c r="AW21" s="159">
        <v>0</v>
      </c>
      <c r="AX21" s="159">
        <v>0</v>
      </c>
      <c r="AY21" s="159">
        <v>0</v>
      </c>
      <c r="AZ21" s="159">
        <v>0</v>
      </c>
      <c r="BA21" s="159">
        <v>0</v>
      </c>
      <c r="BB21" s="159">
        <v>0</v>
      </c>
      <c r="BC21" s="159">
        <v>0</v>
      </c>
      <c r="BD21" s="159">
        <v>0</v>
      </c>
      <c r="BE21" s="159">
        <v>0</v>
      </c>
      <c r="BF21" s="159">
        <v>0</v>
      </c>
      <c r="BG21" s="159">
        <v>0</v>
      </c>
      <c r="BH21" s="159">
        <v>0</v>
      </c>
      <c r="BI21" s="159">
        <v>0</v>
      </c>
      <c r="BJ21" s="159">
        <v>0</v>
      </c>
      <c r="BK21" s="159">
        <v>0</v>
      </c>
      <c r="BL21" s="159">
        <v>0</v>
      </c>
      <c r="BM21" s="159">
        <v>0</v>
      </c>
      <c r="BN21" s="159">
        <v>0</v>
      </c>
      <c r="BO21" s="159">
        <v>0</v>
      </c>
      <c r="BP21" s="159">
        <v>0</v>
      </c>
      <c r="BQ21" s="159">
        <v>0</v>
      </c>
      <c r="BR21" s="159">
        <v>0</v>
      </c>
      <c r="BS21" s="159">
        <v>0</v>
      </c>
      <c r="BT21" s="159">
        <v>0</v>
      </c>
      <c r="BU21" s="159">
        <v>0</v>
      </c>
      <c r="BV21" s="159">
        <v>0</v>
      </c>
      <c r="BW21" s="159">
        <v>0</v>
      </c>
      <c r="BX21" s="159">
        <v>0</v>
      </c>
      <c r="BY21" s="159">
        <v>0</v>
      </c>
      <c r="BZ21" s="159">
        <v>0</v>
      </c>
      <c r="CA21" s="159">
        <v>0</v>
      </c>
      <c r="CB21" s="159">
        <v>0</v>
      </c>
      <c r="CC21" s="159">
        <v>0</v>
      </c>
      <c r="CD21" s="159">
        <v>0</v>
      </c>
      <c r="CE21" s="160">
        <v>0</v>
      </c>
    </row>
    <row r="22" spans="1:83" x14ac:dyDescent="0.35">
      <c r="A22" s="153"/>
      <c r="B22" s="53" t="s">
        <v>250</v>
      </c>
      <c r="C22" s="232"/>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f t="shared" ref="AH22:BM22" si="4">SUM(AH23:AH25)</f>
        <v>433.19637841651365</v>
      </c>
      <c r="AI22" s="159">
        <f t="shared" si="4"/>
        <v>491.69011230548637</v>
      </c>
      <c r="AJ22" s="159">
        <f t="shared" si="4"/>
        <v>556.78557678919367</v>
      </c>
      <c r="AK22" s="159">
        <f t="shared" si="4"/>
        <v>602.69066695632307</v>
      </c>
      <c r="AL22" s="159">
        <f t="shared" si="4"/>
        <v>638.92866433160452</v>
      </c>
      <c r="AM22" s="159">
        <f t="shared" si="4"/>
        <v>676.46664247621209</v>
      </c>
      <c r="AN22" s="159">
        <f t="shared" si="4"/>
        <v>690.46052004690171</v>
      </c>
      <c r="AO22" s="159">
        <f t="shared" si="4"/>
        <v>700.08555842769397</v>
      </c>
      <c r="AP22" s="159">
        <f t="shared" si="4"/>
        <v>724.45946224287422</v>
      </c>
      <c r="AQ22" s="159">
        <f t="shared" si="4"/>
        <v>734.90769715392037</v>
      </c>
      <c r="AR22" s="159">
        <f t="shared" si="4"/>
        <v>742.36020250581066</v>
      </c>
      <c r="AS22" s="159">
        <f t="shared" si="4"/>
        <v>730.13111097207798</v>
      </c>
      <c r="AT22" s="159">
        <f t="shared" si="4"/>
        <v>775.26191022330795</v>
      </c>
      <c r="AU22" s="159">
        <f t="shared" si="4"/>
        <v>863.60627344005002</v>
      </c>
      <c r="AV22" s="159">
        <f t="shared" si="4"/>
        <v>852.2527553950282</v>
      </c>
      <c r="AW22" s="159">
        <f t="shared" si="4"/>
        <v>873.20359314762982</v>
      </c>
      <c r="AX22" s="159">
        <f t="shared" si="4"/>
        <v>859.06318218085562</v>
      </c>
      <c r="AY22" s="159">
        <f t="shared" si="4"/>
        <v>851.731324624629</v>
      </c>
      <c r="AZ22" s="159">
        <f t="shared" si="4"/>
        <v>829.88126142015744</v>
      </c>
      <c r="BA22" s="159">
        <f t="shared" si="4"/>
        <v>847.58109511712473</v>
      </c>
      <c r="BB22" s="159">
        <f t="shared" si="4"/>
        <v>839.89658660323107</v>
      </c>
      <c r="BC22" s="159">
        <f t="shared" si="4"/>
        <v>872.56183395470418</v>
      </c>
      <c r="BD22" s="159">
        <f t="shared" si="4"/>
        <v>865.87408814187211</v>
      </c>
      <c r="BE22" s="159">
        <f t="shared" si="4"/>
        <v>975.0571849050001</v>
      </c>
      <c r="BF22" s="159">
        <f t="shared" si="4"/>
        <v>958.2172410367499</v>
      </c>
      <c r="BG22" s="159">
        <f t="shared" si="4"/>
        <v>884.55214787227749</v>
      </c>
      <c r="BH22" s="159">
        <f t="shared" si="4"/>
        <v>804.2732521245</v>
      </c>
      <c r="BI22" s="159">
        <f t="shared" si="4"/>
        <v>764.43906345325001</v>
      </c>
      <c r="BJ22" s="159">
        <f t="shared" si="4"/>
        <v>698.14931705625008</v>
      </c>
      <c r="BK22" s="159">
        <f t="shared" si="4"/>
        <v>657.23492130667955</v>
      </c>
      <c r="BL22" s="159">
        <f t="shared" si="4"/>
        <v>609.35377852930276</v>
      </c>
      <c r="BM22" s="159">
        <f t="shared" si="4"/>
        <v>598.15693215526335</v>
      </c>
      <c r="BN22" s="159">
        <f t="shared" ref="BN22:CE22" si="5">SUM(BN23:BN25)</f>
        <v>563.29060795511202</v>
      </c>
      <c r="BO22" s="159">
        <f t="shared" si="5"/>
        <v>556.61229230695847</v>
      </c>
      <c r="BP22" s="159">
        <f t="shared" si="5"/>
        <v>564.26172678124692</v>
      </c>
      <c r="BQ22" s="159">
        <f t="shared" si="5"/>
        <v>563.72247188354766</v>
      </c>
      <c r="BR22" s="159">
        <f t="shared" si="5"/>
        <v>558.3774162769223</v>
      </c>
      <c r="BS22" s="159">
        <f t="shared" si="5"/>
        <v>562.103048365684</v>
      </c>
      <c r="BT22" s="159">
        <f t="shared" si="5"/>
        <v>552.47871435148681</v>
      </c>
      <c r="BU22" s="159">
        <f t="shared" si="5"/>
        <v>499.30094930620538</v>
      </c>
      <c r="BV22" s="159">
        <f t="shared" si="5"/>
        <v>461.68818435114184</v>
      </c>
      <c r="BW22" s="159">
        <f t="shared" si="5"/>
        <v>505.26433923835555</v>
      </c>
      <c r="BX22" s="159">
        <f t="shared" si="5"/>
        <v>497.74254763999966</v>
      </c>
      <c r="BY22" s="159">
        <f t="shared" si="5"/>
        <v>341.52153544000026</v>
      </c>
      <c r="BZ22" s="159">
        <f t="shared" si="5"/>
        <v>353.94324225352</v>
      </c>
      <c r="CA22" s="159">
        <f t="shared" si="5"/>
        <v>432.94038336061158</v>
      </c>
      <c r="CB22" s="159">
        <f t="shared" si="5"/>
        <v>362.36710263473549</v>
      </c>
      <c r="CC22" s="159">
        <f t="shared" si="5"/>
        <v>325.03232686595248</v>
      </c>
      <c r="CD22" s="159">
        <f t="shared" si="5"/>
        <v>302.80498721883663</v>
      </c>
      <c r="CE22" s="160">
        <f t="shared" si="5"/>
        <v>293.38708600137051</v>
      </c>
    </row>
    <row r="23" spans="1:83" x14ac:dyDescent="0.35">
      <c r="A23" s="153"/>
      <c r="B23" s="73" t="s">
        <v>359</v>
      </c>
      <c r="C23" s="232" t="s">
        <v>251</v>
      </c>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v>0</v>
      </c>
      <c r="AI23" s="159">
        <v>0</v>
      </c>
      <c r="AJ23" s="159">
        <v>0</v>
      </c>
      <c r="AK23" s="159">
        <v>0</v>
      </c>
      <c r="AL23" s="159">
        <v>0</v>
      </c>
      <c r="AM23" s="159">
        <v>0</v>
      </c>
      <c r="AN23" s="159">
        <v>0</v>
      </c>
      <c r="AO23" s="159">
        <v>0</v>
      </c>
      <c r="AP23" s="159">
        <v>0</v>
      </c>
      <c r="AQ23" s="159">
        <v>0</v>
      </c>
      <c r="AR23" s="159">
        <v>0</v>
      </c>
      <c r="AS23" s="159">
        <v>0</v>
      </c>
      <c r="AT23" s="159">
        <v>0</v>
      </c>
      <c r="AU23" s="159">
        <v>0</v>
      </c>
      <c r="AV23" s="159">
        <v>0</v>
      </c>
      <c r="AW23" s="159">
        <v>0</v>
      </c>
      <c r="AX23" s="159">
        <v>0</v>
      </c>
      <c r="AY23" s="159">
        <v>0</v>
      </c>
      <c r="AZ23" s="159">
        <v>0</v>
      </c>
      <c r="BA23" s="159">
        <v>0</v>
      </c>
      <c r="BB23" s="159">
        <v>0</v>
      </c>
      <c r="BC23" s="159">
        <v>0</v>
      </c>
      <c r="BD23" s="159">
        <v>0</v>
      </c>
      <c r="BE23" s="159">
        <v>0</v>
      </c>
      <c r="BF23" s="159">
        <v>0</v>
      </c>
      <c r="BG23" s="159">
        <v>0</v>
      </c>
      <c r="BH23" s="159">
        <v>0</v>
      </c>
      <c r="BI23" s="159">
        <v>0</v>
      </c>
      <c r="BJ23" s="159">
        <v>0</v>
      </c>
      <c r="BK23" s="159">
        <v>0</v>
      </c>
      <c r="BL23" s="159">
        <v>0</v>
      </c>
      <c r="BM23" s="159">
        <v>0</v>
      </c>
      <c r="BN23" s="159">
        <v>0</v>
      </c>
      <c r="BO23" s="159">
        <v>0</v>
      </c>
      <c r="BP23" s="159">
        <v>0</v>
      </c>
      <c r="BQ23" s="159">
        <v>0</v>
      </c>
      <c r="BR23" s="159">
        <v>0</v>
      </c>
      <c r="BS23" s="159">
        <v>0</v>
      </c>
      <c r="BT23" s="159">
        <v>0</v>
      </c>
      <c r="BU23" s="159">
        <v>109.92024563645997</v>
      </c>
      <c r="BV23" s="159">
        <v>184.96516445151136</v>
      </c>
      <c r="BW23" s="159">
        <v>222.14298096843913</v>
      </c>
      <c r="BX23" s="159">
        <v>256.97234059495457</v>
      </c>
      <c r="BY23" s="159">
        <v>187.71946333253885</v>
      </c>
      <c r="BZ23" s="159">
        <v>207.36861165945689</v>
      </c>
      <c r="CA23" s="159">
        <v>265.47870249494582</v>
      </c>
      <c r="CB23" s="159">
        <v>236.67136416292763</v>
      </c>
      <c r="CC23" s="159">
        <v>228.51319481488221</v>
      </c>
      <c r="CD23" s="159">
        <v>228.68103107962943</v>
      </c>
      <c r="CE23" s="160">
        <v>236.53949860410498</v>
      </c>
    </row>
    <row r="24" spans="1:83" x14ac:dyDescent="0.35">
      <c r="A24" s="153"/>
      <c r="B24" s="73" t="s">
        <v>360</v>
      </c>
      <c r="C24" s="232" t="s">
        <v>251</v>
      </c>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v>433.19637841651365</v>
      </c>
      <c r="AI24" s="159">
        <v>491.57804255409542</v>
      </c>
      <c r="AJ24" s="159">
        <v>554.82967264977924</v>
      </c>
      <c r="AK24" s="159">
        <v>597.63212258588965</v>
      </c>
      <c r="AL24" s="159">
        <v>630.14592004132612</v>
      </c>
      <c r="AM24" s="159">
        <v>661.919258538132</v>
      </c>
      <c r="AN24" s="159">
        <v>665.25957529428422</v>
      </c>
      <c r="AO24" s="159">
        <v>668.58081446977872</v>
      </c>
      <c r="AP24" s="159">
        <v>686.54822330144486</v>
      </c>
      <c r="AQ24" s="159">
        <v>687.83778406598583</v>
      </c>
      <c r="AR24" s="159">
        <v>683.46392070541924</v>
      </c>
      <c r="AS24" s="159">
        <v>656.05418789515488</v>
      </c>
      <c r="AT24" s="159">
        <v>683.68441738207923</v>
      </c>
      <c r="AU24" s="159">
        <v>746.31190271576043</v>
      </c>
      <c r="AV24" s="159">
        <v>720.91047448732343</v>
      </c>
      <c r="AW24" s="159">
        <v>722.98375426855523</v>
      </c>
      <c r="AX24" s="159">
        <v>701.70056148671415</v>
      </c>
      <c r="AY24" s="159">
        <v>683.57531623989541</v>
      </c>
      <c r="AZ24" s="159">
        <v>648.47078202168245</v>
      </c>
      <c r="BA24" s="159">
        <v>655.47438801712497</v>
      </c>
      <c r="BB24" s="159">
        <v>638.58108077177928</v>
      </c>
      <c r="BC24" s="159">
        <v>650.31584786041594</v>
      </c>
      <c r="BD24" s="159">
        <v>631.10693085508979</v>
      </c>
      <c r="BE24" s="159">
        <v>736.26207961364651</v>
      </c>
      <c r="BF24" s="159">
        <v>738.48558911616817</v>
      </c>
      <c r="BG24" s="159">
        <v>691.18314787227746</v>
      </c>
      <c r="BH24" s="159">
        <v>636.20925212450004</v>
      </c>
      <c r="BI24" s="159">
        <v>618.61569305871558</v>
      </c>
      <c r="BJ24" s="159">
        <v>572.93044173153885</v>
      </c>
      <c r="BK24" s="159">
        <v>547.30458607473906</v>
      </c>
      <c r="BL24" s="159">
        <v>515.55293311502305</v>
      </c>
      <c r="BM24" s="159">
        <v>512.88008897976067</v>
      </c>
      <c r="BN24" s="159">
        <v>492.72786275860085</v>
      </c>
      <c r="BO24" s="159">
        <v>489.66027087611786</v>
      </c>
      <c r="BP24" s="159">
        <v>502.77979164042989</v>
      </c>
      <c r="BQ24" s="159">
        <v>499.19309366482179</v>
      </c>
      <c r="BR24" s="159">
        <v>506.96691126187358</v>
      </c>
      <c r="BS24" s="159">
        <v>516.5294929940469</v>
      </c>
      <c r="BT24" s="159">
        <v>512.97957527602387</v>
      </c>
      <c r="BU24" s="159">
        <v>351.4503564749092</v>
      </c>
      <c r="BV24" s="159">
        <v>243.72607386059869</v>
      </c>
      <c r="BW24" s="159">
        <v>249.12051996188211</v>
      </c>
      <c r="BX24" s="159">
        <v>212.06073562868855</v>
      </c>
      <c r="BY24" s="159">
        <v>136.05727542876102</v>
      </c>
      <c r="BZ24" s="159">
        <v>130.24410382508361</v>
      </c>
      <c r="CA24" s="159">
        <v>148.80403560283116</v>
      </c>
      <c r="CB24" s="159">
        <v>111.69142126124386</v>
      </c>
      <c r="CC24" s="159">
        <v>85.765509386013306</v>
      </c>
      <c r="CD24" s="159">
        <v>65.865478904450214</v>
      </c>
      <c r="CE24" s="160">
        <v>50.513946684815068</v>
      </c>
    </row>
    <row r="25" spans="1:83" x14ac:dyDescent="0.35">
      <c r="A25" s="153"/>
      <c r="B25" s="73" t="s">
        <v>361</v>
      </c>
      <c r="C25" s="232" t="s">
        <v>251</v>
      </c>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v>0</v>
      </c>
      <c r="AI25" s="159">
        <v>0.11206975139097579</v>
      </c>
      <c r="AJ25" s="159">
        <v>1.9559041394144265</v>
      </c>
      <c r="AK25" s="159">
        <v>5.0585443704334674</v>
      </c>
      <c r="AL25" s="159">
        <v>8.7827442902784227</v>
      </c>
      <c r="AM25" s="159">
        <v>14.547383938080046</v>
      </c>
      <c r="AN25" s="159">
        <v>25.200944752617477</v>
      </c>
      <c r="AO25" s="159">
        <v>31.504743957915213</v>
      </c>
      <c r="AP25" s="159">
        <v>37.911238941429318</v>
      </c>
      <c r="AQ25" s="159">
        <v>47.069913087934566</v>
      </c>
      <c r="AR25" s="159">
        <v>58.896281800391392</v>
      </c>
      <c r="AS25" s="159">
        <v>74.07692307692308</v>
      </c>
      <c r="AT25" s="159">
        <v>91.577492841228676</v>
      </c>
      <c r="AU25" s="159">
        <v>117.29437072428964</v>
      </c>
      <c r="AV25" s="159">
        <v>131.3422809077048</v>
      </c>
      <c r="AW25" s="159">
        <v>150.21983887907462</v>
      </c>
      <c r="AX25" s="159">
        <v>157.36262069414141</v>
      </c>
      <c r="AY25" s="159">
        <v>168.15600838473355</v>
      </c>
      <c r="AZ25" s="159">
        <v>181.41047939847496</v>
      </c>
      <c r="BA25" s="159">
        <v>192.10670709999971</v>
      </c>
      <c r="BB25" s="159">
        <v>201.31550583145179</v>
      </c>
      <c r="BC25" s="159">
        <v>222.24598609428827</v>
      </c>
      <c r="BD25" s="159">
        <v>234.76715728678226</v>
      </c>
      <c r="BE25" s="159">
        <v>238.79510529135356</v>
      </c>
      <c r="BF25" s="159">
        <v>219.73165192058175</v>
      </c>
      <c r="BG25" s="159">
        <v>193.369</v>
      </c>
      <c r="BH25" s="159">
        <v>168.06399999999999</v>
      </c>
      <c r="BI25" s="159">
        <v>145.82337039453446</v>
      </c>
      <c r="BJ25" s="159">
        <v>125.21887532471118</v>
      </c>
      <c r="BK25" s="159">
        <v>109.93033523194052</v>
      </c>
      <c r="BL25" s="159">
        <v>93.800845414279749</v>
      </c>
      <c r="BM25" s="159">
        <v>85.276843175502719</v>
      </c>
      <c r="BN25" s="159">
        <v>70.562745196511173</v>
      </c>
      <c r="BO25" s="159">
        <v>66.952021430840631</v>
      </c>
      <c r="BP25" s="159">
        <v>61.481935140817022</v>
      </c>
      <c r="BQ25" s="159">
        <v>64.529378218725824</v>
      </c>
      <c r="BR25" s="159">
        <v>51.410505015048706</v>
      </c>
      <c r="BS25" s="159">
        <v>45.57355537163707</v>
      </c>
      <c r="BT25" s="159">
        <v>39.499139075463006</v>
      </c>
      <c r="BU25" s="159">
        <v>37.930347194836223</v>
      </c>
      <c r="BV25" s="159">
        <v>32.996946039031812</v>
      </c>
      <c r="BW25" s="159">
        <v>34.000838308034282</v>
      </c>
      <c r="BX25" s="159">
        <v>28.709471416356539</v>
      </c>
      <c r="BY25" s="159">
        <v>17.744796678700428</v>
      </c>
      <c r="BZ25" s="159">
        <v>16.330526768979471</v>
      </c>
      <c r="CA25" s="159">
        <v>18.657645262834592</v>
      </c>
      <c r="CB25" s="159">
        <v>14.004317210564018</v>
      </c>
      <c r="CC25" s="159">
        <v>10.753622665056954</v>
      </c>
      <c r="CD25" s="159">
        <v>8.2584772347569739</v>
      </c>
      <c r="CE25" s="160">
        <v>6.3336407124504603</v>
      </c>
    </row>
    <row r="26" spans="1:83" ht="25.5" customHeight="1" x14ac:dyDescent="0.35">
      <c r="A26" s="153"/>
      <c r="B26" s="75" t="s">
        <v>252</v>
      </c>
      <c r="C26" s="232" t="s">
        <v>248</v>
      </c>
      <c r="D26" s="159"/>
      <c r="E26" s="159"/>
      <c r="F26" s="159"/>
      <c r="G26" s="159"/>
      <c r="H26" s="159"/>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v>4</v>
      </c>
      <c r="AI26" s="159">
        <v>4</v>
      </c>
      <c r="AJ26" s="159">
        <v>5</v>
      </c>
      <c r="AK26" s="159">
        <v>6</v>
      </c>
      <c r="AL26" s="159">
        <v>8</v>
      </c>
      <c r="AM26" s="159">
        <v>10</v>
      </c>
      <c r="AN26" s="159">
        <v>11</v>
      </c>
      <c r="AO26" s="159">
        <v>13</v>
      </c>
      <c r="AP26" s="159">
        <v>104</v>
      </c>
      <c r="AQ26" s="159">
        <v>183.72300000000001</v>
      </c>
      <c r="AR26" s="159">
        <v>173.41800000000001</v>
      </c>
      <c r="AS26" s="159">
        <v>183.63200000000001</v>
      </c>
      <c r="AT26" s="159">
        <v>208.02</v>
      </c>
      <c r="AU26" s="159">
        <v>269.96832117263904</v>
      </c>
      <c r="AV26" s="159">
        <v>327.97337600551521</v>
      </c>
      <c r="AW26" s="159">
        <v>419.73289899962754</v>
      </c>
      <c r="AX26" s="159">
        <v>500.04761254962028</v>
      </c>
      <c r="AY26" s="159">
        <v>586.19055781453687</v>
      </c>
      <c r="AZ26" s="159">
        <v>699.84472339379818</v>
      </c>
      <c r="BA26" s="159">
        <v>709.21133412100005</v>
      </c>
      <c r="BB26" s="159">
        <v>743.95880802719989</v>
      </c>
      <c r="BC26" s="159">
        <v>796.16035103942988</v>
      </c>
      <c r="BD26" s="159">
        <v>809.72477850657356</v>
      </c>
      <c r="BE26" s="159">
        <v>870.53092037570082</v>
      </c>
      <c r="BF26" s="159">
        <v>947.298</v>
      </c>
      <c r="BG26" s="159">
        <v>1017.4757964240732</v>
      </c>
      <c r="BH26" s="159">
        <v>1057.6289999999999</v>
      </c>
      <c r="BI26" s="159">
        <v>1113.5155272727516</v>
      </c>
      <c r="BJ26" s="159">
        <v>1142.0356692484781</v>
      </c>
      <c r="BK26" s="159">
        <v>1235.597033053456</v>
      </c>
      <c r="BL26" s="159">
        <v>1316.2793594178083</v>
      </c>
      <c r="BM26" s="159">
        <v>1446.1896739375136</v>
      </c>
      <c r="BN26" s="159">
        <v>1526.3989427992453</v>
      </c>
      <c r="BO26" s="159">
        <v>1691.4195913635774</v>
      </c>
      <c r="BP26" s="159">
        <v>1882.2267307552024</v>
      </c>
      <c r="BQ26" s="159">
        <v>2041.8053091705644</v>
      </c>
      <c r="BR26" s="159">
        <v>2274.4593787053836</v>
      </c>
      <c r="BS26" s="159">
        <v>2503.5602726161615</v>
      </c>
      <c r="BT26" s="159">
        <v>2626.7182223174623</v>
      </c>
      <c r="BU26" s="159">
        <v>2791.2308667358793</v>
      </c>
      <c r="BV26" s="159">
        <v>2855.414544307062</v>
      </c>
      <c r="BW26" s="159">
        <v>2913.4681466665279</v>
      </c>
      <c r="BX26" s="159">
        <v>3011.148786525986</v>
      </c>
      <c r="BY26" s="159">
        <v>3044.3763376680536</v>
      </c>
      <c r="BZ26" s="159">
        <v>3272.270815281096</v>
      </c>
      <c r="CA26" s="159">
        <v>3840.9793312328361</v>
      </c>
      <c r="CB26" s="159">
        <v>4247.6642714679592</v>
      </c>
      <c r="CC26" s="159">
        <v>4447.0838558915593</v>
      </c>
      <c r="CD26" s="159">
        <v>4676.6786443556493</v>
      </c>
      <c r="CE26" s="160">
        <v>4956.8296683166254</v>
      </c>
    </row>
    <row r="27" spans="1:83" x14ac:dyDescent="0.35">
      <c r="A27" s="153"/>
      <c r="B27" s="53" t="s">
        <v>362</v>
      </c>
      <c r="C27" s="232" t="s">
        <v>248</v>
      </c>
      <c r="D27" s="159"/>
      <c r="E27" s="159"/>
      <c r="F27" s="159"/>
      <c r="G27" s="159"/>
      <c r="H27" s="159"/>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v>5</v>
      </c>
      <c r="AI27" s="159">
        <v>5</v>
      </c>
      <c r="AJ27" s="159">
        <v>5</v>
      </c>
      <c r="AK27" s="159">
        <v>6</v>
      </c>
      <c r="AL27" s="159">
        <v>6</v>
      </c>
      <c r="AM27" s="159">
        <v>6</v>
      </c>
      <c r="AN27" s="159">
        <v>6</v>
      </c>
      <c r="AO27" s="159">
        <v>7</v>
      </c>
      <c r="AP27" s="159">
        <v>8</v>
      </c>
      <c r="AQ27" s="159">
        <v>8.8689999999999998</v>
      </c>
      <c r="AR27" s="159">
        <v>8.6080000000000005</v>
      </c>
      <c r="AS27" s="159">
        <v>8.7669999999999995</v>
      </c>
      <c r="AT27" s="159">
        <v>9.3409999999999993</v>
      </c>
      <c r="AU27" s="159">
        <v>10.673999999999999</v>
      </c>
      <c r="AV27" s="159">
        <v>12.653</v>
      </c>
      <c r="AW27" s="159">
        <v>13.920999999999999</v>
      </c>
      <c r="AX27" s="159">
        <v>12.601000000000001</v>
      </c>
      <c r="AY27" s="159">
        <v>14.76</v>
      </c>
      <c r="AZ27" s="159">
        <v>15.439</v>
      </c>
      <c r="BA27" s="159">
        <v>15.775</v>
      </c>
      <c r="BB27" s="159">
        <v>16.065999999999999</v>
      </c>
      <c r="BC27" s="159">
        <v>16.123000000000001</v>
      </c>
      <c r="BD27" s="159">
        <v>16.222000000000001</v>
      </c>
      <c r="BE27" s="159">
        <v>16.353000000000002</v>
      </c>
      <c r="BF27" s="159">
        <v>17.187999999999999</v>
      </c>
      <c r="BG27" s="159">
        <v>18.536000000000001</v>
      </c>
      <c r="BH27" s="159">
        <v>19.21</v>
      </c>
      <c r="BI27" s="159">
        <v>19.115849999999998</v>
      </c>
      <c r="BJ27" s="159">
        <v>19.204647819795415</v>
      </c>
      <c r="BK27" s="159">
        <v>20.031813160000006</v>
      </c>
      <c r="BL27" s="159">
        <v>221.46612579999999</v>
      </c>
      <c r="BM27" s="159">
        <v>32.464226920000009</v>
      </c>
      <c r="BN27" s="159">
        <v>32.271541450000001</v>
      </c>
      <c r="BO27" s="159">
        <v>32.125320869999996</v>
      </c>
      <c r="BP27" s="159">
        <v>32.399299220000003</v>
      </c>
      <c r="BQ27" s="159">
        <v>32.151345900000003</v>
      </c>
      <c r="BR27" s="159">
        <v>33.293720609999951</v>
      </c>
      <c r="BS27" s="159">
        <v>35.653026229999981</v>
      </c>
      <c r="BT27" s="159">
        <v>33.09609677000001</v>
      </c>
      <c r="BU27" s="159">
        <v>33.166871430000008</v>
      </c>
      <c r="BV27" s="159">
        <v>32.413626989999997</v>
      </c>
      <c r="BW27" s="159">
        <v>34.793876396760858</v>
      </c>
      <c r="BX27" s="159">
        <v>35.769481659999997</v>
      </c>
      <c r="BY27" s="159">
        <v>37.09786227537392</v>
      </c>
      <c r="BZ27" s="159">
        <v>38.79000588704718</v>
      </c>
      <c r="CA27" s="159">
        <v>40.646961293503779</v>
      </c>
      <c r="CB27" s="159">
        <v>42.570474761733429</v>
      </c>
      <c r="CC27" s="159">
        <v>44.498830790817493</v>
      </c>
      <c r="CD27" s="159">
        <v>46.637540656779912</v>
      </c>
      <c r="CE27" s="160">
        <v>48.908056671200377</v>
      </c>
    </row>
    <row r="28" spans="1:83" x14ac:dyDescent="0.35">
      <c r="A28" s="153"/>
      <c r="B28" s="53" t="s">
        <v>256</v>
      </c>
      <c r="C28" s="232" t="s">
        <v>257</v>
      </c>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v>0</v>
      </c>
      <c r="AR28" s="159">
        <v>0</v>
      </c>
      <c r="AS28" s="159">
        <v>0</v>
      </c>
      <c r="AT28" s="159">
        <v>0</v>
      </c>
      <c r="AU28" s="159">
        <v>0</v>
      </c>
      <c r="AV28" s="159">
        <v>0</v>
      </c>
      <c r="AW28" s="159">
        <v>0</v>
      </c>
      <c r="AX28" s="159">
        <v>0</v>
      </c>
      <c r="AY28" s="159">
        <v>0</v>
      </c>
      <c r="AZ28" s="159">
        <v>0</v>
      </c>
      <c r="BA28" s="159">
        <v>0</v>
      </c>
      <c r="BB28" s="159">
        <v>0</v>
      </c>
      <c r="BC28" s="159">
        <v>0</v>
      </c>
      <c r="BD28" s="159">
        <v>0</v>
      </c>
      <c r="BE28" s="159">
        <v>0</v>
      </c>
      <c r="BF28" s="159">
        <v>0</v>
      </c>
      <c r="BG28" s="159">
        <v>0</v>
      </c>
      <c r="BH28" s="159">
        <v>0</v>
      </c>
      <c r="BI28" s="159">
        <v>0</v>
      </c>
      <c r="BJ28" s="159">
        <v>1.0505242386959734</v>
      </c>
      <c r="BK28" s="159">
        <v>1.210020167696229</v>
      </c>
      <c r="BL28" s="159">
        <v>65.657498991665165</v>
      </c>
      <c r="BM28" s="159">
        <v>104.33784553056645</v>
      </c>
      <c r="BN28" s="159">
        <v>168.59935978139674</v>
      </c>
      <c r="BO28" s="159">
        <v>50.836237693819029</v>
      </c>
      <c r="BP28" s="159">
        <v>57.975814953357627</v>
      </c>
      <c r="BQ28" s="159">
        <v>3.5522999812671952</v>
      </c>
      <c r="BR28" s="159">
        <v>4.8918161573086953</v>
      </c>
      <c r="BS28" s="159">
        <v>1.9109448262326334</v>
      </c>
      <c r="BT28" s="159">
        <v>1.6191328653303012</v>
      </c>
      <c r="BU28" s="159">
        <v>60.169977330027926</v>
      </c>
      <c r="BV28" s="159">
        <v>6.8648158354659987</v>
      </c>
      <c r="BW28" s="159">
        <v>-10.017308560382212</v>
      </c>
      <c r="BX28" s="159">
        <v>56.067988121384772</v>
      </c>
      <c r="BY28" s="159">
        <v>-2.8308112037993642</v>
      </c>
      <c r="BZ28" s="159">
        <v>69.381023052216975</v>
      </c>
      <c r="CA28" s="159">
        <v>14.368649171516839</v>
      </c>
      <c r="CB28" s="159">
        <v>19.190619249486829</v>
      </c>
      <c r="CC28" s="159">
        <v>20.098980563421456</v>
      </c>
      <c r="CD28" s="159">
        <v>20.098980563421456</v>
      </c>
      <c r="CE28" s="160">
        <v>20.098980563421456</v>
      </c>
    </row>
    <row r="29" spans="1:83" x14ac:dyDescent="0.35">
      <c r="A29" s="153"/>
      <c r="B29" s="53" t="s">
        <v>25</v>
      </c>
      <c r="C29" s="232" t="s">
        <v>257</v>
      </c>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v>196.93959001068183</v>
      </c>
      <c r="AI29" s="159">
        <v>227.75813604082006</v>
      </c>
      <c r="AJ29" s="159">
        <v>307.35323341022615</v>
      </c>
      <c r="AK29" s="159">
        <v>454.80552867942873</v>
      </c>
      <c r="AL29" s="159">
        <v>551.35929177961918</v>
      </c>
      <c r="AM29" s="159">
        <v>618.08662477447024</v>
      </c>
      <c r="AN29" s="159">
        <v>686.40222253039815</v>
      </c>
      <c r="AO29" s="159">
        <v>748.45588650300476</v>
      </c>
      <c r="AP29" s="159">
        <v>829.39150543190704</v>
      </c>
      <c r="AQ29" s="159">
        <v>862.81164007812663</v>
      </c>
      <c r="AR29" s="159">
        <v>604.86500000000012</v>
      </c>
      <c r="AS29" s="159">
        <v>763.36878807806625</v>
      </c>
      <c r="AT29" s="159">
        <v>960.69299999999987</v>
      </c>
      <c r="AU29" s="159">
        <v>733.84</v>
      </c>
      <c r="AV29" s="159">
        <v>968.37500000000023</v>
      </c>
      <c r="AW29" s="159">
        <v>998.42199999999991</v>
      </c>
      <c r="AX29" s="159">
        <v>1103.9621309999998</v>
      </c>
      <c r="AY29" s="159">
        <v>1197.1680269999999</v>
      </c>
      <c r="AZ29" s="159">
        <v>1275.5067700000002</v>
      </c>
      <c r="BA29" s="159">
        <v>1315.1345980000001</v>
      </c>
      <c r="BB29" s="159">
        <v>1327.6819739999989</v>
      </c>
      <c r="BC29" s="159">
        <v>1347.1518148446023</v>
      </c>
      <c r="BD29" s="159">
        <v>1345.1564549999996</v>
      </c>
      <c r="BE29" s="159">
        <v>1336.3771304102056</v>
      </c>
      <c r="BF29" s="159">
        <v>1403.0935666124119</v>
      </c>
      <c r="BG29" s="159">
        <v>1613.6138907605705</v>
      </c>
      <c r="BH29" s="159">
        <v>1728.4576144734931</v>
      </c>
      <c r="BI29" s="159">
        <v>1930.7936408840555</v>
      </c>
      <c r="BJ29" s="159">
        <v>1937.0327149637794</v>
      </c>
      <c r="BK29" s="159">
        <v>1980.0739629037901</v>
      </c>
      <c r="BL29" s="159">
        <v>2071.6184511615088</v>
      </c>
      <c r="BM29" s="159">
        <v>2457.9322396321481</v>
      </c>
      <c r="BN29" s="159">
        <v>2651.7587673972803</v>
      </c>
      <c r="BO29" s="159">
        <v>2691.2493936043297</v>
      </c>
      <c r="BP29" s="159">
        <v>2775.3624294480583</v>
      </c>
      <c r="BQ29" s="159"/>
      <c r="BR29" s="159"/>
      <c r="BS29" s="159"/>
      <c r="BT29" s="159"/>
      <c r="BU29" s="159"/>
      <c r="BV29" s="159"/>
      <c r="BW29" s="159"/>
      <c r="BX29" s="159"/>
      <c r="BY29" s="159"/>
      <c r="BZ29" s="159"/>
      <c r="CA29" s="159"/>
      <c r="CB29" s="159"/>
      <c r="CC29" s="159"/>
      <c r="CD29" s="159"/>
      <c r="CE29" s="160"/>
    </row>
    <row r="30" spans="1:83" x14ac:dyDescent="0.35">
      <c r="A30" s="153"/>
      <c r="B30" s="75" t="s">
        <v>259</v>
      </c>
      <c r="C30" s="232" t="s">
        <v>248</v>
      </c>
      <c r="D30" s="159"/>
      <c r="E30" s="159"/>
      <c r="F30" s="159"/>
      <c r="G30" s="159"/>
      <c r="H30" s="159"/>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v>0</v>
      </c>
      <c r="AI30" s="159">
        <v>0</v>
      </c>
      <c r="AJ30" s="159">
        <v>0</v>
      </c>
      <c r="AK30" s="159">
        <v>0</v>
      </c>
      <c r="AL30" s="159">
        <v>0</v>
      </c>
      <c r="AM30" s="159">
        <v>0</v>
      </c>
      <c r="AN30" s="159">
        <v>0</v>
      </c>
      <c r="AO30" s="159">
        <v>0</v>
      </c>
      <c r="AP30" s="159">
        <v>0</v>
      </c>
      <c r="AQ30" s="159">
        <v>0</v>
      </c>
      <c r="AR30" s="159">
        <v>0</v>
      </c>
      <c r="AS30" s="159">
        <v>0</v>
      </c>
      <c r="AT30" s="159">
        <v>0</v>
      </c>
      <c r="AU30" s="159">
        <v>0</v>
      </c>
      <c r="AV30" s="159">
        <v>1236.2204590686167</v>
      </c>
      <c r="AW30" s="159">
        <v>1736.8250803346616</v>
      </c>
      <c r="AX30" s="159">
        <v>1938.6567415590337</v>
      </c>
      <c r="AY30" s="159">
        <v>2356.4150170875105</v>
      </c>
      <c r="AZ30" s="159">
        <v>2842.0259956222508</v>
      </c>
      <c r="BA30" s="159">
        <v>3091.4517961447359</v>
      </c>
      <c r="BB30" s="159">
        <v>3258.3114352948169</v>
      </c>
      <c r="BC30" s="159">
        <v>3408.5922572418208</v>
      </c>
      <c r="BD30" s="159">
        <v>3589.6378004004227</v>
      </c>
      <c r="BE30" s="159">
        <v>3861.7406212620726</v>
      </c>
      <c r="BF30" s="159">
        <v>4105.2438886240434</v>
      </c>
      <c r="BG30" s="159">
        <v>4388.6272675576192</v>
      </c>
      <c r="BH30" s="159">
        <v>4628.2520000000004</v>
      </c>
      <c r="BI30" s="159">
        <v>4869.6964021188787</v>
      </c>
      <c r="BJ30" s="159">
        <v>5122.9964421995737</v>
      </c>
      <c r="BK30" s="159">
        <v>5468.0760196496631</v>
      </c>
      <c r="BL30" s="159">
        <v>5799.6705914329377</v>
      </c>
      <c r="BM30" s="159">
        <v>6277.2924692415208</v>
      </c>
      <c r="BN30" s="159">
        <v>6456.118999717567</v>
      </c>
      <c r="BO30" s="159">
        <v>6899.7753096582774</v>
      </c>
      <c r="BP30" s="159">
        <v>7419.4275888724915</v>
      </c>
      <c r="BQ30" s="159">
        <v>7528.3277963936862</v>
      </c>
      <c r="BR30" s="159">
        <v>7070.966334335757</v>
      </c>
      <c r="BS30" s="159">
        <v>6632.0880013466494</v>
      </c>
      <c r="BT30" s="159">
        <v>5138.3005447814785</v>
      </c>
      <c r="BU30" s="159">
        <v>3571.9593185363819</v>
      </c>
      <c r="BV30" s="159">
        <v>2486.5805035497042</v>
      </c>
      <c r="BW30" s="159">
        <v>1622.3606203181096</v>
      </c>
      <c r="BX30" s="159">
        <v>873.41337670508699</v>
      </c>
      <c r="BY30" s="159">
        <v>804.04314546726357</v>
      </c>
      <c r="BZ30" s="159">
        <v>762.31356309300384</v>
      </c>
      <c r="CA30" s="159">
        <v>774.16654468809531</v>
      </c>
      <c r="CB30" s="159">
        <v>868.92491711604953</v>
      </c>
      <c r="CC30" s="159">
        <v>875.29833681816115</v>
      </c>
      <c r="CD30" s="159">
        <v>760.319438979236</v>
      </c>
      <c r="CE30" s="160">
        <v>743.66116152868335</v>
      </c>
    </row>
    <row r="31" spans="1:83" ht="25.5" customHeight="1" x14ac:dyDescent="0.35">
      <c r="A31" s="153"/>
      <c r="B31" s="75" t="s">
        <v>260</v>
      </c>
      <c r="C31" s="232" t="s">
        <v>257</v>
      </c>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v>0</v>
      </c>
      <c r="AI31" s="159">
        <v>0</v>
      </c>
      <c r="AJ31" s="159">
        <v>0</v>
      </c>
      <c r="AK31" s="159">
        <v>0</v>
      </c>
      <c r="AL31" s="159">
        <v>0</v>
      </c>
      <c r="AM31" s="159">
        <v>0</v>
      </c>
      <c r="AN31" s="159">
        <v>0</v>
      </c>
      <c r="AO31" s="159">
        <v>0</v>
      </c>
      <c r="AP31" s="159">
        <v>0</v>
      </c>
      <c r="AQ31" s="159">
        <v>0</v>
      </c>
      <c r="AR31" s="159">
        <v>0</v>
      </c>
      <c r="AS31" s="159">
        <v>0</v>
      </c>
      <c r="AT31" s="159">
        <v>0</v>
      </c>
      <c r="AU31" s="159">
        <v>0</v>
      </c>
      <c r="AV31" s="159">
        <v>2.2234492408887951</v>
      </c>
      <c r="AW31" s="159">
        <v>5.5822256226005811</v>
      </c>
      <c r="AX31" s="159">
        <v>8.7937202146390998</v>
      </c>
      <c r="AY31" s="159">
        <v>15.09348924190571</v>
      </c>
      <c r="AZ31" s="159">
        <v>26.641703551977329</v>
      </c>
      <c r="BA31" s="159">
        <v>32.729292058207385</v>
      </c>
      <c r="BB31" s="159">
        <v>38.028335257869927</v>
      </c>
      <c r="BC31" s="159">
        <v>29.932078466664212</v>
      </c>
      <c r="BD31" s="159">
        <v>-6.0999999999999999E-2</v>
      </c>
      <c r="BE31" s="159">
        <v>-8.6436562195121955E-2</v>
      </c>
      <c r="BF31" s="159">
        <v>-0.14737339999999999</v>
      </c>
      <c r="BG31" s="159">
        <v>8.5208560000000017E-2</v>
      </c>
      <c r="BH31" s="159">
        <v>-2.9000000000000001E-2</v>
      </c>
      <c r="BI31" s="159">
        <v>0</v>
      </c>
      <c r="BJ31" s="159">
        <v>0</v>
      </c>
      <c r="BK31" s="159">
        <v>0</v>
      </c>
      <c r="BL31" s="159">
        <v>0</v>
      </c>
      <c r="BM31" s="159">
        <v>0</v>
      </c>
      <c r="BN31" s="159">
        <v>0</v>
      </c>
      <c r="BO31" s="159">
        <v>0</v>
      </c>
      <c r="BP31" s="159">
        <v>0</v>
      </c>
      <c r="BQ31" s="159">
        <v>0</v>
      </c>
      <c r="BR31" s="159">
        <v>0</v>
      </c>
      <c r="BS31" s="159">
        <v>0</v>
      </c>
      <c r="BT31" s="159">
        <v>0</v>
      </c>
      <c r="BU31" s="159">
        <v>0</v>
      </c>
      <c r="BV31" s="159">
        <v>0</v>
      </c>
      <c r="BW31" s="159">
        <v>0</v>
      </c>
      <c r="BX31" s="159">
        <v>0</v>
      </c>
      <c r="BY31" s="159">
        <v>0</v>
      </c>
      <c r="BZ31" s="159">
        <v>0</v>
      </c>
      <c r="CA31" s="159">
        <v>0</v>
      </c>
      <c r="CB31" s="159">
        <v>0</v>
      </c>
      <c r="CC31" s="159">
        <v>0</v>
      </c>
      <c r="CD31" s="159">
        <v>0</v>
      </c>
      <c r="CE31" s="160">
        <v>0</v>
      </c>
    </row>
    <row r="32" spans="1:83" x14ac:dyDescent="0.35">
      <c r="A32" s="153"/>
      <c r="B32" s="53" t="s">
        <v>261</v>
      </c>
      <c r="C32" s="232" t="s">
        <v>257</v>
      </c>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v>0</v>
      </c>
      <c r="AI32" s="159">
        <v>0</v>
      </c>
      <c r="AJ32" s="159">
        <v>0</v>
      </c>
      <c r="AK32" s="159">
        <v>0</v>
      </c>
      <c r="AL32" s="159">
        <v>0</v>
      </c>
      <c r="AM32" s="159">
        <v>0</v>
      </c>
      <c r="AN32" s="159">
        <v>0</v>
      </c>
      <c r="AO32" s="159">
        <v>0</v>
      </c>
      <c r="AP32" s="159">
        <v>0</v>
      </c>
      <c r="AQ32" s="159">
        <v>0</v>
      </c>
      <c r="AR32" s="159">
        <v>0</v>
      </c>
      <c r="AS32" s="159">
        <v>0</v>
      </c>
      <c r="AT32" s="159">
        <v>0</v>
      </c>
      <c r="AU32" s="159">
        <v>0</v>
      </c>
      <c r="AV32" s="159">
        <v>0</v>
      </c>
      <c r="AW32" s="159">
        <v>0</v>
      </c>
      <c r="AX32" s="159">
        <v>0</v>
      </c>
      <c r="AY32" s="159">
        <v>0</v>
      </c>
      <c r="AZ32" s="159">
        <v>0</v>
      </c>
      <c r="BA32" s="159">
        <v>0</v>
      </c>
      <c r="BB32" s="159">
        <v>0</v>
      </c>
      <c r="BC32" s="159">
        <v>0</v>
      </c>
      <c r="BD32" s="159">
        <v>0</v>
      </c>
      <c r="BE32" s="159">
        <v>6.8540000000000001</v>
      </c>
      <c r="BF32" s="159">
        <v>13.107519600000002</v>
      </c>
      <c r="BG32" s="159">
        <v>14.986460219999998</v>
      </c>
      <c r="BH32" s="159">
        <v>16.622024122071426</v>
      </c>
      <c r="BI32" s="159">
        <v>17.693564299999998</v>
      </c>
      <c r="BJ32" s="159">
        <v>19.498030839999998</v>
      </c>
      <c r="BK32" s="159">
        <v>20.507303</v>
      </c>
      <c r="BL32" s="159">
        <v>21.180479929999997</v>
      </c>
      <c r="BM32" s="159">
        <v>21.798681950000002</v>
      </c>
      <c r="BN32" s="159">
        <v>21.362664119999998</v>
      </c>
      <c r="BO32" s="159">
        <v>22.339751259999996</v>
      </c>
      <c r="BP32" s="159">
        <v>56.572572000000001</v>
      </c>
      <c r="BQ32" s="159">
        <v>176.393889</v>
      </c>
      <c r="BR32" s="159">
        <v>199.78361200000001</v>
      </c>
      <c r="BS32" s="159">
        <v>161</v>
      </c>
      <c r="BT32" s="159">
        <v>184</v>
      </c>
      <c r="BU32" s="159">
        <v>164</v>
      </c>
      <c r="BV32" s="159">
        <v>154</v>
      </c>
      <c r="BW32" s="159">
        <v>132.03678999000002</v>
      </c>
      <c r="BX32" s="159">
        <v>171.42592472999999</v>
      </c>
      <c r="BY32" s="159">
        <v>140</v>
      </c>
      <c r="BZ32" s="159">
        <v>100</v>
      </c>
      <c r="CA32" s="159">
        <v>100</v>
      </c>
      <c r="CB32" s="159">
        <v>100</v>
      </c>
      <c r="CC32" s="159">
        <v>0</v>
      </c>
      <c r="CD32" s="159">
        <v>0</v>
      </c>
      <c r="CE32" s="160">
        <v>0</v>
      </c>
    </row>
    <row r="33" spans="1:83" x14ac:dyDescent="0.35">
      <c r="A33" s="153"/>
      <c r="B33" s="53" t="s">
        <v>363</v>
      </c>
      <c r="C33" s="232" t="s">
        <v>257</v>
      </c>
      <c r="D33" s="159"/>
      <c r="E33" s="159"/>
      <c r="F33" s="159"/>
      <c r="G33" s="159"/>
      <c r="H33" s="159"/>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v>0</v>
      </c>
      <c r="AI33" s="159">
        <v>0</v>
      </c>
      <c r="AJ33" s="159">
        <v>0</v>
      </c>
      <c r="AK33" s="159">
        <v>0</v>
      </c>
      <c r="AL33" s="159">
        <v>0</v>
      </c>
      <c r="AM33" s="159">
        <v>0</v>
      </c>
      <c r="AN33" s="159">
        <v>0</v>
      </c>
      <c r="AO33" s="159">
        <v>0</v>
      </c>
      <c r="AP33" s="159">
        <v>0</v>
      </c>
      <c r="AQ33" s="159">
        <v>0</v>
      </c>
      <c r="AR33" s="159">
        <v>0</v>
      </c>
      <c r="AS33" s="159">
        <v>0</v>
      </c>
      <c r="AT33" s="159">
        <v>0</v>
      </c>
      <c r="AU33" s="159">
        <v>0</v>
      </c>
      <c r="AV33" s="159">
        <v>0</v>
      </c>
      <c r="AW33" s="159">
        <v>0</v>
      </c>
      <c r="AX33" s="159">
        <v>0</v>
      </c>
      <c r="AY33" s="159">
        <v>0</v>
      </c>
      <c r="AZ33" s="159">
        <v>3.1930000000000001</v>
      </c>
      <c r="BA33" s="159">
        <v>23.582999999999998</v>
      </c>
      <c r="BB33" s="159">
        <v>32.392000000000003</v>
      </c>
      <c r="BC33" s="159">
        <v>27.45</v>
      </c>
      <c r="BD33" s="159">
        <v>4.1689999999999996</v>
      </c>
      <c r="BE33" s="159">
        <v>6.0000000000000001E-3</v>
      </c>
      <c r="BF33" s="159">
        <v>4.2999999999999997E-2</v>
      </c>
      <c r="BG33" s="159">
        <v>0</v>
      </c>
      <c r="BH33" s="159">
        <v>0</v>
      </c>
      <c r="BI33" s="159">
        <v>0</v>
      </c>
      <c r="BJ33" s="159">
        <v>0</v>
      </c>
      <c r="BK33" s="159">
        <v>0</v>
      </c>
      <c r="BL33" s="159">
        <v>0</v>
      </c>
      <c r="BM33" s="159">
        <v>0</v>
      </c>
      <c r="BN33" s="159">
        <v>0</v>
      </c>
      <c r="BO33" s="159">
        <v>0</v>
      </c>
      <c r="BP33" s="159">
        <v>0</v>
      </c>
      <c r="BQ33" s="159">
        <v>0</v>
      </c>
      <c r="BR33" s="159">
        <v>0</v>
      </c>
      <c r="BS33" s="159">
        <v>0</v>
      </c>
      <c r="BT33" s="159">
        <v>0</v>
      </c>
      <c r="BU33" s="159">
        <v>0</v>
      </c>
      <c r="BV33" s="159">
        <v>0</v>
      </c>
      <c r="BW33" s="159">
        <v>0</v>
      </c>
      <c r="BX33" s="159">
        <v>0</v>
      </c>
      <c r="BY33" s="159">
        <v>0</v>
      </c>
      <c r="BZ33" s="159">
        <v>0</v>
      </c>
      <c r="CA33" s="159">
        <v>0</v>
      </c>
      <c r="CB33" s="159">
        <v>0</v>
      </c>
      <c r="CC33" s="159">
        <v>0</v>
      </c>
      <c r="CD33" s="159">
        <v>0</v>
      </c>
      <c r="CE33" s="160">
        <v>0</v>
      </c>
    </row>
    <row r="34" spans="1:83" x14ac:dyDescent="0.35">
      <c r="A34" s="153"/>
      <c r="B34" s="53" t="s">
        <v>263</v>
      </c>
      <c r="C34" s="232"/>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v>0</v>
      </c>
      <c r="AI34" s="159">
        <v>0</v>
      </c>
      <c r="AJ34" s="159">
        <v>0</v>
      </c>
      <c r="AK34" s="159">
        <v>0</v>
      </c>
      <c r="AL34" s="159">
        <v>0</v>
      </c>
      <c r="AM34" s="159">
        <v>0</v>
      </c>
      <c r="AN34" s="159">
        <v>0</v>
      </c>
      <c r="AO34" s="159">
        <v>0</v>
      </c>
      <c r="AP34" s="159">
        <v>0</v>
      </c>
      <c r="AQ34" s="159">
        <v>0</v>
      </c>
      <c r="AR34" s="159">
        <v>0</v>
      </c>
      <c r="AS34" s="159">
        <v>0</v>
      </c>
      <c r="AT34" s="159">
        <v>0</v>
      </c>
      <c r="AU34" s="159">
        <v>0</v>
      </c>
      <c r="AV34" s="159">
        <v>0</v>
      </c>
      <c r="AW34" s="159">
        <v>0</v>
      </c>
      <c r="AX34" s="159">
        <v>0</v>
      </c>
      <c r="AY34" s="159">
        <v>0</v>
      </c>
      <c r="AZ34" s="159">
        <v>0</v>
      </c>
      <c r="BA34" s="159">
        <v>0</v>
      </c>
      <c r="BB34" s="159">
        <v>0</v>
      </c>
      <c r="BC34" s="159">
        <v>0</v>
      </c>
      <c r="BD34" s="159">
        <v>0</v>
      </c>
      <c r="BE34" s="159">
        <v>0</v>
      </c>
      <c r="BF34" s="159">
        <v>0</v>
      </c>
      <c r="BG34" s="159">
        <v>0</v>
      </c>
      <c r="BH34" s="159">
        <v>0</v>
      </c>
      <c r="BI34" s="159">
        <v>0</v>
      </c>
      <c r="BJ34" s="159">
        <v>0</v>
      </c>
      <c r="BK34" s="159">
        <v>0</v>
      </c>
      <c r="BL34" s="159">
        <f t="shared" ref="BL34:CE34" si="6">SUM(BL35:BL36)</f>
        <v>127.18792895</v>
      </c>
      <c r="BM34" s="159">
        <f t="shared" si="6"/>
        <v>1267.3993002300001</v>
      </c>
      <c r="BN34" s="159">
        <f t="shared" si="6"/>
        <v>2231.7483619</v>
      </c>
      <c r="BO34" s="159">
        <f t="shared" si="6"/>
        <v>3554.1022156099998</v>
      </c>
      <c r="BP34" s="159">
        <f t="shared" si="6"/>
        <v>6779.6544881600003</v>
      </c>
      <c r="BQ34" s="159">
        <f t="shared" si="6"/>
        <v>10436.707839979998</v>
      </c>
      <c r="BR34" s="159">
        <f t="shared" si="6"/>
        <v>12827.382151170001</v>
      </c>
      <c r="BS34" s="159">
        <f t="shared" si="6"/>
        <v>14271.548569180002</v>
      </c>
      <c r="BT34" s="159">
        <f t="shared" si="6"/>
        <v>14830.444816650002</v>
      </c>
      <c r="BU34" s="159">
        <f t="shared" si="6"/>
        <v>15352.892355200001</v>
      </c>
      <c r="BV34" s="159">
        <f t="shared" si="6"/>
        <v>15097.86932374</v>
      </c>
      <c r="BW34" s="159">
        <f t="shared" si="6"/>
        <v>13850.988828140005</v>
      </c>
      <c r="BX34" s="159">
        <f t="shared" si="6"/>
        <v>13427.615083349996</v>
      </c>
      <c r="BY34" s="159">
        <f t="shared" si="6"/>
        <v>12688.531819610009</v>
      </c>
      <c r="BZ34" s="159">
        <f t="shared" si="6"/>
        <v>12113.60287542412</v>
      </c>
      <c r="CA34" s="159">
        <f t="shared" si="6"/>
        <v>13199.480392776315</v>
      </c>
      <c r="CB34" s="159">
        <f t="shared" si="6"/>
        <v>12569.532549703876</v>
      </c>
      <c r="CC34" s="159">
        <f t="shared" si="6"/>
        <v>11457.920715884371</v>
      </c>
      <c r="CD34" s="159">
        <f t="shared" si="6"/>
        <v>10679.978955734632</v>
      </c>
      <c r="CE34" s="160">
        <f t="shared" si="6"/>
        <v>10292.83561526562</v>
      </c>
    </row>
    <row r="35" spans="1:83" x14ac:dyDescent="0.35">
      <c r="A35" s="153"/>
      <c r="B35" s="73" t="s">
        <v>254</v>
      </c>
      <c r="C35" s="232" t="s">
        <v>251</v>
      </c>
      <c r="D35" s="159"/>
      <c r="E35" s="159"/>
      <c r="F35" s="159"/>
      <c r="G35" s="159"/>
      <c r="H35" s="159"/>
      <c r="I35" s="159"/>
      <c r="J35" s="159"/>
      <c r="K35" s="159"/>
      <c r="L35" s="159"/>
      <c r="M35" s="159"/>
      <c r="N35" s="159"/>
      <c r="O35" s="159"/>
      <c r="P35" s="159"/>
      <c r="Q35" s="159"/>
      <c r="R35" s="159"/>
      <c r="S35" s="159"/>
      <c r="T35" s="159"/>
      <c r="U35" s="159"/>
      <c r="V35" s="159"/>
      <c r="W35" s="159"/>
      <c r="X35" s="159"/>
      <c r="Y35" s="159"/>
      <c r="Z35" s="159"/>
      <c r="AA35" s="159"/>
      <c r="AB35" s="159"/>
      <c r="AC35" s="159"/>
      <c r="AD35" s="159"/>
      <c r="AE35" s="159"/>
      <c r="AF35" s="159"/>
      <c r="AG35" s="159"/>
      <c r="AH35" s="159">
        <v>0</v>
      </c>
      <c r="AI35" s="159">
        <v>0</v>
      </c>
      <c r="AJ35" s="159">
        <v>0</v>
      </c>
      <c r="AK35" s="159">
        <v>0</v>
      </c>
      <c r="AL35" s="159">
        <v>0</v>
      </c>
      <c r="AM35" s="159">
        <v>0</v>
      </c>
      <c r="AN35" s="159">
        <v>0</v>
      </c>
      <c r="AO35" s="159">
        <v>0</v>
      </c>
      <c r="AP35" s="159">
        <v>0</v>
      </c>
      <c r="AQ35" s="159">
        <v>0</v>
      </c>
      <c r="AR35" s="159">
        <v>0</v>
      </c>
      <c r="AS35" s="159">
        <v>0</v>
      </c>
      <c r="AT35" s="159">
        <v>0</v>
      </c>
      <c r="AU35" s="159">
        <v>0</v>
      </c>
      <c r="AV35" s="159">
        <v>0</v>
      </c>
      <c r="AW35" s="159">
        <v>0</v>
      </c>
      <c r="AX35" s="159">
        <v>0</v>
      </c>
      <c r="AY35" s="159">
        <v>0</v>
      </c>
      <c r="AZ35" s="159">
        <v>0</v>
      </c>
      <c r="BA35" s="159">
        <v>0</v>
      </c>
      <c r="BB35" s="159">
        <v>0</v>
      </c>
      <c r="BC35" s="159">
        <v>0</v>
      </c>
      <c r="BD35" s="159">
        <v>0</v>
      </c>
      <c r="BE35" s="159">
        <v>0</v>
      </c>
      <c r="BF35" s="159">
        <v>0</v>
      </c>
      <c r="BG35" s="159">
        <v>0</v>
      </c>
      <c r="BH35" s="159">
        <v>0</v>
      </c>
      <c r="BI35" s="159">
        <v>0</v>
      </c>
      <c r="BJ35" s="159">
        <v>0</v>
      </c>
      <c r="BK35" s="159">
        <v>0</v>
      </c>
      <c r="BL35" s="159">
        <v>64.379764080000001</v>
      </c>
      <c r="BM35" s="159">
        <v>580.96194385999991</v>
      </c>
      <c r="BN35" s="159">
        <v>954.84283312000014</v>
      </c>
      <c r="BO35" s="159">
        <v>1398.5169151799998</v>
      </c>
      <c r="BP35" s="159">
        <v>2304.75857546</v>
      </c>
      <c r="BQ35" s="159">
        <v>3538.8798924699986</v>
      </c>
      <c r="BR35" s="159">
        <v>4100.9191948399994</v>
      </c>
      <c r="BS35" s="159">
        <v>4456.6648349100024</v>
      </c>
      <c r="BT35" s="159">
        <v>4687.0089817599983</v>
      </c>
      <c r="BU35" s="159">
        <v>4711.3251268400008</v>
      </c>
      <c r="BV35" s="159">
        <v>4562.8610960800006</v>
      </c>
      <c r="BW35" s="159">
        <v>4511.989815750002</v>
      </c>
      <c r="BX35" s="159">
        <v>4567.4223184649991</v>
      </c>
      <c r="BY35" s="159">
        <v>4506.7600548399996</v>
      </c>
      <c r="BZ35" s="159">
        <v>4538.0394331882653</v>
      </c>
      <c r="CA35" s="159">
        <v>4955.1955715589593</v>
      </c>
      <c r="CB35" s="159">
        <v>5026.9464942603099</v>
      </c>
      <c r="CC35" s="159">
        <v>4907.0615198696159</v>
      </c>
      <c r="CD35" s="159">
        <v>4842.9895107837719</v>
      </c>
      <c r="CE35" s="160">
        <v>4888.6975676361053</v>
      </c>
    </row>
    <row r="36" spans="1:83" x14ac:dyDescent="0.35">
      <c r="A36" s="153"/>
      <c r="B36" s="73" t="s">
        <v>364</v>
      </c>
      <c r="C36" s="232" t="s">
        <v>257</v>
      </c>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v>0</v>
      </c>
      <c r="AI36" s="159">
        <v>0</v>
      </c>
      <c r="AJ36" s="159">
        <v>0</v>
      </c>
      <c r="AK36" s="159">
        <v>0</v>
      </c>
      <c r="AL36" s="159">
        <v>0</v>
      </c>
      <c r="AM36" s="159">
        <v>0</v>
      </c>
      <c r="AN36" s="159">
        <v>0</v>
      </c>
      <c r="AO36" s="159">
        <v>0</v>
      </c>
      <c r="AP36" s="159">
        <v>0</v>
      </c>
      <c r="AQ36" s="159">
        <v>0</v>
      </c>
      <c r="AR36" s="159">
        <v>0</v>
      </c>
      <c r="AS36" s="159">
        <v>0</v>
      </c>
      <c r="AT36" s="159">
        <v>0</v>
      </c>
      <c r="AU36" s="159">
        <v>0</v>
      </c>
      <c r="AV36" s="159">
        <v>0</v>
      </c>
      <c r="AW36" s="159">
        <v>0</v>
      </c>
      <c r="AX36" s="159">
        <v>0</v>
      </c>
      <c r="AY36" s="159">
        <v>0</v>
      </c>
      <c r="AZ36" s="159">
        <v>0</v>
      </c>
      <c r="BA36" s="159">
        <v>0</v>
      </c>
      <c r="BB36" s="159">
        <v>0</v>
      </c>
      <c r="BC36" s="159">
        <v>0</v>
      </c>
      <c r="BD36" s="159">
        <v>0</v>
      </c>
      <c r="BE36" s="159">
        <v>0</v>
      </c>
      <c r="BF36" s="159">
        <v>0</v>
      </c>
      <c r="BG36" s="159">
        <v>0</v>
      </c>
      <c r="BH36" s="159">
        <v>0</v>
      </c>
      <c r="BI36" s="159">
        <v>0</v>
      </c>
      <c r="BJ36" s="159">
        <v>0</v>
      </c>
      <c r="BK36" s="159">
        <v>0</v>
      </c>
      <c r="BL36" s="159">
        <v>62.808164869999999</v>
      </c>
      <c r="BM36" s="159">
        <v>686.4373563700002</v>
      </c>
      <c r="BN36" s="159">
        <v>1276.9055287799997</v>
      </c>
      <c r="BO36" s="159">
        <v>2155.5853004300002</v>
      </c>
      <c r="BP36" s="159">
        <v>4474.8959127000007</v>
      </c>
      <c r="BQ36" s="159">
        <v>6897.8279475099998</v>
      </c>
      <c r="BR36" s="159">
        <v>8726.4629563300005</v>
      </c>
      <c r="BS36" s="159">
        <v>9814.883734269999</v>
      </c>
      <c r="BT36" s="159">
        <v>10143.435834890004</v>
      </c>
      <c r="BU36" s="159">
        <v>10641.56722836</v>
      </c>
      <c r="BV36" s="159">
        <v>10535.008227660001</v>
      </c>
      <c r="BW36" s="159">
        <v>9338.9990123900043</v>
      </c>
      <c r="BX36" s="159">
        <v>8860.1927648849978</v>
      </c>
      <c r="BY36" s="159">
        <v>8181.7717647700092</v>
      </c>
      <c r="BZ36" s="159">
        <v>7575.5634422358535</v>
      </c>
      <c r="CA36" s="159">
        <v>8244.2848212173558</v>
      </c>
      <c r="CB36" s="159">
        <v>7542.5860554435658</v>
      </c>
      <c r="CC36" s="159">
        <v>6550.8591960147551</v>
      </c>
      <c r="CD36" s="159">
        <v>5836.9894449508602</v>
      </c>
      <c r="CE36" s="160">
        <v>5404.1380476295135</v>
      </c>
    </row>
    <row r="37" spans="1:83" ht="25.5" customHeight="1" x14ac:dyDescent="0.35">
      <c r="A37" s="153"/>
      <c r="B37" s="53" t="s">
        <v>265</v>
      </c>
      <c r="C37" s="232" t="s">
        <v>257</v>
      </c>
      <c r="D37" s="159"/>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v>9.4880330298963322</v>
      </c>
      <c r="AI37" s="159">
        <v>10.866673469387752</v>
      </c>
      <c r="AJ37" s="159">
        <v>17.282571428571433</v>
      </c>
      <c r="AK37" s="159">
        <v>27.743444015444013</v>
      </c>
      <c r="AL37" s="159">
        <v>40.311905425307486</v>
      </c>
      <c r="AM37" s="159">
        <v>53.566197515769588</v>
      </c>
      <c r="AN37" s="159">
        <v>55.20599010807841</v>
      </c>
      <c r="AO37" s="159">
        <v>57.077422436565172</v>
      </c>
      <c r="AP37" s="159">
        <v>70.688754873166999</v>
      </c>
      <c r="AQ37" s="159">
        <v>78.567195142753789</v>
      </c>
      <c r="AR37" s="159">
        <v>179.54650471340884</v>
      </c>
      <c r="AS37" s="159">
        <v>178.93825009375556</v>
      </c>
      <c r="AT37" s="159">
        <v>203.56767708643196</v>
      </c>
      <c r="AU37" s="159">
        <v>251.36546329803713</v>
      </c>
      <c r="AV37" s="159">
        <v>412.76617192125207</v>
      </c>
      <c r="AW37" s="159">
        <v>568.30627626515411</v>
      </c>
      <c r="AX37" s="159">
        <v>694.61756287801848</v>
      </c>
      <c r="AY37" s="159">
        <v>871.2947735688274</v>
      </c>
      <c r="AZ37" s="159">
        <v>1069.3193393332856</v>
      </c>
      <c r="BA37" s="159">
        <v>1207.107898236432</v>
      </c>
      <c r="BB37" s="159">
        <v>1267.660666567838</v>
      </c>
      <c r="BC37" s="159">
        <v>942.7268558291513</v>
      </c>
      <c r="BD37" s="159">
        <v>0.85037018855001634</v>
      </c>
      <c r="BE37" s="159">
        <v>0</v>
      </c>
      <c r="BF37" s="159">
        <v>0</v>
      </c>
      <c r="BG37" s="159">
        <v>4.2373578498991461E-2</v>
      </c>
      <c r="BH37" s="159">
        <v>0</v>
      </c>
      <c r="BI37" s="159">
        <v>0</v>
      </c>
      <c r="BJ37" s="159">
        <v>0</v>
      </c>
      <c r="BK37" s="159">
        <v>0</v>
      </c>
      <c r="BL37" s="159">
        <v>0</v>
      </c>
      <c r="BM37" s="159">
        <v>0</v>
      </c>
      <c r="BN37" s="159">
        <v>0</v>
      </c>
      <c r="BO37" s="159">
        <v>0</v>
      </c>
      <c r="BP37" s="159">
        <v>0</v>
      </c>
      <c r="BQ37" s="159">
        <v>0</v>
      </c>
      <c r="BR37" s="159">
        <v>0</v>
      </c>
      <c r="BS37" s="159">
        <v>0</v>
      </c>
      <c r="BT37" s="159">
        <v>0</v>
      </c>
      <c r="BU37" s="159">
        <v>0</v>
      </c>
      <c r="BV37" s="159">
        <v>0</v>
      </c>
      <c r="BW37" s="159">
        <v>0</v>
      </c>
      <c r="BX37" s="159">
        <v>0</v>
      </c>
      <c r="BY37" s="159">
        <v>0</v>
      </c>
      <c r="BZ37" s="159">
        <v>0</v>
      </c>
      <c r="CA37" s="159">
        <v>0</v>
      </c>
      <c r="CB37" s="159">
        <v>0</v>
      </c>
      <c r="CC37" s="159">
        <v>0</v>
      </c>
      <c r="CD37" s="159">
        <v>0</v>
      </c>
      <c r="CE37" s="160">
        <v>0</v>
      </c>
    </row>
    <row r="38" spans="1:83" x14ac:dyDescent="0.35">
      <c r="A38" s="153"/>
      <c r="B38" s="53" t="s">
        <v>267</v>
      </c>
      <c r="C38" s="232" t="s">
        <v>257</v>
      </c>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9"/>
      <c r="AM38" s="159"/>
      <c r="AN38" s="159"/>
      <c r="AO38" s="159"/>
      <c r="AP38" s="159"/>
      <c r="AQ38" s="159">
        <v>0</v>
      </c>
      <c r="AR38" s="159">
        <v>0</v>
      </c>
      <c r="AS38" s="159">
        <v>0</v>
      </c>
      <c r="AT38" s="159">
        <v>0</v>
      </c>
      <c r="AU38" s="159">
        <v>0</v>
      </c>
      <c r="AV38" s="159">
        <v>0</v>
      </c>
      <c r="AW38" s="159">
        <v>0</v>
      </c>
      <c r="AX38" s="159">
        <v>0</v>
      </c>
      <c r="AY38" s="159">
        <v>0</v>
      </c>
      <c r="AZ38" s="159">
        <v>0</v>
      </c>
      <c r="BA38" s="159">
        <v>0</v>
      </c>
      <c r="BB38" s="159">
        <v>0</v>
      </c>
      <c r="BC38" s="159">
        <v>0</v>
      </c>
      <c r="BD38" s="159">
        <v>0</v>
      </c>
      <c r="BE38" s="159">
        <v>0</v>
      </c>
      <c r="BF38" s="159">
        <v>0</v>
      </c>
      <c r="BG38" s="159">
        <v>0</v>
      </c>
      <c r="BH38" s="159">
        <v>0</v>
      </c>
      <c r="BI38" s="159">
        <v>0</v>
      </c>
      <c r="BJ38" s="159">
        <v>23.645465999999999</v>
      </c>
      <c r="BK38" s="159">
        <v>24.26268</v>
      </c>
      <c r="BL38" s="159">
        <v>26.420592000000003</v>
      </c>
      <c r="BM38" s="159">
        <v>25.445135000000001</v>
      </c>
      <c r="BN38" s="159">
        <v>24.263487999999999</v>
      </c>
      <c r="BO38" s="159">
        <v>25.234683905274146</v>
      </c>
      <c r="BP38" s="159">
        <v>25.400787999999999</v>
      </c>
      <c r="BQ38" s="159">
        <v>26.194805999999996</v>
      </c>
      <c r="BR38" s="159">
        <v>27.426465</v>
      </c>
      <c r="BS38" s="159">
        <v>25.544037070000002</v>
      </c>
      <c r="BT38" s="159">
        <v>25.418902700000004</v>
      </c>
      <c r="BU38" s="159">
        <v>25.523962900000001</v>
      </c>
      <c r="BV38" s="159">
        <v>31.846040880000004</v>
      </c>
      <c r="BW38" s="159">
        <v>24.345475053334251</v>
      </c>
      <c r="BX38" s="159">
        <v>47.23672318611807</v>
      </c>
      <c r="BY38" s="159">
        <v>36.954442576156985</v>
      </c>
      <c r="BZ38" s="159">
        <v>35.019384540774496</v>
      </c>
      <c r="CA38" s="159">
        <v>37.41525909007548</v>
      </c>
      <c r="CB38" s="159">
        <v>38.429768461481054</v>
      </c>
      <c r="CC38" s="159">
        <v>37.919320854602603</v>
      </c>
      <c r="CD38" s="159">
        <v>41.120328989028003</v>
      </c>
      <c r="CE38" s="160">
        <v>42.147738322775034</v>
      </c>
    </row>
    <row r="39" spans="1:83" x14ac:dyDescent="0.35">
      <c r="A39" s="153"/>
      <c r="B39" s="53" t="s">
        <v>365</v>
      </c>
      <c r="C39" s="232" t="s">
        <v>257</v>
      </c>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v>400.06040998931815</v>
      </c>
      <c r="AI39" s="159">
        <v>440.24186395917997</v>
      </c>
      <c r="AJ39" s="159">
        <v>568.64676658977396</v>
      </c>
      <c r="AK39" s="159">
        <v>919.19447132057121</v>
      </c>
      <c r="AL39" s="159">
        <v>1181.6407082203809</v>
      </c>
      <c r="AM39" s="159">
        <v>1396.9133752255298</v>
      </c>
      <c r="AN39" s="159">
        <v>1572.5977774696016</v>
      </c>
      <c r="AO39" s="159">
        <v>1763.5441134969951</v>
      </c>
      <c r="AP39" s="159">
        <v>1896.6084945680932</v>
      </c>
      <c r="AQ39" s="159">
        <v>1963.1883599218736</v>
      </c>
      <c r="AR39" s="159">
        <v>1903.5669999999996</v>
      </c>
      <c r="AS39" s="159">
        <v>2187.5540000000001</v>
      </c>
      <c r="AT39" s="159">
        <v>2771.8209999999999</v>
      </c>
      <c r="AU39" s="159">
        <v>3785.5240000000008</v>
      </c>
      <c r="AV39" s="159">
        <v>5004.2709999999997</v>
      </c>
      <c r="AW39" s="159">
        <v>6027.8400000000011</v>
      </c>
      <c r="AX39" s="159">
        <v>6701.0210236028324</v>
      </c>
      <c r="AY39" s="159">
        <v>7259.8193451132465</v>
      </c>
      <c r="AZ39" s="159">
        <v>7627.8412922717607</v>
      </c>
      <c r="BA39" s="159">
        <v>7388.3815092242394</v>
      </c>
      <c r="BB39" s="159">
        <v>7213.0624270478074</v>
      </c>
      <c r="BC39" s="159">
        <v>7066.8309277856351</v>
      </c>
      <c r="BD39" s="159">
        <v>6955.0272430824934</v>
      </c>
      <c r="BE39" s="159">
        <v>7130.0830912703177</v>
      </c>
      <c r="BF39" s="159">
        <v>7853.4141332420995</v>
      </c>
      <c r="BG39" s="159">
        <v>7907.4304242871603</v>
      </c>
      <c r="BH39" s="159">
        <v>8609.1099443174389</v>
      </c>
      <c r="BI39" s="159">
        <v>9364.2666422585644</v>
      </c>
      <c r="BJ39" s="159">
        <v>9979.0686760457666</v>
      </c>
      <c r="BK39" s="159">
        <v>10808.197886514117</v>
      </c>
      <c r="BL39" s="159">
        <v>11599.496940774132</v>
      </c>
      <c r="BM39" s="159">
        <v>14226.791440390265</v>
      </c>
      <c r="BN39" s="159">
        <v>15478.01053884067</v>
      </c>
      <c r="BO39" s="159">
        <v>16578.667176283001</v>
      </c>
      <c r="BP39" s="159">
        <v>17472.491649240532</v>
      </c>
      <c r="BQ39" s="159">
        <v>17625.749532084679</v>
      </c>
      <c r="BR39" s="159">
        <v>17738.510614072031</v>
      </c>
      <c r="BS39" s="159">
        <v>17716.225635332288</v>
      </c>
      <c r="BT39" s="159">
        <v>17111.31100400001</v>
      </c>
      <c r="BU39" s="159">
        <v>16213.076773759509</v>
      </c>
      <c r="BV39" s="159">
        <v>14895.346253314372</v>
      </c>
      <c r="BW39" s="159">
        <v>12614.417210150652</v>
      </c>
      <c r="BX39" s="159">
        <v>11568.044655145477</v>
      </c>
      <c r="BY39" s="159">
        <v>10419.943516254049</v>
      </c>
      <c r="BZ39" s="159">
        <v>9409.1362062306052</v>
      </c>
      <c r="CA39" s="159">
        <v>8839.4709463258878</v>
      </c>
      <c r="CB39" s="159">
        <v>8389.2026248556485</v>
      </c>
      <c r="CC39" s="159">
        <v>5619.9912197836611</v>
      </c>
      <c r="CD39" s="159">
        <v>5045.5744805022014</v>
      </c>
      <c r="CE39" s="160">
        <v>4862.734932666167</v>
      </c>
    </row>
    <row r="40" spans="1:83" x14ac:dyDescent="0.35">
      <c r="A40" s="153"/>
      <c r="B40" s="53" t="s">
        <v>366</v>
      </c>
      <c r="C40" s="232"/>
      <c r="D40" s="159"/>
      <c r="E40" s="159"/>
      <c r="F40" s="159"/>
      <c r="G40" s="159"/>
      <c r="H40" s="159"/>
      <c r="I40" s="159"/>
      <c r="J40" s="159"/>
      <c r="K40" s="159"/>
      <c r="L40" s="159"/>
      <c r="M40" s="159"/>
      <c r="N40" s="159"/>
      <c r="O40" s="159"/>
      <c r="P40" s="159"/>
      <c r="Q40" s="159"/>
      <c r="R40" s="159"/>
      <c r="S40" s="159"/>
      <c r="T40" s="159"/>
      <c r="U40" s="159"/>
      <c r="V40" s="159"/>
      <c r="W40" s="159"/>
      <c r="X40" s="159"/>
      <c r="Y40" s="159"/>
      <c r="Z40" s="159"/>
      <c r="AA40" s="159"/>
      <c r="AB40" s="159"/>
      <c r="AC40" s="159"/>
      <c r="AD40" s="159"/>
      <c r="AE40" s="159"/>
      <c r="AF40" s="159"/>
      <c r="AG40" s="159"/>
      <c r="AH40" s="159">
        <f t="shared" ref="AH40:BM40" si="7">AH41+AH42</f>
        <v>1464.8799002303704</v>
      </c>
      <c r="AI40" s="159">
        <f t="shared" si="7"/>
        <v>1566.6545731758174</v>
      </c>
      <c r="AJ40" s="159">
        <f t="shared" si="7"/>
        <v>1709.6298947492835</v>
      </c>
      <c r="AK40" s="159">
        <f t="shared" si="7"/>
        <v>1939.3371101902235</v>
      </c>
      <c r="AL40" s="159">
        <f t="shared" si="7"/>
        <v>2018.3858538928052</v>
      </c>
      <c r="AM40" s="159">
        <f t="shared" si="7"/>
        <v>1983.5131201487716</v>
      </c>
      <c r="AN40" s="159">
        <f t="shared" si="7"/>
        <v>2229.6929080455766</v>
      </c>
      <c r="AO40" s="159">
        <f t="shared" si="7"/>
        <v>2385.3584528281144</v>
      </c>
      <c r="AP40" s="159">
        <f t="shared" si="7"/>
        <v>2540.8851443259509</v>
      </c>
      <c r="AQ40" s="159">
        <f t="shared" si="7"/>
        <v>2770.8038001728723</v>
      </c>
      <c r="AR40" s="159">
        <f t="shared" si="7"/>
        <v>3071.0069726615129</v>
      </c>
      <c r="AS40" s="159">
        <f t="shared" si="7"/>
        <v>3445.7356607322959</v>
      </c>
      <c r="AT40" s="159">
        <f t="shared" si="7"/>
        <v>3909.3091318653651</v>
      </c>
      <c r="AU40" s="159">
        <f t="shared" si="7"/>
        <v>4822.5585151932555</v>
      </c>
      <c r="AV40" s="159">
        <f t="shared" si="7"/>
        <v>5517.3492158348699</v>
      </c>
      <c r="AW40" s="159">
        <f t="shared" si="7"/>
        <v>6259.5761130737392</v>
      </c>
      <c r="AX40" s="159">
        <f t="shared" si="7"/>
        <v>6798.8215213289559</v>
      </c>
      <c r="AY40" s="159">
        <f t="shared" si="7"/>
        <v>6833.847811731509</v>
      </c>
      <c r="AZ40" s="159">
        <f t="shared" si="7"/>
        <v>6792.729131563492</v>
      </c>
      <c r="BA40" s="159">
        <f t="shared" si="7"/>
        <v>6744.3441169455091</v>
      </c>
      <c r="BB40" s="159">
        <f t="shared" si="7"/>
        <v>6819.8417430900072</v>
      </c>
      <c r="BC40" s="159">
        <f t="shared" si="7"/>
        <v>6629.3074691405118</v>
      </c>
      <c r="BD40" s="159">
        <f t="shared" si="7"/>
        <v>6763.0990000000002</v>
      </c>
      <c r="BE40" s="159">
        <f t="shared" si="7"/>
        <v>6749.0433528570848</v>
      </c>
      <c r="BF40" s="159">
        <f t="shared" si="7"/>
        <v>6757.9545089520061</v>
      </c>
      <c r="BG40" s="159">
        <f t="shared" si="7"/>
        <v>6724.1235550023994</v>
      </c>
      <c r="BH40" s="159">
        <f t="shared" si="7"/>
        <v>6662.027</v>
      </c>
      <c r="BI40" s="159">
        <f t="shared" si="7"/>
        <v>6649.9306075199993</v>
      </c>
      <c r="BJ40" s="159">
        <f t="shared" si="7"/>
        <v>6566.1693209299992</v>
      </c>
      <c r="BK40" s="159">
        <f t="shared" si="7"/>
        <v>6657.0001817393668</v>
      </c>
      <c r="BL40" s="159">
        <f t="shared" si="7"/>
        <v>6515.843602259999</v>
      </c>
      <c r="BM40" s="159">
        <f t="shared" si="7"/>
        <v>6108.3423565899984</v>
      </c>
      <c r="BN40" s="159">
        <f t="shared" ref="BN40:CE40" si="8">BN41+BN42</f>
        <v>5556.0370140352561</v>
      </c>
      <c r="BO40" s="159">
        <f t="shared" si="8"/>
        <v>4935.2797263499997</v>
      </c>
      <c r="BP40" s="159">
        <f t="shared" si="8"/>
        <v>3275.8454461099991</v>
      </c>
      <c r="BQ40" s="159">
        <f t="shared" si="8"/>
        <v>1186.7982191800004</v>
      </c>
      <c r="BR40" s="159">
        <f t="shared" si="8"/>
        <v>244.52811802000025</v>
      </c>
      <c r="BS40" s="159">
        <f t="shared" si="8"/>
        <v>61.927221750000001</v>
      </c>
      <c r="BT40" s="159">
        <f t="shared" si="8"/>
        <v>14.895368320000006</v>
      </c>
      <c r="BU40" s="159">
        <f t="shared" si="8"/>
        <v>8.92846355</v>
      </c>
      <c r="BV40" s="159">
        <f t="shared" si="8"/>
        <v>0</v>
      </c>
      <c r="BW40" s="159">
        <f t="shared" si="8"/>
        <v>4.8241001799999985</v>
      </c>
      <c r="BX40" s="159">
        <f t="shared" si="8"/>
        <v>4.6269737999999991</v>
      </c>
      <c r="BY40" s="159">
        <f t="shared" si="8"/>
        <v>0</v>
      </c>
      <c r="BZ40" s="159">
        <f t="shared" si="8"/>
        <v>0</v>
      </c>
      <c r="CA40" s="159">
        <f t="shared" si="8"/>
        <v>2.46698197465716</v>
      </c>
      <c r="CB40" s="159">
        <f t="shared" si="8"/>
        <v>2.6230894319800133</v>
      </c>
      <c r="CC40" s="159">
        <f t="shared" si="8"/>
        <v>2.6305319615763114</v>
      </c>
      <c r="CD40" s="159">
        <f t="shared" si="8"/>
        <v>2.6314127361408328</v>
      </c>
      <c r="CE40" s="160">
        <f t="shared" si="8"/>
        <v>2.6548811856504502</v>
      </c>
    </row>
    <row r="41" spans="1:83" x14ac:dyDescent="0.35">
      <c r="A41" s="153"/>
      <c r="B41" s="73" t="s">
        <v>360</v>
      </c>
      <c r="C41" s="232" t="s">
        <v>251</v>
      </c>
      <c r="D41" s="159"/>
      <c r="E41" s="159"/>
      <c r="F41" s="159"/>
      <c r="G41" s="159"/>
      <c r="H41" s="159"/>
      <c r="I41" s="159"/>
      <c r="J41" s="159"/>
      <c r="K41" s="159"/>
      <c r="L41" s="159"/>
      <c r="M41" s="159"/>
      <c r="N41" s="159"/>
      <c r="O41" s="159"/>
      <c r="P41" s="159"/>
      <c r="Q41" s="159"/>
      <c r="R41" s="159"/>
      <c r="S41" s="159"/>
      <c r="T41" s="159"/>
      <c r="U41" s="159"/>
      <c r="V41" s="159"/>
      <c r="W41" s="159"/>
      <c r="X41" s="159"/>
      <c r="Y41" s="159"/>
      <c r="Z41" s="159"/>
      <c r="AA41" s="159"/>
      <c r="AB41" s="159"/>
      <c r="AC41" s="159"/>
      <c r="AD41" s="159"/>
      <c r="AE41" s="159"/>
      <c r="AF41" s="159"/>
      <c r="AG41" s="159"/>
      <c r="AH41" s="159">
        <v>1464.8799002303704</v>
      </c>
      <c r="AI41" s="159">
        <v>1563.7571363132186</v>
      </c>
      <c r="AJ41" s="159">
        <v>1699.9689052344463</v>
      </c>
      <c r="AK41" s="159">
        <v>1914.2194214068734</v>
      </c>
      <c r="AL41" s="159">
        <v>1967.2233041062173</v>
      </c>
      <c r="AM41" s="159">
        <v>1918.8886097671293</v>
      </c>
      <c r="AN41" s="159">
        <v>2133.5678336354131</v>
      </c>
      <c r="AO41" s="159">
        <v>2264.0449636063704</v>
      </c>
      <c r="AP41" s="159">
        <v>2357.3960325057928</v>
      </c>
      <c r="AQ41" s="159">
        <v>2524.8185484831092</v>
      </c>
      <c r="AR41" s="159">
        <v>2759.3569476339931</v>
      </c>
      <c r="AS41" s="159">
        <v>3041.1783545608605</v>
      </c>
      <c r="AT41" s="159">
        <v>3382.5662378716502</v>
      </c>
      <c r="AU41" s="159">
        <v>4095.2793528704351</v>
      </c>
      <c r="AV41" s="159">
        <v>4606.0480376743026</v>
      </c>
      <c r="AW41" s="159">
        <v>5122.482499353242</v>
      </c>
      <c r="AX41" s="159">
        <v>5472.091011319163</v>
      </c>
      <c r="AY41" s="159">
        <v>5518.7521419162849</v>
      </c>
      <c r="AZ41" s="159">
        <v>5634.0700627548977</v>
      </c>
      <c r="BA41" s="159">
        <v>5761.3166007132186</v>
      </c>
      <c r="BB41" s="159">
        <v>5954.2356985493152</v>
      </c>
      <c r="BC41" s="159">
        <v>5897.0027550317054</v>
      </c>
      <c r="BD41" s="159">
        <v>6067.8</v>
      </c>
      <c r="BE41" s="159">
        <v>6232.6540000000005</v>
      </c>
      <c r="BF41" s="159">
        <v>6285.2789345025994</v>
      </c>
      <c r="BG41" s="159">
        <v>6276.3924125434996</v>
      </c>
      <c r="BH41" s="159">
        <v>6280.482</v>
      </c>
      <c r="BI41" s="159">
        <v>6337.2311226471993</v>
      </c>
      <c r="BJ41" s="159">
        <v>6282.6829899695995</v>
      </c>
      <c r="BK41" s="159">
        <v>6409.2477563293669</v>
      </c>
      <c r="BL41" s="159">
        <v>6300.9027961799993</v>
      </c>
      <c r="BM41" s="159">
        <v>5929.8654520099981</v>
      </c>
      <c r="BN41" s="159">
        <v>5398.6394528542078</v>
      </c>
      <c r="BO41" s="159">
        <v>4809.0716982724962</v>
      </c>
      <c r="BP41" s="159">
        <v>3192.1959452440233</v>
      </c>
      <c r="BQ41" s="159">
        <v>1158.650677876062</v>
      </c>
      <c r="BR41" s="159">
        <v>239.36880059000026</v>
      </c>
      <c r="BS41" s="159">
        <v>60.867937879806497</v>
      </c>
      <c r="BT41" s="159">
        <v>14.721450121824157</v>
      </c>
      <c r="BU41" s="159">
        <v>8.8374588997630372</v>
      </c>
      <c r="BV41" s="159">
        <v>0</v>
      </c>
      <c r="BW41" s="159">
        <v>4.7496042338872613</v>
      </c>
      <c r="BX41" s="159">
        <v>4.5555219689831219</v>
      </c>
      <c r="BY41" s="159">
        <v>0</v>
      </c>
      <c r="BZ41" s="159">
        <v>0</v>
      </c>
      <c r="CA41" s="159">
        <v>2.46698197465716</v>
      </c>
      <c r="CB41" s="159">
        <v>2.6230894319800133</v>
      </c>
      <c r="CC41" s="159">
        <v>2.6305319615763114</v>
      </c>
      <c r="CD41" s="159">
        <v>2.6314127361408328</v>
      </c>
      <c r="CE41" s="160">
        <v>2.6548811856504502</v>
      </c>
    </row>
    <row r="42" spans="1:83" x14ac:dyDescent="0.35">
      <c r="A42" s="153"/>
      <c r="B42" s="73" t="s">
        <v>361</v>
      </c>
      <c r="C42" s="232" t="s">
        <v>251</v>
      </c>
      <c r="D42" s="159"/>
      <c r="E42" s="159"/>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v>0</v>
      </c>
      <c r="AI42" s="159">
        <v>2.8974368625987705</v>
      </c>
      <c r="AJ42" s="159">
        <v>9.6609895148372367</v>
      </c>
      <c r="AK42" s="159">
        <v>25.117688783350097</v>
      </c>
      <c r="AL42" s="159">
        <v>51.162549786587917</v>
      </c>
      <c r="AM42" s="159">
        <v>64.624510381642168</v>
      </c>
      <c r="AN42" s="159">
        <v>96.125074410163435</v>
      </c>
      <c r="AO42" s="159">
        <v>121.31348922174391</v>
      </c>
      <c r="AP42" s="159">
        <v>183.4891118201582</v>
      </c>
      <c r="AQ42" s="159">
        <v>245.98525168976292</v>
      </c>
      <c r="AR42" s="159">
        <v>311.65002502751975</v>
      </c>
      <c r="AS42" s="159">
        <v>404.55730617143536</v>
      </c>
      <c r="AT42" s="159">
        <v>526.74289399371503</v>
      </c>
      <c r="AU42" s="159">
        <v>727.27916232282041</v>
      </c>
      <c r="AV42" s="159">
        <v>911.30117816056713</v>
      </c>
      <c r="AW42" s="159">
        <v>1137.0936137204967</v>
      </c>
      <c r="AX42" s="159">
        <v>1326.7305100097926</v>
      </c>
      <c r="AY42" s="159">
        <v>1315.095669815224</v>
      </c>
      <c r="AZ42" s="159">
        <v>1158.6590688085946</v>
      </c>
      <c r="BA42" s="159">
        <v>983.02751623229062</v>
      </c>
      <c r="BB42" s="159">
        <v>865.6060445406921</v>
      </c>
      <c r="BC42" s="159">
        <v>732.30471410880648</v>
      </c>
      <c r="BD42" s="159">
        <v>695.29899999999998</v>
      </c>
      <c r="BE42" s="159">
        <v>516.38935285708476</v>
      </c>
      <c r="BF42" s="159">
        <v>472.67557444940707</v>
      </c>
      <c r="BG42" s="159">
        <v>447.73114245890002</v>
      </c>
      <c r="BH42" s="159">
        <v>381.54500000000002</v>
      </c>
      <c r="BI42" s="159">
        <v>312.69948487280004</v>
      </c>
      <c r="BJ42" s="159">
        <v>283.48633096040004</v>
      </c>
      <c r="BK42" s="159">
        <v>247.75242540999994</v>
      </c>
      <c r="BL42" s="159">
        <v>214.94080607999948</v>
      </c>
      <c r="BM42" s="159">
        <v>178.47690458000002</v>
      </c>
      <c r="BN42" s="159">
        <v>157.3975611810487</v>
      </c>
      <c r="BO42" s="159">
        <v>126.20802807750385</v>
      </c>
      <c r="BP42" s="159">
        <v>83.64950086597598</v>
      </c>
      <c r="BQ42" s="159">
        <v>28.147541303938436</v>
      </c>
      <c r="BR42" s="159">
        <v>5.1593174300000015</v>
      </c>
      <c r="BS42" s="159">
        <v>1.0592838701935048</v>
      </c>
      <c r="BT42" s="159">
        <v>0.17391819817584997</v>
      </c>
      <c r="BU42" s="159">
        <v>9.1004650236962456E-2</v>
      </c>
      <c r="BV42" s="159">
        <v>0</v>
      </c>
      <c r="BW42" s="159">
        <v>7.4495946112737008E-2</v>
      </c>
      <c r="BX42" s="159">
        <v>7.1451831016877021E-2</v>
      </c>
      <c r="BY42" s="159">
        <v>0</v>
      </c>
      <c r="BZ42" s="159">
        <v>0</v>
      </c>
      <c r="CA42" s="159">
        <v>0</v>
      </c>
      <c r="CB42" s="159">
        <v>0</v>
      </c>
      <c r="CC42" s="159">
        <v>0</v>
      </c>
      <c r="CD42" s="159">
        <v>0</v>
      </c>
      <c r="CE42" s="160">
        <v>0</v>
      </c>
    </row>
    <row r="43" spans="1:83" ht="25.5" customHeight="1" x14ac:dyDescent="0.35">
      <c r="A43" s="153"/>
      <c r="B43" s="53" t="s">
        <v>353</v>
      </c>
      <c r="C43" s="232"/>
      <c r="D43" s="159"/>
      <c r="E43" s="159"/>
      <c r="F43" s="159"/>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59"/>
      <c r="AH43" s="159">
        <v>715.29671786231086</v>
      </c>
      <c r="AI43" s="159">
        <v>752.03729900000008</v>
      </c>
      <c r="AJ43" s="159">
        <v>1044.5315915384615</v>
      </c>
      <c r="AK43" s="159">
        <v>1759.6079995000002</v>
      </c>
      <c r="AL43" s="159">
        <v>2920.6913872499999</v>
      </c>
      <c r="AM43" s="159">
        <v>3728.8582142499999</v>
      </c>
      <c r="AN43" s="159">
        <v>4266.2066212499994</v>
      </c>
      <c r="AO43" s="159">
        <v>4908.8906778571427</v>
      </c>
      <c r="AP43" s="159">
        <v>5267.6425555999995</v>
      </c>
      <c r="AQ43" s="159">
        <v>5101.8941500000001</v>
      </c>
      <c r="AR43" s="159">
        <v>4426.0124669999996</v>
      </c>
      <c r="AS43" s="159">
        <v>4230.9712953333328</v>
      </c>
      <c r="AT43" s="159">
        <v>5016.109444333335</v>
      </c>
      <c r="AU43" s="159">
        <v>6837.1401795117308</v>
      </c>
      <c r="AV43" s="159">
        <v>8511.8200803333348</v>
      </c>
      <c r="AW43" s="159">
        <v>9342.0904343333332</v>
      </c>
      <c r="AX43" s="159">
        <v>9675.5949999999993</v>
      </c>
      <c r="AY43" s="159">
        <v>10107.044</v>
      </c>
      <c r="AZ43" s="159">
        <v>8242.1565198265725</v>
      </c>
      <c r="BA43" s="159">
        <v>6089.4680000000008</v>
      </c>
      <c r="BB43" s="159">
        <v>6064.2970000000005</v>
      </c>
      <c r="BC43" s="159">
        <v>5972.3520000000008</v>
      </c>
      <c r="BD43" s="159">
        <v>6144.9049999999988</v>
      </c>
      <c r="BE43" s="159">
        <v>6359.7761194121722</v>
      </c>
      <c r="BF43" s="159">
        <v>6177.2107109526005</v>
      </c>
      <c r="BG43" s="159">
        <v>6635.40725241993</v>
      </c>
      <c r="BH43" s="159">
        <v>6750.9130000000005</v>
      </c>
      <c r="BI43" s="159">
        <v>6623.9960046050001</v>
      </c>
      <c r="BJ43" s="159">
        <v>6788.7708489100005</v>
      </c>
      <c r="BK43" s="159">
        <v>7290.4738887753147</v>
      </c>
      <c r="BL43" s="159">
        <v>7229.0433295422672</v>
      </c>
      <c r="BM43" s="159">
        <v>7496.7875480742032</v>
      </c>
      <c r="BN43" s="159">
        <v>7223.1762919586681</v>
      </c>
      <c r="BO43" s="159">
        <v>6546.1577279129015</v>
      </c>
      <c r="BP43" s="159">
        <v>5016.6436447824599</v>
      </c>
      <c r="BQ43" s="159">
        <v>3410.651326137533</v>
      </c>
      <c r="BR43" s="159">
        <v>2773.9850550374172</v>
      </c>
      <c r="BS43" s="159">
        <v>2458.8870452877059</v>
      </c>
      <c r="BT43" s="159">
        <v>2172.7023094668471</v>
      </c>
      <c r="BU43" s="159">
        <v>2096.0922426807024</v>
      </c>
      <c r="BV43" s="159">
        <v>1806.6761388965706</v>
      </c>
      <c r="BW43" s="159">
        <v>1357.9129240471909</v>
      </c>
      <c r="BX43" s="159">
        <v>1069.7907375448826</v>
      </c>
      <c r="BY43" s="159">
        <v>761.11380261213333</v>
      </c>
      <c r="BZ43" s="159">
        <v>638.0902223608249</v>
      </c>
      <c r="CA43" s="159">
        <v>615.90464384599022</v>
      </c>
      <c r="CB43" s="159">
        <v>504.72923331731079</v>
      </c>
      <c r="CC43" s="159">
        <v>98.20433733128219</v>
      </c>
      <c r="CD43" s="159">
        <v>0</v>
      </c>
      <c r="CE43" s="160">
        <v>0</v>
      </c>
    </row>
    <row r="44" spans="1:83" x14ac:dyDescent="0.35">
      <c r="A44" s="153"/>
      <c r="B44" s="73" t="s">
        <v>367</v>
      </c>
      <c r="C44" s="232" t="s">
        <v>257</v>
      </c>
      <c r="D44" s="159"/>
      <c r="E44" s="159"/>
      <c r="F44" s="159"/>
      <c r="G44" s="159"/>
      <c r="H44" s="159"/>
      <c r="I44" s="159"/>
      <c r="J44" s="159"/>
      <c r="K44" s="159"/>
      <c r="L44" s="159"/>
      <c r="M44" s="159"/>
      <c r="N44" s="159"/>
      <c r="O44" s="159"/>
      <c r="P44" s="159"/>
      <c r="Q44" s="159"/>
      <c r="R44" s="159"/>
      <c r="S44" s="159"/>
      <c r="T44" s="159"/>
      <c r="U44" s="159"/>
      <c r="V44" s="159"/>
      <c r="W44" s="159"/>
      <c r="X44" s="159"/>
      <c r="Y44" s="159"/>
      <c r="Z44" s="159"/>
      <c r="AA44" s="159"/>
      <c r="AB44" s="159"/>
      <c r="AC44" s="159"/>
      <c r="AD44" s="159"/>
      <c r="AE44" s="159"/>
      <c r="AF44" s="159"/>
      <c r="AG44" s="159"/>
      <c r="AH44" s="159">
        <v>0</v>
      </c>
      <c r="AI44" s="159">
        <v>2.0791458048585989</v>
      </c>
      <c r="AJ44" s="159">
        <v>3.7424624487454778</v>
      </c>
      <c r="AK44" s="159">
        <v>4.7820353511747768</v>
      </c>
      <c r="AL44" s="159">
        <v>8.1086686389485365</v>
      </c>
      <c r="AM44" s="159">
        <v>21.623116370529431</v>
      </c>
      <c r="AN44" s="159">
        <v>41.582916097171989</v>
      </c>
      <c r="AO44" s="159">
        <v>72.35427400907929</v>
      </c>
      <c r="AP44" s="159">
        <v>103.95729024293001</v>
      </c>
      <c r="AQ44" s="159">
        <v>139.51068350601201</v>
      </c>
      <c r="AR44" s="159">
        <v>182.54900166658501</v>
      </c>
      <c r="AS44" s="159">
        <v>229.74561143687527</v>
      </c>
      <c r="AT44" s="159">
        <v>251.9138825897187</v>
      </c>
      <c r="AU44" s="159">
        <v>322.46952062524298</v>
      </c>
      <c r="AV44" s="159">
        <v>389.73388162224228</v>
      </c>
      <c r="AW44" s="159">
        <v>462.72661970850959</v>
      </c>
      <c r="AX44" s="159">
        <v>478.80049192921024</v>
      </c>
      <c r="AY44" s="159">
        <v>480.76420050781519</v>
      </c>
      <c r="AZ44" s="159">
        <v>487.18098724935635</v>
      </c>
      <c r="BA44" s="159">
        <v>493.93324999863</v>
      </c>
      <c r="BB44" s="159">
        <v>496.25659195105163</v>
      </c>
      <c r="BC44" s="159">
        <v>496.5127764741809</v>
      </c>
      <c r="BD44" s="159">
        <v>485.25471579187501</v>
      </c>
      <c r="BE44" s="159">
        <v>489.04849039406668</v>
      </c>
      <c r="BF44" s="159">
        <v>147.12428187369665</v>
      </c>
      <c r="BG44" s="159">
        <v>64.975747559198723</v>
      </c>
      <c r="BH44" s="159">
        <v>0</v>
      </c>
      <c r="BI44" s="159">
        <v>0</v>
      </c>
      <c r="BJ44" s="159">
        <v>0</v>
      </c>
      <c r="BK44" s="159">
        <v>0</v>
      </c>
      <c r="BL44" s="159">
        <v>0</v>
      </c>
      <c r="BM44" s="159">
        <v>0</v>
      </c>
      <c r="BN44" s="159">
        <v>0</v>
      </c>
      <c r="BO44" s="159">
        <v>0</v>
      </c>
      <c r="BP44" s="159">
        <v>0</v>
      </c>
      <c r="BQ44" s="159">
        <v>0</v>
      </c>
      <c r="BR44" s="159">
        <v>0</v>
      </c>
      <c r="BS44" s="159">
        <v>0</v>
      </c>
      <c r="BT44" s="159">
        <v>0</v>
      </c>
      <c r="BU44" s="159">
        <v>0</v>
      </c>
      <c r="BV44" s="159">
        <v>0</v>
      </c>
      <c r="BW44" s="159">
        <v>0</v>
      </c>
      <c r="BX44" s="159">
        <v>0</v>
      </c>
      <c r="BY44" s="159">
        <v>0</v>
      </c>
      <c r="BZ44" s="159">
        <v>0</v>
      </c>
      <c r="CA44" s="159">
        <v>0</v>
      </c>
      <c r="CB44" s="159">
        <v>0</v>
      </c>
      <c r="CC44" s="159">
        <v>0</v>
      </c>
      <c r="CD44" s="159">
        <v>0</v>
      </c>
      <c r="CE44" s="160">
        <v>0</v>
      </c>
    </row>
    <row r="45" spans="1:83" x14ac:dyDescent="0.35">
      <c r="A45" s="153"/>
      <c r="B45" s="73" t="s">
        <v>368</v>
      </c>
      <c r="C45" s="232" t="s">
        <v>257</v>
      </c>
      <c r="D45" s="159"/>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f t="shared" ref="AH45:BM45" si="9">AH43-AH44</f>
        <v>715.29671786231086</v>
      </c>
      <c r="AI45" s="159">
        <f t="shared" si="9"/>
        <v>749.95815319514145</v>
      </c>
      <c r="AJ45" s="159">
        <f t="shared" si="9"/>
        <v>1040.789129089716</v>
      </c>
      <c r="AK45" s="159">
        <f t="shared" si="9"/>
        <v>1754.8259641488255</v>
      </c>
      <c r="AL45" s="159">
        <f t="shared" si="9"/>
        <v>2912.5827186110514</v>
      </c>
      <c r="AM45" s="159">
        <f t="shared" si="9"/>
        <v>3707.2350978794707</v>
      </c>
      <c r="AN45" s="159">
        <f t="shared" si="9"/>
        <v>4224.6237051528278</v>
      </c>
      <c r="AO45" s="159">
        <f t="shared" si="9"/>
        <v>4836.5364038480639</v>
      </c>
      <c r="AP45" s="159">
        <f t="shared" si="9"/>
        <v>5163.6852653570695</v>
      </c>
      <c r="AQ45" s="159">
        <f t="shared" si="9"/>
        <v>4962.3834664939877</v>
      </c>
      <c r="AR45" s="159">
        <f t="shared" si="9"/>
        <v>4243.4634653334142</v>
      </c>
      <c r="AS45" s="159">
        <f t="shared" si="9"/>
        <v>4001.2256838964577</v>
      </c>
      <c r="AT45" s="159">
        <f t="shared" si="9"/>
        <v>4764.1955617436161</v>
      </c>
      <c r="AU45" s="159">
        <f t="shared" si="9"/>
        <v>6514.6706588864881</v>
      </c>
      <c r="AV45" s="159">
        <f t="shared" si="9"/>
        <v>8122.0861987110929</v>
      </c>
      <c r="AW45" s="159">
        <f t="shared" si="9"/>
        <v>8879.3638146248231</v>
      </c>
      <c r="AX45" s="159">
        <f t="shared" si="9"/>
        <v>9196.7945080707887</v>
      </c>
      <c r="AY45" s="159">
        <f t="shared" si="9"/>
        <v>9626.2797994921839</v>
      </c>
      <c r="AZ45" s="159">
        <f t="shared" si="9"/>
        <v>7754.9755325772167</v>
      </c>
      <c r="BA45" s="159">
        <f t="shared" si="9"/>
        <v>5595.5347500013704</v>
      </c>
      <c r="BB45" s="159">
        <f t="shared" si="9"/>
        <v>5568.0404080489488</v>
      </c>
      <c r="BC45" s="159">
        <f t="shared" si="9"/>
        <v>5475.8392235258198</v>
      </c>
      <c r="BD45" s="159">
        <f t="shared" si="9"/>
        <v>5659.6502842081236</v>
      </c>
      <c r="BE45" s="159">
        <f t="shared" si="9"/>
        <v>5870.7276290181053</v>
      </c>
      <c r="BF45" s="159">
        <f t="shared" si="9"/>
        <v>6030.0864290789041</v>
      </c>
      <c r="BG45" s="159">
        <f t="shared" si="9"/>
        <v>6570.4315048607314</v>
      </c>
      <c r="BH45" s="159">
        <f t="shared" si="9"/>
        <v>6750.9130000000005</v>
      </c>
      <c r="BI45" s="159">
        <f t="shared" si="9"/>
        <v>6623.9960046050001</v>
      </c>
      <c r="BJ45" s="159">
        <f t="shared" si="9"/>
        <v>6788.7708489100005</v>
      </c>
      <c r="BK45" s="159">
        <f t="shared" si="9"/>
        <v>7290.4738887753147</v>
      </c>
      <c r="BL45" s="159">
        <f t="shared" si="9"/>
        <v>7229.0433295422672</v>
      </c>
      <c r="BM45" s="159">
        <f t="shared" si="9"/>
        <v>7496.7875480742032</v>
      </c>
      <c r="BN45" s="159">
        <f t="shared" ref="BN45:CE45" si="10">BN43-BN44</f>
        <v>7223.1762919586681</v>
      </c>
      <c r="BO45" s="159">
        <f t="shared" si="10"/>
        <v>6546.1577279129015</v>
      </c>
      <c r="BP45" s="159">
        <f t="shared" si="10"/>
        <v>5016.6436447824599</v>
      </c>
      <c r="BQ45" s="159">
        <f t="shared" si="10"/>
        <v>3410.651326137533</v>
      </c>
      <c r="BR45" s="159">
        <f t="shared" si="10"/>
        <v>2773.9850550374172</v>
      </c>
      <c r="BS45" s="159">
        <f t="shared" si="10"/>
        <v>2458.8870452877059</v>
      </c>
      <c r="BT45" s="159">
        <f t="shared" si="10"/>
        <v>2172.7023094668471</v>
      </c>
      <c r="BU45" s="159">
        <f t="shared" si="10"/>
        <v>2096.0922426807024</v>
      </c>
      <c r="BV45" s="159">
        <f t="shared" si="10"/>
        <v>1806.6761388965706</v>
      </c>
      <c r="BW45" s="159">
        <f t="shared" si="10"/>
        <v>1357.9129240471909</v>
      </c>
      <c r="BX45" s="159">
        <f t="shared" si="10"/>
        <v>1069.7907375448826</v>
      </c>
      <c r="BY45" s="159">
        <f t="shared" si="10"/>
        <v>761.11380261213333</v>
      </c>
      <c r="BZ45" s="159">
        <f t="shared" si="10"/>
        <v>638.0902223608249</v>
      </c>
      <c r="CA45" s="159">
        <f t="shared" si="10"/>
        <v>615.90464384599022</v>
      </c>
      <c r="CB45" s="159">
        <f t="shared" si="10"/>
        <v>504.72923331731079</v>
      </c>
      <c r="CC45" s="159">
        <f t="shared" si="10"/>
        <v>98.20433733128219</v>
      </c>
      <c r="CD45" s="159">
        <f t="shared" si="10"/>
        <v>0</v>
      </c>
      <c r="CE45" s="160">
        <f t="shared" si="10"/>
        <v>0</v>
      </c>
    </row>
    <row r="46" spans="1:83" x14ac:dyDescent="0.35">
      <c r="A46" s="153"/>
      <c r="B46" s="53" t="s">
        <v>274</v>
      </c>
      <c r="C46" s="232" t="s">
        <v>257</v>
      </c>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c r="AG46" s="159"/>
      <c r="AH46" s="159">
        <v>0</v>
      </c>
      <c r="AI46" s="159">
        <v>0</v>
      </c>
      <c r="AJ46" s="159">
        <v>0</v>
      </c>
      <c r="AK46" s="159">
        <v>0</v>
      </c>
      <c r="AL46" s="159">
        <v>0</v>
      </c>
      <c r="AM46" s="159">
        <v>0</v>
      </c>
      <c r="AN46" s="159">
        <v>0</v>
      </c>
      <c r="AO46" s="159">
        <v>0</v>
      </c>
      <c r="AP46" s="159">
        <v>0</v>
      </c>
      <c r="AQ46" s="159">
        <v>0</v>
      </c>
      <c r="AR46" s="159">
        <v>1.2749999999999999</v>
      </c>
      <c r="AS46" s="159">
        <v>10.731</v>
      </c>
      <c r="AT46" s="159">
        <v>24.417000000000002</v>
      </c>
      <c r="AU46" s="159">
        <v>45.9</v>
      </c>
      <c r="AV46" s="159">
        <v>86.460999999999999</v>
      </c>
      <c r="AW46" s="159">
        <v>112.84399999999999</v>
      </c>
      <c r="AX46" s="159">
        <v>101.313</v>
      </c>
      <c r="AY46" s="159">
        <v>104.523</v>
      </c>
      <c r="AZ46" s="159">
        <v>109.417</v>
      </c>
      <c r="BA46" s="159">
        <v>107.491</v>
      </c>
      <c r="BB46" s="159">
        <v>112.054</v>
      </c>
      <c r="BC46" s="159">
        <v>125.285</v>
      </c>
      <c r="BD46" s="159">
        <v>132.35599999999999</v>
      </c>
      <c r="BE46" s="159">
        <v>148.73699999999999</v>
      </c>
      <c r="BF46" s="159">
        <v>168.34100000000001</v>
      </c>
      <c r="BG46" s="159">
        <v>189.08099999999999</v>
      </c>
      <c r="BH46" s="159">
        <v>209.41499999999999</v>
      </c>
      <c r="BI46" s="159">
        <v>231.1134238570055</v>
      </c>
      <c r="BJ46" s="159">
        <v>259.31581324546704</v>
      </c>
      <c r="BK46" s="159">
        <v>296.238</v>
      </c>
      <c r="BL46" s="159">
        <v>324.96100000000001</v>
      </c>
      <c r="BM46" s="159">
        <v>341.1</v>
      </c>
      <c r="BN46" s="159">
        <v>349.83600000000001</v>
      </c>
      <c r="BO46" s="159">
        <v>325.97800000000001</v>
      </c>
      <c r="BP46" s="159">
        <v>304.01600000000002</v>
      </c>
      <c r="BQ46" s="159">
        <v>285.58</v>
      </c>
      <c r="BR46" s="159">
        <v>271.61900000000003</v>
      </c>
      <c r="BS46" s="159">
        <v>0</v>
      </c>
      <c r="BT46" s="159">
        <v>0</v>
      </c>
      <c r="BU46" s="159">
        <v>0</v>
      </c>
      <c r="BV46" s="159">
        <v>0</v>
      </c>
      <c r="BW46" s="159">
        <v>0</v>
      </c>
      <c r="BX46" s="159">
        <v>0</v>
      </c>
      <c r="BY46" s="159">
        <v>0</v>
      </c>
      <c r="BZ46" s="159">
        <v>0</v>
      </c>
      <c r="CA46" s="159">
        <v>0</v>
      </c>
      <c r="CB46" s="159">
        <v>0</v>
      </c>
      <c r="CC46" s="159">
        <v>0</v>
      </c>
      <c r="CD46" s="159">
        <v>0</v>
      </c>
      <c r="CE46" s="160">
        <v>0</v>
      </c>
    </row>
    <row r="47" spans="1:83" x14ac:dyDescent="0.35">
      <c r="A47" s="153"/>
      <c r="B47" s="53" t="s">
        <v>30</v>
      </c>
      <c r="C47" s="232" t="s">
        <v>248</v>
      </c>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c r="AG47" s="159"/>
      <c r="AH47" s="159">
        <v>161.73750043946862</v>
      </c>
      <c r="AI47" s="159">
        <v>181.19930304374824</v>
      </c>
      <c r="AJ47" s="159">
        <v>207.23872922573543</v>
      </c>
      <c r="AK47" s="159">
        <v>229.22300541816915</v>
      </c>
      <c r="AL47" s="159">
        <v>237.82502414359607</v>
      </c>
      <c r="AM47" s="159">
        <v>263.29748759525484</v>
      </c>
      <c r="AN47" s="159">
        <v>280.03659140788017</v>
      </c>
      <c r="AO47" s="159">
        <v>303.19546442134015</v>
      </c>
      <c r="AP47" s="159">
        <v>298.81489967459271</v>
      </c>
      <c r="AQ47" s="159">
        <v>306.83950617311092</v>
      </c>
      <c r="AR47" s="159">
        <v>302.19593117391207</v>
      </c>
      <c r="AS47" s="159">
        <v>317.85822245272215</v>
      </c>
      <c r="AT47" s="159">
        <v>348.66984352187495</v>
      </c>
      <c r="AU47" s="159">
        <v>396.66213285957724</v>
      </c>
      <c r="AV47" s="159">
        <v>399.51533573963235</v>
      </c>
      <c r="AW47" s="159">
        <v>402.25121585872171</v>
      </c>
      <c r="AX47" s="159">
        <v>421.20154669082063</v>
      </c>
      <c r="AY47" s="159">
        <v>436.36725298340411</v>
      </c>
      <c r="AZ47" s="159">
        <v>458.99338593739583</v>
      </c>
      <c r="BA47" s="159">
        <v>461.28420947497807</v>
      </c>
      <c r="BB47" s="159">
        <v>472.51720492423391</v>
      </c>
      <c r="BC47" s="159">
        <v>465.44604660798586</v>
      </c>
      <c r="BD47" s="159">
        <v>456.483</v>
      </c>
      <c r="BE47" s="159">
        <v>465.81517196123633</v>
      </c>
      <c r="BF47" s="159">
        <v>459.86098397608805</v>
      </c>
      <c r="BG47" s="159">
        <v>474.08928444871651</v>
      </c>
      <c r="BH47" s="159">
        <v>464.36799999999999</v>
      </c>
      <c r="BI47" s="159">
        <v>457.05108711905029</v>
      </c>
      <c r="BJ47" s="159">
        <v>449.82467542373149</v>
      </c>
      <c r="BK47" s="159">
        <v>423.07557421483176</v>
      </c>
      <c r="BL47" s="159">
        <v>351.82365625768108</v>
      </c>
      <c r="BM47" s="159">
        <v>356.74274253656409</v>
      </c>
      <c r="BN47" s="159">
        <v>403.58508928024094</v>
      </c>
      <c r="BO47" s="159">
        <v>392.86659263963156</v>
      </c>
      <c r="BP47" s="159">
        <v>389.19540725625791</v>
      </c>
      <c r="BQ47" s="159">
        <v>374.71814512820708</v>
      </c>
      <c r="BR47" s="159">
        <v>367.9651481339838</v>
      </c>
      <c r="BS47" s="159">
        <v>347.06810652424377</v>
      </c>
      <c r="BT47" s="159">
        <v>355.36760879671732</v>
      </c>
      <c r="BU47" s="159">
        <v>339.65309242577848</v>
      </c>
      <c r="BV47" s="159">
        <v>331.50198913268781</v>
      </c>
      <c r="BW47" s="159">
        <v>328.75343398025507</v>
      </c>
      <c r="BX47" s="159">
        <v>287.56411579235265</v>
      </c>
      <c r="BY47" s="159">
        <v>272.96688464336796</v>
      </c>
      <c r="BZ47" s="159">
        <v>261.92379114740788</v>
      </c>
      <c r="CA47" s="159">
        <v>267.4974797834393</v>
      </c>
      <c r="CB47" s="159">
        <v>259.00276493056276</v>
      </c>
      <c r="CC47" s="159">
        <v>239.71622496905056</v>
      </c>
      <c r="CD47" s="159">
        <v>226.18482139915051</v>
      </c>
      <c r="CE47" s="160">
        <v>221.24418342637688</v>
      </c>
    </row>
    <row r="48" spans="1:83" ht="25.5" customHeight="1" x14ac:dyDescent="0.35">
      <c r="A48" s="153"/>
      <c r="B48" s="75" t="s">
        <v>369</v>
      </c>
      <c r="C48" s="232" t="s">
        <v>257</v>
      </c>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v>0</v>
      </c>
      <c r="AI48" s="159">
        <v>0</v>
      </c>
      <c r="AJ48" s="159">
        <v>0</v>
      </c>
      <c r="AK48" s="159">
        <v>0</v>
      </c>
      <c r="AL48" s="159">
        <v>0</v>
      </c>
      <c r="AM48" s="159">
        <v>0</v>
      </c>
      <c r="AN48" s="159">
        <v>0</v>
      </c>
      <c r="AO48" s="159">
        <v>0</v>
      </c>
      <c r="AP48" s="159">
        <v>0</v>
      </c>
      <c r="AQ48" s="159">
        <v>0</v>
      </c>
      <c r="AR48" s="159">
        <v>0</v>
      </c>
      <c r="AS48" s="159">
        <v>0</v>
      </c>
      <c r="AT48" s="159">
        <v>0</v>
      </c>
      <c r="AU48" s="159">
        <v>0</v>
      </c>
      <c r="AV48" s="159">
        <v>0</v>
      </c>
      <c r="AW48" s="159">
        <v>0</v>
      </c>
      <c r="AX48" s="159">
        <v>0</v>
      </c>
      <c r="AY48" s="159">
        <v>0</v>
      </c>
      <c r="AZ48" s="159">
        <v>0</v>
      </c>
      <c r="BA48" s="159">
        <v>0</v>
      </c>
      <c r="BB48" s="159">
        <v>0</v>
      </c>
      <c r="BC48" s="159">
        <v>0</v>
      </c>
      <c r="BD48" s="159">
        <v>0</v>
      </c>
      <c r="BE48" s="159">
        <v>0</v>
      </c>
      <c r="BF48" s="159">
        <v>0</v>
      </c>
      <c r="BG48" s="159">
        <v>0</v>
      </c>
      <c r="BH48" s="159">
        <v>0</v>
      </c>
      <c r="BI48" s="159">
        <v>0</v>
      </c>
      <c r="BJ48" s="159">
        <v>0</v>
      </c>
      <c r="BK48" s="159">
        <v>0</v>
      </c>
      <c r="BL48" s="159">
        <v>90.849720650000009</v>
      </c>
      <c r="BM48" s="159">
        <v>106.96880001999999</v>
      </c>
      <c r="BN48" s="159">
        <v>109.92031101000002</v>
      </c>
      <c r="BO48" s="159">
        <v>115.96021940000001</v>
      </c>
      <c r="BP48" s="159">
        <v>110.02752643000001</v>
      </c>
      <c r="BQ48" s="159">
        <v>101.38309716000001</v>
      </c>
      <c r="BR48" s="159">
        <v>15.698963300000001</v>
      </c>
      <c r="BS48" s="159">
        <v>0</v>
      </c>
      <c r="BT48" s="159">
        <v>0</v>
      </c>
      <c r="BU48" s="159">
        <v>0</v>
      </c>
      <c r="BV48" s="159">
        <v>0</v>
      </c>
      <c r="BW48" s="159">
        <v>0</v>
      </c>
      <c r="BX48" s="159">
        <v>0</v>
      </c>
      <c r="BY48" s="159">
        <v>0</v>
      </c>
      <c r="BZ48" s="159">
        <v>0</v>
      </c>
      <c r="CA48" s="159">
        <v>0</v>
      </c>
      <c r="CB48" s="159">
        <v>0</v>
      </c>
      <c r="CC48" s="159">
        <v>0</v>
      </c>
      <c r="CD48" s="159">
        <v>0</v>
      </c>
      <c r="CE48" s="160">
        <v>0</v>
      </c>
    </row>
    <row r="49" spans="1:83" x14ac:dyDescent="0.35">
      <c r="A49" s="153"/>
      <c r="B49" s="75" t="s">
        <v>278</v>
      </c>
      <c r="C49" s="232" t="s">
        <v>248</v>
      </c>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v>0</v>
      </c>
      <c r="AI49" s="159">
        <v>0</v>
      </c>
      <c r="AJ49" s="159">
        <v>0</v>
      </c>
      <c r="AK49" s="159">
        <v>0</v>
      </c>
      <c r="AL49" s="159">
        <v>0</v>
      </c>
      <c r="AM49" s="159">
        <v>0</v>
      </c>
      <c r="AN49" s="159">
        <v>0</v>
      </c>
      <c r="AO49" s="159">
        <v>0</v>
      </c>
      <c r="AP49" s="159">
        <v>0</v>
      </c>
      <c r="AQ49" s="159">
        <v>0</v>
      </c>
      <c r="AR49" s="159">
        <v>0</v>
      </c>
      <c r="AS49" s="159">
        <v>0</v>
      </c>
      <c r="AT49" s="159">
        <v>0</v>
      </c>
      <c r="AU49" s="159">
        <v>0</v>
      </c>
      <c r="AV49" s="159">
        <v>0</v>
      </c>
      <c r="AW49" s="159">
        <v>0</v>
      </c>
      <c r="AX49" s="159">
        <v>0</v>
      </c>
      <c r="AY49" s="159">
        <v>0</v>
      </c>
      <c r="AZ49" s="159">
        <v>0</v>
      </c>
      <c r="BA49" s="159">
        <v>0</v>
      </c>
      <c r="BB49" s="159">
        <v>0</v>
      </c>
      <c r="BC49" s="159">
        <v>0</v>
      </c>
      <c r="BD49" s="159">
        <v>0</v>
      </c>
      <c r="BE49" s="159">
        <v>5.2569999999999997</v>
      </c>
      <c r="BF49" s="159">
        <v>5.6630000000000003</v>
      </c>
      <c r="BG49" s="159">
        <v>4.9935427399999996</v>
      </c>
      <c r="BH49" s="159">
        <v>18.285</v>
      </c>
      <c r="BI49" s="159">
        <v>38.134147140000003</v>
      </c>
      <c r="BJ49" s="159">
        <v>40.277408909999998</v>
      </c>
      <c r="BK49" s="159">
        <v>46.931080800000004</v>
      </c>
      <c r="BL49" s="159">
        <v>38.630065660000305</v>
      </c>
      <c r="BM49" s="159">
        <v>48.46444386000001</v>
      </c>
      <c r="BN49" s="159">
        <v>60.721072239999998</v>
      </c>
      <c r="BO49" s="159">
        <v>52.361478550000008</v>
      </c>
      <c r="BP49" s="159">
        <v>56.829980329999998</v>
      </c>
      <c r="BQ49" s="159">
        <v>0.62293946000000011</v>
      </c>
      <c r="BR49" s="159">
        <v>0.20971916999999998</v>
      </c>
      <c r="BS49" s="159">
        <v>0.15176113999999999</v>
      </c>
      <c r="BT49" s="159">
        <v>0</v>
      </c>
      <c r="BU49" s="159">
        <v>0</v>
      </c>
      <c r="BV49" s="159">
        <v>0</v>
      </c>
      <c r="BW49" s="159">
        <v>0</v>
      </c>
      <c r="BX49" s="159">
        <v>0</v>
      </c>
      <c r="BY49" s="159">
        <v>0</v>
      </c>
      <c r="BZ49" s="159">
        <v>0</v>
      </c>
      <c r="CA49" s="159">
        <v>0</v>
      </c>
      <c r="CB49" s="159">
        <v>0</v>
      </c>
      <c r="CC49" s="159">
        <v>0</v>
      </c>
      <c r="CD49" s="159">
        <v>0</v>
      </c>
      <c r="CE49" s="160">
        <v>0</v>
      </c>
    </row>
    <row r="50" spans="1:83" x14ac:dyDescent="0.35">
      <c r="A50" s="153"/>
      <c r="B50" s="75" t="s">
        <v>279</v>
      </c>
      <c r="C50" s="232"/>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c r="AF50" s="159"/>
      <c r="AG50" s="159"/>
      <c r="AH50" s="159">
        <f t="shared" ref="AH50:BM50" si="11">AH51+AH52</f>
        <v>0</v>
      </c>
      <c r="AI50" s="159">
        <f t="shared" si="11"/>
        <v>0</v>
      </c>
      <c r="AJ50" s="159">
        <f t="shared" si="11"/>
        <v>0</v>
      </c>
      <c r="AK50" s="159">
        <f t="shared" si="11"/>
        <v>0</v>
      </c>
      <c r="AL50" s="159">
        <f t="shared" si="11"/>
        <v>0</v>
      </c>
      <c r="AM50" s="159">
        <f t="shared" si="11"/>
        <v>0</v>
      </c>
      <c r="AN50" s="159">
        <f t="shared" si="11"/>
        <v>0</v>
      </c>
      <c r="AO50" s="159">
        <f t="shared" si="11"/>
        <v>0</v>
      </c>
      <c r="AP50" s="159">
        <f t="shared" si="11"/>
        <v>0</v>
      </c>
      <c r="AQ50" s="159">
        <f t="shared" si="11"/>
        <v>0</v>
      </c>
      <c r="AR50" s="159">
        <f t="shared" si="11"/>
        <v>0</v>
      </c>
      <c r="AS50" s="159">
        <f t="shared" si="11"/>
        <v>0</v>
      </c>
      <c r="AT50" s="159">
        <f t="shared" si="11"/>
        <v>0</v>
      </c>
      <c r="AU50" s="159">
        <f t="shared" si="11"/>
        <v>0</v>
      </c>
      <c r="AV50" s="159">
        <f t="shared" si="11"/>
        <v>0</v>
      </c>
      <c r="AW50" s="159">
        <f t="shared" si="11"/>
        <v>0</v>
      </c>
      <c r="AX50" s="159">
        <f t="shared" si="11"/>
        <v>0</v>
      </c>
      <c r="AY50" s="159">
        <f t="shared" si="11"/>
        <v>0</v>
      </c>
      <c r="AZ50" s="159">
        <f t="shared" si="11"/>
        <v>1951.6384801734266</v>
      </c>
      <c r="BA50" s="159">
        <f t="shared" si="11"/>
        <v>3563.4660000000003</v>
      </c>
      <c r="BB50" s="159">
        <f t="shared" si="11"/>
        <v>3252.6930000000002</v>
      </c>
      <c r="BC50" s="159">
        <f t="shared" si="11"/>
        <v>2970.0860000000002</v>
      </c>
      <c r="BD50" s="159">
        <f t="shared" si="11"/>
        <v>2577.2200000000003</v>
      </c>
      <c r="BE50" s="159">
        <f t="shared" si="11"/>
        <v>2321.5709014073173</v>
      </c>
      <c r="BF50" s="159">
        <f t="shared" si="11"/>
        <v>2334.3028686900002</v>
      </c>
      <c r="BG50" s="159">
        <f t="shared" si="11"/>
        <v>2303.3011110305724</v>
      </c>
      <c r="BH50" s="159">
        <f t="shared" si="11"/>
        <v>2061.6019999999999</v>
      </c>
      <c r="BI50" s="159">
        <f t="shared" si="11"/>
        <v>2287.0807465299326</v>
      </c>
      <c r="BJ50" s="159">
        <f t="shared" si="11"/>
        <v>2427.5737562281042</v>
      </c>
      <c r="BK50" s="159">
        <f t="shared" si="11"/>
        <v>2241.4881393452138</v>
      </c>
      <c r="BL50" s="159">
        <f t="shared" si="11"/>
        <v>2856.8277160099997</v>
      </c>
      <c r="BM50" s="159">
        <f t="shared" si="11"/>
        <v>4684.0175697100003</v>
      </c>
      <c r="BN50" s="159">
        <f t="shared" ref="BN50:CE50" si="12">BN51+BN52</f>
        <v>4473.4852258236315</v>
      </c>
      <c r="BO50" s="159">
        <f t="shared" si="12"/>
        <v>4933.9849943699983</v>
      </c>
      <c r="BP50" s="159">
        <f t="shared" si="12"/>
        <v>5169.8070100499999</v>
      </c>
      <c r="BQ50" s="159">
        <f t="shared" si="12"/>
        <v>4338.0295486261903</v>
      </c>
      <c r="BR50" s="159">
        <f t="shared" si="12"/>
        <v>3065.0410876799992</v>
      </c>
      <c r="BS50" s="159">
        <f t="shared" si="12"/>
        <v>2313.51601579</v>
      </c>
      <c r="BT50" s="159">
        <f t="shared" si="12"/>
        <v>1875.4784224599998</v>
      </c>
      <c r="BU50" s="159">
        <f t="shared" si="12"/>
        <v>1666.9844684099987</v>
      </c>
      <c r="BV50" s="159">
        <f t="shared" si="12"/>
        <v>1298.7940379299998</v>
      </c>
      <c r="BW50" s="159">
        <f t="shared" si="12"/>
        <v>713.74196914999993</v>
      </c>
      <c r="BX50" s="159">
        <f t="shared" si="12"/>
        <v>1046.2354867050001</v>
      </c>
      <c r="BY50" s="159">
        <f t="shared" si="12"/>
        <v>490.13371098000005</v>
      </c>
      <c r="BZ50" s="159">
        <f t="shared" si="12"/>
        <v>308.81630884711075</v>
      </c>
      <c r="CA50" s="159">
        <f t="shared" si="12"/>
        <v>242.39137179933238</v>
      </c>
      <c r="CB50" s="159">
        <f t="shared" si="12"/>
        <v>209.37503043257323</v>
      </c>
      <c r="CC50" s="159">
        <f t="shared" si="12"/>
        <v>119.46680988957046</v>
      </c>
      <c r="CD50" s="159">
        <f t="shared" si="12"/>
        <v>109.5574180627633</v>
      </c>
      <c r="CE50" s="160">
        <f t="shared" si="12"/>
        <v>111.84090659739111</v>
      </c>
    </row>
    <row r="51" spans="1:83" x14ac:dyDescent="0.35">
      <c r="A51" s="153"/>
      <c r="B51" s="73" t="s">
        <v>254</v>
      </c>
      <c r="C51" s="232" t="s">
        <v>251</v>
      </c>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v>0</v>
      </c>
      <c r="AI51" s="159">
        <v>0</v>
      </c>
      <c r="AJ51" s="159">
        <v>0</v>
      </c>
      <c r="AK51" s="159">
        <v>0</v>
      </c>
      <c r="AL51" s="159">
        <v>0</v>
      </c>
      <c r="AM51" s="159">
        <v>0</v>
      </c>
      <c r="AN51" s="159">
        <v>0</v>
      </c>
      <c r="AO51" s="159">
        <v>0</v>
      </c>
      <c r="AP51" s="159">
        <v>0</v>
      </c>
      <c r="AQ51" s="159">
        <v>0</v>
      </c>
      <c r="AR51" s="159">
        <v>0</v>
      </c>
      <c r="AS51" s="159">
        <v>0</v>
      </c>
      <c r="AT51" s="159">
        <v>0</v>
      </c>
      <c r="AU51" s="159">
        <v>0</v>
      </c>
      <c r="AV51" s="159">
        <v>0</v>
      </c>
      <c r="AW51" s="159">
        <v>0</v>
      </c>
      <c r="AX51" s="159">
        <v>0</v>
      </c>
      <c r="AY51" s="159">
        <v>0</v>
      </c>
      <c r="AZ51" s="159">
        <v>332.70800000000008</v>
      </c>
      <c r="BA51" s="159">
        <v>475.00800000000004</v>
      </c>
      <c r="BB51" s="159">
        <v>474.24400000000003</v>
      </c>
      <c r="BC51" s="159">
        <v>459.01900000000001</v>
      </c>
      <c r="BD51" s="159">
        <v>446.95400000000001</v>
      </c>
      <c r="BE51" s="159">
        <v>469.76190140731705</v>
      </c>
      <c r="BF51" s="159">
        <v>518.64773074999994</v>
      </c>
      <c r="BG51" s="159">
        <v>507.20891397539998</v>
      </c>
      <c r="BH51" s="159">
        <v>445.23599999999999</v>
      </c>
      <c r="BI51" s="159">
        <v>486.24370455000002</v>
      </c>
      <c r="BJ51" s="159">
        <v>477.92547793</v>
      </c>
      <c r="BK51" s="159">
        <v>424.03039473491737</v>
      </c>
      <c r="BL51" s="159">
        <v>727.70019646000003</v>
      </c>
      <c r="BM51" s="159">
        <v>1088.6921164999999</v>
      </c>
      <c r="BN51" s="159">
        <v>801.16036899012533</v>
      </c>
      <c r="BO51" s="159">
        <v>749.87685299999998</v>
      </c>
      <c r="BP51" s="159">
        <v>662.33543288999988</v>
      </c>
      <c r="BQ51" s="159">
        <v>526.70929591000004</v>
      </c>
      <c r="BR51" s="159">
        <v>369.21073870999999</v>
      </c>
      <c r="BS51" s="159">
        <v>309.89859552000007</v>
      </c>
      <c r="BT51" s="159">
        <v>264.26859475999998</v>
      </c>
      <c r="BU51" s="159">
        <v>224.26502880999996</v>
      </c>
      <c r="BV51" s="159">
        <v>154.88572665999999</v>
      </c>
      <c r="BW51" s="159">
        <v>110.7615586</v>
      </c>
      <c r="BX51" s="159">
        <v>610.87668224000004</v>
      </c>
      <c r="BY51" s="159">
        <v>190.11094458999997</v>
      </c>
      <c r="BZ51" s="159">
        <v>110.59108406895372</v>
      </c>
      <c r="CA51" s="159">
        <v>100.13905472051609</v>
      </c>
      <c r="CB51" s="159">
        <v>111.36267620056452</v>
      </c>
      <c r="CC51" s="159">
        <v>110.10333226466915</v>
      </c>
      <c r="CD51" s="159">
        <v>109.5574180627633</v>
      </c>
      <c r="CE51" s="160">
        <v>111.84090659739111</v>
      </c>
    </row>
    <row r="52" spans="1:83" x14ac:dyDescent="0.35">
      <c r="A52" s="153"/>
      <c r="B52" s="73" t="s">
        <v>364</v>
      </c>
      <c r="C52" s="232" t="s">
        <v>257</v>
      </c>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c r="AH52" s="159">
        <v>0</v>
      </c>
      <c r="AI52" s="159">
        <v>0</v>
      </c>
      <c r="AJ52" s="159">
        <v>0</v>
      </c>
      <c r="AK52" s="159">
        <v>0</v>
      </c>
      <c r="AL52" s="159">
        <v>0</v>
      </c>
      <c r="AM52" s="159">
        <v>0</v>
      </c>
      <c r="AN52" s="159">
        <v>0</v>
      </c>
      <c r="AO52" s="159">
        <v>0</v>
      </c>
      <c r="AP52" s="159">
        <v>0</v>
      </c>
      <c r="AQ52" s="159">
        <v>0</v>
      </c>
      <c r="AR52" s="159">
        <v>0</v>
      </c>
      <c r="AS52" s="159">
        <v>0</v>
      </c>
      <c r="AT52" s="159">
        <v>0</v>
      </c>
      <c r="AU52" s="159">
        <v>0</v>
      </c>
      <c r="AV52" s="159">
        <v>0</v>
      </c>
      <c r="AW52" s="159">
        <v>0</v>
      </c>
      <c r="AX52" s="159">
        <v>0</v>
      </c>
      <c r="AY52" s="159">
        <v>0</v>
      </c>
      <c r="AZ52" s="159">
        <v>1618.9304801734265</v>
      </c>
      <c r="BA52" s="159">
        <v>3088.4580000000001</v>
      </c>
      <c r="BB52" s="159">
        <v>2778.4490000000001</v>
      </c>
      <c r="BC52" s="159">
        <v>2511.067</v>
      </c>
      <c r="BD52" s="159">
        <v>2130.2660000000001</v>
      </c>
      <c r="BE52" s="159">
        <v>1851.8090000000002</v>
      </c>
      <c r="BF52" s="159">
        <v>1815.6551379400003</v>
      </c>
      <c r="BG52" s="159">
        <v>1796.0921970551724</v>
      </c>
      <c r="BH52" s="159">
        <v>1616.366</v>
      </c>
      <c r="BI52" s="159">
        <v>1800.8370419799328</v>
      </c>
      <c r="BJ52" s="159">
        <v>1949.6482782981043</v>
      </c>
      <c r="BK52" s="159">
        <v>1817.4577446102965</v>
      </c>
      <c r="BL52" s="159">
        <v>2129.1275195499998</v>
      </c>
      <c r="BM52" s="159">
        <v>3595.32545321</v>
      </c>
      <c r="BN52" s="159">
        <v>3672.3248568335066</v>
      </c>
      <c r="BO52" s="159">
        <v>4184.1081413699985</v>
      </c>
      <c r="BP52" s="159">
        <v>4507.4715771600004</v>
      </c>
      <c r="BQ52" s="159">
        <v>3811.3202527161902</v>
      </c>
      <c r="BR52" s="159">
        <v>2695.8303489699992</v>
      </c>
      <c r="BS52" s="159">
        <v>2003.6174202700001</v>
      </c>
      <c r="BT52" s="159">
        <v>1611.2098276999998</v>
      </c>
      <c r="BU52" s="159">
        <v>1442.7194395999989</v>
      </c>
      <c r="BV52" s="159">
        <v>1143.9083112699998</v>
      </c>
      <c r="BW52" s="159">
        <v>602.98041054999987</v>
      </c>
      <c r="BX52" s="159">
        <v>435.35880446500005</v>
      </c>
      <c r="BY52" s="159">
        <v>300.02276639000007</v>
      </c>
      <c r="BZ52" s="159">
        <v>198.22522477815701</v>
      </c>
      <c r="CA52" s="159">
        <v>142.25231707881628</v>
      </c>
      <c r="CB52" s="159">
        <v>98.01235423200869</v>
      </c>
      <c r="CC52" s="159">
        <v>9.3634776249013072</v>
      </c>
      <c r="CD52" s="159">
        <v>0</v>
      </c>
      <c r="CE52" s="160">
        <v>0</v>
      </c>
    </row>
    <row r="53" spans="1:83" ht="26.25" customHeight="1" x14ac:dyDescent="0.35">
      <c r="A53" s="153"/>
      <c r="B53" s="53" t="s">
        <v>280</v>
      </c>
      <c r="C53" s="232" t="s">
        <v>251</v>
      </c>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v>105</v>
      </c>
      <c r="AI53" s="159">
        <v>125</v>
      </c>
      <c r="AJ53" s="159">
        <v>149</v>
      </c>
      <c r="AK53" s="159">
        <v>158</v>
      </c>
      <c r="AL53" s="159">
        <v>152</v>
      </c>
      <c r="AM53" s="159">
        <v>141</v>
      </c>
      <c r="AN53" s="159">
        <v>161</v>
      </c>
      <c r="AO53" s="159">
        <v>164</v>
      </c>
      <c r="AP53" s="159">
        <v>168.30699999999999</v>
      </c>
      <c r="AQ53" s="159">
        <v>50.746000000000002</v>
      </c>
      <c r="AR53" s="159">
        <v>26.87</v>
      </c>
      <c r="AS53" s="159">
        <v>30.309000000000001</v>
      </c>
      <c r="AT53" s="159">
        <v>33.664999999999999</v>
      </c>
      <c r="AU53" s="159">
        <v>30.951000000000001</v>
      </c>
      <c r="AV53" s="159">
        <v>31.5</v>
      </c>
      <c r="AW53" s="159">
        <v>33</v>
      </c>
      <c r="AX53" s="159">
        <v>27</v>
      </c>
      <c r="AY53" s="159">
        <v>28.556999999999999</v>
      </c>
      <c r="AZ53" s="159">
        <v>32.725000000000001</v>
      </c>
      <c r="BA53" s="159">
        <v>35.762999999999998</v>
      </c>
      <c r="BB53" s="159">
        <v>38.264000000000003</v>
      </c>
      <c r="BC53" s="159">
        <v>38.268000000000001</v>
      </c>
      <c r="BD53" s="159">
        <v>44.713000000000001</v>
      </c>
      <c r="BE53" s="159">
        <v>55.794706500000004</v>
      </c>
      <c r="BF53" s="159">
        <v>68.735896129999986</v>
      </c>
      <c r="BG53" s="159">
        <v>127.61983736719999</v>
      </c>
      <c r="BH53" s="159">
        <v>149.76499999999999</v>
      </c>
      <c r="BI53" s="159">
        <v>163.62538309999999</v>
      </c>
      <c r="BJ53" s="159">
        <v>175.38975154999997</v>
      </c>
      <c r="BK53" s="159">
        <v>246.68661228606564</v>
      </c>
      <c r="BL53" s="159">
        <v>320.89652102000002</v>
      </c>
      <c r="BM53" s="159">
        <v>344.51753750999995</v>
      </c>
      <c r="BN53" s="159">
        <v>343.25488572749998</v>
      </c>
      <c r="BO53" s="159">
        <v>365.53661895000005</v>
      </c>
      <c r="BP53" s="159">
        <v>395.77258469999998</v>
      </c>
      <c r="BQ53" s="159">
        <v>399.99203899000008</v>
      </c>
      <c r="BR53" s="159">
        <v>416.55604172</v>
      </c>
      <c r="BS53" s="159">
        <v>440.94097081999979</v>
      </c>
      <c r="BT53" s="159">
        <v>436.45777384000002</v>
      </c>
      <c r="BU53" s="159">
        <v>427.42290979000001</v>
      </c>
      <c r="BV53" s="159">
        <v>427.6445236400001</v>
      </c>
      <c r="BW53" s="159">
        <v>419.32425564000005</v>
      </c>
      <c r="BX53" s="159">
        <v>383.74534449999982</v>
      </c>
      <c r="BY53" s="159">
        <v>362.39539741000004</v>
      </c>
      <c r="BZ53" s="159">
        <v>393.45576228545224</v>
      </c>
      <c r="CA53" s="159">
        <v>435.41625163472963</v>
      </c>
      <c r="CB53" s="159">
        <v>456.00721129631586</v>
      </c>
      <c r="CC53" s="159">
        <v>456.57892120716468</v>
      </c>
      <c r="CD53" s="159">
        <v>469.62758729842557</v>
      </c>
      <c r="CE53" s="160">
        <v>481.18936605610025</v>
      </c>
    </row>
    <row r="54" spans="1:83" x14ac:dyDescent="0.35">
      <c r="A54" s="153"/>
      <c r="B54" s="53" t="s">
        <v>281</v>
      </c>
      <c r="C54" s="232" t="s">
        <v>251</v>
      </c>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v>16</v>
      </c>
      <c r="AI54" s="159">
        <v>16</v>
      </c>
      <c r="AJ54" s="159">
        <v>16</v>
      </c>
      <c r="AK54" s="159">
        <v>16</v>
      </c>
      <c r="AL54" s="159">
        <v>16</v>
      </c>
      <c r="AM54" s="159">
        <v>17</v>
      </c>
      <c r="AN54" s="159">
        <v>18</v>
      </c>
      <c r="AO54" s="159">
        <v>17</v>
      </c>
      <c r="AP54" s="159">
        <v>14</v>
      </c>
      <c r="AQ54" s="159">
        <v>0.434</v>
      </c>
      <c r="AR54" s="159">
        <v>0</v>
      </c>
      <c r="AS54" s="159">
        <v>0</v>
      </c>
      <c r="AT54" s="159">
        <v>0</v>
      </c>
      <c r="AU54" s="159">
        <v>0</v>
      </c>
      <c r="AV54" s="159">
        <v>0</v>
      </c>
      <c r="AW54" s="159">
        <v>0</v>
      </c>
      <c r="AX54" s="159">
        <v>0</v>
      </c>
      <c r="AY54" s="159">
        <v>0</v>
      </c>
      <c r="AZ54" s="159">
        <v>0</v>
      </c>
      <c r="BA54" s="159">
        <v>0</v>
      </c>
      <c r="BB54" s="159">
        <v>0</v>
      </c>
      <c r="BC54" s="159">
        <v>0</v>
      </c>
      <c r="BD54" s="159">
        <v>0</v>
      </c>
      <c r="BE54" s="159">
        <v>0</v>
      </c>
      <c r="BF54" s="159">
        <v>0</v>
      </c>
      <c r="BG54" s="159">
        <v>0</v>
      </c>
      <c r="BH54" s="159">
        <v>0</v>
      </c>
      <c r="BI54" s="159">
        <v>0</v>
      </c>
      <c r="BJ54" s="159">
        <v>0</v>
      </c>
      <c r="BK54" s="159">
        <v>0</v>
      </c>
      <c r="BL54" s="159">
        <v>0</v>
      </c>
      <c r="BM54" s="159">
        <v>0</v>
      </c>
      <c r="BN54" s="159">
        <v>0</v>
      </c>
      <c r="BO54" s="159">
        <v>0</v>
      </c>
      <c r="BP54" s="159">
        <v>0</v>
      </c>
      <c r="BQ54" s="159">
        <v>0</v>
      </c>
      <c r="BR54" s="159">
        <v>0</v>
      </c>
      <c r="BS54" s="159">
        <v>0</v>
      </c>
      <c r="BT54" s="159">
        <v>0</v>
      </c>
      <c r="BU54" s="159">
        <v>0</v>
      </c>
      <c r="BV54" s="159">
        <v>0</v>
      </c>
      <c r="BW54" s="159">
        <v>0</v>
      </c>
      <c r="BX54" s="159">
        <v>0</v>
      </c>
      <c r="BY54" s="159">
        <v>0</v>
      </c>
      <c r="BZ54" s="159">
        <v>0</v>
      </c>
      <c r="CA54" s="159">
        <v>0</v>
      </c>
      <c r="CB54" s="159">
        <v>0</v>
      </c>
      <c r="CC54" s="159">
        <v>0</v>
      </c>
      <c r="CD54" s="159">
        <v>0</v>
      </c>
      <c r="CE54" s="160">
        <v>0</v>
      </c>
    </row>
    <row r="55" spans="1:83" x14ac:dyDescent="0.35">
      <c r="A55" s="153"/>
      <c r="B55" s="53" t="s">
        <v>355</v>
      </c>
      <c r="C55" s="232" t="s">
        <v>248</v>
      </c>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v>37.898503071731419</v>
      </c>
      <c r="AI55" s="159">
        <v>64.855703618254054</v>
      </c>
      <c r="AJ55" s="159">
        <v>96.569209265311542</v>
      </c>
      <c r="AK55" s="159">
        <v>127.84580671123882</v>
      </c>
      <c r="AL55" s="159">
        <v>169.68592537968243</v>
      </c>
      <c r="AM55" s="159">
        <v>214.43796792257592</v>
      </c>
      <c r="AN55" s="159">
        <v>245.28870869995595</v>
      </c>
      <c r="AO55" s="159">
        <v>282.49343254041281</v>
      </c>
      <c r="AP55" s="159">
        <v>335.26923366467042</v>
      </c>
      <c r="AQ55" s="159">
        <v>380.55923785764566</v>
      </c>
      <c r="AR55" s="159">
        <v>421.4691414374301</v>
      </c>
      <c r="AS55" s="159">
        <v>470.12556674757064</v>
      </c>
      <c r="AT55" s="159">
        <v>529.02542592395196</v>
      </c>
      <c r="AU55" s="159">
        <v>628.73314831467371</v>
      </c>
      <c r="AV55" s="159">
        <v>40.441304458882144</v>
      </c>
      <c r="AW55" s="159">
        <v>0</v>
      </c>
      <c r="AX55" s="159">
        <v>0</v>
      </c>
      <c r="AY55" s="159">
        <v>0</v>
      </c>
      <c r="AZ55" s="159">
        <v>0</v>
      </c>
      <c r="BA55" s="159">
        <v>0</v>
      </c>
      <c r="BB55" s="159">
        <v>0</v>
      </c>
      <c r="BC55" s="159">
        <v>0</v>
      </c>
      <c r="BD55" s="159">
        <v>0</v>
      </c>
      <c r="BE55" s="159">
        <v>0</v>
      </c>
      <c r="BF55" s="159">
        <v>0</v>
      </c>
      <c r="BG55" s="159">
        <v>0</v>
      </c>
      <c r="BH55" s="159">
        <v>0</v>
      </c>
      <c r="BI55" s="159">
        <v>0</v>
      </c>
      <c r="BJ55" s="159">
        <v>0</v>
      </c>
      <c r="BK55" s="159">
        <v>0</v>
      </c>
      <c r="BL55" s="159">
        <v>0</v>
      </c>
      <c r="BM55" s="159">
        <v>0</v>
      </c>
      <c r="BN55" s="159">
        <v>0</v>
      </c>
      <c r="BO55" s="159">
        <v>0</v>
      </c>
      <c r="BP55" s="159">
        <v>0</v>
      </c>
      <c r="BQ55" s="159">
        <v>0</v>
      </c>
      <c r="BR55" s="159">
        <v>0</v>
      </c>
      <c r="BS55" s="159">
        <v>0</v>
      </c>
      <c r="BT55" s="159">
        <v>0</v>
      </c>
      <c r="BU55" s="159">
        <v>0</v>
      </c>
      <c r="BV55" s="159">
        <v>0</v>
      </c>
      <c r="BW55" s="159">
        <v>0</v>
      </c>
      <c r="BX55" s="159">
        <v>0</v>
      </c>
      <c r="BY55" s="159">
        <v>0</v>
      </c>
      <c r="BZ55" s="159">
        <v>0</v>
      </c>
      <c r="CA55" s="159">
        <v>0</v>
      </c>
      <c r="CB55" s="159">
        <v>0</v>
      </c>
      <c r="CC55" s="159">
        <v>0</v>
      </c>
      <c r="CD55" s="159">
        <v>0</v>
      </c>
      <c r="CE55" s="160">
        <v>0</v>
      </c>
    </row>
    <row r="56" spans="1:83" x14ac:dyDescent="0.35">
      <c r="A56" s="153"/>
      <c r="B56" s="53" t="s">
        <v>370</v>
      </c>
      <c r="C56" s="232" t="s">
        <v>248</v>
      </c>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v>0</v>
      </c>
      <c r="AI56" s="159">
        <v>0</v>
      </c>
      <c r="AJ56" s="159">
        <v>0</v>
      </c>
      <c r="AK56" s="159">
        <v>0</v>
      </c>
      <c r="AL56" s="159">
        <v>0</v>
      </c>
      <c r="AM56" s="159">
        <v>0</v>
      </c>
      <c r="AN56" s="159">
        <v>0</v>
      </c>
      <c r="AO56" s="159">
        <v>0</v>
      </c>
      <c r="AP56" s="159">
        <v>0</v>
      </c>
      <c r="AQ56" s="159">
        <v>0</v>
      </c>
      <c r="AR56" s="159">
        <v>0</v>
      </c>
      <c r="AS56" s="159">
        <v>0</v>
      </c>
      <c r="AT56" s="159">
        <v>0</v>
      </c>
      <c r="AU56" s="159">
        <v>0</v>
      </c>
      <c r="AV56" s="159">
        <v>0</v>
      </c>
      <c r="AW56" s="159">
        <v>0</v>
      </c>
      <c r="AX56" s="159">
        <v>0</v>
      </c>
      <c r="AY56" s="159">
        <v>0</v>
      </c>
      <c r="AZ56" s="159">
        <v>0</v>
      </c>
      <c r="BA56" s="159">
        <v>0</v>
      </c>
      <c r="BB56" s="159">
        <v>0</v>
      </c>
      <c r="BC56" s="159">
        <v>0.56699999999999995</v>
      </c>
      <c r="BD56" s="159">
        <v>42.750999999999998</v>
      </c>
      <c r="BE56" s="159">
        <v>82</v>
      </c>
      <c r="BF56" s="159">
        <v>180.13019312</v>
      </c>
      <c r="BG56" s="159">
        <v>139.34738139999999</v>
      </c>
      <c r="BH56" s="159">
        <v>87.293999999999997</v>
      </c>
      <c r="BI56" s="159">
        <v>71.74855457999999</v>
      </c>
      <c r="BJ56" s="159">
        <v>86.415832980000019</v>
      </c>
      <c r="BK56" s="159">
        <v>109.97339909</v>
      </c>
      <c r="BL56" s="159">
        <v>112.23410000000001</v>
      </c>
      <c r="BM56" s="159">
        <v>115.10395912999999</v>
      </c>
      <c r="BN56" s="159">
        <v>138.13980000000001</v>
      </c>
      <c r="BO56" s="159">
        <v>47.019696670000002</v>
      </c>
      <c r="BP56" s="159">
        <v>1.39356865</v>
      </c>
      <c r="BQ56" s="159">
        <v>0.86930000000000007</v>
      </c>
      <c r="BR56" s="159">
        <v>0.41239731999999996</v>
      </c>
      <c r="BS56" s="159">
        <v>9.3574789999999977E-2</v>
      </c>
      <c r="BT56" s="159">
        <v>2.7997579999999994E-2</v>
      </c>
      <c r="BU56" s="159">
        <v>3.2353730000000004E-2</v>
      </c>
      <c r="BV56" s="159">
        <v>0</v>
      </c>
      <c r="BW56" s="159">
        <v>0</v>
      </c>
      <c r="BX56" s="159">
        <v>0</v>
      </c>
      <c r="BY56" s="159">
        <v>0</v>
      </c>
      <c r="BZ56" s="159">
        <v>0</v>
      </c>
      <c r="CA56" s="159">
        <v>0</v>
      </c>
      <c r="CB56" s="159">
        <v>0</v>
      </c>
      <c r="CC56" s="159">
        <v>0</v>
      </c>
      <c r="CD56" s="159">
        <v>0</v>
      </c>
      <c r="CE56" s="160">
        <v>0</v>
      </c>
    </row>
    <row r="57" spans="1:83" x14ac:dyDescent="0.35">
      <c r="A57" s="153"/>
      <c r="B57" s="53" t="s">
        <v>284</v>
      </c>
      <c r="C57" s="232" t="s">
        <v>248</v>
      </c>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v>0</v>
      </c>
      <c r="AI57" s="159">
        <v>0</v>
      </c>
      <c r="AJ57" s="159">
        <v>0</v>
      </c>
      <c r="AK57" s="159">
        <v>0</v>
      </c>
      <c r="AL57" s="159">
        <v>0</v>
      </c>
      <c r="AM57" s="159">
        <v>0</v>
      </c>
      <c r="AN57" s="159">
        <v>0</v>
      </c>
      <c r="AO57" s="159">
        <v>0</v>
      </c>
      <c r="AP57" s="159">
        <v>0</v>
      </c>
      <c r="AQ57" s="159">
        <v>0</v>
      </c>
      <c r="AR57" s="159">
        <v>0</v>
      </c>
      <c r="AS57" s="159">
        <v>0</v>
      </c>
      <c r="AT57" s="159">
        <v>0</v>
      </c>
      <c r="AU57" s="159">
        <v>0</v>
      </c>
      <c r="AV57" s="159">
        <v>0</v>
      </c>
      <c r="AW57" s="159">
        <v>0</v>
      </c>
      <c r="AX57" s="159">
        <v>0</v>
      </c>
      <c r="AY57" s="159">
        <v>0</v>
      </c>
      <c r="AZ57" s="159">
        <v>0</v>
      </c>
      <c r="BA57" s="159">
        <v>0</v>
      </c>
      <c r="BB57" s="159">
        <v>0</v>
      </c>
      <c r="BC57" s="159">
        <v>0</v>
      </c>
      <c r="BD57" s="159">
        <v>0</v>
      </c>
      <c r="BE57" s="159">
        <v>0</v>
      </c>
      <c r="BF57" s="159">
        <v>0</v>
      </c>
      <c r="BG57" s="159">
        <v>0</v>
      </c>
      <c r="BH57" s="159">
        <v>0</v>
      </c>
      <c r="BI57" s="159">
        <v>0</v>
      </c>
      <c r="BJ57" s="159">
        <v>0</v>
      </c>
      <c r="BK57" s="159">
        <v>0</v>
      </c>
      <c r="BL57" s="159">
        <v>0</v>
      </c>
      <c r="BM57" s="159">
        <v>0</v>
      </c>
      <c r="BN57" s="159">
        <v>0</v>
      </c>
      <c r="BO57" s="159">
        <v>5.1059946700000003</v>
      </c>
      <c r="BP57" s="159">
        <v>18.281430299999997</v>
      </c>
      <c r="BQ57" s="159">
        <v>32.793243410000002</v>
      </c>
      <c r="BR57" s="159">
        <v>31.126738449999994</v>
      </c>
      <c r="BS57" s="159">
        <v>22.156157419999996</v>
      </c>
      <c r="BT57" s="159">
        <v>20.333625230000003</v>
      </c>
      <c r="BU57" s="159">
        <v>14.29373391</v>
      </c>
      <c r="BV57" s="159">
        <v>12.715927000000001</v>
      </c>
      <c r="BW57" s="159">
        <v>13.863351</v>
      </c>
      <c r="BX57" s="159">
        <v>11.230656439999999</v>
      </c>
      <c r="BY57" s="159">
        <v>18.075481800000002</v>
      </c>
      <c r="BZ57" s="159">
        <v>5.2045121500000002</v>
      </c>
      <c r="CA57" s="159">
        <v>0</v>
      </c>
      <c r="CB57" s="159">
        <v>0</v>
      </c>
      <c r="CC57" s="159">
        <v>0</v>
      </c>
      <c r="CD57" s="159">
        <v>0</v>
      </c>
      <c r="CE57" s="160">
        <v>0</v>
      </c>
    </row>
    <row r="58" spans="1:83" ht="26.25" customHeight="1" x14ac:dyDescent="0.35">
      <c r="A58" s="153"/>
      <c r="B58" s="168" t="s">
        <v>289</v>
      </c>
      <c r="C58" s="232" t="s">
        <v>248</v>
      </c>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c r="BK58" s="159"/>
      <c r="BL58" s="159"/>
      <c r="BM58" s="159"/>
      <c r="BN58" s="159"/>
      <c r="BO58" s="159"/>
      <c r="BP58" s="159"/>
      <c r="BQ58" s="159">
        <v>145.66823881438239</v>
      </c>
      <c r="BR58" s="159">
        <v>1436.2081898445697</v>
      </c>
      <c r="BS58" s="159">
        <v>2879.4073605188605</v>
      </c>
      <c r="BT58" s="159">
        <v>4731.643955192837</v>
      </c>
      <c r="BU58" s="159">
        <v>7727.2655064995752</v>
      </c>
      <c r="BV58" s="159">
        <v>9507.7874431559103</v>
      </c>
      <c r="BW58" s="159">
        <v>10944.189648051708</v>
      </c>
      <c r="BX58" s="159">
        <v>11795.212112845922</v>
      </c>
      <c r="BY58" s="159">
        <v>12905.844340563166</v>
      </c>
      <c r="BZ58" s="159">
        <v>14849.479768032063</v>
      </c>
      <c r="CA58" s="159">
        <v>18079.185409869609</v>
      </c>
      <c r="CB58" s="159">
        <v>20363.433284014685</v>
      </c>
      <c r="CC58" s="159">
        <v>21993.816923564871</v>
      </c>
      <c r="CD58" s="159">
        <v>23754.750647715238</v>
      </c>
      <c r="CE58" s="160">
        <v>25797.196246561922</v>
      </c>
    </row>
    <row r="59" spans="1:83" x14ac:dyDescent="0.35">
      <c r="A59" s="153"/>
      <c r="B59" s="53" t="s">
        <v>291</v>
      </c>
      <c r="C59" s="232" t="s">
        <v>248</v>
      </c>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v>0</v>
      </c>
      <c r="AI59" s="159">
        <v>0</v>
      </c>
      <c r="AJ59" s="159">
        <v>0</v>
      </c>
      <c r="AK59" s="159">
        <v>0</v>
      </c>
      <c r="AL59" s="159">
        <v>0</v>
      </c>
      <c r="AM59" s="159">
        <v>0</v>
      </c>
      <c r="AN59" s="159">
        <v>0</v>
      </c>
      <c r="AO59" s="159">
        <v>0</v>
      </c>
      <c r="AP59" s="159">
        <v>0</v>
      </c>
      <c r="AQ59" s="159">
        <v>0</v>
      </c>
      <c r="AR59" s="159">
        <v>0</v>
      </c>
      <c r="AS59" s="159">
        <v>0</v>
      </c>
      <c r="AT59" s="159">
        <v>0</v>
      </c>
      <c r="AU59" s="159">
        <v>0</v>
      </c>
      <c r="AV59" s="159">
        <v>0</v>
      </c>
      <c r="AW59" s="159">
        <v>0</v>
      </c>
      <c r="AX59" s="159">
        <v>0</v>
      </c>
      <c r="AY59" s="159">
        <v>0</v>
      </c>
      <c r="AZ59" s="159">
        <v>0</v>
      </c>
      <c r="BA59" s="159">
        <v>0</v>
      </c>
      <c r="BB59" s="159">
        <v>0</v>
      </c>
      <c r="BC59" s="159">
        <v>0</v>
      </c>
      <c r="BD59" s="159">
        <v>0</v>
      </c>
      <c r="BE59" s="159">
        <v>0</v>
      </c>
      <c r="BF59" s="159">
        <v>0</v>
      </c>
      <c r="BG59" s="159">
        <v>0</v>
      </c>
      <c r="BH59" s="159">
        <v>0</v>
      </c>
      <c r="BI59" s="159">
        <v>0</v>
      </c>
      <c r="BJ59" s="159">
        <v>0</v>
      </c>
      <c r="BK59" s="159">
        <v>0</v>
      </c>
      <c r="BL59" s="159">
        <v>55.084215560000004</v>
      </c>
      <c r="BM59" s="159">
        <v>63.075896640000003</v>
      </c>
      <c r="BN59" s="159">
        <v>61.896868359999999</v>
      </c>
      <c r="BO59" s="159">
        <v>39.035515199999999</v>
      </c>
      <c r="BP59" s="159">
        <v>27.879101479999999</v>
      </c>
      <c r="BQ59" s="159">
        <v>25.215089500000001</v>
      </c>
      <c r="BR59" s="159">
        <v>4.0992899999999999</v>
      </c>
      <c r="BS59" s="159">
        <v>0</v>
      </c>
      <c r="BT59" s="159">
        <v>0</v>
      </c>
      <c r="BU59" s="159">
        <v>0</v>
      </c>
      <c r="BV59" s="159">
        <v>0</v>
      </c>
      <c r="BW59" s="159">
        <v>0</v>
      </c>
      <c r="BX59" s="159">
        <v>0</v>
      </c>
      <c r="BY59" s="159">
        <v>0</v>
      </c>
      <c r="BZ59" s="159">
        <v>0</v>
      </c>
      <c r="CA59" s="159">
        <v>0</v>
      </c>
      <c r="CB59" s="159">
        <v>0</v>
      </c>
      <c r="CC59" s="159">
        <v>0</v>
      </c>
      <c r="CD59" s="159">
        <v>0</v>
      </c>
      <c r="CE59" s="160">
        <v>0</v>
      </c>
    </row>
    <row r="60" spans="1:83" x14ac:dyDescent="0.35">
      <c r="A60" s="153"/>
      <c r="B60" s="53" t="s">
        <v>293</v>
      </c>
      <c r="C60" s="232" t="s">
        <v>248</v>
      </c>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v>65.063615077455893</v>
      </c>
      <c r="AI60" s="159">
        <v>79.479739700042487</v>
      </c>
      <c r="AJ60" s="159">
        <v>99.580834840251342</v>
      </c>
      <c r="AK60" s="159">
        <v>118.59112985115947</v>
      </c>
      <c r="AL60" s="159">
        <v>139.73920084720251</v>
      </c>
      <c r="AM60" s="159">
        <v>164.50313614077683</v>
      </c>
      <c r="AN60" s="159">
        <v>212.71284119727849</v>
      </c>
      <c r="AO60" s="159">
        <v>238.91816166157855</v>
      </c>
      <c r="AP60" s="159">
        <v>254.25078624505122</v>
      </c>
      <c r="AQ60" s="159">
        <v>261.22874343482823</v>
      </c>
      <c r="AR60" s="159">
        <v>277.40848838548044</v>
      </c>
      <c r="AS60" s="159">
        <v>301.45498962625896</v>
      </c>
      <c r="AT60" s="159">
        <v>371.69112573456874</v>
      </c>
      <c r="AU60" s="159">
        <v>518.375122512399</v>
      </c>
      <c r="AV60" s="159">
        <v>547.65025616051685</v>
      </c>
      <c r="AW60" s="159">
        <v>599.38952382356536</v>
      </c>
      <c r="AX60" s="159">
        <v>668.19973532569691</v>
      </c>
      <c r="AY60" s="159">
        <v>709.36948030254121</v>
      </c>
      <c r="AZ60" s="159">
        <v>801.06839642781028</v>
      </c>
      <c r="BA60" s="159">
        <v>862.44303435481982</v>
      </c>
      <c r="BB60" s="159">
        <v>840.04033176203689</v>
      </c>
      <c r="BC60" s="159">
        <v>861.99389255607184</v>
      </c>
      <c r="BD60" s="159">
        <v>851.15599999999995</v>
      </c>
      <c r="BE60" s="159">
        <v>874.17398603512197</v>
      </c>
      <c r="BF60" s="159">
        <v>794.99319101826757</v>
      </c>
      <c r="BG60" s="159">
        <v>766.14312936370834</v>
      </c>
      <c r="BH60" s="159">
        <v>794.12099999999998</v>
      </c>
      <c r="BI60" s="159">
        <v>771.95111937118725</v>
      </c>
      <c r="BJ60" s="159">
        <v>768.33523924275994</v>
      </c>
      <c r="BK60" s="159">
        <v>697.57744277639608</v>
      </c>
      <c r="BL60" s="159">
        <v>711.89560463857492</v>
      </c>
      <c r="BM60" s="159">
        <v>723.31083959144485</v>
      </c>
      <c r="BN60" s="159">
        <v>718.27939070806326</v>
      </c>
      <c r="BO60" s="159">
        <v>711.3639340066137</v>
      </c>
      <c r="BP60" s="159">
        <v>727.39818972298963</v>
      </c>
      <c r="BQ60" s="159">
        <v>715.05321305721429</v>
      </c>
      <c r="BR60" s="159">
        <v>596.85802620084485</v>
      </c>
      <c r="BS60" s="159">
        <v>341.39509716401932</v>
      </c>
      <c r="BT60" s="159">
        <v>113.98152528710739</v>
      </c>
      <c r="BU60" s="159">
        <v>14.603759587950137</v>
      </c>
      <c r="BV60" s="159">
        <v>1.2038047262866163</v>
      </c>
      <c r="BW60" s="159">
        <v>0.27115140967569445</v>
      </c>
      <c r="BX60" s="159">
        <v>0.15698976653150842</v>
      </c>
      <c r="BY60" s="159">
        <v>0.13299450341598953</v>
      </c>
      <c r="BZ60" s="159">
        <v>7.2718431315640389E-2</v>
      </c>
      <c r="CA60" s="159">
        <v>1.5260794213034213E-3</v>
      </c>
      <c r="CB60" s="159">
        <v>0</v>
      </c>
      <c r="CC60" s="159">
        <v>0</v>
      </c>
      <c r="CD60" s="159">
        <v>0</v>
      </c>
      <c r="CE60" s="160">
        <v>0</v>
      </c>
    </row>
    <row r="61" spans="1:83" x14ac:dyDescent="0.35">
      <c r="A61" s="153"/>
      <c r="B61" s="53" t="s">
        <v>371</v>
      </c>
      <c r="C61" s="232" t="s">
        <v>257</v>
      </c>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v>23.742129412884193</v>
      </c>
      <c r="AR61" s="159">
        <v>124.55443691978304</v>
      </c>
      <c r="AS61" s="159">
        <v>107.73044960785994</v>
      </c>
      <c r="AT61" s="159">
        <v>126.97640117994101</v>
      </c>
      <c r="AU61" s="159">
        <v>172.18</v>
      </c>
      <c r="AV61" s="159">
        <v>172.37799999999999</v>
      </c>
      <c r="AW61" s="159">
        <v>194.25600000000003</v>
      </c>
      <c r="AX61" s="159">
        <v>187.28899999999999</v>
      </c>
      <c r="AY61" s="159">
        <v>214.38800000000001</v>
      </c>
      <c r="AZ61" s="159">
        <v>197.916</v>
      </c>
      <c r="BA61" s="159">
        <v>164.20699999999999</v>
      </c>
      <c r="BB61" s="159">
        <v>176.72299999999998</v>
      </c>
      <c r="BC61" s="159">
        <v>163.03138294517106</v>
      </c>
      <c r="BD61" s="159">
        <v>199.31266883868574</v>
      </c>
      <c r="BE61" s="159">
        <v>223.009962981786</v>
      </c>
      <c r="BF61" s="159">
        <v>271.56763858619945</v>
      </c>
      <c r="BG61" s="159">
        <v>297.69167471771999</v>
      </c>
      <c r="BH61" s="159">
        <v>296.03603723607625</v>
      </c>
      <c r="BI61" s="159">
        <v>323.58529987590123</v>
      </c>
      <c r="BJ61" s="159"/>
      <c r="BK61" s="159"/>
      <c r="BL61" s="159"/>
      <c r="BM61" s="159"/>
      <c r="BN61" s="159"/>
      <c r="BO61" s="159"/>
      <c r="BP61" s="159"/>
      <c r="BQ61" s="159"/>
      <c r="BR61" s="159"/>
      <c r="BS61" s="159"/>
      <c r="BT61" s="159"/>
      <c r="BU61" s="159"/>
      <c r="BV61" s="159"/>
      <c r="BW61" s="159"/>
      <c r="BX61" s="159"/>
      <c r="BY61" s="159"/>
      <c r="BZ61" s="159"/>
      <c r="CA61" s="159"/>
      <c r="CB61" s="159"/>
      <c r="CC61" s="159"/>
      <c r="CD61" s="159"/>
      <c r="CE61" s="160"/>
    </row>
    <row r="62" spans="1:83" x14ac:dyDescent="0.35">
      <c r="A62" s="153"/>
      <c r="B62" s="53" t="s">
        <v>295</v>
      </c>
      <c r="C62" s="232" t="s">
        <v>257</v>
      </c>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c r="BH62" s="159"/>
      <c r="BI62" s="159"/>
      <c r="BJ62" s="159">
        <v>252.52462299999999</v>
      </c>
      <c r="BK62" s="159">
        <v>217.03232700000001</v>
      </c>
      <c r="BL62" s="159">
        <v>202.71215699999999</v>
      </c>
      <c r="BM62" s="159">
        <v>254.65718699999999</v>
      </c>
      <c r="BN62" s="159">
        <v>257.83189955001012</v>
      </c>
      <c r="BO62" s="159">
        <v>116.81307476126997</v>
      </c>
      <c r="BP62" s="159">
        <v>88.835079000000007</v>
      </c>
      <c r="BQ62" s="159">
        <v>8.2208879999999986</v>
      </c>
      <c r="BR62" s="159">
        <v>0</v>
      </c>
      <c r="BS62" s="159">
        <v>0</v>
      </c>
      <c r="BT62" s="159">
        <v>0</v>
      </c>
      <c r="BU62" s="159">
        <v>0</v>
      </c>
      <c r="BV62" s="159">
        <v>0</v>
      </c>
      <c r="BW62" s="159">
        <v>0</v>
      </c>
      <c r="BX62" s="159">
        <v>0</v>
      </c>
      <c r="BY62" s="159">
        <v>0</v>
      </c>
      <c r="BZ62" s="159">
        <v>0</v>
      </c>
      <c r="CA62" s="159">
        <v>0</v>
      </c>
      <c r="CB62" s="159">
        <v>0</v>
      </c>
      <c r="CC62" s="159">
        <v>0</v>
      </c>
      <c r="CD62" s="159">
        <v>0</v>
      </c>
      <c r="CE62" s="160">
        <v>0</v>
      </c>
    </row>
    <row r="63" spans="1:83" ht="25.5" customHeight="1" x14ac:dyDescent="0.35">
      <c r="A63" s="153"/>
      <c r="B63" s="53" t="s">
        <v>296</v>
      </c>
      <c r="C63" s="232" t="s">
        <v>248</v>
      </c>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v>0</v>
      </c>
      <c r="AI63" s="159">
        <v>0</v>
      </c>
      <c r="AJ63" s="159">
        <v>0</v>
      </c>
      <c r="AK63" s="159">
        <v>0</v>
      </c>
      <c r="AL63" s="159">
        <v>0</v>
      </c>
      <c r="AM63" s="159">
        <v>0</v>
      </c>
      <c r="AN63" s="159">
        <v>0</v>
      </c>
      <c r="AO63" s="159">
        <v>0</v>
      </c>
      <c r="AP63" s="159">
        <v>1</v>
      </c>
      <c r="AQ63" s="159">
        <v>0.68200000000000005</v>
      </c>
      <c r="AR63" s="159">
        <v>0.71099999999999997</v>
      </c>
      <c r="AS63" s="159">
        <v>0.05</v>
      </c>
      <c r="AT63" s="159">
        <v>4.3999999999999997E-2</v>
      </c>
      <c r="AU63" s="159">
        <v>1.0529999999999999</v>
      </c>
      <c r="AV63" s="159">
        <v>1.0680000000000001</v>
      </c>
      <c r="AW63" s="159">
        <v>2.0219999999999998</v>
      </c>
      <c r="AX63" s="159">
        <v>1.901</v>
      </c>
      <c r="AY63" s="159">
        <v>2.9769999999999999</v>
      </c>
      <c r="AZ63" s="159">
        <v>2.5939999999999999</v>
      </c>
      <c r="BA63" s="159">
        <v>3.1680000000000001</v>
      </c>
      <c r="BB63" s="159">
        <v>4.3739999999999997</v>
      </c>
      <c r="BC63" s="159">
        <v>6.6749999999999998</v>
      </c>
      <c r="BD63" s="159">
        <v>1.966</v>
      </c>
      <c r="BE63" s="159">
        <v>8.6959999999999997</v>
      </c>
      <c r="BF63" s="159">
        <v>7.1639999999999997</v>
      </c>
      <c r="BG63" s="159">
        <v>5.907</v>
      </c>
      <c r="BH63" s="159">
        <v>7.7169999999999996</v>
      </c>
      <c r="BI63" s="159">
        <v>8.1300000000000008</v>
      </c>
      <c r="BJ63" s="159">
        <v>9.604000000000001</v>
      </c>
      <c r="BK63" s="159">
        <v>12.0015</v>
      </c>
      <c r="BL63" s="159">
        <v>16.099019999999999</v>
      </c>
      <c r="BM63" s="159">
        <v>16.099019999999999</v>
      </c>
      <c r="BN63" s="159">
        <v>16.099019999999999</v>
      </c>
      <c r="BO63" s="159">
        <v>16.098934999999997</v>
      </c>
      <c r="BP63" s="159">
        <v>16.099</v>
      </c>
      <c r="BQ63" s="159">
        <v>16.099019999999999</v>
      </c>
      <c r="BR63" s="159">
        <v>16.099020000000042</v>
      </c>
      <c r="BS63" s="159">
        <v>13.170465000000043</v>
      </c>
      <c r="BT63" s="159">
        <v>0</v>
      </c>
      <c r="BU63" s="159">
        <v>0</v>
      </c>
      <c r="BV63" s="159">
        <v>0</v>
      </c>
      <c r="BW63" s="159">
        <v>0</v>
      </c>
      <c r="BX63" s="159">
        <v>0</v>
      </c>
      <c r="BY63" s="159">
        <v>0</v>
      </c>
      <c r="BZ63" s="159">
        <v>0</v>
      </c>
      <c r="CA63" s="159">
        <v>0</v>
      </c>
      <c r="CB63" s="159">
        <v>0</v>
      </c>
      <c r="CC63" s="159">
        <v>0</v>
      </c>
      <c r="CD63" s="159">
        <v>0</v>
      </c>
      <c r="CE63" s="160">
        <v>0</v>
      </c>
    </row>
    <row r="64" spans="1:83" x14ac:dyDescent="0.35">
      <c r="A64" s="153"/>
      <c r="B64" s="53" t="s">
        <v>298</v>
      </c>
      <c r="C64" s="232" t="s">
        <v>251</v>
      </c>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v>0</v>
      </c>
      <c r="AI64" s="159">
        <v>0</v>
      </c>
      <c r="AJ64" s="159">
        <v>0</v>
      </c>
      <c r="AK64" s="159">
        <v>0</v>
      </c>
      <c r="AL64" s="159">
        <v>0</v>
      </c>
      <c r="AM64" s="159">
        <v>0</v>
      </c>
      <c r="AN64" s="159">
        <v>0</v>
      </c>
      <c r="AO64" s="159">
        <v>0</v>
      </c>
      <c r="AP64" s="159">
        <v>0</v>
      </c>
      <c r="AQ64" s="159">
        <v>193</v>
      </c>
      <c r="AR64" s="159">
        <v>250</v>
      </c>
      <c r="AS64" s="159">
        <v>286</v>
      </c>
      <c r="AT64" s="159">
        <v>314</v>
      </c>
      <c r="AU64" s="159">
        <v>408</v>
      </c>
      <c r="AV64" s="159">
        <v>434</v>
      </c>
      <c r="AW64" s="159">
        <v>416</v>
      </c>
      <c r="AX64" s="159">
        <v>480</v>
      </c>
      <c r="AY64" s="159">
        <v>524.29999999999995</v>
      </c>
      <c r="AZ64" s="159">
        <v>340.8</v>
      </c>
      <c r="BA64" s="159">
        <v>502</v>
      </c>
      <c r="BB64" s="159">
        <v>553</v>
      </c>
      <c r="BC64" s="159">
        <v>635</v>
      </c>
      <c r="BD64" s="159">
        <v>648</v>
      </c>
      <c r="BE64" s="159">
        <v>635.94107848647479</v>
      </c>
      <c r="BF64" s="159">
        <v>723.75621958442548</v>
      </c>
      <c r="BG64" s="159">
        <v>1035</v>
      </c>
      <c r="BH64" s="159">
        <v>1291.17</v>
      </c>
      <c r="BI64" s="159">
        <v>1183.6549443026729</v>
      </c>
      <c r="BJ64" s="159">
        <v>1312.9542119951134</v>
      </c>
      <c r="BK64" s="159">
        <v>1623.1882790812579</v>
      </c>
      <c r="BL64" s="159">
        <v>1949.4219162508432</v>
      </c>
      <c r="BM64" s="159">
        <v>2026.2023687265355</v>
      </c>
      <c r="BN64" s="159">
        <v>2134.4746846376861</v>
      </c>
      <c r="BO64" s="159">
        <v>2194.8675095390704</v>
      </c>
      <c r="BP64" s="159">
        <v>2244.5398762216823</v>
      </c>
      <c r="BQ64" s="159">
        <v>2236</v>
      </c>
      <c r="BR64" s="159">
        <v>2260</v>
      </c>
      <c r="BS64" s="159">
        <v>2351</v>
      </c>
      <c r="BT64" s="159">
        <v>2292</v>
      </c>
      <c r="BU64" s="159">
        <v>2306</v>
      </c>
      <c r="BV64" s="159">
        <v>2406</v>
      </c>
      <c r="BW64" s="159">
        <v>2512</v>
      </c>
      <c r="BX64" s="159">
        <v>2486</v>
      </c>
      <c r="BY64" s="159">
        <v>2636</v>
      </c>
      <c r="BZ64" s="159">
        <v>2631</v>
      </c>
      <c r="CA64" s="159">
        <v>2843.2296594248655</v>
      </c>
      <c r="CB64" s="159">
        <v>2976.4696887931327</v>
      </c>
      <c r="CC64" s="159">
        <v>3021.7444241699145</v>
      </c>
      <c r="CD64" s="159">
        <v>3064.0028245005733</v>
      </c>
      <c r="CE64" s="160">
        <v>3121.0182250372113</v>
      </c>
    </row>
    <row r="65" spans="1:83" x14ac:dyDescent="0.35">
      <c r="A65" s="153"/>
      <c r="B65" s="53" t="s">
        <v>299</v>
      </c>
      <c r="C65" s="232" t="s">
        <v>251</v>
      </c>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v>0</v>
      </c>
      <c r="AI65" s="159">
        <v>0</v>
      </c>
      <c r="AJ65" s="159">
        <v>0</v>
      </c>
      <c r="AK65" s="159">
        <v>0</v>
      </c>
      <c r="AL65" s="159">
        <v>0</v>
      </c>
      <c r="AM65" s="159">
        <v>500</v>
      </c>
      <c r="AN65" s="159">
        <v>508</v>
      </c>
      <c r="AO65" s="159">
        <v>545</v>
      </c>
      <c r="AP65" s="159">
        <v>757</v>
      </c>
      <c r="AQ65" s="159">
        <v>840</v>
      </c>
      <c r="AR65" s="159">
        <v>898</v>
      </c>
      <c r="AS65" s="159">
        <v>949</v>
      </c>
      <c r="AT65" s="159">
        <v>941</v>
      </c>
      <c r="AU65" s="159">
        <v>781</v>
      </c>
      <c r="AV65" s="159">
        <v>688</v>
      </c>
      <c r="AW65" s="159">
        <v>659</v>
      </c>
      <c r="AX65" s="159">
        <v>80</v>
      </c>
      <c r="AY65" s="159">
        <v>36.299999999999997</v>
      </c>
      <c r="AZ65" s="159">
        <v>97.6</v>
      </c>
      <c r="BA65" s="159">
        <v>26</v>
      </c>
      <c r="BB65" s="159">
        <v>27</v>
      </c>
      <c r="BC65" s="159">
        <v>66</v>
      </c>
      <c r="BD65" s="159">
        <v>67</v>
      </c>
      <c r="BE65" s="159">
        <v>69</v>
      </c>
      <c r="BF65" s="159">
        <v>70</v>
      </c>
      <c r="BG65" s="159">
        <v>79.728606106509176</v>
      </c>
      <c r="BH65" s="159">
        <v>43</v>
      </c>
      <c r="BI65" s="159">
        <v>41</v>
      </c>
      <c r="BJ65" s="159">
        <v>45</v>
      </c>
      <c r="BK65" s="159">
        <v>43.47423573035443</v>
      </c>
      <c r="BL65" s="159">
        <v>46.203362466202719</v>
      </c>
      <c r="BM65" s="159">
        <v>46.819417065825782</v>
      </c>
      <c r="BN65" s="159">
        <v>44.415302132907541</v>
      </c>
      <c r="BO65" s="159">
        <v>47.37944846742954</v>
      </c>
      <c r="BP65" s="159">
        <v>56</v>
      </c>
      <c r="BQ65" s="159">
        <v>50</v>
      </c>
      <c r="BR65" s="159">
        <v>5</v>
      </c>
      <c r="BS65" s="159">
        <v>0</v>
      </c>
      <c r="BT65" s="159">
        <v>0</v>
      </c>
      <c r="BU65" s="159">
        <v>0</v>
      </c>
      <c r="BV65" s="159">
        <v>0</v>
      </c>
      <c r="BW65" s="159">
        <v>0</v>
      </c>
      <c r="BX65" s="159">
        <v>50</v>
      </c>
      <c r="BY65" s="159">
        <v>66</v>
      </c>
      <c r="BZ65" s="159">
        <v>0</v>
      </c>
      <c r="CA65" s="159">
        <v>0</v>
      </c>
      <c r="CB65" s="159">
        <v>0</v>
      </c>
      <c r="CC65" s="159">
        <v>0</v>
      </c>
      <c r="CD65" s="159">
        <v>0</v>
      </c>
      <c r="CE65" s="160">
        <v>0</v>
      </c>
    </row>
    <row r="66" spans="1:83" x14ac:dyDescent="0.35">
      <c r="A66" s="153"/>
      <c r="B66" s="53" t="s">
        <v>301</v>
      </c>
      <c r="C66" s="232" t="s">
        <v>257</v>
      </c>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59"/>
      <c r="AP66" s="159"/>
      <c r="AQ66" s="159">
        <v>0</v>
      </c>
      <c r="AR66" s="159">
        <v>0</v>
      </c>
      <c r="AS66" s="159">
        <v>0</v>
      </c>
      <c r="AT66" s="159">
        <v>0</v>
      </c>
      <c r="AU66" s="159">
        <v>0</v>
      </c>
      <c r="AV66" s="159">
        <v>0</v>
      </c>
      <c r="AW66" s="159">
        <v>0</v>
      </c>
      <c r="AX66" s="159">
        <v>0</v>
      </c>
      <c r="AY66" s="159">
        <v>0</v>
      </c>
      <c r="AZ66" s="159">
        <v>0</v>
      </c>
      <c r="BA66" s="159">
        <v>0</v>
      </c>
      <c r="BB66" s="159">
        <v>0</v>
      </c>
      <c r="BC66" s="159">
        <v>0</v>
      </c>
      <c r="BD66" s="159">
        <v>0</v>
      </c>
      <c r="BE66" s="159">
        <v>0</v>
      </c>
      <c r="BF66" s="159">
        <v>0</v>
      </c>
      <c r="BG66" s="159">
        <v>0</v>
      </c>
      <c r="BH66" s="159">
        <v>0</v>
      </c>
      <c r="BI66" s="159">
        <v>0</v>
      </c>
      <c r="BJ66" s="159">
        <v>119.870778</v>
      </c>
      <c r="BK66" s="159">
        <v>123.071</v>
      </c>
      <c r="BL66" s="159">
        <v>133.291</v>
      </c>
      <c r="BM66" s="159">
        <v>138.81399999999999</v>
      </c>
      <c r="BN66" s="159">
        <v>130.89869660000002</v>
      </c>
      <c r="BO66" s="159">
        <v>46.04</v>
      </c>
      <c r="BP66" s="159">
        <v>39.037999999999997</v>
      </c>
      <c r="BQ66" s="159">
        <v>37.116999999999997</v>
      </c>
      <c r="BR66" s="159">
        <v>33.851999999999997</v>
      </c>
      <c r="BS66" s="159">
        <v>30.109000000000002</v>
      </c>
      <c r="BT66" s="159">
        <v>27.880500000000001</v>
      </c>
      <c r="BU66" s="159">
        <v>25.610500000000002</v>
      </c>
      <c r="BV66" s="159">
        <v>24.826999999999998</v>
      </c>
      <c r="BW66" s="159">
        <v>25.914774879778303</v>
      </c>
      <c r="BX66" s="159">
        <v>27.903133137433663</v>
      </c>
      <c r="BY66" s="159">
        <v>25.65220202212727</v>
      </c>
      <c r="BZ66" s="159">
        <v>24.428090712779667</v>
      </c>
      <c r="CA66" s="159">
        <v>28.262655757331832</v>
      </c>
      <c r="CB66" s="159">
        <v>28.617116192767515</v>
      </c>
      <c r="CC66" s="159">
        <v>27.954327232022294</v>
      </c>
      <c r="CD66" s="159">
        <v>26.865277240194999</v>
      </c>
      <c r="CE66" s="160">
        <v>25.717398736620762</v>
      </c>
    </row>
    <row r="67" spans="1:83" x14ac:dyDescent="0.35">
      <c r="A67" s="153"/>
      <c r="C67" s="232"/>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c r="CA67" s="159"/>
      <c r="CB67" s="159"/>
      <c r="CC67" s="159"/>
      <c r="CD67" s="159"/>
      <c r="CE67" s="160"/>
    </row>
    <row r="68" spans="1:83" s="235" customFormat="1" x14ac:dyDescent="0.35">
      <c r="A68" s="234"/>
      <c r="B68" s="53" t="s">
        <v>302</v>
      </c>
      <c r="C68" s="232" t="s">
        <v>251</v>
      </c>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v>632</v>
      </c>
      <c r="AI68" s="159">
        <v>653</v>
      </c>
      <c r="AJ68" s="159">
        <v>1280</v>
      </c>
      <c r="AK68" s="159">
        <v>1702</v>
      </c>
      <c r="AL68" s="159">
        <v>1500</v>
      </c>
      <c r="AM68" s="159">
        <v>1497</v>
      </c>
      <c r="AN68" s="159">
        <v>1578</v>
      </c>
      <c r="AO68" s="159">
        <v>1589</v>
      </c>
      <c r="AP68" s="159">
        <v>1734</v>
      </c>
      <c r="AQ68" s="159">
        <v>1467.9280000000001</v>
      </c>
      <c r="AR68" s="159">
        <v>1106.7449999999999</v>
      </c>
      <c r="AS68" s="159">
        <v>733.41</v>
      </c>
      <c r="AT68" s="159">
        <v>869.84</v>
      </c>
      <c r="AU68" s="159">
        <v>1603.8150000000001</v>
      </c>
      <c r="AV68" s="159">
        <v>1760.1579999999999</v>
      </c>
      <c r="AW68" s="159">
        <v>1651.7639999999999</v>
      </c>
      <c r="AX68" s="159">
        <v>1299.4829999999999</v>
      </c>
      <c r="AY68" s="159">
        <v>1101.827</v>
      </c>
      <c r="AZ68" s="159">
        <v>587.298</v>
      </c>
      <c r="BA68" s="159"/>
      <c r="BB68" s="159"/>
      <c r="BC68" s="159"/>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c r="CA68" s="159"/>
      <c r="CB68" s="159"/>
      <c r="CC68" s="159"/>
      <c r="CD68" s="159"/>
      <c r="CE68" s="160"/>
    </row>
    <row r="69" spans="1:83" s="235" customFormat="1" ht="25.5" customHeight="1" x14ac:dyDescent="0.35">
      <c r="A69" s="234"/>
      <c r="B69" s="168" t="s">
        <v>303</v>
      </c>
      <c r="C69" s="232"/>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c r="BK69" s="159"/>
      <c r="BL69" s="159"/>
      <c r="BM69" s="159"/>
      <c r="BN69" s="159"/>
      <c r="BO69" s="159"/>
      <c r="BP69" s="159"/>
      <c r="BQ69" s="159">
        <f t="shared" ref="BQ69:CE69" si="13">SUM(BQ70:BQ71)</f>
        <v>5.8574696600000031</v>
      </c>
      <c r="BR69" s="159">
        <f t="shared" si="13"/>
        <v>56.150329630000009</v>
      </c>
      <c r="BS69" s="159">
        <f t="shared" si="13"/>
        <v>490.88279648000002</v>
      </c>
      <c r="BT69" s="159">
        <f t="shared" si="13"/>
        <v>1585.7627723199994</v>
      </c>
      <c r="BU69" s="159">
        <f t="shared" si="13"/>
        <v>3322.5426384599987</v>
      </c>
      <c r="BV69" s="159">
        <f t="shared" si="13"/>
        <v>8134.8647156900006</v>
      </c>
      <c r="BW69" s="159">
        <f t="shared" si="13"/>
        <v>18388.256169110005</v>
      </c>
      <c r="BX69" s="159">
        <f t="shared" si="13"/>
        <v>38320.348814015022</v>
      </c>
      <c r="BY69" s="159">
        <f t="shared" si="13"/>
        <v>40935.681691392034</v>
      </c>
      <c r="BZ69" s="159">
        <f t="shared" si="13"/>
        <v>43404.52316044546</v>
      </c>
      <c r="CA69" s="159">
        <f t="shared" si="13"/>
        <v>50819.168293422241</v>
      </c>
      <c r="CB69" s="159">
        <f t="shared" si="13"/>
        <v>61159.780003489999</v>
      </c>
      <c r="CC69" s="159">
        <f t="shared" si="13"/>
        <v>70364.766783840343</v>
      </c>
      <c r="CD69" s="159">
        <f t="shared" si="13"/>
        <v>72553.126069768536</v>
      </c>
      <c r="CE69" s="160">
        <f t="shared" si="13"/>
        <v>74686.847077777711</v>
      </c>
    </row>
    <row r="70" spans="1:83" s="235" customFormat="1" x14ac:dyDescent="0.35">
      <c r="A70" s="234"/>
      <c r="B70" s="170" t="s">
        <v>304</v>
      </c>
      <c r="C70" s="232" t="s">
        <v>257</v>
      </c>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c r="BK70" s="159"/>
      <c r="BL70" s="159"/>
      <c r="BM70" s="159"/>
      <c r="BN70" s="159"/>
      <c r="BO70" s="159"/>
      <c r="BP70" s="159"/>
      <c r="BQ70" s="159">
        <v>0.78372308559481874</v>
      </c>
      <c r="BR70" s="159">
        <v>5.5093570434945436</v>
      </c>
      <c r="BS70" s="159">
        <v>33.773460637049745</v>
      </c>
      <c r="BT70" s="159">
        <v>692.39557576368315</v>
      </c>
      <c r="BU70" s="159">
        <v>1996.8506732649296</v>
      </c>
      <c r="BV70" s="159">
        <v>6170.0886903764313</v>
      </c>
      <c r="BW70" s="159">
        <v>11637.205799996726</v>
      </c>
      <c r="BX70" s="159">
        <v>21720.995222049096</v>
      </c>
      <c r="BY70" s="159">
        <v>27814.887464860654</v>
      </c>
      <c r="BZ70" s="159">
        <v>33175.328811048508</v>
      </c>
      <c r="CA70" s="159">
        <v>36055.836461061372</v>
      </c>
      <c r="CB70" s="159">
        <v>43614.107007068917</v>
      </c>
      <c r="CC70" s="159">
        <v>50622.618209552296</v>
      </c>
      <c r="CD70" s="159">
        <v>52881.196750509669</v>
      </c>
      <c r="CE70" s="160">
        <v>55132.092915549038</v>
      </c>
    </row>
    <row r="71" spans="1:83" s="235" customFormat="1" x14ac:dyDescent="0.35">
      <c r="A71" s="234"/>
      <c r="B71" s="170" t="s">
        <v>305</v>
      </c>
      <c r="C71" s="232" t="s">
        <v>257</v>
      </c>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c r="BH71" s="159"/>
      <c r="BI71" s="159"/>
      <c r="BJ71" s="159"/>
      <c r="BK71" s="159"/>
      <c r="BL71" s="159"/>
      <c r="BM71" s="159"/>
      <c r="BN71" s="159"/>
      <c r="BO71" s="159"/>
      <c r="BP71" s="159"/>
      <c r="BQ71" s="159">
        <v>5.0737465744051846</v>
      </c>
      <c r="BR71" s="159">
        <v>50.640972586505463</v>
      </c>
      <c r="BS71" s="159">
        <v>457.10933584295026</v>
      </c>
      <c r="BT71" s="159">
        <v>893.36719655631623</v>
      </c>
      <c r="BU71" s="159">
        <v>1325.6919651950693</v>
      </c>
      <c r="BV71" s="159">
        <v>1964.7760253135691</v>
      </c>
      <c r="BW71" s="159">
        <v>6751.0503691132781</v>
      </c>
      <c r="BX71" s="159">
        <v>16599.353591965926</v>
      </c>
      <c r="BY71" s="159">
        <v>13120.794226531378</v>
      </c>
      <c r="BZ71" s="159">
        <v>10229.194349396948</v>
      </c>
      <c r="CA71" s="159">
        <v>14763.331832360871</v>
      </c>
      <c r="CB71" s="159">
        <v>17545.672996421086</v>
      </c>
      <c r="CC71" s="159">
        <v>19742.148574288043</v>
      </c>
      <c r="CD71" s="159">
        <v>19671.929319258863</v>
      </c>
      <c r="CE71" s="160">
        <v>19554.754162228674</v>
      </c>
    </row>
    <row r="72" spans="1:83" ht="25.5" customHeight="1" x14ac:dyDescent="0.35">
      <c r="A72" s="153"/>
      <c r="B72" s="53" t="s">
        <v>372</v>
      </c>
      <c r="C72" s="232" t="s">
        <v>248</v>
      </c>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v>96.50800000000001</v>
      </c>
      <c r="AI72" s="159">
        <v>138.17400000000001</v>
      </c>
      <c r="AJ72" s="159">
        <v>149.49199999999999</v>
      </c>
      <c r="AK72" s="159">
        <v>160.76399999999998</v>
      </c>
      <c r="AL72" s="159">
        <v>161.68</v>
      </c>
      <c r="AM72" s="159">
        <v>171.07299999999998</v>
      </c>
      <c r="AN72" s="159">
        <v>157.065</v>
      </c>
      <c r="AO72" s="159">
        <v>147.92700000000002</v>
      </c>
      <c r="AP72" s="159">
        <v>138.10399999999998</v>
      </c>
      <c r="AQ72" s="159">
        <v>129.10900000000001</v>
      </c>
      <c r="AR72" s="159">
        <v>120.34700000000001</v>
      </c>
      <c r="AS72" s="159">
        <v>116.786</v>
      </c>
      <c r="AT72" s="159">
        <v>141.292</v>
      </c>
      <c r="AU72" s="159">
        <v>160.27000000000001</v>
      </c>
      <c r="AV72" s="159">
        <v>200.48848484848483</v>
      </c>
      <c r="AW72" s="159">
        <v>239.31311627906976</v>
      </c>
      <c r="AX72" s="159">
        <v>220.35488209606987</v>
      </c>
      <c r="AY72" s="159">
        <v>244.5961388888889</v>
      </c>
      <c r="AZ72" s="159">
        <v>234.3820627306273</v>
      </c>
      <c r="BA72" s="159">
        <v>214.69666666666666</v>
      </c>
      <c r="BB72" s="159">
        <v>214.75457707509881</v>
      </c>
      <c r="BC72" s="159">
        <v>215.08959760956171</v>
      </c>
      <c r="BD72" s="159">
        <v>210.13187096774195</v>
      </c>
      <c r="BE72" s="159">
        <v>186.36559139784947</v>
      </c>
      <c r="BF72" s="159">
        <v>0</v>
      </c>
      <c r="BG72" s="159">
        <v>0</v>
      </c>
      <c r="BH72" s="159">
        <v>0</v>
      </c>
      <c r="BI72" s="159">
        <v>0</v>
      </c>
      <c r="BJ72" s="159">
        <v>0</v>
      </c>
      <c r="BK72" s="159">
        <v>0</v>
      </c>
      <c r="BL72" s="159">
        <v>0</v>
      </c>
      <c r="BM72" s="159">
        <v>0</v>
      </c>
      <c r="BN72" s="159">
        <v>0</v>
      </c>
      <c r="BO72" s="159">
        <v>0</v>
      </c>
      <c r="BP72" s="159">
        <v>0</v>
      </c>
      <c r="BQ72" s="159">
        <v>0</v>
      </c>
      <c r="BR72" s="159">
        <v>0</v>
      </c>
      <c r="BS72" s="159">
        <v>0</v>
      </c>
      <c r="BT72" s="159">
        <v>0</v>
      </c>
      <c r="BU72" s="159">
        <v>0</v>
      </c>
      <c r="BV72" s="159">
        <v>0</v>
      </c>
      <c r="BW72" s="159">
        <v>0</v>
      </c>
      <c r="BX72" s="159">
        <v>0</v>
      </c>
      <c r="BY72" s="159">
        <v>0</v>
      </c>
      <c r="BZ72" s="159">
        <v>0</v>
      </c>
      <c r="CA72" s="159">
        <v>0</v>
      </c>
      <c r="CB72" s="159">
        <v>0</v>
      </c>
      <c r="CC72" s="159">
        <v>0</v>
      </c>
      <c r="CD72" s="159">
        <v>0</v>
      </c>
      <c r="CE72" s="160">
        <v>0</v>
      </c>
    </row>
    <row r="73" spans="1:83" x14ac:dyDescent="0.35">
      <c r="A73" s="153"/>
      <c r="B73" s="53" t="s">
        <v>373</v>
      </c>
      <c r="C73" s="232" t="s">
        <v>257</v>
      </c>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v>0</v>
      </c>
      <c r="AI73" s="159">
        <v>0</v>
      </c>
      <c r="AJ73" s="159">
        <v>0</v>
      </c>
      <c r="AK73" s="159">
        <v>0</v>
      </c>
      <c r="AL73" s="159">
        <v>0</v>
      </c>
      <c r="AM73" s="159">
        <v>0</v>
      </c>
      <c r="AN73" s="159">
        <v>0</v>
      </c>
      <c r="AO73" s="159">
        <v>0</v>
      </c>
      <c r="AP73" s="159">
        <v>0</v>
      </c>
      <c r="AQ73" s="159">
        <v>0</v>
      </c>
      <c r="AR73" s="159">
        <v>33.869999999999997</v>
      </c>
      <c r="AS73" s="159">
        <v>25.613</v>
      </c>
      <c r="AT73" s="159">
        <v>10.731</v>
      </c>
      <c r="AU73" s="159">
        <v>4.2610000000000001</v>
      </c>
      <c r="AV73" s="159">
        <v>2.2210000000000001</v>
      </c>
      <c r="AW73" s="159">
        <v>1.3009999999999999</v>
      </c>
      <c r="AX73" s="159">
        <v>0.84199999999999997</v>
      </c>
      <c r="AY73" s="159">
        <v>1.5860000000000001</v>
      </c>
      <c r="AZ73" s="159">
        <v>0</v>
      </c>
      <c r="BA73" s="159">
        <v>0.22500000000000001</v>
      </c>
      <c r="BB73" s="159">
        <v>0.53600000000000003</v>
      </c>
      <c r="BC73" s="159">
        <v>0.21700000000000003</v>
      </c>
      <c r="BD73" s="159">
        <v>4.3999999999999997E-2</v>
      </c>
      <c r="BE73" s="159">
        <v>0.34199999999999997</v>
      </c>
      <c r="BF73" s="159">
        <v>0.34199999999999997</v>
      </c>
      <c r="BG73" s="159">
        <v>0.127</v>
      </c>
      <c r="BH73" s="159">
        <v>8.6999999999999994E-2</v>
      </c>
      <c r="BI73" s="159">
        <v>0</v>
      </c>
      <c r="BJ73" s="159">
        <v>0</v>
      </c>
      <c r="BK73" s="159">
        <v>0</v>
      </c>
      <c r="BL73" s="159">
        <v>0</v>
      </c>
      <c r="BM73" s="159">
        <v>0</v>
      </c>
      <c r="BN73" s="159">
        <v>0</v>
      </c>
      <c r="BO73" s="159">
        <v>0</v>
      </c>
      <c r="BP73" s="159">
        <v>0</v>
      </c>
      <c r="BQ73" s="159">
        <v>0</v>
      </c>
      <c r="BR73" s="159">
        <v>0</v>
      </c>
      <c r="BS73" s="159">
        <v>0</v>
      </c>
      <c r="BT73" s="159">
        <v>0</v>
      </c>
      <c r="BU73" s="159">
        <v>0</v>
      </c>
      <c r="BV73" s="159">
        <v>0</v>
      </c>
      <c r="BW73" s="159">
        <v>0</v>
      </c>
      <c r="BX73" s="159">
        <v>0</v>
      </c>
      <c r="BY73" s="159">
        <v>0</v>
      </c>
      <c r="BZ73" s="159">
        <v>0</v>
      </c>
      <c r="CA73" s="159">
        <v>0</v>
      </c>
      <c r="CB73" s="159">
        <v>0</v>
      </c>
      <c r="CC73" s="159">
        <v>0</v>
      </c>
      <c r="CD73" s="159">
        <v>0</v>
      </c>
      <c r="CE73" s="160">
        <v>0</v>
      </c>
    </row>
    <row r="74" spans="1:83" x14ac:dyDescent="0.35">
      <c r="A74" s="153"/>
      <c r="B74" s="53" t="s">
        <v>374</v>
      </c>
      <c r="C74" s="232" t="s">
        <v>248</v>
      </c>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v>0</v>
      </c>
      <c r="AI74" s="159">
        <v>0.06</v>
      </c>
      <c r="AJ74" s="159">
        <v>0.06</v>
      </c>
      <c r="AK74" s="159">
        <v>0.06</v>
      </c>
      <c r="AL74" s="159">
        <v>0.06</v>
      </c>
      <c r="AM74" s="159">
        <v>0.06</v>
      </c>
      <c r="AN74" s="159">
        <v>0.06</v>
      </c>
      <c r="AO74" s="159">
        <v>0.06</v>
      </c>
      <c r="AP74" s="159">
        <v>0.06</v>
      </c>
      <c r="AQ74" s="159">
        <v>0.06</v>
      </c>
      <c r="AR74" s="159">
        <v>0.06</v>
      </c>
      <c r="AS74" s="159">
        <v>0.06</v>
      </c>
      <c r="AT74" s="159">
        <v>0.01</v>
      </c>
      <c r="AU74" s="159">
        <v>0</v>
      </c>
      <c r="AV74" s="159">
        <v>2.4990000000020953</v>
      </c>
      <c r="AW74" s="159">
        <v>0</v>
      </c>
      <c r="AX74" s="159">
        <v>0</v>
      </c>
      <c r="AY74" s="159">
        <v>-6.8000008352109287E-5</v>
      </c>
      <c r="AZ74" s="159">
        <v>0</v>
      </c>
      <c r="BA74" s="159">
        <v>0.64500900000683026</v>
      </c>
      <c r="BB74" s="159">
        <v>8.6000000030500817E-2</v>
      </c>
      <c r="BC74" s="159">
        <v>0.93610000001639126</v>
      </c>
      <c r="BD74" s="159">
        <v>0.23865792713151279</v>
      </c>
      <c r="BE74" s="159">
        <v>0.17703000000000024</v>
      </c>
      <c r="BF74" s="159">
        <v>0.19800000000000006</v>
      </c>
      <c r="BG74" s="159">
        <v>0.15174200000000004</v>
      </c>
      <c r="BH74" s="159">
        <v>0</v>
      </c>
      <c r="BI74" s="159">
        <v>0</v>
      </c>
      <c r="BJ74" s="159">
        <v>-0.14862890000000004</v>
      </c>
      <c r="BK74" s="159">
        <v>0</v>
      </c>
      <c r="BL74" s="159">
        <v>0</v>
      </c>
      <c r="BM74" s="159">
        <v>0</v>
      </c>
      <c r="BN74" s="159">
        <v>0</v>
      </c>
      <c r="BO74" s="159">
        <v>0</v>
      </c>
      <c r="BP74" s="159">
        <v>0</v>
      </c>
      <c r="BQ74" s="159">
        <v>0</v>
      </c>
      <c r="BR74" s="159">
        <v>0</v>
      </c>
      <c r="BS74" s="159">
        <v>0</v>
      </c>
      <c r="BT74" s="159">
        <v>0</v>
      </c>
      <c r="BU74" s="159">
        <v>0</v>
      </c>
      <c r="BV74" s="159">
        <v>0</v>
      </c>
      <c r="BW74" s="159">
        <v>0</v>
      </c>
      <c r="BX74" s="159">
        <v>0</v>
      </c>
      <c r="BY74" s="159">
        <v>0</v>
      </c>
      <c r="BZ74" s="159">
        <v>0</v>
      </c>
      <c r="CA74" s="159">
        <v>0</v>
      </c>
      <c r="CB74" s="159">
        <v>0</v>
      </c>
      <c r="CC74" s="159">
        <v>0</v>
      </c>
      <c r="CD74" s="159">
        <v>0</v>
      </c>
      <c r="CE74" s="160">
        <v>0</v>
      </c>
    </row>
    <row r="75" spans="1:83" ht="24.75" customHeight="1" x14ac:dyDescent="0.35">
      <c r="A75" s="153"/>
      <c r="B75" s="82" t="s">
        <v>375</v>
      </c>
      <c r="C75" s="232"/>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f t="shared" ref="AH75:BM75" si="14">SUM(AH20:AH74)-AH22-AH34-AH40-AH43-AH50-AH69</f>
        <v>4390.1629877503892</v>
      </c>
      <c r="AI75" s="56">
        <f t="shared" si="14"/>
        <v>4812.8508610114786</v>
      </c>
      <c r="AJ75" s="56">
        <f t="shared" si="14"/>
        <v>6282.3050726326255</v>
      </c>
      <c r="AK75" s="56">
        <f t="shared" si="14"/>
        <v>8317.859341730933</v>
      </c>
      <c r="AL75" s="56">
        <f t="shared" si="14"/>
        <v>9849.8748232840517</v>
      </c>
      <c r="AM75" s="56">
        <f t="shared" si="14"/>
        <v>11572.896942930396</v>
      </c>
      <c r="AN75" s="56">
        <f t="shared" si="14"/>
        <v>12826.570114134207</v>
      </c>
      <c r="AO75" s="56">
        <f t="shared" si="14"/>
        <v>14042.834071766636</v>
      </c>
      <c r="AP75" s="56">
        <f t="shared" si="14"/>
        <v>15336.83630786763</v>
      </c>
      <c r="AQ75" s="56">
        <f t="shared" si="14"/>
        <v>15577.510236185928</v>
      </c>
      <c r="AR75" s="56">
        <f t="shared" si="14"/>
        <v>14909.193195627202</v>
      </c>
      <c r="AS75" s="56">
        <f t="shared" si="14"/>
        <v>15345.773833544426</v>
      </c>
      <c r="AT75" s="56">
        <f t="shared" si="14"/>
        <v>17876.825969730529</v>
      </c>
      <c r="AU75" s="56">
        <f t="shared" si="14"/>
        <v>22691.039056134108</v>
      </c>
      <c r="AV75" s="56">
        <f t="shared" si="14"/>
        <v>27212.284889007035</v>
      </c>
      <c r="AW75" s="56">
        <f t="shared" si="14"/>
        <v>30556.640477738103</v>
      </c>
      <c r="AX75" s="56">
        <f t="shared" si="14"/>
        <v>31780.76365942652</v>
      </c>
      <c r="AY75" s="56">
        <f t="shared" si="14"/>
        <v>33498.155150357008</v>
      </c>
      <c r="AZ75" s="56">
        <f t="shared" si="14"/>
        <v>34239.011062252532</v>
      </c>
      <c r="BA75" s="56">
        <f t="shared" si="14"/>
        <v>33406.156559343719</v>
      </c>
      <c r="BB75" s="56">
        <f t="shared" si="14"/>
        <v>33313.239089650167</v>
      </c>
      <c r="BC75" s="56">
        <f t="shared" si="14"/>
        <v>32657.783608021327</v>
      </c>
      <c r="BD75" s="56">
        <f t="shared" si="14"/>
        <v>31725.976933053469</v>
      </c>
      <c r="BE75" s="56">
        <f t="shared" si="14"/>
        <v>32382.615412700139</v>
      </c>
      <c r="BF75" s="56">
        <f t="shared" si="14"/>
        <v>33317.678186724872</v>
      </c>
      <c r="BG75" s="56">
        <f t="shared" si="14"/>
        <v>34628.061685856948</v>
      </c>
      <c r="BH75" s="56">
        <f t="shared" si="14"/>
        <v>35699.324872273573</v>
      </c>
      <c r="BI75" s="56">
        <f t="shared" si="14"/>
        <v>36930.522008288244</v>
      </c>
      <c r="BJ75" s="56">
        <f t="shared" si="14"/>
        <v>38244.559119927515</v>
      </c>
      <c r="BK75" s="56">
        <f t="shared" si="14"/>
        <v>40243.403300594211</v>
      </c>
      <c r="BL75" s="56">
        <f t="shared" si="14"/>
        <v>42814.148734302922</v>
      </c>
      <c r="BM75" s="56">
        <f t="shared" si="14"/>
        <v>49328.831631441833</v>
      </c>
      <c r="BN75" s="56">
        <f t="shared" ref="BN75:CE75" si="15">SUM(BN20:BN74)-BN22-BN34-BN40-BN43-BN50-BN69</f>
        <v>51175.874824025217</v>
      </c>
      <c r="BO75" s="56">
        <f t="shared" si="15"/>
        <v>52994.211439042178</v>
      </c>
      <c r="BP75" s="56">
        <f t="shared" si="15"/>
        <v>55003.374932464292</v>
      </c>
      <c r="BQ75" s="56">
        <f t="shared" si="15"/>
        <v>51810.043229267249</v>
      </c>
      <c r="BR75" s="56">
        <f t="shared" si="15"/>
        <v>52336.540697534219</v>
      </c>
      <c r="BS75" s="56">
        <f t="shared" si="15"/>
        <v>53667.27484295184</v>
      </c>
      <c r="BT75" s="56">
        <f t="shared" si="15"/>
        <v>54137.26769397928</v>
      </c>
      <c r="BU75" s="56">
        <f t="shared" si="15"/>
        <v>56668.971866431995</v>
      </c>
      <c r="BV75" s="56">
        <f t="shared" si="15"/>
        <v>59983.187159849214</v>
      </c>
      <c r="BW75" s="56">
        <f t="shared" si="15"/>
        <v>66406.749704061949</v>
      </c>
      <c r="BX75" s="56">
        <f t="shared" si="15"/>
        <v>85181.958611801208</v>
      </c>
      <c r="BY75" s="56">
        <f t="shared" si="15"/>
        <v>85996.523192713357</v>
      </c>
      <c r="BZ75" s="56">
        <f t="shared" si="15"/>
        <v>88687.951032729514</v>
      </c>
      <c r="CA75" s="56">
        <f t="shared" si="15"/>
        <v>100633.34898743767</v>
      </c>
      <c r="CB75" s="56">
        <f t="shared" si="15"/>
        <v>112621.50262622161</v>
      </c>
      <c r="CC75" s="56">
        <f t="shared" si="15"/>
        <v>119178.6472780277</v>
      </c>
      <c r="CD75" s="56">
        <f t="shared" si="15"/>
        <v>121808.08249495513</v>
      </c>
      <c r="CE75" s="57">
        <f t="shared" si="15"/>
        <v>125738.93009127532</v>
      </c>
    </row>
    <row r="76" spans="1:83" x14ac:dyDescent="0.35">
      <c r="A76" s="153"/>
      <c r="B76" s="233" t="s">
        <v>357</v>
      </c>
      <c r="C76" s="232"/>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f t="shared" ref="AH76:BM76" si="16">AH75-AH72-AH44-AH37-AH31-AH33-AH29</f>
        <v>4087.2273647098109</v>
      </c>
      <c r="AI76" s="56">
        <f t="shared" si="16"/>
        <v>4433.9729056964115</v>
      </c>
      <c r="AJ76" s="56">
        <f t="shared" si="16"/>
        <v>5804.4348053450813</v>
      </c>
      <c r="AK76" s="56">
        <f t="shared" si="16"/>
        <v>7669.7643336848851</v>
      </c>
      <c r="AL76" s="56">
        <f t="shared" si="16"/>
        <v>9088.4149574401763</v>
      </c>
      <c r="AM76" s="56">
        <f t="shared" si="16"/>
        <v>10708.548004269627</v>
      </c>
      <c r="AN76" s="56">
        <f t="shared" si="16"/>
        <v>11886.313985398558</v>
      </c>
      <c r="AO76" s="56">
        <f t="shared" si="16"/>
        <v>13017.019488817987</v>
      </c>
      <c r="AP76" s="56">
        <f t="shared" si="16"/>
        <v>14194.694757319627</v>
      </c>
      <c r="AQ76" s="56">
        <f t="shared" si="16"/>
        <v>14367.511717459034</v>
      </c>
      <c r="AR76" s="56">
        <f t="shared" si="16"/>
        <v>13821.885689247209</v>
      </c>
      <c r="AS76" s="56">
        <f t="shared" si="16"/>
        <v>14056.93518393573</v>
      </c>
      <c r="AT76" s="56">
        <f t="shared" si="16"/>
        <v>16319.359410054381</v>
      </c>
      <c r="AU76" s="56">
        <f t="shared" si="16"/>
        <v>21223.094072210828</v>
      </c>
      <c r="AV76" s="56">
        <f t="shared" si="16"/>
        <v>25238.697901374166</v>
      </c>
      <c r="AW76" s="56">
        <f t="shared" si="16"/>
        <v>28282.29023986277</v>
      </c>
      <c r="AX76" s="56">
        <f t="shared" si="16"/>
        <v>29274.234871308581</v>
      </c>
      <c r="AY76" s="56">
        <f t="shared" si="16"/>
        <v>30689.238521149568</v>
      </c>
      <c r="AZ76" s="56">
        <f t="shared" si="16"/>
        <v>31142.78719938729</v>
      </c>
      <c r="BA76" s="56">
        <f t="shared" si="16"/>
        <v>30118.971854383788</v>
      </c>
      <c r="BB76" s="56">
        <f t="shared" si="16"/>
        <v>29936.464944798307</v>
      </c>
      <c r="BC76" s="56">
        <f t="shared" si="16"/>
        <v>29598.920484797167</v>
      </c>
      <c r="BD76" s="56">
        <f t="shared" si="16"/>
        <v>29680.475521105302</v>
      </c>
      <c r="BE76" s="56">
        <f t="shared" si="16"/>
        <v>30370.904637060212</v>
      </c>
      <c r="BF76" s="56">
        <f t="shared" si="16"/>
        <v>31767.56471163877</v>
      </c>
      <c r="BG76" s="56">
        <f t="shared" si="16"/>
        <v>32949.344465398681</v>
      </c>
      <c r="BH76" s="56">
        <f t="shared" si="16"/>
        <v>33970.896257800079</v>
      </c>
      <c r="BI76" s="56">
        <f t="shared" si="16"/>
        <v>34999.72836740419</v>
      </c>
      <c r="BJ76" s="56">
        <f t="shared" si="16"/>
        <v>36307.526404963734</v>
      </c>
      <c r="BK76" s="56">
        <f t="shared" si="16"/>
        <v>38263.329337690418</v>
      </c>
      <c r="BL76" s="56">
        <f t="shared" si="16"/>
        <v>40742.530283141416</v>
      </c>
      <c r="BM76" s="56">
        <f t="shared" si="16"/>
        <v>46870.899391809682</v>
      </c>
      <c r="BN76" s="56">
        <f t="shared" ref="BN76:CE76" si="17">BN75-BN72-BN44-BN37-BN31-BN33-BN29</f>
        <v>48524.116056627936</v>
      </c>
      <c r="BO76" s="56">
        <f t="shared" si="17"/>
        <v>50302.962045437846</v>
      </c>
      <c r="BP76" s="56">
        <f t="shared" si="17"/>
        <v>52228.012503016231</v>
      </c>
      <c r="BQ76" s="56">
        <f t="shared" si="17"/>
        <v>51810.043229267249</v>
      </c>
      <c r="BR76" s="56">
        <f t="shared" si="17"/>
        <v>52336.540697534219</v>
      </c>
      <c r="BS76" s="56">
        <f t="shared" si="17"/>
        <v>53667.27484295184</v>
      </c>
      <c r="BT76" s="56">
        <f t="shared" si="17"/>
        <v>54137.26769397928</v>
      </c>
      <c r="BU76" s="56">
        <f t="shared" si="17"/>
        <v>56668.971866431995</v>
      </c>
      <c r="BV76" s="56">
        <f t="shared" si="17"/>
        <v>59983.187159849214</v>
      </c>
      <c r="BW76" s="56">
        <f t="shared" si="17"/>
        <v>66406.749704061949</v>
      </c>
      <c r="BX76" s="56">
        <f t="shared" si="17"/>
        <v>85181.958611801208</v>
      </c>
      <c r="BY76" s="56">
        <f t="shared" si="17"/>
        <v>85996.523192713357</v>
      </c>
      <c r="BZ76" s="56">
        <f t="shared" si="17"/>
        <v>88687.951032729514</v>
      </c>
      <c r="CA76" s="56">
        <f t="shared" si="17"/>
        <v>100633.34898743767</v>
      </c>
      <c r="CB76" s="56">
        <f t="shared" si="17"/>
        <v>112621.50262622161</v>
      </c>
      <c r="CC76" s="56">
        <f t="shared" si="17"/>
        <v>119178.6472780277</v>
      </c>
      <c r="CD76" s="56">
        <f t="shared" si="17"/>
        <v>121808.08249495513</v>
      </c>
      <c r="CE76" s="57">
        <f t="shared" si="17"/>
        <v>125738.93009127532</v>
      </c>
    </row>
    <row r="77" spans="1:83" x14ac:dyDescent="0.35">
      <c r="A77" s="153"/>
      <c r="B77" s="233"/>
      <c r="C77" s="232"/>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7"/>
    </row>
    <row r="78" spans="1:83" ht="26.25" customHeight="1" x14ac:dyDescent="0.35">
      <c r="A78" s="153"/>
      <c r="B78" s="108" t="s">
        <v>376</v>
      </c>
      <c r="C78" s="232"/>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c r="CA78" s="159"/>
      <c r="CB78" s="159"/>
      <c r="CC78" s="159"/>
      <c r="CD78" s="159"/>
      <c r="CE78" s="160"/>
    </row>
    <row r="79" spans="1:83" x14ac:dyDescent="0.35">
      <c r="A79" s="153"/>
      <c r="B79" s="53" t="s">
        <v>249</v>
      </c>
      <c r="C79" s="232" t="s">
        <v>248</v>
      </c>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v>91.795148247978432</v>
      </c>
      <c r="AI79" s="159">
        <v>110.61695040710585</v>
      </c>
      <c r="AJ79" s="159">
        <v>149.4963281520491</v>
      </c>
      <c r="AK79" s="159">
        <v>193.25159579250203</v>
      </c>
      <c r="AL79" s="159">
        <v>241.11294619072987</v>
      </c>
      <c r="AM79" s="159">
        <v>304.00372136294919</v>
      </c>
      <c r="AN79" s="159">
        <v>362.05707222653785</v>
      </c>
      <c r="AO79" s="159">
        <v>439.95309705296535</v>
      </c>
      <c r="AP79" s="159">
        <v>504.19562238080925</v>
      </c>
      <c r="AQ79" s="159">
        <v>588.95286162117668</v>
      </c>
      <c r="AR79" s="159">
        <v>669.81688074358397</v>
      </c>
      <c r="AS79" s="159">
        <v>784.80669061681635</v>
      </c>
      <c r="AT79" s="159">
        <v>945.80283525647269</v>
      </c>
      <c r="AU79" s="159">
        <v>1188.5453647098627</v>
      </c>
      <c r="AV79" s="159">
        <v>1553.4739999999999</v>
      </c>
      <c r="AW79" s="159">
        <v>1795.461</v>
      </c>
      <c r="AX79" s="159">
        <v>1962.682</v>
      </c>
      <c r="AY79" s="159">
        <v>2194.1619999999998</v>
      </c>
      <c r="AZ79" s="159">
        <v>2392.893</v>
      </c>
      <c r="BA79" s="159">
        <v>2521.25</v>
      </c>
      <c r="BB79" s="159">
        <v>2679.9749999999999</v>
      </c>
      <c r="BC79" s="159">
        <v>2822.8040000000001</v>
      </c>
      <c r="BD79" s="159">
        <v>2955.1210000000001</v>
      </c>
      <c r="BE79" s="159">
        <v>3124.4597597447382</v>
      </c>
      <c r="BF79" s="159">
        <v>3250.6787885787207</v>
      </c>
      <c r="BG79" s="159">
        <v>3457.0445494205601</v>
      </c>
      <c r="BH79" s="159">
        <v>3673.5859999999998</v>
      </c>
      <c r="BI79" s="159">
        <v>3924.14037813</v>
      </c>
      <c r="BJ79" s="159">
        <v>4149.40578293</v>
      </c>
      <c r="BK79" s="159">
        <v>4444.4350972342991</v>
      </c>
      <c r="BL79" s="159">
        <v>4734.8039219600005</v>
      </c>
      <c r="BM79" s="159">
        <v>5106.2537628999999</v>
      </c>
      <c r="BN79" s="159">
        <v>5227.7472379531791</v>
      </c>
      <c r="BO79" s="159">
        <v>5339.4256940699997</v>
      </c>
      <c r="BP79" s="159">
        <v>5475.6249157700013</v>
      </c>
      <c r="BQ79" s="159">
        <v>5360.0751764300812</v>
      </c>
      <c r="BR79" s="159">
        <v>5421.7736767999995</v>
      </c>
      <c r="BS79" s="159">
        <v>5489.5433917499959</v>
      </c>
      <c r="BT79" s="159">
        <v>5482.7675999399999</v>
      </c>
      <c r="BU79" s="159">
        <v>5529.3185711499982</v>
      </c>
      <c r="BV79" s="159">
        <v>5675.5506973500005</v>
      </c>
      <c r="BW79" s="159">
        <v>5908.4831024900022</v>
      </c>
      <c r="BX79" s="159">
        <v>5337.6142274424847</v>
      </c>
      <c r="BY79" s="159">
        <v>5307.254480399999</v>
      </c>
      <c r="BZ79" s="159">
        <v>5666.1001090494519</v>
      </c>
      <c r="CA79" s="159">
        <v>6685.7537783651778</v>
      </c>
      <c r="CB79" s="159">
        <v>7428.4897431617574</v>
      </c>
      <c r="CC79" s="159">
        <v>7603.0370429637806</v>
      </c>
      <c r="CD79" s="159">
        <v>7685.5989734043133</v>
      </c>
      <c r="CE79" s="160">
        <v>7838.468348123909</v>
      </c>
    </row>
    <row r="80" spans="1:83" x14ac:dyDescent="0.35">
      <c r="A80" s="153"/>
      <c r="B80" s="53" t="s">
        <v>250</v>
      </c>
      <c r="C80" s="232"/>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f t="shared" ref="AH80:BM80" si="18">AH81+AH82</f>
        <v>71.803621583486347</v>
      </c>
      <c r="AI80" s="159">
        <f t="shared" si="18"/>
        <v>71.309887694513563</v>
      </c>
      <c r="AJ80" s="159">
        <f t="shared" si="18"/>
        <v>81.214423210806217</v>
      </c>
      <c r="AK80" s="159">
        <f t="shared" si="18"/>
        <v>88.309333043676872</v>
      </c>
      <c r="AL80" s="159">
        <f t="shared" si="18"/>
        <v>86.071335668395506</v>
      </c>
      <c r="AM80" s="159">
        <f t="shared" si="18"/>
        <v>94.533357523787956</v>
      </c>
      <c r="AN80" s="159">
        <f t="shared" si="18"/>
        <v>94.539479953098336</v>
      </c>
      <c r="AO80" s="159">
        <f t="shared" si="18"/>
        <v>99.91444157230606</v>
      </c>
      <c r="AP80" s="159">
        <f t="shared" si="18"/>
        <v>100.54053775712582</v>
      </c>
      <c r="AQ80" s="159">
        <f t="shared" si="18"/>
        <v>104.34230284607963</v>
      </c>
      <c r="AR80" s="159">
        <f t="shared" si="18"/>
        <v>107.80379749418931</v>
      </c>
      <c r="AS80" s="159">
        <f t="shared" si="18"/>
        <v>122.17188902792199</v>
      </c>
      <c r="AT80" s="159">
        <f t="shared" si="18"/>
        <v>114.12408977669212</v>
      </c>
      <c r="AU80" s="159">
        <f t="shared" si="18"/>
        <v>146.99272655994997</v>
      </c>
      <c r="AV80" s="159">
        <f t="shared" si="18"/>
        <v>157.74724460497177</v>
      </c>
      <c r="AW80" s="159">
        <f t="shared" si="18"/>
        <v>166.79640685237015</v>
      </c>
      <c r="AX80" s="159">
        <f t="shared" si="18"/>
        <v>162.93681781914438</v>
      </c>
      <c r="AY80" s="159">
        <f t="shared" si="18"/>
        <v>164.65367537537094</v>
      </c>
      <c r="AZ80" s="159">
        <f t="shared" si="18"/>
        <v>151.35973857984254</v>
      </c>
      <c r="BA80" s="159">
        <f t="shared" si="18"/>
        <v>139.49190488287545</v>
      </c>
      <c r="BB80" s="159">
        <f t="shared" si="18"/>
        <v>134.50941339676888</v>
      </c>
      <c r="BC80" s="159">
        <f t="shared" si="18"/>
        <v>129.1281660452959</v>
      </c>
      <c r="BD80" s="159">
        <f t="shared" si="18"/>
        <v>119.97591185812794</v>
      </c>
      <c r="BE80" s="159">
        <f t="shared" si="18"/>
        <v>124.23847975499999</v>
      </c>
      <c r="BF80" s="159">
        <f t="shared" si="18"/>
        <v>129.19739105324999</v>
      </c>
      <c r="BG80" s="159">
        <f t="shared" si="18"/>
        <v>122.12592027499997</v>
      </c>
      <c r="BH80" s="159">
        <f t="shared" si="18"/>
        <v>118.53474787549996</v>
      </c>
      <c r="BI80" s="159">
        <f t="shared" si="18"/>
        <v>110.10084555674999</v>
      </c>
      <c r="BJ80" s="159">
        <f t="shared" si="18"/>
        <v>98.398418693749989</v>
      </c>
      <c r="BK80" s="159">
        <f t="shared" si="18"/>
        <v>78.937256372223544</v>
      </c>
      <c r="BL80" s="159">
        <f t="shared" si="18"/>
        <v>65.396410920697221</v>
      </c>
      <c r="BM80" s="159">
        <f t="shared" si="18"/>
        <v>51.483577534736391</v>
      </c>
      <c r="BN80" s="159">
        <f t="shared" ref="BN80:CE80" si="19">BN81+BN82</f>
        <v>50.233626574888149</v>
      </c>
      <c r="BO80" s="159">
        <f t="shared" si="19"/>
        <v>37.345721613041349</v>
      </c>
      <c r="BP80" s="159">
        <f t="shared" si="19"/>
        <v>28.278218738752912</v>
      </c>
      <c r="BQ80" s="159">
        <f t="shared" si="19"/>
        <v>18.508530036452314</v>
      </c>
      <c r="BR80" s="159">
        <f t="shared" si="19"/>
        <v>12.288244013077932</v>
      </c>
      <c r="BS80" s="159">
        <f t="shared" si="19"/>
        <v>6.8174169843168348</v>
      </c>
      <c r="BT80" s="159">
        <f t="shared" si="19"/>
        <v>4.8587791485131495</v>
      </c>
      <c r="BU80" s="159">
        <f t="shared" si="19"/>
        <v>3.2507548237949484</v>
      </c>
      <c r="BV80" s="159">
        <f t="shared" si="19"/>
        <v>1.5711076788582328</v>
      </c>
      <c r="BW80" s="159">
        <f t="shared" si="19"/>
        <v>1.0264470416445193</v>
      </c>
      <c r="BX80" s="159">
        <f t="shared" si="19"/>
        <v>0</v>
      </c>
      <c r="BY80" s="159">
        <f t="shared" si="19"/>
        <v>0</v>
      </c>
      <c r="BZ80" s="159">
        <f t="shared" si="19"/>
        <v>0</v>
      </c>
      <c r="CA80" s="159">
        <f t="shared" si="19"/>
        <v>0</v>
      </c>
      <c r="CB80" s="159">
        <f t="shared" si="19"/>
        <v>0</v>
      </c>
      <c r="CC80" s="159">
        <f t="shared" si="19"/>
        <v>0</v>
      </c>
      <c r="CD80" s="159">
        <f t="shared" si="19"/>
        <v>0</v>
      </c>
      <c r="CE80" s="160">
        <f t="shared" si="19"/>
        <v>0</v>
      </c>
    </row>
    <row r="81" spans="1:89" x14ac:dyDescent="0.35">
      <c r="A81" s="153"/>
      <c r="B81" s="73" t="s">
        <v>360</v>
      </c>
      <c r="C81" s="232" t="s">
        <v>251</v>
      </c>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v>71.803621583486347</v>
      </c>
      <c r="AI81" s="159">
        <v>71.309207260582085</v>
      </c>
      <c r="AJ81" s="159">
        <v>81.190527498478616</v>
      </c>
      <c r="AK81" s="159">
        <v>88.216061253991739</v>
      </c>
      <c r="AL81" s="159">
        <v>85.854079958673921</v>
      </c>
      <c r="AM81" s="159">
        <v>94.080741461868001</v>
      </c>
      <c r="AN81" s="159">
        <v>93.74042470571581</v>
      </c>
      <c r="AO81" s="159">
        <v>98.41918553022127</v>
      </c>
      <c r="AP81" s="159">
        <v>98.451776698555136</v>
      </c>
      <c r="AQ81" s="159">
        <v>101.4122159340142</v>
      </c>
      <c r="AR81" s="159">
        <v>103.7000792945807</v>
      </c>
      <c r="AS81" s="159">
        <v>115.24881210484507</v>
      </c>
      <c r="AT81" s="159">
        <v>105.20758261792079</v>
      </c>
      <c r="AU81" s="159">
        <v>132.47009728423961</v>
      </c>
      <c r="AV81" s="159">
        <v>139.23752551267657</v>
      </c>
      <c r="AW81" s="159">
        <v>145.01624573144477</v>
      </c>
      <c r="AX81" s="159">
        <v>140.12043851328579</v>
      </c>
      <c r="AY81" s="159">
        <v>137.73568376010451</v>
      </c>
      <c r="AZ81" s="159">
        <v>123.15021797831749</v>
      </c>
      <c r="BA81" s="159">
        <v>112.47661198287514</v>
      </c>
      <c r="BB81" s="159">
        <v>106.20491922822067</v>
      </c>
      <c r="BC81" s="159">
        <v>100.0911521395842</v>
      </c>
      <c r="BD81" s="159">
        <v>91.467069144910184</v>
      </c>
      <c r="BE81" s="159">
        <v>94.275213728127369</v>
      </c>
      <c r="BF81" s="159">
        <v>98.141333013831741</v>
      </c>
      <c r="BG81" s="159">
        <v>88.419644868272087</v>
      </c>
      <c r="BH81" s="159">
        <v>84.661747875499969</v>
      </c>
      <c r="BI81" s="159">
        <v>78.43606763128443</v>
      </c>
      <c r="BJ81" s="159">
        <v>69.184191628461178</v>
      </c>
      <c r="BK81" s="159">
        <v>53.012026844164069</v>
      </c>
      <c r="BL81" s="159">
        <v>44.371488154976973</v>
      </c>
      <c r="BM81" s="159">
        <v>35.156518235278511</v>
      </c>
      <c r="BN81" s="159">
        <v>37.029541266636251</v>
      </c>
      <c r="BO81" s="159">
        <v>28.873350653457123</v>
      </c>
      <c r="BP81" s="159">
        <v>21.10478027697734</v>
      </c>
      <c r="BQ81" s="159">
        <v>14.26166584517814</v>
      </c>
      <c r="BR81" s="159">
        <v>9.1137068506542054</v>
      </c>
      <c r="BS81" s="159">
        <v>5.5050338445589686</v>
      </c>
      <c r="BT81" s="159">
        <v>3.3250948192197995</v>
      </c>
      <c r="BU81" s="159">
        <v>2.934092344247913</v>
      </c>
      <c r="BV81" s="159">
        <v>1.3837659993709353</v>
      </c>
      <c r="BW81" s="159">
        <v>0.90317813636665201</v>
      </c>
      <c r="BX81" s="159">
        <v>0</v>
      </c>
      <c r="BY81" s="159">
        <v>0</v>
      </c>
      <c r="BZ81" s="159">
        <v>0</v>
      </c>
      <c r="CA81" s="159">
        <v>0</v>
      </c>
      <c r="CB81" s="159">
        <v>0</v>
      </c>
      <c r="CC81" s="159">
        <v>0</v>
      </c>
      <c r="CD81" s="159">
        <v>0</v>
      </c>
      <c r="CE81" s="160">
        <v>0</v>
      </c>
    </row>
    <row r="82" spans="1:89" x14ac:dyDescent="0.35">
      <c r="A82" s="153"/>
      <c r="B82" s="73" t="s">
        <v>361</v>
      </c>
      <c r="C82" s="232" t="s">
        <v>251</v>
      </c>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v>0</v>
      </c>
      <c r="AI82" s="159">
        <v>6.8043393148529703E-4</v>
      </c>
      <c r="AJ82" s="159">
        <v>2.389571232760496E-2</v>
      </c>
      <c r="AK82" s="159">
        <v>9.3271789685138398E-2</v>
      </c>
      <c r="AL82" s="159">
        <v>0.21725570972157768</v>
      </c>
      <c r="AM82" s="159">
        <v>0.45261606191995341</v>
      </c>
      <c r="AN82" s="159">
        <v>0.79905524738252098</v>
      </c>
      <c r="AO82" s="159">
        <v>1.4952560420847878</v>
      </c>
      <c r="AP82" s="159">
        <v>2.0887610585706842</v>
      </c>
      <c r="AQ82" s="159">
        <v>2.9300869120654411</v>
      </c>
      <c r="AR82" s="159">
        <v>4.1037181996086094</v>
      </c>
      <c r="AS82" s="159">
        <v>6.9230769230769234</v>
      </c>
      <c r="AT82" s="159">
        <v>8.9165071587713225</v>
      </c>
      <c r="AU82" s="159">
        <v>14.522629275710372</v>
      </c>
      <c r="AV82" s="159">
        <v>18.509719092295203</v>
      </c>
      <c r="AW82" s="159">
        <v>21.780161120925374</v>
      </c>
      <c r="AX82" s="159">
        <v>22.816379305858582</v>
      </c>
      <c r="AY82" s="159">
        <v>26.917991615266445</v>
      </c>
      <c r="AZ82" s="159">
        <v>28.20952060152505</v>
      </c>
      <c r="BA82" s="159">
        <v>27.015292900000315</v>
      </c>
      <c r="BB82" s="159">
        <v>28.304494168548207</v>
      </c>
      <c r="BC82" s="159">
        <v>29.037013905711706</v>
      </c>
      <c r="BD82" s="159">
        <v>28.508842713217764</v>
      </c>
      <c r="BE82" s="159">
        <v>29.963266026872617</v>
      </c>
      <c r="BF82" s="159">
        <v>31.056058039418243</v>
      </c>
      <c r="BG82" s="159">
        <v>33.70627540672789</v>
      </c>
      <c r="BH82" s="159">
        <v>33.872999999999998</v>
      </c>
      <c r="BI82" s="159">
        <v>31.66477792546555</v>
      </c>
      <c r="BJ82" s="159">
        <v>29.214227065288803</v>
      </c>
      <c r="BK82" s="159">
        <v>25.925229528059475</v>
      </c>
      <c r="BL82" s="159">
        <v>21.024922765720252</v>
      </c>
      <c r="BM82" s="159">
        <v>16.327059299457879</v>
      </c>
      <c r="BN82" s="159">
        <v>13.204085308251896</v>
      </c>
      <c r="BO82" s="159">
        <v>8.4723709595842251</v>
      </c>
      <c r="BP82" s="159">
        <v>7.1734384617755698</v>
      </c>
      <c r="BQ82" s="159">
        <v>4.2468641912741756</v>
      </c>
      <c r="BR82" s="159">
        <v>3.174537162423726</v>
      </c>
      <c r="BS82" s="159">
        <v>1.3123831397578662</v>
      </c>
      <c r="BT82" s="159">
        <v>1.53368432929335</v>
      </c>
      <c r="BU82" s="159">
        <v>0.31666247954703558</v>
      </c>
      <c r="BV82" s="159">
        <v>0.18734167948729749</v>
      </c>
      <c r="BW82" s="159">
        <v>0.1232689052778672</v>
      </c>
      <c r="BX82" s="159">
        <v>0</v>
      </c>
      <c r="BY82" s="159">
        <v>0</v>
      </c>
      <c r="BZ82" s="159">
        <v>0</v>
      </c>
      <c r="CA82" s="159">
        <v>0</v>
      </c>
      <c r="CB82" s="159">
        <v>0</v>
      </c>
      <c r="CC82" s="159">
        <v>0</v>
      </c>
      <c r="CD82" s="159">
        <v>0</v>
      </c>
      <c r="CE82" s="160">
        <v>0</v>
      </c>
    </row>
    <row r="83" spans="1:89" x14ac:dyDescent="0.35">
      <c r="A83" s="153"/>
      <c r="B83" s="53" t="s">
        <v>252</v>
      </c>
      <c r="C83" s="232" t="s">
        <v>248</v>
      </c>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v>0</v>
      </c>
      <c r="AI83" s="159">
        <v>0</v>
      </c>
      <c r="AJ83" s="159">
        <v>0</v>
      </c>
      <c r="AK83" s="159">
        <v>0</v>
      </c>
      <c r="AL83" s="159">
        <v>0</v>
      </c>
      <c r="AM83" s="159">
        <v>0</v>
      </c>
      <c r="AN83" s="159">
        <v>0</v>
      </c>
      <c r="AO83" s="159">
        <v>0</v>
      </c>
      <c r="AP83" s="159">
        <v>0</v>
      </c>
      <c r="AQ83" s="159">
        <v>0</v>
      </c>
      <c r="AR83" s="159">
        <v>0</v>
      </c>
      <c r="AS83" s="159">
        <v>0</v>
      </c>
      <c r="AT83" s="159">
        <v>0</v>
      </c>
      <c r="AU83" s="159">
        <v>14.67867882736096</v>
      </c>
      <c r="AV83" s="159">
        <v>17.32362399448489</v>
      </c>
      <c r="AW83" s="159">
        <v>22.017101000372413</v>
      </c>
      <c r="AX83" s="159">
        <v>26.274387450379745</v>
      </c>
      <c r="AY83" s="159">
        <v>31.159442185463192</v>
      </c>
      <c r="AZ83" s="159">
        <v>36.556276606201791</v>
      </c>
      <c r="BA83" s="159">
        <v>36.695665879000003</v>
      </c>
      <c r="BB83" s="159">
        <v>38.413191972800014</v>
      </c>
      <c r="BC83" s="159">
        <v>38.367648960570129</v>
      </c>
      <c r="BD83" s="159">
        <v>57.286221493426368</v>
      </c>
      <c r="BE83" s="159">
        <v>61.250098314299194</v>
      </c>
      <c r="BF83" s="159">
        <v>45.81</v>
      </c>
      <c r="BG83" s="159">
        <v>36.193318905790619</v>
      </c>
      <c r="BH83" s="159">
        <v>38.411999999999999</v>
      </c>
      <c r="BI83" s="159">
        <v>35.623045027248956</v>
      </c>
      <c r="BJ83" s="159">
        <v>39.227886861522336</v>
      </c>
      <c r="BK83" s="159">
        <v>44.288355759254614</v>
      </c>
      <c r="BL83" s="159">
        <v>46.717117832191811</v>
      </c>
      <c r="BM83" s="159">
        <v>48.708362762486907</v>
      </c>
      <c r="BN83" s="159">
        <v>45.683687940754801</v>
      </c>
      <c r="BO83" s="159">
        <v>41.557605406422965</v>
      </c>
      <c r="BP83" s="159">
        <v>44.996467444797425</v>
      </c>
      <c r="BQ83" s="159">
        <v>46.46150720913667</v>
      </c>
      <c r="BR83" s="159">
        <v>44.752198794615161</v>
      </c>
      <c r="BS83" s="159">
        <v>41.883695203837881</v>
      </c>
      <c r="BT83" s="159">
        <v>40.255351281499983</v>
      </c>
      <c r="BU83" s="159">
        <v>38.784486304119874</v>
      </c>
      <c r="BV83" s="159">
        <v>29.596687712938138</v>
      </c>
      <c r="BW83" s="159">
        <v>27.33116543347186</v>
      </c>
      <c r="BX83" s="159">
        <v>27.435668354013981</v>
      </c>
      <c r="BY83" s="159">
        <v>30.389176351945153</v>
      </c>
      <c r="BZ83" s="159">
        <v>32.295036935776658</v>
      </c>
      <c r="CA83" s="159">
        <v>38.279916346547715</v>
      </c>
      <c r="CB83" s="159">
        <v>42.657832626225698</v>
      </c>
      <c r="CC83" s="159">
        <v>44.67477749945246</v>
      </c>
      <c r="CD83" s="159">
        <v>43.570106440029313</v>
      </c>
      <c r="CE83" s="160">
        <v>40.488249328688092</v>
      </c>
    </row>
    <row r="84" spans="1:89" ht="26.25" customHeight="1" x14ac:dyDescent="0.35">
      <c r="A84" s="153"/>
      <c r="B84" s="53" t="s">
        <v>377</v>
      </c>
      <c r="C84" s="232" t="s">
        <v>251</v>
      </c>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v>96</v>
      </c>
      <c r="AI84" s="159">
        <v>96</v>
      </c>
      <c r="AJ84" s="159">
        <v>98</v>
      </c>
      <c r="AK84" s="159">
        <v>101</v>
      </c>
      <c r="AL84" s="159">
        <v>102</v>
      </c>
      <c r="AM84" s="159">
        <v>103</v>
      </c>
      <c r="AN84" s="159">
        <v>105</v>
      </c>
      <c r="AO84" s="159">
        <v>105</v>
      </c>
      <c r="AP84" s="159">
        <v>107</v>
      </c>
      <c r="AQ84" s="159">
        <v>107</v>
      </c>
      <c r="AR84" s="159">
        <v>109</v>
      </c>
      <c r="AS84" s="159">
        <v>112</v>
      </c>
      <c r="AT84" s="159">
        <v>112.35899999999999</v>
      </c>
      <c r="AU84" s="159">
        <v>114.324</v>
      </c>
      <c r="AV84" s="159">
        <v>115.11</v>
      </c>
      <c r="AW84" s="159">
        <v>122.089</v>
      </c>
      <c r="AX84" s="159">
        <v>123.30500000000001</v>
      </c>
      <c r="AY84" s="159">
        <v>124.179</v>
      </c>
      <c r="AZ84" s="159">
        <v>128.614</v>
      </c>
      <c r="BA84" s="159">
        <v>123.26300000000001</v>
      </c>
      <c r="BB84" s="159">
        <v>124.417</v>
      </c>
      <c r="BC84" s="159">
        <v>118.181</v>
      </c>
      <c r="BD84" s="159">
        <v>118.962</v>
      </c>
      <c r="BE84" s="159">
        <v>120.14100000000001</v>
      </c>
      <c r="BF84" s="159">
        <v>120.018</v>
      </c>
      <c r="BG84" s="159">
        <v>122.324</v>
      </c>
      <c r="BH84" s="159">
        <v>123.015</v>
      </c>
      <c r="BI84" s="159">
        <v>123.87321689999997</v>
      </c>
      <c r="BJ84" s="159">
        <v>125.86199999999999</v>
      </c>
      <c r="BK84" s="159">
        <v>127.27833854999997</v>
      </c>
      <c r="BL84" s="159">
        <v>822.81408871238204</v>
      </c>
      <c r="BM84" s="159">
        <v>121.23222758000001</v>
      </c>
      <c r="BN84" s="159">
        <v>122.38864807125002</v>
      </c>
      <c r="BO84" s="159">
        <v>123.35264574</v>
      </c>
      <c r="BP84" s="159">
        <v>123.46082752000001</v>
      </c>
      <c r="BQ84" s="159">
        <v>122.52528203</v>
      </c>
      <c r="BR84" s="159">
        <v>124.59394418000001</v>
      </c>
      <c r="BS84" s="159">
        <v>127.56960417000036</v>
      </c>
      <c r="BT84" s="159">
        <v>126.42016188999996</v>
      </c>
      <c r="BU84" s="159">
        <v>126.05015876767001</v>
      </c>
      <c r="BV84" s="159">
        <v>125.70243364</v>
      </c>
      <c r="BW84" s="159">
        <v>124.05223520630057</v>
      </c>
      <c r="BX84" s="159">
        <v>122.74767937</v>
      </c>
      <c r="BY84" s="159">
        <v>124.10355375165162</v>
      </c>
      <c r="BZ84" s="159">
        <v>126.21591091535157</v>
      </c>
      <c r="CA84" s="159">
        <v>128.32380374828983</v>
      </c>
      <c r="CB84" s="159">
        <v>130.22465941593754</v>
      </c>
      <c r="CC84" s="159">
        <v>132.12517660841323</v>
      </c>
      <c r="CD84" s="159">
        <v>131.27068600246696</v>
      </c>
      <c r="CE84" s="160">
        <v>130.43758842340785</v>
      </c>
    </row>
    <row r="85" spans="1:89" x14ac:dyDescent="0.35">
      <c r="A85" s="153"/>
      <c r="B85" s="53" t="s">
        <v>256</v>
      </c>
      <c r="C85" s="232" t="s">
        <v>257</v>
      </c>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c r="AI85" s="159"/>
      <c r="AJ85" s="159"/>
      <c r="AK85" s="159"/>
      <c r="AL85" s="159"/>
      <c r="AM85" s="159"/>
      <c r="AN85" s="159"/>
      <c r="AO85" s="159"/>
      <c r="AP85" s="159"/>
      <c r="AQ85" s="159">
        <v>0</v>
      </c>
      <c r="AR85" s="159">
        <v>0</v>
      </c>
      <c r="AS85" s="159">
        <v>0</v>
      </c>
      <c r="AT85" s="159">
        <v>0</v>
      </c>
      <c r="AU85" s="159">
        <v>0</v>
      </c>
      <c r="AV85" s="159">
        <v>0</v>
      </c>
      <c r="AW85" s="159">
        <v>0</v>
      </c>
      <c r="AX85" s="159">
        <v>0</v>
      </c>
      <c r="AY85" s="159">
        <v>0</v>
      </c>
      <c r="AZ85" s="159">
        <v>0</v>
      </c>
      <c r="BA85" s="159">
        <v>0</v>
      </c>
      <c r="BB85" s="159">
        <v>0</v>
      </c>
      <c r="BC85" s="159">
        <v>0</v>
      </c>
      <c r="BD85" s="159">
        <v>0</v>
      </c>
      <c r="BE85" s="159">
        <v>0</v>
      </c>
      <c r="BF85" s="159">
        <v>0</v>
      </c>
      <c r="BG85" s="159">
        <v>0</v>
      </c>
      <c r="BH85" s="159">
        <v>0</v>
      </c>
      <c r="BI85" s="159">
        <v>0</v>
      </c>
      <c r="BJ85" s="159">
        <v>2.3854757613040265</v>
      </c>
      <c r="BK85" s="159">
        <v>2.7799798323037712</v>
      </c>
      <c r="BL85" s="159">
        <v>145.43650100833483</v>
      </c>
      <c r="BM85" s="159">
        <v>193.92315446943357</v>
      </c>
      <c r="BN85" s="159">
        <v>266.81067065860327</v>
      </c>
      <c r="BO85" s="159">
        <v>77.89376230618096</v>
      </c>
      <c r="BP85" s="159">
        <v>83.761185046642368</v>
      </c>
      <c r="BQ85" s="159">
        <v>4.8547000187328013</v>
      </c>
      <c r="BR85" s="159">
        <v>6.144183842691306</v>
      </c>
      <c r="BS85" s="159">
        <v>1.8738021637673685</v>
      </c>
      <c r="BT85" s="159">
        <v>1.5587465546696961</v>
      </c>
      <c r="BU85" s="159">
        <v>54.094519769972067</v>
      </c>
      <c r="BV85" s="159">
        <v>20.090436254533998</v>
      </c>
      <c r="BW85" s="159">
        <v>10.24445929038221</v>
      </c>
      <c r="BX85" s="159">
        <v>42.667721208615234</v>
      </c>
      <c r="BY85" s="159">
        <v>3.0494338237993515</v>
      </c>
      <c r="BZ85" s="159">
        <v>54.84089139816632</v>
      </c>
      <c r="CA85" s="159">
        <v>18.911596363362527</v>
      </c>
      <c r="CB85" s="159">
        <v>14.089626285392535</v>
      </c>
      <c r="CC85" s="159">
        <v>13.181264971457907</v>
      </c>
      <c r="CD85" s="159">
        <v>13.181264971457907</v>
      </c>
      <c r="CE85" s="160">
        <v>13.181264971457907</v>
      </c>
    </row>
    <row r="86" spans="1:89" x14ac:dyDescent="0.35">
      <c r="A86" s="153"/>
      <c r="B86" s="53" t="s">
        <v>25</v>
      </c>
      <c r="C86" s="232" t="s">
        <v>257</v>
      </c>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v>189.0604099893182</v>
      </c>
      <c r="AI86" s="159">
        <v>217.24186395918002</v>
      </c>
      <c r="AJ86" s="159">
        <v>291.64676658977385</v>
      </c>
      <c r="AK86" s="159">
        <v>435.79447132057123</v>
      </c>
      <c r="AL86" s="159">
        <v>531.64070822038082</v>
      </c>
      <c r="AM86" s="159">
        <v>599.91337522552976</v>
      </c>
      <c r="AN86" s="159">
        <v>667.59777746960162</v>
      </c>
      <c r="AO86" s="159">
        <v>730.54411349699535</v>
      </c>
      <c r="AP86" s="159">
        <v>805.60849456809274</v>
      </c>
      <c r="AQ86" s="159">
        <v>838.18835992187337</v>
      </c>
      <c r="AR86" s="159">
        <v>760.26900000000001</v>
      </c>
      <c r="AS86" s="159">
        <v>936.29321192193368</v>
      </c>
      <c r="AT86" s="159">
        <v>1162.117</v>
      </c>
      <c r="AU86" s="159">
        <v>670.327</v>
      </c>
      <c r="AV86" s="159">
        <v>724.20100000000002</v>
      </c>
      <c r="AW86" s="159">
        <v>941.47799999999995</v>
      </c>
      <c r="AX86" s="159">
        <v>973.24916299999973</v>
      </c>
      <c r="AY86" s="159">
        <v>991.50290500000006</v>
      </c>
      <c r="AZ86" s="159">
        <v>1035.1050220000002</v>
      </c>
      <c r="BA86" s="159">
        <v>1079.5440269999999</v>
      </c>
      <c r="BB86" s="159">
        <v>1124.7226409999994</v>
      </c>
      <c r="BC86" s="159">
        <v>1163.735510948489</v>
      </c>
      <c r="BD86" s="159">
        <v>1229.3620240181656</v>
      </c>
      <c r="BE86" s="159">
        <v>1349.4457237699216</v>
      </c>
      <c r="BF86" s="159">
        <v>1430.8457317625675</v>
      </c>
      <c r="BG86" s="159">
        <v>1612.517104499429</v>
      </c>
      <c r="BH86" s="159">
        <v>1828.5273484448542</v>
      </c>
      <c r="BI86" s="159">
        <v>1843.2959341159444</v>
      </c>
      <c r="BJ86" s="159">
        <v>2003.9939900362206</v>
      </c>
      <c r="BK86" s="159">
        <v>2046.6136160962108</v>
      </c>
      <c r="BL86" s="159">
        <v>2162.8252108384918</v>
      </c>
      <c r="BM86" s="159">
        <v>2239.7459853678515</v>
      </c>
      <c r="BN86" s="159">
        <v>2273.0145576027198</v>
      </c>
      <c r="BO86" s="159">
        <v>2227.1295013956719</v>
      </c>
      <c r="BP86" s="159">
        <v>2136.5856605519407</v>
      </c>
      <c r="BQ86" s="159"/>
      <c r="BR86" s="159"/>
      <c r="BS86" s="159"/>
      <c r="BT86" s="159"/>
      <c r="BU86" s="159"/>
      <c r="BV86" s="159"/>
      <c r="BW86" s="159"/>
      <c r="BX86" s="159"/>
      <c r="BY86" s="159"/>
      <c r="BZ86" s="159"/>
      <c r="CA86" s="159"/>
      <c r="CB86" s="159"/>
      <c r="CC86" s="159"/>
      <c r="CD86" s="159"/>
      <c r="CE86" s="160"/>
    </row>
    <row r="87" spans="1:89" x14ac:dyDescent="0.35">
      <c r="A87" s="153"/>
      <c r="B87" s="53" t="s">
        <v>258</v>
      </c>
      <c r="C87" s="232" t="s">
        <v>251</v>
      </c>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v>16</v>
      </c>
      <c r="AI87" s="159">
        <v>16</v>
      </c>
      <c r="AJ87" s="159">
        <v>16</v>
      </c>
      <c r="AK87" s="159">
        <v>17</v>
      </c>
      <c r="AL87" s="159">
        <v>17</v>
      </c>
      <c r="AM87" s="159">
        <v>17</v>
      </c>
      <c r="AN87" s="159">
        <v>17</v>
      </c>
      <c r="AO87" s="159">
        <v>18</v>
      </c>
      <c r="AP87" s="159">
        <v>18</v>
      </c>
      <c r="AQ87" s="159">
        <v>2.6080000000000001</v>
      </c>
      <c r="AR87" s="159">
        <v>0</v>
      </c>
      <c r="AS87" s="159">
        <v>0</v>
      </c>
      <c r="AT87" s="159">
        <v>0</v>
      </c>
      <c r="AU87" s="159">
        <v>0</v>
      </c>
      <c r="AV87" s="159">
        <v>0</v>
      </c>
      <c r="AW87" s="159">
        <v>0</v>
      </c>
      <c r="AX87" s="159">
        <v>0</v>
      </c>
      <c r="AY87" s="159">
        <v>0</v>
      </c>
      <c r="AZ87" s="159">
        <v>0</v>
      </c>
      <c r="BA87" s="159">
        <v>0</v>
      </c>
      <c r="BB87" s="159">
        <v>0</v>
      </c>
      <c r="BC87" s="159">
        <v>0</v>
      </c>
      <c r="BD87" s="159">
        <v>0</v>
      </c>
      <c r="BE87" s="159">
        <v>0</v>
      </c>
      <c r="BF87" s="159">
        <v>0</v>
      </c>
      <c r="BG87" s="159">
        <v>0</v>
      </c>
      <c r="BH87" s="159">
        <v>0</v>
      </c>
      <c r="BI87" s="159">
        <v>0</v>
      </c>
      <c r="BJ87" s="159">
        <v>0</v>
      </c>
      <c r="BK87" s="159">
        <v>0</v>
      </c>
      <c r="BL87" s="159">
        <v>0</v>
      </c>
      <c r="BM87" s="159">
        <v>0</v>
      </c>
      <c r="BN87" s="159">
        <v>0</v>
      </c>
      <c r="BO87" s="159">
        <v>0</v>
      </c>
      <c r="BP87" s="159">
        <v>0</v>
      </c>
      <c r="BQ87" s="159">
        <v>0</v>
      </c>
      <c r="BR87" s="159">
        <v>0</v>
      </c>
      <c r="BS87" s="159">
        <v>0</v>
      </c>
      <c r="BT87" s="159">
        <v>0</v>
      </c>
      <c r="BU87" s="159">
        <v>0</v>
      </c>
      <c r="BV87" s="159">
        <v>0</v>
      </c>
      <c r="BW87" s="159">
        <v>0</v>
      </c>
      <c r="BX87" s="159">
        <v>0</v>
      </c>
      <c r="BY87" s="159">
        <v>0</v>
      </c>
      <c r="BZ87" s="159">
        <v>0</v>
      </c>
      <c r="CA87" s="159">
        <v>0</v>
      </c>
      <c r="CB87" s="159">
        <v>0</v>
      </c>
      <c r="CC87" s="159">
        <v>0</v>
      </c>
      <c r="CD87" s="159">
        <v>0</v>
      </c>
      <c r="CE87" s="160">
        <v>0</v>
      </c>
    </row>
    <row r="88" spans="1:89" x14ac:dyDescent="0.35">
      <c r="A88" s="153"/>
      <c r="B88" s="53" t="s">
        <v>259</v>
      </c>
      <c r="C88" s="232" t="s">
        <v>248</v>
      </c>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v>0</v>
      </c>
      <c r="AI88" s="159">
        <v>0</v>
      </c>
      <c r="AJ88" s="159">
        <v>0</v>
      </c>
      <c r="AK88" s="159">
        <v>0</v>
      </c>
      <c r="AL88" s="159">
        <v>0</v>
      </c>
      <c r="AM88" s="159">
        <v>0</v>
      </c>
      <c r="AN88" s="159">
        <v>0</v>
      </c>
      <c r="AO88" s="159">
        <v>0</v>
      </c>
      <c r="AP88" s="159">
        <v>0</v>
      </c>
      <c r="AQ88" s="159">
        <v>0</v>
      </c>
      <c r="AR88" s="159">
        <v>0</v>
      </c>
      <c r="AS88" s="159">
        <v>0</v>
      </c>
      <c r="AT88" s="159">
        <v>0</v>
      </c>
      <c r="AU88" s="159">
        <v>0</v>
      </c>
      <c r="AV88" s="159">
        <v>505.50842426823931</v>
      </c>
      <c r="AW88" s="159">
        <v>710.21289378353549</v>
      </c>
      <c r="AX88" s="159">
        <v>820.7658061912789</v>
      </c>
      <c r="AY88" s="159">
        <v>1007.9813777872349</v>
      </c>
      <c r="AZ88" s="159">
        <v>1212.5307624595152</v>
      </c>
      <c r="BA88" s="159">
        <v>1373.3434446659953</v>
      </c>
      <c r="BB88" s="159">
        <v>1529.2386319993936</v>
      </c>
      <c r="BC88" s="159">
        <v>1685.0312370699578</v>
      </c>
      <c r="BD88" s="159">
        <v>1846.9692141166404</v>
      </c>
      <c r="BE88" s="159">
        <v>2044.6946975616393</v>
      </c>
      <c r="BF88" s="159">
        <v>2184.4949999999999</v>
      </c>
      <c r="BG88" s="159">
        <v>2399.912471946795</v>
      </c>
      <c r="BH88" s="159">
        <v>2608.7809999999999</v>
      </c>
      <c r="BI88" s="159">
        <v>2824.8410963032829</v>
      </c>
      <c r="BJ88" s="159">
        <v>3059.7591478660306</v>
      </c>
      <c r="BK88" s="159">
        <v>3359.1290942770729</v>
      </c>
      <c r="BL88" s="159">
        <v>3619.5934670833412</v>
      </c>
      <c r="BM88" s="159">
        <v>3989.1991157989637</v>
      </c>
      <c r="BN88" s="159">
        <v>4200.2916762362729</v>
      </c>
      <c r="BO88" s="159">
        <v>4351.2435542558051</v>
      </c>
      <c r="BP88" s="159">
        <v>4620.0866791328817</v>
      </c>
      <c r="BQ88" s="159">
        <v>4770.7953469207459</v>
      </c>
      <c r="BR88" s="159">
        <v>5009.9905589028167</v>
      </c>
      <c r="BS88" s="159">
        <v>4766.3278780454339</v>
      </c>
      <c r="BT88" s="159">
        <v>4478.3398482512839</v>
      </c>
      <c r="BU88" s="159">
        <v>3842.5519515868186</v>
      </c>
      <c r="BV88" s="159">
        <v>3525.5145970952212</v>
      </c>
      <c r="BW88" s="159">
        <v>3311.6174378432311</v>
      </c>
      <c r="BX88" s="159">
        <v>2692.7846662362344</v>
      </c>
      <c r="BY88" s="159">
        <v>2447.4057560989208</v>
      </c>
      <c r="BZ88" s="159">
        <v>2351.4160409779051</v>
      </c>
      <c r="CA88" s="159">
        <v>2396.4431714660964</v>
      </c>
      <c r="CB88" s="159">
        <v>2332.9455605741587</v>
      </c>
      <c r="CC88" s="159">
        <v>2083.6866088109159</v>
      </c>
      <c r="CD88" s="159">
        <v>1820.6456933551081</v>
      </c>
      <c r="CE88" s="160">
        <v>1633.0421865874507</v>
      </c>
    </row>
    <row r="89" spans="1:89" ht="25.5" customHeight="1" x14ac:dyDescent="0.35">
      <c r="A89" s="153"/>
      <c r="B89" s="53" t="s">
        <v>266</v>
      </c>
      <c r="C89" s="232" t="s">
        <v>248</v>
      </c>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v>0</v>
      </c>
      <c r="BA89" s="159">
        <v>0</v>
      </c>
      <c r="BB89" s="159">
        <v>0</v>
      </c>
      <c r="BC89" s="159">
        <v>0</v>
      </c>
      <c r="BD89" s="159">
        <v>0</v>
      </c>
      <c r="BE89" s="159">
        <v>0</v>
      </c>
      <c r="BF89" s="159">
        <v>0</v>
      </c>
      <c r="BG89" s="159">
        <v>0</v>
      </c>
      <c r="BH89" s="159">
        <v>0</v>
      </c>
      <c r="BI89" s="159">
        <v>3</v>
      </c>
      <c r="BJ89" s="159">
        <v>7</v>
      </c>
      <c r="BK89" s="159">
        <v>13.497025149999999</v>
      </c>
      <c r="BL89" s="159">
        <v>38.534542930000001</v>
      </c>
      <c r="BM89" s="159">
        <v>34.154483699999993</v>
      </c>
      <c r="BN89" s="159">
        <v>45.768576209999999</v>
      </c>
      <c r="BO89" s="159">
        <v>74.136923039999985</v>
      </c>
      <c r="BP89" s="159">
        <v>110.91288990999999</v>
      </c>
      <c r="BQ89" s="159">
        <v>159.75237205000002</v>
      </c>
      <c r="BR89" s="159">
        <v>187.89459571</v>
      </c>
      <c r="BS89" s="159">
        <v>208.81836001000002</v>
      </c>
      <c r="BT89" s="159">
        <v>194.73461820000003</v>
      </c>
      <c r="BU89" s="159">
        <v>217.75776851000001</v>
      </c>
      <c r="BV89" s="159">
        <v>211.78247487000004</v>
      </c>
      <c r="BW89" s="159">
        <v>212.26699853</v>
      </c>
      <c r="BX89" s="159">
        <v>218.93365956000008</v>
      </c>
      <c r="BY89" s="159">
        <v>242.66823621</v>
      </c>
      <c r="BZ89" s="159">
        <v>233.32354250784422</v>
      </c>
      <c r="CA89" s="159">
        <v>238.82587718511252</v>
      </c>
      <c r="CB89" s="159">
        <v>244.07402629910385</v>
      </c>
      <c r="CC89" s="159">
        <v>249.32370147336522</v>
      </c>
      <c r="CD89" s="159">
        <v>252.43289518296046</v>
      </c>
      <c r="CE89" s="160">
        <v>255.2603414812983</v>
      </c>
    </row>
    <row r="90" spans="1:89" x14ac:dyDescent="0.35">
      <c r="A90" s="153"/>
      <c r="B90" s="53" t="s">
        <v>267</v>
      </c>
      <c r="C90" s="232" t="s">
        <v>257</v>
      </c>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c r="AN90" s="159"/>
      <c r="AO90" s="159"/>
      <c r="AP90" s="159"/>
      <c r="AQ90" s="159">
        <v>0</v>
      </c>
      <c r="AR90" s="159">
        <v>0</v>
      </c>
      <c r="AS90" s="159">
        <v>0</v>
      </c>
      <c r="AT90" s="159">
        <v>0</v>
      </c>
      <c r="AU90" s="159">
        <v>0</v>
      </c>
      <c r="AV90" s="159">
        <v>0</v>
      </c>
      <c r="AW90" s="159">
        <v>0</v>
      </c>
      <c r="AX90" s="159">
        <v>0</v>
      </c>
      <c r="AY90" s="159">
        <v>0</v>
      </c>
      <c r="AZ90" s="159">
        <v>0</v>
      </c>
      <c r="BA90" s="159">
        <v>0</v>
      </c>
      <c r="BB90" s="159">
        <v>0</v>
      </c>
      <c r="BC90" s="159">
        <v>0</v>
      </c>
      <c r="BD90" s="159">
        <v>0</v>
      </c>
      <c r="BE90" s="159">
        <v>0</v>
      </c>
      <c r="BF90" s="159">
        <v>0</v>
      </c>
      <c r="BG90" s="159">
        <v>0</v>
      </c>
      <c r="BH90" s="159">
        <v>0</v>
      </c>
      <c r="BI90" s="159">
        <v>0</v>
      </c>
      <c r="BJ90" s="159">
        <v>22.992533999999999</v>
      </c>
      <c r="BK90" s="159">
        <v>22.396319999999999</v>
      </c>
      <c r="BL90" s="159">
        <v>23.618407999999999</v>
      </c>
      <c r="BM90" s="159">
        <v>22.115864999999999</v>
      </c>
      <c r="BN90" s="159">
        <v>20.338511999999998</v>
      </c>
      <c r="BO90" s="159">
        <v>21.323773484530555</v>
      </c>
      <c r="BP90" s="159">
        <v>18.545211999999999</v>
      </c>
      <c r="BQ90" s="159">
        <v>17.904194</v>
      </c>
      <c r="BR90" s="159">
        <v>16.738534999999999</v>
      </c>
      <c r="BS90" s="159">
        <v>14.297962929999997</v>
      </c>
      <c r="BT90" s="159">
        <v>13.080097299999998</v>
      </c>
      <c r="BU90" s="159">
        <v>11.470037099999999</v>
      </c>
      <c r="BV90" s="159">
        <v>12.475959119999999</v>
      </c>
      <c r="BW90" s="159">
        <v>9.6425249466657483</v>
      </c>
      <c r="BX90" s="159">
        <v>14.784030843881922</v>
      </c>
      <c r="BY90" s="159">
        <v>11.565908513843006</v>
      </c>
      <c r="BZ90" s="159">
        <v>10.451338479911797</v>
      </c>
      <c r="CA90" s="159">
        <v>11.166373772465143</v>
      </c>
      <c r="CB90" s="159">
        <v>11.469148392026398</v>
      </c>
      <c r="CC90" s="159">
        <v>11.316808172867603</v>
      </c>
      <c r="CD90" s="159">
        <v>12.272131058421976</v>
      </c>
      <c r="CE90" s="160">
        <v>12.578755599236175</v>
      </c>
    </row>
    <row r="91" spans="1:89" x14ac:dyDescent="0.35">
      <c r="A91" s="153"/>
      <c r="B91" s="53" t="s">
        <v>365</v>
      </c>
      <c r="C91" s="232" t="s">
        <v>257</v>
      </c>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v>320.9395900106818</v>
      </c>
      <c r="AI91" s="159">
        <v>352.75813604081998</v>
      </c>
      <c r="AJ91" s="159">
        <v>455.35323341022615</v>
      </c>
      <c r="AK91" s="159">
        <v>736.40552867942881</v>
      </c>
      <c r="AL91" s="159">
        <v>946.35929177961918</v>
      </c>
      <c r="AM91" s="159">
        <v>1119.0866247744702</v>
      </c>
      <c r="AN91" s="159">
        <v>1260.4022225303984</v>
      </c>
      <c r="AO91" s="159">
        <v>1413.4558865030046</v>
      </c>
      <c r="AP91" s="159">
        <v>1518.3915054319073</v>
      </c>
      <c r="AQ91" s="159">
        <v>1572.8116400781266</v>
      </c>
      <c r="AR91" s="159">
        <v>1819.8820000000001</v>
      </c>
      <c r="AS91" s="159">
        <v>2044.9829999999999</v>
      </c>
      <c r="AT91" s="159">
        <v>2323.52</v>
      </c>
      <c r="AU91" s="159">
        <v>2573.1280000000002</v>
      </c>
      <c r="AV91" s="159">
        <v>2807.8249999999998</v>
      </c>
      <c r="AW91" s="159">
        <v>3189.0050000000001</v>
      </c>
      <c r="AX91" s="159">
        <v>3402.2148963971672</v>
      </c>
      <c r="AY91" s="159">
        <v>3614.8473488867526</v>
      </c>
      <c r="AZ91" s="159">
        <v>3751.9206727282358</v>
      </c>
      <c r="BA91" s="159">
        <v>3788.0146137757624</v>
      </c>
      <c r="BB91" s="159">
        <v>3851.7417929521921</v>
      </c>
      <c r="BC91" s="159">
        <v>3997.2728888889624</v>
      </c>
      <c r="BD91" s="159">
        <v>4207.3417317175063</v>
      </c>
      <c r="BE91" s="159">
        <v>4458.6120397296809</v>
      </c>
      <c r="BF91" s="159">
        <v>4782.8062827579006</v>
      </c>
      <c r="BG91" s="159">
        <v>4439.9426964228405</v>
      </c>
      <c r="BH91" s="159">
        <v>4548.4601171225586</v>
      </c>
      <c r="BI91" s="159">
        <v>4563.9384927414358</v>
      </c>
      <c r="BJ91" s="159">
        <v>4861.4789099542368</v>
      </c>
      <c r="BK91" s="159">
        <v>4923.6027084858815</v>
      </c>
      <c r="BL91" s="159">
        <v>5503.9442212258709</v>
      </c>
      <c r="BM91" s="159">
        <v>5762.4397376097304</v>
      </c>
      <c r="BN91" s="159">
        <v>5948.9797621593234</v>
      </c>
      <c r="BO91" s="159">
        <v>6241.622946717006</v>
      </c>
      <c r="BP91" s="159">
        <v>6427.139962759471</v>
      </c>
      <c r="BQ91" s="159">
        <v>6544.0581409153201</v>
      </c>
      <c r="BR91" s="159">
        <v>6578.0549409279665</v>
      </c>
      <c r="BS91" s="159">
        <v>6527.4880116677159</v>
      </c>
      <c r="BT91" s="159">
        <v>6329.2889150000001</v>
      </c>
      <c r="BU91" s="159">
        <v>6088.1434402404884</v>
      </c>
      <c r="BV91" s="159">
        <v>5834.4756976856261</v>
      </c>
      <c r="BW91" s="159">
        <v>5764.5872541995759</v>
      </c>
      <c r="BX91" s="159">
        <v>5766.2510478545228</v>
      </c>
      <c r="BY91" s="159">
        <v>5705.8139709414354</v>
      </c>
      <c r="BZ91" s="159">
        <v>5620.3973008053163</v>
      </c>
      <c r="CA91" s="159">
        <v>5937.5092564712786</v>
      </c>
      <c r="CB91" s="159">
        <v>6046.7969694052254</v>
      </c>
      <c r="CC91" s="159">
        <v>5920.111832436548</v>
      </c>
      <c r="CD91" s="159">
        <v>5815.952320628614</v>
      </c>
      <c r="CE91" s="160">
        <v>5949.7398403802199</v>
      </c>
    </row>
    <row r="92" spans="1:89" x14ac:dyDescent="0.35">
      <c r="A92" s="153"/>
      <c r="B92" s="53" t="s">
        <v>366</v>
      </c>
      <c r="C92" s="232"/>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f t="shared" ref="AH92:BM92" si="20">AH93+AH94</f>
        <v>71.120099769629675</v>
      </c>
      <c r="AI92" s="159">
        <f t="shared" si="20"/>
        <v>83.345426824182638</v>
      </c>
      <c r="AJ92" s="159">
        <f t="shared" si="20"/>
        <v>94.370105250716534</v>
      </c>
      <c r="AK92" s="159">
        <f t="shared" si="20"/>
        <v>110.66288980977642</v>
      </c>
      <c r="AL92" s="159">
        <f t="shared" si="20"/>
        <v>128.61414610719504</v>
      </c>
      <c r="AM92" s="159">
        <f t="shared" si="20"/>
        <v>153.48687985122868</v>
      </c>
      <c r="AN92" s="159">
        <f t="shared" si="20"/>
        <v>191.30709195442361</v>
      </c>
      <c r="AO92" s="159">
        <f t="shared" si="20"/>
        <v>239.64154717188583</v>
      </c>
      <c r="AP92" s="159">
        <f t="shared" si="20"/>
        <v>311.95285567404869</v>
      </c>
      <c r="AQ92" s="159">
        <f t="shared" si="20"/>
        <v>390.60219982712812</v>
      </c>
      <c r="AR92" s="159">
        <f t="shared" si="20"/>
        <v>480.31102733848672</v>
      </c>
      <c r="AS92" s="159">
        <f t="shared" si="20"/>
        <v>594.5923392677048</v>
      </c>
      <c r="AT92" s="159">
        <f t="shared" si="20"/>
        <v>738.00186813463529</v>
      </c>
      <c r="AU92" s="159">
        <f t="shared" si="20"/>
        <v>936.37148480674375</v>
      </c>
      <c r="AV92" s="159">
        <f t="shared" si="20"/>
        <v>1056.2527841651299</v>
      </c>
      <c r="AW92" s="159">
        <f t="shared" si="20"/>
        <v>1173.2518869262608</v>
      </c>
      <c r="AX92" s="159">
        <f t="shared" si="20"/>
        <v>1248.152478671044</v>
      </c>
      <c r="AY92" s="159">
        <f t="shared" si="20"/>
        <v>1072.0921882684913</v>
      </c>
      <c r="AZ92" s="159">
        <f t="shared" si="20"/>
        <v>868.89486843650786</v>
      </c>
      <c r="BA92" s="159">
        <f t="shared" si="20"/>
        <v>667.92788305449221</v>
      </c>
      <c r="BB92" s="159">
        <f t="shared" si="20"/>
        <v>430.74825690999194</v>
      </c>
      <c r="BC92" s="159">
        <f t="shared" si="20"/>
        <v>160.73253085948892</v>
      </c>
      <c r="BD92" s="159">
        <f t="shared" si="20"/>
        <v>3.0840000000000001</v>
      </c>
      <c r="BE92" s="159">
        <f t="shared" si="20"/>
        <v>0</v>
      </c>
      <c r="BF92" s="159">
        <f t="shared" si="20"/>
        <v>0</v>
      </c>
      <c r="BG92" s="159">
        <f t="shared" si="20"/>
        <v>0</v>
      </c>
      <c r="BH92" s="159">
        <f t="shared" si="20"/>
        <v>0</v>
      </c>
      <c r="BI92" s="159">
        <f t="shared" si="20"/>
        <v>0</v>
      </c>
      <c r="BJ92" s="159">
        <f t="shared" si="20"/>
        <v>0</v>
      </c>
      <c r="BK92" s="159">
        <f t="shared" si="20"/>
        <v>0</v>
      </c>
      <c r="BL92" s="159">
        <f t="shared" si="20"/>
        <v>0</v>
      </c>
      <c r="BM92" s="159">
        <f t="shared" si="20"/>
        <v>0</v>
      </c>
      <c r="BN92" s="159">
        <f t="shared" ref="BN92:CE92" si="21">BN93+BN94</f>
        <v>0</v>
      </c>
      <c r="BO92" s="159">
        <f t="shared" si="21"/>
        <v>0</v>
      </c>
      <c r="BP92" s="159">
        <f t="shared" si="21"/>
        <v>0</v>
      </c>
      <c r="BQ92" s="159">
        <f t="shared" si="21"/>
        <v>0</v>
      </c>
      <c r="BR92" s="159">
        <f t="shared" si="21"/>
        <v>0</v>
      </c>
      <c r="BS92" s="159">
        <f t="shared" si="21"/>
        <v>0</v>
      </c>
      <c r="BT92" s="159">
        <f t="shared" si="21"/>
        <v>0</v>
      </c>
      <c r="BU92" s="159">
        <f t="shared" si="21"/>
        <v>0</v>
      </c>
      <c r="BV92" s="159">
        <f t="shared" si="21"/>
        <v>0</v>
      </c>
      <c r="BW92" s="159">
        <f t="shared" si="21"/>
        <v>0</v>
      </c>
      <c r="BX92" s="159">
        <f t="shared" si="21"/>
        <v>0</v>
      </c>
      <c r="BY92" s="159">
        <f t="shared" si="21"/>
        <v>0</v>
      </c>
      <c r="BZ92" s="159">
        <f t="shared" si="21"/>
        <v>0</v>
      </c>
      <c r="CA92" s="159">
        <f t="shared" si="21"/>
        <v>0</v>
      </c>
      <c r="CB92" s="159">
        <f t="shared" si="21"/>
        <v>0</v>
      </c>
      <c r="CC92" s="159">
        <f t="shared" si="21"/>
        <v>0</v>
      </c>
      <c r="CD92" s="159">
        <f t="shared" si="21"/>
        <v>0</v>
      </c>
      <c r="CE92" s="160">
        <f t="shared" si="21"/>
        <v>0</v>
      </c>
      <c r="CJ92" s="236"/>
      <c r="CK92" s="236"/>
    </row>
    <row r="93" spans="1:89" x14ac:dyDescent="0.35">
      <c r="A93" s="153"/>
      <c r="B93" s="73" t="s">
        <v>360</v>
      </c>
      <c r="C93" s="232" t="s">
        <v>257</v>
      </c>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v>71.120099769629675</v>
      </c>
      <c r="AI93" s="159">
        <v>83.242863686781405</v>
      </c>
      <c r="AJ93" s="159">
        <v>94.031094765553775</v>
      </c>
      <c r="AK93" s="159">
        <v>109.78057859312652</v>
      </c>
      <c r="AL93" s="159">
        <v>126.77669589378296</v>
      </c>
      <c r="AM93" s="159">
        <v>151.11139023287083</v>
      </c>
      <c r="AN93" s="159">
        <v>187.43216636458706</v>
      </c>
      <c r="AO93" s="159">
        <v>233.95503639362974</v>
      </c>
      <c r="AP93" s="159">
        <v>301.99596749420692</v>
      </c>
      <c r="AQ93" s="159">
        <v>375.37745151689109</v>
      </c>
      <c r="AR93" s="159">
        <v>458.75205236600652</v>
      </c>
      <c r="AS93" s="159">
        <v>563.46764543914014</v>
      </c>
      <c r="AT93" s="159">
        <v>693.67776212835031</v>
      </c>
      <c r="AU93" s="159">
        <v>872.69164712956422</v>
      </c>
      <c r="AV93" s="159">
        <v>977.77696232569713</v>
      </c>
      <c r="AW93" s="159">
        <v>1075.4495006467575</v>
      </c>
      <c r="AX93" s="159">
        <v>1132.0969886808366</v>
      </c>
      <c r="AY93" s="159">
        <v>956.44585808371539</v>
      </c>
      <c r="AZ93" s="159">
        <v>767.62193724510246</v>
      </c>
      <c r="BA93" s="159">
        <v>589.26139928678288</v>
      </c>
      <c r="BB93" s="159">
        <v>376.793301450684</v>
      </c>
      <c r="BC93" s="159">
        <v>140.4782449682954</v>
      </c>
      <c r="BD93" s="159">
        <v>3.0840000000000001</v>
      </c>
      <c r="BE93" s="159">
        <v>0</v>
      </c>
      <c r="BF93" s="159">
        <v>0</v>
      </c>
      <c r="BG93" s="159">
        <v>0</v>
      </c>
      <c r="BH93" s="159">
        <v>0</v>
      </c>
      <c r="BI93" s="159">
        <v>0</v>
      </c>
      <c r="BJ93" s="159">
        <v>0</v>
      </c>
      <c r="BK93" s="159">
        <v>0</v>
      </c>
      <c r="BL93" s="159">
        <v>0</v>
      </c>
      <c r="BM93" s="159">
        <v>0</v>
      </c>
      <c r="BN93" s="159">
        <v>0</v>
      </c>
      <c r="BO93" s="159">
        <v>0</v>
      </c>
      <c r="BP93" s="159">
        <v>0</v>
      </c>
      <c r="BQ93" s="159">
        <v>0</v>
      </c>
      <c r="BR93" s="159">
        <v>0</v>
      </c>
      <c r="BS93" s="159">
        <v>0</v>
      </c>
      <c r="BT93" s="159">
        <v>0</v>
      </c>
      <c r="BU93" s="159">
        <v>0</v>
      </c>
      <c r="BV93" s="159">
        <v>0</v>
      </c>
      <c r="BW93" s="159">
        <v>0</v>
      </c>
      <c r="BX93" s="159">
        <v>0</v>
      </c>
      <c r="BY93" s="159">
        <v>0</v>
      </c>
      <c r="BZ93" s="159">
        <v>0</v>
      </c>
      <c r="CA93" s="159">
        <v>0</v>
      </c>
      <c r="CB93" s="159">
        <v>0</v>
      </c>
      <c r="CC93" s="159">
        <v>0</v>
      </c>
      <c r="CD93" s="159">
        <v>0</v>
      </c>
      <c r="CE93" s="160">
        <v>0</v>
      </c>
      <c r="CJ93" s="236"/>
      <c r="CK93" s="236"/>
    </row>
    <row r="94" spans="1:89" s="108" customFormat="1" x14ac:dyDescent="0.35">
      <c r="A94" s="171"/>
      <c r="B94" s="73" t="s">
        <v>361</v>
      </c>
      <c r="C94" s="232" t="s">
        <v>257</v>
      </c>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159">
        <v>0</v>
      </c>
      <c r="AI94" s="159">
        <v>0.10256313740122944</v>
      </c>
      <c r="AJ94" s="159">
        <v>0.339010485162763</v>
      </c>
      <c r="AK94" s="159">
        <v>0.88231121664990164</v>
      </c>
      <c r="AL94" s="159">
        <v>1.8374502134120854</v>
      </c>
      <c r="AM94" s="159">
        <v>2.3754896183578387</v>
      </c>
      <c r="AN94" s="159">
        <v>3.874925589836558</v>
      </c>
      <c r="AO94" s="159">
        <v>5.6865107782560864</v>
      </c>
      <c r="AP94" s="159">
        <v>9.9568881798417888</v>
      </c>
      <c r="AQ94" s="159">
        <v>15.224748310237054</v>
      </c>
      <c r="AR94" s="159">
        <v>21.558974972480229</v>
      </c>
      <c r="AS94" s="159">
        <v>31.124693828564666</v>
      </c>
      <c r="AT94" s="159">
        <v>44.324106006285028</v>
      </c>
      <c r="AU94" s="159">
        <v>63.679837677179577</v>
      </c>
      <c r="AV94" s="159">
        <v>78.475821839432896</v>
      </c>
      <c r="AW94" s="159">
        <v>97.802386279503267</v>
      </c>
      <c r="AX94" s="159">
        <v>116.05548999020743</v>
      </c>
      <c r="AY94" s="159">
        <v>115.64633018477583</v>
      </c>
      <c r="AZ94" s="159">
        <v>101.27293119140541</v>
      </c>
      <c r="BA94" s="159">
        <v>78.666483767709352</v>
      </c>
      <c r="BB94" s="159">
        <v>53.954955459307946</v>
      </c>
      <c r="BC94" s="159">
        <v>20.254285891193518</v>
      </c>
      <c r="BD94" s="159">
        <v>0</v>
      </c>
      <c r="BE94" s="159">
        <v>0</v>
      </c>
      <c r="BF94" s="159">
        <v>0</v>
      </c>
      <c r="BG94" s="159">
        <v>0</v>
      </c>
      <c r="BH94" s="159">
        <v>0</v>
      </c>
      <c r="BI94" s="159">
        <v>0</v>
      </c>
      <c r="BJ94" s="159">
        <v>0</v>
      </c>
      <c r="BK94" s="159">
        <v>0</v>
      </c>
      <c r="BL94" s="159">
        <v>0</v>
      </c>
      <c r="BM94" s="159">
        <v>0</v>
      </c>
      <c r="BN94" s="159">
        <v>0</v>
      </c>
      <c r="BO94" s="159">
        <v>0</v>
      </c>
      <c r="BP94" s="159">
        <v>0</v>
      </c>
      <c r="BQ94" s="159">
        <v>0</v>
      </c>
      <c r="BR94" s="159">
        <v>0</v>
      </c>
      <c r="BS94" s="159">
        <v>0</v>
      </c>
      <c r="BT94" s="159">
        <v>0</v>
      </c>
      <c r="BU94" s="159">
        <v>0</v>
      </c>
      <c r="BV94" s="159">
        <v>0</v>
      </c>
      <c r="BW94" s="159">
        <v>0</v>
      </c>
      <c r="BX94" s="159">
        <v>0</v>
      </c>
      <c r="BY94" s="159">
        <v>0</v>
      </c>
      <c r="BZ94" s="159">
        <v>0</v>
      </c>
      <c r="CA94" s="159">
        <v>0</v>
      </c>
      <c r="CB94" s="159">
        <v>0</v>
      </c>
      <c r="CC94" s="159">
        <v>0</v>
      </c>
      <c r="CD94" s="159">
        <v>0</v>
      </c>
      <c r="CE94" s="160">
        <v>0</v>
      </c>
    </row>
    <row r="95" spans="1:89" ht="25.5" customHeight="1" x14ac:dyDescent="0.35">
      <c r="A95" s="153"/>
      <c r="B95" s="53" t="s">
        <v>353</v>
      </c>
      <c r="C95" s="232"/>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v>558.19701834134617</v>
      </c>
      <c r="AI95" s="159">
        <v>620.88224500000001</v>
      </c>
      <c r="AJ95" s="159">
        <v>724.58276230769229</v>
      </c>
      <c r="AK95" s="159">
        <v>921.07746999999995</v>
      </c>
      <c r="AL95" s="159">
        <v>935.84200699999997</v>
      </c>
      <c r="AM95" s="159">
        <v>980.17922024999996</v>
      </c>
      <c r="AN95" s="159">
        <v>1183.0227809999999</v>
      </c>
      <c r="AO95" s="159">
        <v>1364.9896094285714</v>
      </c>
      <c r="AP95" s="159">
        <v>1451.7818833333333</v>
      </c>
      <c r="AQ95" s="159">
        <v>1562.8152170000001</v>
      </c>
      <c r="AR95" s="159">
        <v>1833.6015796666668</v>
      </c>
      <c r="AS95" s="159">
        <v>2026.8344213333332</v>
      </c>
      <c r="AT95" s="159">
        <v>2277.7609313333332</v>
      </c>
      <c r="AU95" s="159">
        <v>2724.8265649999998</v>
      </c>
      <c r="AV95" s="159">
        <v>3689.2059093333332</v>
      </c>
      <c r="AW95" s="159">
        <v>3895.6549436666664</v>
      </c>
      <c r="AX95" s="159">
        <v>3925.5360000000001</v>
      </c>
      <c r="AY95" s="159">
        <v>3841.1390000000001</v>
      </c>
      <c r="AZ95" s="159">
        <v>3764.2959999999998</v>
      </c>
      <c r="BA95" s="159">
        <v>3721.3679999999999</v>
      </c>
      <c r="BB95" s="159">
        <v>3565.866</v>
      </c>
      <c r="BC95" s="159">
        <v>3725.9639999999999</v>
      </c>
      <c r="BD95" s="159">
        <v>4031.8580000000002</v>
      </c>
      <c r="BE95" s="159">
        <v>4416.0640000000003</v>
      </c>
      <c r="BF95" s="159">
        <v>4405.0969999999998</v>
      </c>
      <c r="BG95" s="159">
        <v>2470.8219999999997</v>
      </c>
      <c r="BH95" s="237">
        <v>0</v>
      </c>
      <c r="BI95" s="159">
        <v>0</v>
      </c>
      <c r="BJ95" s="159">
        <v>0</v>
      </c>
      <c r="BK95" s="159">
        <v>0</v>
      </c>
      <c r="BL95" s="159">
        <v>0</v>
      </c>
      <c r="BM95" s="159">
        <v>0</v>
      </c>
      <c r="BN95" s="159">
        <v>0</v>
      </c>
      <c r="BO95" s="159">
        <v>0</v>
      </c>
      <c r="BP95" s="159">
        <v>0</v>
      </c>
      <c r="BQ95" s="159">
        <v>0</v>
      </c>
      <c r="BR95" s="159">
        <v>0</v>
      </c>
      <c r="BS95" s="159">
        <v>0</v>
      </c>
      <c r="BT95" s="159">
        <v>0</v>
      </c>
      <c r="BU95" s="159">
        <v>0</v>
      </c>
      <c r="BV95" s="159">
        <v>0</v>
      </c>
      <c r="BW95" s="159">
        <v>0</v>
      </c>
      <c r="BX95" s="159">
        <v>0</v>
      </c>
      <c r="BY95" s="159">
        <v>0</v>
      </c>
      <c r="BZ95" s="159">
        <v>0</v>
      </c>
      <c r="CA95" s="159">
        <v>0</v>
      </c>
      <c r="CB95" s="159">
        <v>0</v>
      </c>
      <c r="CC95" s="159">
        <v>0</v>
      </c>
      <c r="CD95" s="159">
        <v>0</v>
      </c>
      <c r="CE95" s="160">
        <v>0</v>
      </c>
    </row>
    <row r="96" spans="1:89" x14ac:dyDescent="0.35">
      <c r="A96" s="153"/>
      <c r="B96" s="73" t="s">
        <v>367</v>
      </c>
      <c r="C96" s="232" t="s">
        <v>257</v>
      </c>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v>0</v>
      </c>
      <c r="AI96" s="159">
        <v>7.9208541951414011</v>
      </c>
      <c r="AJ96" s="159">
        <v>14.257537551254522</v>
      </c>
      <c r="AK96" s="159">
        <v>18.217964648825223</v>
      </c>
      <c r="AL96" s="159">
        <v>30.891331361051463</v>
      </c>
      <c r="AM96" s="159">
        <v>82.376883629470569</v>
      </c>
      <c r="AN96" s="159">
        <v>158.41708390282801</v>
      </c>
      <c r="AO96" s="159">
        <v>275.64572599092071</v>
      </c>
      <c r="AP96" s="159">
        <v>396.04270975706999</v>
      </c>
      <c r="AQ96" s="159">
        <v>531.48931649398799</v>
      </c>
      <c r="AR96" s="159">
        <v>695.45099833341499</v>
      </c>
      <c r="AS96" s="159">
        <v>875.25438856312473</v>
      </c>
      <c r="AT96" s="159">
        <v>1012.7680845889809</v>
      </c>
      <c r="AU96" s="159">
        <v>1284.9325956024427</v>
      </c>
      <c r="AV96" s="159">
        <v>1549.3917064717893</v>
      </c>
      <c r="AW96" s="159">
        <v>1694.465297394725</v>
      </c>
      <c r="AX96" s="159">
        <v>1703.4202564991706</v>
      </c>
      <c r="AY96" s="159">
        <v>1500.1314740626374</v>
      </c>
      <c r="AZ96" s="159">
        <v>1421.519831098472</v>
      </c>
      <c r="BA96" s="159">
        <v>1299.9456455967315</v>
      </c>
      <c r="BB96" s="159">
        <v>1181.8139462800841</v>
      </c>
      <c r="BC96" s="159">
        <v>1112.7124440704331</v>
      </c>
      <c r="BD96" s="159">
        <v>1077.816952234662</v>
      </c>
      <c r="BE96" s="159">
        <v>1056.9938777475572</v>
      </c>
      <c r="BF96" s="159">
        <v>607.92077511202979</v>
      </c>
      <c r="BG96" s="159">
        <v>239.26332801532695</v>
      </c>
      <c r="BH96" s="237">
        <v>0</v>
      </c>
      <c r="BI96" s="159">
        <v>0</v>
      </c>
      <c r="BJ96" s="159">
        <v>0</v>
      </c>
      <c r="BK96" s="159">
        <v>0</v>
      </c>
      <c r="BL96" s="159">
        <v>0</v>
      </c>
      <c r="BM96" s="159">
        <v>0</v>
      </c>
      <c r="BN96" s="159">
        <v>0</v>
      </c>
      <c r="BO96" s="159">
        <v>0</v>
      </c>
      <c r="BP96" s="159">
        <v>0</v>
      </c>
      <c r="BQ96" s="159">
        <v>0</v>
      </c>
      <c r="BR96" s="159">
        <v>0</v>
      </c>
      <c r="BS96" s="159">
        <v>0</v>
      </c>
      <c r="BT96" s="159">
        <v>0</v>
      </c>
      <c r="BU96" s="159">
        <v>0</v>
      </c>
      <c r="BV96" s="159">
        <v>0</v>
      </c>
      <c r="BW96" s="159">
        <v>0</v>
      </c>
      <c r="BX96" s="159">
        <v>0</v>
      </c>
      <c r="BY96" s="159">
        <v>0</v>
      </c>
      <c r="BZ96" s="159">
        <v>0</v>
      </c>
      <c r="CA96" s="159">
        <v>0</v>
      </c>
      <c r="CB96" s="159">
        <v>0</v>
      </c>
      <c r="CC96" s="159">
        <v>0</v>
      </c>
      <c r="CD96" s="159">
        <v>0</v>
      </c>
      <c r="CE96" s="160">
        <v>0</v>
      </c>
    </row>
    <row r="97" spans="1:83" x14ac:dyDescent="0.35">
      <c r="A97" s="153"/>
      <c r="B97" s="73" t="s">
        <v>368</v>
      </c>
      <c r="C97" s="232" t="s">
        <v>257</v>
      </c>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f t="shared" ref="AH97:BM97" si="22">AH95-AH96</f>
        <v>558.19701834134617</v>
      </c>
      <c r="AI97" s="159">
        <f t="shared" si="22"/>
        <v>612.96139080485864</v>
      </c>
      <c r="AJ97" s="159">
        <f t="shared" si="22"/>
        <v>710.32522475643782</v>
      </c>
      <c r="AK97" s="159">
        <f t="shared" si="22"/>
        <v>902.85950535117468</v>
      </c>
      <c r="AL97" s="159">
        <f t="shared" si="22"/>
        <v>904.9506756389485</v>
      </c>
      <c r="AM97" s="159">
        <f t="shared" si="22"/>
        <v>897.80233662052933</v>
      </c>
      <c r="AN97" s="159">
        <f t="shared" si="22"/>
        <v>1024.605697097172</v>
      </c>
      <c r="AO97" s="159">
        <f t="shared" si="22"/>
        <v>1089.3438834376507</v>
      </c>
      <c r="AP97" s="159">
        <f t="shared" si="22"/>
        <v>1055.7391735762633</v>
      </c>
      <c r="AQ97" s="159">
        <f t="shared" si="22"/>
        <v>1031.3259005060122</v>
      </c>
      <c r="AR97" s="159">
        <f t="shared" si="22"/>
        <v>1138.1505813332519</v>
      </c>
      <c r="AS97" s="159">
        <f t="shared" si="22"/>
        <v>1151.5800327702086</v>
      </c>
      <c r="AT97" s="159">
        <f t="shared" si="22"/>
        <v>1264.9928467443524</v>
      </c>
      <c r="AU97" s="159">
        <f t="shared" si="22"/>
        <v>1439.8939693975572</v>
      </c>
      <c r="AV97" s="159">
        <f t="shared" si="22"/>
        <v>2139.8142028615439</v>
      </c>
      <c r="AW97" s="159">
        <f t="shared" si="22"/>
        <v>2201.1896462719415</v>
      </c>
      <c r="AX97" s="159">
        <f t="shared" si="22"/>
        <v>2222.1157435008295</v>
      </c>
      <c r="AY97" s="159">
        <f t="shared" si="22"/>
        <v>2341.0075259373625</v>
      </c>
      <c r="AZ97" s="159">
        <f t="shared" si="22"/>
        <v>2342.7761689015279</v>
      </c>
      <c r="BA97" s="159">
        <f t="shared" si="22"/>
        <v>2421.4223544032684</v>
      </c>
      <c r="BB97" s="159">
        <f t="shared" si="22"/>
        <v>2384.0520537199159</v>
      </c>
      <c r="BC97" s="159">
        <f t="shared" si="22"/>
        <v>2613.2515559295671</v>
      </c>
      <c r="BD97" s="159">
        <f t="shared" si="22"/>
        <v>2954.0410477653381</v>
      </c>
      <c r="BE97" s="159">
        <f t="shared" si="22"/>
        <v>3359.0701222524431</v>
      </c>
      <c r="BF97" s="159">
        <f t="shared" si="22"/>
        <v>3797.17622488797</v>
      </c>
      <c r="BG97" s="159">
        <f t="shared" si="22"/>
        <v>2231.5586719846729</v>
      </c>
      <c r="BH97" s="237">
        <f t="shared" si="22"/>
        <v>0</v>
      </c>
      <c r="BI97" s="159">
        <f t="shared" si="22"/>
        <v>0</v>
      </c>
      <c r="BJ97" s="159">
        <f t="shared" si="22"/>
        <v>0</v>
      </c>
      <c r="BK97" s="159">
        <f t="shared" si="22"/>
        <v>0</v>
      </c>
      <c r="BL97" s="159">
        <f t="shared" si="22"/>
        <v>0</v>
      </c>
      <c r="BM97" s="159">
        <f t="shared" si="22"/>
        <v>0</v>
      </c>
      <c r="BN97" s="159">
        <f t="shared" ref="BN97:CE97" si="23">BN95-BN96</f>
        <v>0</v>
      </c>
      <c r="BO97" s="159">
        <f t="shared" si="23"/>
        <v>0</v>
      </c>
      <c r="BP97" s="159">
        <f t="shared" si="23"/>
        <v>0</v>
      </c>
      <c r="BQ97" s="159">
        <f t="shared" si="23"/>
        <v>0</v>
      </c>
      <c r="BR97" s="159">
        <f t="shared" si="23"/>
        <v>0</v>
      </c>
      <c r="BS97" s="159">
        <f t="shared" si="23"/>
        <v>0</v>
      </c>
      <c r="BT97" s="159">
        <f t="shared" si="23"/>
        <v>0</v>
      </c>
      <c r="BU97" s="159">
        <f t="shared" si="23"/>
        <v>0</v>
      </c>
      <c r="BV97" s="159">
        <f t="shared" si="23"/>
        <v>0</v>
      </c>
      <c r="BW97" s="159">
        <f t="shared" si="23"/>
        <v>0</v>
      </c>
      <c r="BX97" s="159">
        <f t="shared" si="23"/>
        <v>0</v>
      </c>
      <c r="BY97" s="159">
        <f t="shared" si="23"/>
        <v>0</v>
      </c>
      <c r="BZ97" s="159">
        <f t="shared" si="23"/>
        <v>0</v>
      </c>
      <c r="CA97" s="159">
        <f t="shared" si="23"/>
        <v>0</v>
      </c>
      <c r="CB97" s="159">
        <f t="shared" si="23"/>
        <v>0</v>
      </c>
      <c r="CC97" s="159">
        <f t="shared" si="23"/>
        <v>0</v>
      </c>
      <c r="CD97" s="159">
        <f t="shared" si="23"/>
        <v>0</v>
      </c>
      <c r="CE97" s="160">
        <f t="shared" si="23"/>
        <v>0</v>
      </c>
    </row>
    <row r="98" spans="1:83" x14ac:dyDescent="0.35">
      <c r="A98" s="153"/>
      <c r="B98" s="53" t="s">
        <v>30</v>
      </c>
      <c r="C98" s="232" t="s">
        <v>248</v>
      </c>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v>91.262499560531367</v>
      </c>
      <c r="AI98" s="159">
        <v>103.80069695625174</v>
      </c>
      <c r="AJ98" s="159">
        <v>121.76127077426457</v>
      </c>
      <c r="AK98" s="159">
        <v>137.77699458183082</v>
      </c>
      <c r="AL98" s="159">
        <v>161.17497585640393</v>
      </c>
      <c r="AM98" s="159">
        <v>164.70251240474516</v>
      </c>
      <c r="AN98" s="159">
        <v>160.96340859211983</v>
      </c>
      <c r="AO98" s="159">
        <v>166.80453557865985</v>
      </c>
      <c r="AP98" s="159">
        <v>206.18510032540726</v>
      </c>
      <c r="AQ98" s="159">
        <v>207.26249382688911</v>
      </c>
      <c r="AR98" s="159">
        <v>211.38706882608795</v>
      </c>
      <c r="AS98" s="159">
        <v>215.27977754727789</v>
      </c>
      <c r="AT98" s="159">
        <v>235.70115647812503</v>
      </c>
      <c r="AU98" s="159">
        <v>257.99286127491263</v>
      </c>
      <c r="AV98" s="159">
        <v>267.98866426036761</v>
      </c>
      <c r="AW98" s="159">
        <v>284.03278414127828</v>
      </c>
      <c r="AX98" s="159">
        <v>285.36345330917931</v>
      </c>
      <c r="AY98" s="159">
        <v>294.47974701659587</v>
      </c>
      <c r="AZ98" s="159">
        <v>283.94561406260419</v>
      </c>
      <c r="BA98" s="159">
        <v>285.69479052502197</v>
      </c>
      <c r="BB98" s="159">
        <v>288.39579507576605</v>
      </c>
      <c r="BC98" s="159">
        <v>287.72895339201409</v>
      </c>
      <c r="BD98" s="159">
        <v>302.517</v>
      </c>
      <c r="BE98" s="159">
        <v>312.64282803876375</v>
      </c>
      <c r="BF98" s="159">
        <v>322.64659863649956</v>
      </c>
      <c r="BG98" s="159">
        <v>309.3976731616396</v>
      </c>
      <c r="BH98" s="159">
        <v>330.18399999999997</v>
      </c>
      <c r="BI98" s="159">
        <v>330.53825465994976</v>
      </c>
      <c r="BJ98" s="159">
        <v>340.63572311626842</v>
      </c>
      <c r="BK98" s="159">
        <v>371.72985676896826</v>
      </c>
      <c r="BL98" s="159">
        <v>464.39973457231906</v>
      </c>
      <c r="BM98" s="159">
        <v>487.08424146343594</v>
      </c>
      <c r="BN98" s="159">
        <v>484.86130253975915</v>
      </c>
      <c r="BO98" s="159">
        <v>494.77155401036845</v>
      </c>
      <c r="BP98" s="159">
        <v>516.05253575374229</v>
      </c>
      <c r="BQ98" s="159">
        <v>525.97628279179287</v>
      </c>
      <c r="BR98" s="159">
        <v>539.9856842410652</v>
      </c>
      <c r="BS98" s="159">
        <v>544.97933445687295</v>
      </c>
      <c r="BT98" s="159">
        <v>505.74559385328251</v>
      </c>
      <c r="BU98" s="159">
        <v>500.76145833422174</v>
      </c>
      <c r="BV98" s="159">
        <v>506.49665626731218</v>
      </c>
      <c r="BW98" s="159">
        <v>502.02840392974463</v>
      </c>
      <c r="BX98" s="159">
        <v>435.93777034601516</v>
      </c>
      <c r="BY98" s="159">
        <v>431.88109066287495</v>
      </c>
      <c r="BZ98" s="159">
        <v>433.5154496219605</v>
      </c>
      <c r="CA98" s="159">
        <v>469.58506488253425</v>
      </c>
      <c r="CB98" s="159">
        <v>482.96085887709597</v>
      </c>
      <c r="CC98" s="159">
        <v>475.02257136557574</v>
      </c>
      <c r="CD98" s="159">
        <v>459.12997814036402</v>
      </c>
      <c r="CE98" s="160">
        <v>442.34469780194672</v>
      </c>
    </row>
    <row r="99" spans="1:83" x14ac:dyDescent="0.35">
      <c r="A99" s="153"/>
      <c r="B99" s="53" t="s">
        <v>282</v>
      </c>
      <c r="C99" s="232" t="s">
        <v>248</v>
      </c>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c r="AN99" s="159"/>
      <c r="AO99" s="159"/>
      <c r="AP99" s="159"/>
      <c r="AQ99" s="159"/>
      <c r="AR99" s="159"/>
      <c r="AS99" s="159"/>
      <c r="AT99" s="159"/>
      <c r="AU99" s="159"/>
      <c r="AV99" s="159"/>
      <c r="AW99" s="159"/>
      <c r="AX99" s="159"/>
      <c r="AY99" s="159"/>
      <c r="AZ99" s="159"/>
      <c r="BA99" s="159"/>
      <c r="BB99" s="159"/>
      <c r="BC99" s="159"/>
      <c r="BD99" s="159"/>
      <c r="BE99" s="159"/>
      <c r="BF99" s="159"/>
      <c r="BG99" s="159"/>
      <c r="BH99" s="159"/>
      <c r="BI99" s="159"/>
      <c r="BJ99" s="159"/>
      <c r="BK99" s="159"/>
      <c r="BL99" s="159">
        <f>Industrial_injuries_benefits!BL15</f>
        <v>5.5109329999999996</v>
      </c>
      <c r="BM99" s="159">
        <f>Industrial_injuries_benefits!BM15</f>
        <v>7.0408049999999998</v>
      </c>
      <c r="BN99" s="159">
        <f>Industrial_injuries_benefits!BN15</f>
        <v>9.2482140000000008</v>
      </c>
      <c r="BO99" s="159">
        <f>Industrial_injuries_benefits!BO15</f>
        <v>9.5133209999999995</v>
      </c>
      <c r="BP99" s="159">
        <f>Industrial_injuries_benefits!BP15</f>
        <v>9.4075343484310903</v>
      </c>
      <c r="BQ99" s="159">
        <f>Industrial_injuries_benefits!BQ15</f>
        <v>9.2168086836232543</v>
      </c>
      <c r="BR99" s="159">
        <f>Industrial_injuries_benefits!BR15</f>
        <v>37.532187830000005</v>
      </c>
      <c r="BS99" s="159">
        <f>Industrial_injuries_benefits!BS15</f>
        <v>43.794516459999997</v>
      </c>
      <c r="BT99" s="159">
        <f>Industrial_injuries_benefits!BT15</f>
        <v>41.280517799999998</v>
      </c>
      <c r="BU99" s="159">
        <f>Industrial_injuries_benefits!BU15</f>
        <v>48.629247100000001</v>
      </c>
      <c r="BV99" s="159">
        <f>Industrial_injuries_benefits!BV15</f>
        <v>41.032349681177138</v>
      </c>
      <c r="BW99" s="159">
        <f>Industrial_injuries_benefits!BW15</f>
        <v>43.885255000000001</v>
      </c>
      <c r="BX99" s="159">
        <f>Industrial_injuries_benefits!BX15</f>
        <v>41.886665799999996</v>
      </c>
      <c r="BY99" s="159">
        <f>Industrial_injuries_benefits!BY15</f>
        <v>41.936323200000004</v>
      </c>
      <c r="BZ99" s="159">
        <f>Industrial_injuries_benefits!BZ15</f>
        <v>42.515027884424796</v>
      </c>
      <c r="CA99" s="159">
        <f>Industrial_injuries_benefits!CA15</f>
        <v>43.080980613302692</v>
      </c>
      <c r="CB99" s="159">
        <f>Industrial_injuries_benefits!CB15</f>
        <v>43.345906767555846</v>
      </c>
      <c r="CC99" s="159">
        <f>Industrial_injuries_benefits!CC15</f>
        <v>43.022434567505918</v>
      </c>
      <c r="CD99" s="159">
        <f>Industrial_injuries_benefits!CD15</f>
        <v>42.657220606918379</v>
      </c>
      <c r="CE99" s="160">
        <f>Industrial_injuries_benefits!CE15</f>
        <v>42.33021903305643</v>
      </c>
    </row>
    <row r="100" spans="1:83" ht="25.5" customHeight="1" x14ac:dyDescent="0.35">
      <c r="A100" s="153"/>
      <c r="B100" s="53" t="s">
        <v>283</v>
      </c>
      <c r="C100" s="232" t="s">
        <v>248</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v>0</v>
      </c>
      <c r="AI100" s="159">
        <v>2.5040601381900864</v>
      </c>
      <c r="AJ100" s="159">
        <v>14.800556381209555</v>
      </c>
      <c r="AK100" s="159">
        <v>29.564003868881628</v>
      </c>
      <c r="AL100" s="159">
        <v>48.774724864415802</v>
      </c>
      <c r="AM100" s="159">
        <v>70.789860916671742</v>
      </c>
      <c r="AN100" s="159">
        <v>91.778399466759709</v>
      </c>
      <c r="AO100" s="159">
        <v>120.04963148345799</v>
      </c>
      <c r="AP100" s="159">
        <v>158.18664637822221</v>
      </c>
      <c r="AQ100" s="159">
        <v>194.28923746009318</v>
      </c>
      <c r="AR100" s="159">
        <v>231.47695253397123</v>
      </c>
      <c r="AS100" s="159">
        <v>275.4664856201332</v>
      </c>
      <c r="AT100" s="159">
        <v>327.80330566111519</v>
      </c>
      <c r="AU100" s="159">
        <v>402.55406630219051</v>
      </c>
      <c r="AV100" s="159">
        <v>25.893038406080755</v>
      </c>
      <c r="AW100" s="159">
        <v>0</v>
      </c>
      <c r="AX100" s="159">
        <v>0</v>
      </c>
      <c r="AY100" s="159">
        <v>0</v>
      </c>
      <c r="AZ100" s="159">
        <v>0</v>
      </c>
      <c r="BA100" s="159">
        <v>0</v>
      </c>
      <c r="BB100" s="159">
        <v>0</v>
      </c>
      <c r="BC100" s="159">
        <v>0</v>
      </c>
      <c r="BD100" s="159">
        <v>0</v>
      </c>
      <c r="BE100" s="159">
        <v>0</v>
      </c>
      <c r="BF100" s="159">
        <v>0</v>
      </c>
      <c r="BG100" s="159">
        <v>0</v>
      </c>
      <c r="BH100" s="159">
        <v>0</v>
      </c>
      <c r="BI100" s="159">
        <v>0</v>
      </c>
      <c r="BJ100" s="159">
        <v>0</v>
      </c>
      <c r="BK100" s="159">
        <v>0</v>
      </c>
      <c r="BL100" s="159">
        <v>0</v>
      </c>
      <c r="BM100" s="159">
        <v>0</v>
      </c>
      <c r="BN100" s="159">
        <v>0</v>
      </c>
      <c r="BO100" s="159">
        <v>0</v>
      </c>
      <c r="BP100" s="159">
        <v>0</v>
      </c>
      <c r="BQ100" s="159">
        <v>0</v>
      </c>
      <c r="BR100" s="159">
        <v>0</v>
      </c>
      <c r="BS100" s="159">
        <v>0</v>
      </c>
      <c r="BT100" s="159">
        <v>0</v>
      </c>
      <c r="BU100" s="159">
        <v>0</v>
      </c>
      <c r="BV100" s="159">
        <v>0</v>
      </c>
      <c r="BW100" s="159">
        <v>0</v>
      </c>
      <c r="BX100" s="159">
        <v>0</v>
      </c>
      <c r="BY100" s="159">
        <v>0</v>
      </c>
      <c r="BZ100" s="159">
        <v>0</v>
      </c>
      <c r="CA100" s="159">
        <v>0</v>
      </c>
      <c r="CB100" s="159">
        <v>0</v>
      </c>
      <c r="CC100" s="159">
        <v>0</v>
      </c>
      <c r="CD100" s="159">
        <v>0</v>
      </c>
      <c r="CE100" s="160">
        <v>0</v>
      </c>
    </row>
    <row r="101" spans="1:83" x14ac:dyDescent="0.35">
      <c r="A101" s="153"/>
      <c r="B101" s="53" t="s">
        <v>378</v>
      </c>
      <c r="C101" s="158" t="s">
        <v>248</v>
      </c>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v>0</v>
      </c>
      <c r="AI101" s="159">
        <v>0</v>
      </c>
      <c r="AJ101" s="159">
        <v>0</v>
      </c>
      <c r="AK101" s="159">
        <v>0</v>
      </c>
      <c r="AL101" s="159">
        <v>0</v>
      </c>
      <c r="AM101" s="159">
        <v>0</v>
      </c>
      <c r="AN101" s="159">
        <v>0</v>
      </c>
      <c r="AO101" s="159">
        <v>0</v>
      </c>
      <c r="AP101" s="159">
        <v>0</v>
      </c>
      <c r="AQ101" s="159">
        <v>0</v>
      </c>
      <c r="AR101" s="159">
        <v>0</v>
      </c>
      <c r="AS101" s="159">
        <v>0</v>
      </c>
      <c r="AT101" s="159">
        <v>0</v>
      </c>
      <c r="AU101" s="159">
        <v>0</v>
      </c>
      <c r="AV101" s="159">
        <v>0</v>
      </c>
      <c r="AW101" s="159">
        <v>0</v>
      </c>
      <c r="AX101" s="159">
        <v>0</v>
      </c>
      <c r="AY101" s="159">
        <v>0</v>
      </c>
      <c r="AZ101" s="159">
        <v>0</v>
      </c>
      <c r="BA101" s="159">
        <v>0</v>
      </c>
      <c r="BB101" s="159">
        <v>0</v>
      </c>
      <c r="BC101" s="159">
        <v>0</v>
      </c>
      <c r="BD101" s="159">
        <v>0</v>
      </c>
      <c r="BE101" s="159">
        <v>0</v>
      </c>
      <c r="BF101" s="159">
        <v>0</v>
      </c>
      <c r="BG101" s="159">
        <v>0</v>
      </c>
      <c r="BH101" s="159">
        <v>0</v>
      </c>
      <c r="BI101" s="159">
        <v>878.05845391999992</v>
      </c>
      <c r="BJ101" s="159">
        <v>0</v>
      </c>
      <c r="BK101" s="159">
        <v>0</v>
      </c>
      <c r="BL101" s="159">
        <v>0</v>
      </c>
      <c r="BM101" s="159">
        <v>0</v>
      </c>
      <c r="BN101" s="159">
        <v>0</v>
      </c>
      <c r="BO101" s="159">
        <v>0</v>
      </c>
      <c r="BP101" s="159">
        <v>0</v>
      </c>
      <c r="BQ101" s="159">
        <v>0</v>
      </c>
      <c r="BR101" s="159">
        <v>0</v>
      </c>
      <c r="BS101" s="159">
        <v>0</v>
      </c>
      <c r="BT101" s="159">
        <v>0</v>
      </c>
      <c r="BU101" s="159">
        <v>0</v>
      </c>
      <c r="BV101" s="159">
        <v>0</v>
      </c>
      <c r="BW101" s="159">
        <v>0</v>
      </c>
      <c r="BX101" s="159">
        <v>0</v>
      </c>
      <c r="BY101" s="159">
        <v>0</v>
      </c>
      <c r="BZ101" s="159">
        <v>0</v>
      </c>
      <c r="CA101" s="159">
        <v>0</v>
      </c>
      <c r="CB101" s="159">
        <v>0</v>
      </c>
      <c r="CC101" s="159">
        <v>0</v>
      </c>
      <c r="CD101" s="159">
        <v>0</v>
      </c>
      <c r="CE101" s="160">
        <v>0</v>
      </c>
    </row>
    <row r="102" spans="1:83" x14ac:dyDescent="0.35">
      <c r="A102" s="153"/>
      <c r="B102" s="75" t="s">
        <v>379</v>
      </c>
      <c r="C102" s="158" t="s">
        <v>248</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v>0</v>
      </c>
      <c r="AI102" s="159">
        <v>0</v>
      </c>
      <c r="AJ102" s="159">
        <v>0</v>
      </c>
      <c r="AK102" s="159">
        <v>0</v>
      </c>
      <c r="AL102" s="159">
        <v>0</v>
      </c>
      <c r="AM102" s="159">
        <v>0</v>
      </c>
      <c r="AN102" s="159">
        <v>0</v>
      </c>
      <c r="AO102" s="159">
        <v>0</v>
      </c>
      <c r="AP102" s="159">
        <v>0</v>
      </c>
      <c r="AQ102" s="159">
        <v>0</v>
      </c>
      <c r="AR102" s="159">
        <v>0</v>
      </c>
      <c r="AS102" s="159">
        <v>0</v>
      </c>
      <c r="AT102" s="159">
        <v>0</v>
      </c>
      <c r="AU102" s="159">
        <v>0</v>
      </c>
      <c r="AV102" s="159">
        <v>0</v>
      </c>
      <c r="AW102" s="159">
        <v>0</v>
      </c>
      <c r="AX102" s="159">
        <v>0</v>
      </c>
      <c r="AY102" s="159">
        <v>0</v>
      </c>
      <c r="AZ102" s="159">
        <v>0</v>
      </c>
      <c r="BA102" s="159">
        <v>0</v>
      </c>
      <c r="BB102" s="159">
        <v>0</v>
      </c>
      <c r="BC102" s="159">
        <v>0</v>
      </c>
      <c r="BD102" s="159">
        <v>0</v>
      </c>
      <c r="BE102" s="159">
        <v>0</v>
      </c>
      <c r="BF102" s="159">
        <v>0</v>
      </c>
      <c r="BG102" s="159">
        <v>0</v>
      </c>
      <c r="BH102" s="159">
        <v>512.54700000000003</v>
      </c>
      <c r="BI102" s="159">
        <v>253.96029677999999</v>
      </c>
      <c r="BJ102" s="159">
        <v>0</v>
      </c>
      <c r="BK102" s="159">
        <v>0</v>
      </c>
      <c r="BL102" s="159">
        <v>0</v>
      </c>
      <c r="BM102" s="159">
        <v>0</v>
      </c>
      <c r="BN102" s="159">
        <v>0</v>
      </c>
      <c r="BO102" s="159">
        <v>0</v>
      </c>
      <c r="BP102" s="159">
        <v>0</v>
      </c>
      <c r="BQ102" s="159">
        <v>0</v>
      </c>
      <c r="BR102" s="159">
        <v>0</v>
      </c>
      <c r="BS102" s="159">
        <v>0</v>
      </c>
      <c r="BT102" s="159">
        <v>0</v>
      </c>
      <c r="BU102" s="159">
        <v>0</v>
      </c>
      <c r="BV102" s="159">
        <v>0</v>
      </c>
      <c r="BW102" s="159">
        <v>0</v>
      </c>
      <c r="BX102" s="159">
        <v>0</v>
      </c>
      <c r="BY102" s="159">
        <v>0</v>
      </c>
      <c r="BZ102" s="159">
        <v>0</v>
      </c>
      <c r="CA102" s="159">
        <v>0</v>
      </c>
      <c r="CB102" s="159">
        <v>0</v>
      </c>
      <c r="CC102" s="159">
        <v>0</v>
      </c>
      <c r="CD102" s="159">
        <v>0</v>
      </c>
      <c r="CE102" s="160">
        <v>0</v>
      </c>
    </row>
    <row r="103" spans="1:83" x14ac:dyDescent="0.35">
      <c r="A103" s="153"/>
      <c r="B103" s="53" t="s">
        <v>380</v>
      </c>
      <c r="C103" s="158" t="s">
        <v>248</v>
      </c>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v>0</v>
      </c>
      <c r="AI103" s="159">
        <v>0</v>
      </c>
      <c r="AJ103" s="159">
        <v>0</v>
      </c>
      <c r="AK103" s="159">
        <v>0</v>
      </c>
      <c r="AL103" s="159">
        <v>0</v>
      </c>
      <c r="AM103" s="159">
        <v>0</v>
      </c>
      <c r="AN103" s="159">
        <v>0</v>
      </c>
      <c r="AO103" s="159">
        <v>0</v>
      </c>
      <c r="AP103" s="159">
        <v>0</v>
      </c>
      <c r="AQ103" s="159">
        <v>0</v>
      </c>
      <c r="AR103" s="159">
        <v>0</v>
      </c>
      <c r="AS103" s="159">
        <v>0</v>
      </c>
      <c r="AT103" s="159">
        <v>0</v>
      </c>
      <c r="AU103" s="159">
        <v>0</v>
      </c>
      <c r="AV103" s="159">
        <v>0</v>
      </c>
      <c r="AW103" s="159">
        <v>0</v>
      </c>
      <c r="AX103" s="159">
        <v>0</v>
      </c>
      <c r="AY103" s="159">
        <v>0</v>
      </c>
      <c r="AZ103" s="159">
        <v>0</v>
      </c>
      <c r="BA103" s="159">
        <v>0</v>
      </c>
      <c r="BB103" s="159">
        <v>0</v>
      </c>
      <c r="BC103" s="159">
        <v>0</v>
      </c>
      <c r="BD103" s="159">
        <v>305.50299999999999</v>
      </c>
      <c r="BE103" s="159">
        <v>364.963506</v>
      </c>
      <c r="BF103" s="159">
        <v>374.49799999999999</v>
      </c>
      <c r="BG103" s="159">
        <v>411.85500000000002</v>
      </c>
      <c r="BH103" s="159">
        <v>435.49299999999999</v>
      </c>
      <c r="BI103" s="159">
        <v>460.57299999999998</v>
      </c>
      <c r="BJ103" s="159">
        <v>487.84199999999998</v>
      </c>
      <c r="BK103" s="159">
        <v>509.73661300000003</v>
      </c>
      <c r="BL103" s="159">
        <v>527.65851588422947</v>
      </c>
      <c r="BM103" s="159">
        <v>548.84926471978326</v>
      </c>
      <c r="BN103" s="159">
        <v>578.13293398888891</v>
      </c>
      <c r="BO103" s="159">
        <v>587.18538852998768</v>
      </c>
      <c r="BP103" s="159">
        <v>595.99799999999993</v>
      </c>
      <c r="BQ103" s="159">
        <v>606.39532681999992</v>
      </c>
      <c r="BR103" s="159">
        <v>611.93929700000001</v>
      </c>
      <c r="BS103" s="159">
        <v>621.7497810999995</v>
      </c>
      <c r="BT103" s="159">
        <v>627.55100000000004</v>
      </c>
      <c r="BU103" s="159">
        <v>654.75289959999998</v>
      </c>
      <c r="BV103" s="159">
        <v>468</v>
      </c>
      <c r="BW103" s="159">
        <v>253.047256</v>
      </c>
      <c r="BX103" s="159">
        <v>0</v>
      </c>
      <c r="BY103" s="159">
        <v>0</v>
      </c>
      <c r="BZ103" s="159">
        <v>0</v>
      </c>
      <c r="CA103" s="159">
        <v>0</v>
      </c>
      <c r="CB103" s="159">
        <v>0</v>
      </c>
      <c r="CC103" s="159">
        <v>0</v>
      </c>
      <c r="CD103" s="159">
        <v>0</v>
      </c>
      <c r="CE103" s="160">
        <v>0</v>
      </c>
    </row>
    <row r="104" spans="1:83" x14ac:dyDescent="0.35">
      <c r="A104" s="153"/>
      <c r="B104" s="75" t="s">
        <v>33</v>
      </c>
      <c r="C104" s="232" t="s">
        <v>257</v>
      </c>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v>0</v>
      </c>
      <c r="AI104" s="159">
        <v>0</v>
      </c>
      <c r="AJ104" s="159">
        <v>0</v>
      </c>
      <c r="AK104" s="159">
        <v>0</v>
      </c>
      <c r="AL104" s="159">
        <v>0</v>
      </c>
      <c r="AM104" s="159">
        <v>0</v>
      </c>
      <c r="AN104" s="159">
        <v>0</v>
      </c>
      <c r="AO104" s="159">
        <v>0</v>
      </c>
      <c r="AP104" s="159">
        <v>0</v>
      </c>
      <c r="AQ104" s="159">
        <v>0</v>
      </c>
      <c r="AR104" s="159">
        <v>0</v>
      </c>
      <c r="AS104" s="159">
        <v>0</v>
      </c>
      <c r="AT104" s="159">
        <v>0</v>
      </c>
      <c r="AU104" s="159">
        <v>0</v>
      </c>
      <c r="AV104" s="159">
        <v>0</v>
      </c>
      <c r="AW104" s="159">
        <v>0</v>
      </c>
      <c r="AX104" s="159">
        <v>0</v>
      </c>
      <c r="AY104" s="159">
        <v>0</v>
      </c>
      <c r="AZ104" s="159">
        <v>0</v>
      </c>
      <c r="BA104" s="159">
        <v>0</v>
      </c>
      <c r="BB104" s="159">
        <v>0</v>
      </c>
      <c r="BC104" s="159">
        <v>0</v>
      </c>
      <c r="BD104" s="159">
        <v>0</v>
      </c>
      <c r="BE104" s="159">
        <v>0</v>
      </c>
      <c r="BF104" s="159">
        <v>0</v>
      </c>
      <c r="BG104" s="159">
        <v>2336.1031234350612</v>
      </c>
      <c r="BH104" s="159">
        <v>5970.616</v>
      </c>
      <c r="BI104" s="159">
        <v>6426.2752195999992</v>
      </c>
      <c r="BJ104" s="159">
        <v>6868.5436595999981</v>
      </c>
      <c r="BK104" s="159">
        <v>7367.1248207140325</v>
      </c>
      <c r="BL104" s="159">
        <v>7703.3184822999983</v>
      </c>
      <c r="BM104" s="159">
        <v>8128.8851483599992</v>
      </c>
      <c r="BN104" s="159">
        <v>8242.1568431600008</v>
      </c>
      <c r="BO104" s="159">
        <v>8052.1531093100002</v>
      </c>
      <c r="BP104" s="159">
        <v>7510.8751163199995</v>
      </c>
      <c r="BQ104" s="159">
        <v>7041.5234761999718</v>
      </c>
      <c r="BR104" s="159">
        <v>6576.0799377400017</v>
      </c>
      <c r="BS104" s="159">
        <v>6078.7060508699969</v>
      </c>
      <c r="BT104" s="159">
        <v>5665.5855551100012</v>
      </c>
      <c r="BU104" s="159">
        <v>5367.6480182400001</v>
      </c>
      <c r="BV104" s="159">
        <v>5139.8772267200002</v>
      </c>
      <c r="BW104" s="159">
        <v>5060.8868007399979</v>
      </c>
      <c r="BX104" s="159">
        <v>5071.059797515044</v>
      </c>
      <c r="BY104" s="159">
        <v>4834.2942617299987</v>
      </c>
      <c r="BZ104" s="159">
        <v>4896.6043284818898</v>
      </c>
      <c r="CA104" s="159">
        <v>5437.2020516073735</v>
      </c>
      <c r="CB104" s="159">
        <v>5722.2884985836035</v>
      </c>
      <c r="CC104" s="159">
        <v>5601.4910343383362</v>
      </c>
      <c r="CD104" s="159">
        <v>5368.8985948201489</v>
      </c>
      <c r="CE104" s="160">
        <v>5104.5883502385204</v>
      </c>
    </row>
    <row r="105" spans="1:83" ht="25.5" customHeight="1" x14ac:dyDescent="0.35">
      <c r="A105" s="153"/>
      <c r="B105" s="168" t="s">
        <v>289</v>
      </c>
      <c r="C105" s="232" t="s">
        <v>248</v>
      </c>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v>0</v>
      </c>
      <c r="AI105" s="159">
        <v>0</v>
      </c>
      <c r="AJ105" s="159">
        <v>0</v>
      </c>
      <c r="AK105" s="159">
        <v>0</v>
      </c>
      <c r="AL105" s="159">
        <v>0</v>
      </c>
      <c r="AM105" s="159">
        <v>0</v>
      </c>
      <c r="AN105" s="159">
        <v>0</v>
      </c>
      <c r="AO105" s="159">
        <v>0</v>
      </c>
      <c r="AP105" s="159">
        <v>0</v>
      </c>
      <c r="AQ105" s="159">
        <v>0</v>
      </c>
      <c r="AR105" s="159">
        <v>0</v>
      </c>
      <c r="AS105" s="159">
        <v>0</v>
      </c>
      <c r="AT105" s="159">
        <v>0</v>
      </c>
      <c r="AU105" s="159">
        <v>0</v>
      </c>
      <c r="AV105" s="159">
        <v>0</v>
      </c>
      <c r="AW105" s="159">
        <v>0</v>
      </c>
      <c r="AX105" s="159">
        <v>0</v>
      </c>
      <c r="AY105" s="159">
        <v>0</v>
      </c>
      <c r="AZ105" s="159">
        <v>0</v>
      </c>
      <c r="BA105" s="159">
        <v>0</v>
      </c>
      <c r="BB105" s="159">
        <v>0</v>
      </c>
      <c r="BC105" s="159">
        <v>0</v>
      </c>
      <c r="BD105" s="159">
        <v>0</v>
      </c>
      <c r="BE105" s="159">
        <v>0</v>
      </c>
      <c r="BF105" s="159">
        <v>0</v>
      </c>
      <c r="BG105" s="159">
        <v>0</v>
      </c>
      <c r="BH105" s="159">
        <v>0</v>
      </c>
      <c r="BI105" s="159">
        <v>0</v>
      </c>
      <c r="BJ105" s="159">
        <v>0</v>
      </c>
      <c r="BK105" s="159">
        <v>0</v>
      </c>
      <c r="BL105" s="159">
        <v>0</v>
      </c>
      <c r="BM105" s="159">
        <v>0</v>
      </c>
      <c r="BN105" s="159">
        <v>0</v>
      </c>
      <c r="BO105" s="159">
        <v>0</v>
      </c>
      <c r="BP105" s="159">
        <v>0</v>
      </c>
      <c r="BQ105" s="159">
        <v>14.866828625617664</v>
      </c>
      <c r="BR105" s="159">
        <v>128.38229163543059</v>
      </c>
      <c r="BS105" s="159">
        <v>125.17692108113887</v>
      </c>
      <c r="BT105" s="159">
        <v>428.73504842716466</v>
      </c>
      <c r="BU105" s="159">
        <v>910.19641813042097</v>
      </c>
      <c r="BV105" s="159">
        <v>1117.6227032140916</v>
      </c>
      <c r="BW105" s="159">
        <v>1555.6403367882942</v>
      </c>
      <c r="BX105" s="159">
        <v>1893.3721025140837</v>
      </c>
      <c r="BY105" s="159">
        <v>2247.4042633304393</v>
      </c>
      <c r="BZ105" s="159">
        <v>2849.5552298034308</v>
      </c>
      <c r="CA105" s="159">
        <v>3755.1650440346552</v>
      </c>
      <c r="CB105" s="159">
        <v>4546.6917047098541</v>
      </c>
      <c r="CC105" s="159">
        <v>5264.969748846419</v>
      </c>
      <c r="CD105" s="159">
        <v>5842.1096532368083</v>
      </c>
      <c r="CE105" s="160">
        <v>6252.2751334327613</v>
      </c>
    </row>
    <row r="106" spans="1:83" x14ac:dyDescent="0.35">
      <c r="A106" s="153"/>
      <c r="B106" s="53" t="s">
        <v>290</v>
      </c>
      <c r="C106" s="232" t="s">
        <v>248</v>
      </c>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c r="AO106" s="159"/>
      <c r="AP106" s="159"/>
      <c r="AQ106" s="159"/>
      <c r="AR106" s="159"/>
      <c r="AS106" s="159"/>
      <c r="AT106" s="159"/>
      <c r="AU106" s="159"/>
      <c r="AV106" s="159"/>
      <c r="AW106" s="159"/>
      <c r="AX106" s="159">
        <v>3.4569999999999999</v>
      </c>
      <c r="AY106" s="159">
        <v>4.1285950413223143</v>
      </c>
      <c r="AZ106" s="159">
        <v>5.4580000000000002</v>
      </c>
      <c r="BA106" s="159">
        <v>4.9669999999999996</v>
      </c>
      <c r="BB106" s="159">
        <v>8.2967250384024585</v>
      </c>
      <c r="BC106" s="159">
        <v>10.563000000000001</v>
      </c>
      <c r="BD106" s="159">
        <v>11.87267336961207</v>
      </c>
      <c r="BE106" s="159">
        <v>14.399096999999999</v>
      </c>
      <c r="BF106" s="159">
        <v>19.709695</v>
      </c>
      <c r="BG106" s="159">
        <v>19.340500802146213</v>
      </c>
      <c r="BH106" s="159">
        <v>20.643089</v>
      </c>
      <c r="BI106" s="159">
        <v>46.53799999999999</v>
      </c>
      <c r="BJ106" s="159">
        <v>32.67</v>
      </c>
      <c r="BK106" s="159">
        <v>27.44</v>
      </c>
      <c r="BL106" s="159">
        <v>31.553068</v>
      </c>
      <c r="BM106" s="159">
        <v>35.207568999999999</v>
      </c>
      <c r="BN106" s="159">
        <v>38.218910999999999</v>
      </c>
      <c r="BO106" s="159">
        <v>37.692900000000002</v>
      </c>
      <c r="BP106" s="159">
        <v>42.019909411804896</v>
      </c>
      <c r="BQ106" s="159">
        <v>45.458691636376749</v>
      </c>
      <c r="BR106" s="159">
        <v>44.789727000000006</v>
      </c>
      <c r="BS106" s="159">
        <v>46.053681000000005</v>
      </c>
      <c r="BT106" s="159">
        <v>42.152442999999998</v>
      </c>
      <c r="BU106" s="159">
        <v>41.088430800000005</v>
      </c>
      <c r="BV106" s="159">
        <v>44.79290216648203</v>
      </c>
      <c r="BW106" s="159">
        <v>41.78107</v>
      </c>
      <c r="BX106" s="159">
        <v>34.513341790965747</v>
      </c>
      <c r="BY106" s="159">
        <v>36.4904546</v>
      </c>
      <c r="BZ106" s="159">
        <v>35.379342374794504</v>
      </c>
      <c r="CA106" s="159">
        <v>38.482477742994448</v>
      </c>
      <c r="CB106" s="159">
        <v>39.5465670572747</v>
      </c>
      <c r="CC106" s="159">
        <v>38.247324585310452</v>
      </c>
      <c r="CD106" s="159">
        <v>36.780424218365916</v>
      </c>
      <c r="CE106" s="160">
        <v>35.467005837760034</v>
      </c>
    </row>
    <row r="107" spans="1:83" x14ac:dyDescent="0.35">
      <c r="A107" s="153"/>
      <c r="B107" s="75" t="s">
        <v>292</v>
      </c>
      <c r="C107" s="232" t="s">
        <v>251</v>
      </c>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v>0</v>
      </c>
      <c r="AI107" s="159">
        <v>0</v>
      </c>
      <c r="AJ107" s="159">
        <v>0</v>
      </c>
      <c r="AK107" s="159">
        <v>0</v>
      </c>
      <c r="AL107" s="159">
        <v>0</v>
      </c>
      <c r="AM107" s="159">
        <v>0</v>
      </c>
      <c r="AN107" s="159">
        <v>0</v>
      </c>
      <c r="AO107" s="159">
        <v>0</v>
      </c>
      <c r="AP107" s="159">
        <v>0</v>
      </c>
      <c r="AQ107" s="159">
        <v>94.289000000000001</v>
      </c>
      <c r="AR107" s="159">
        <v>3.1640000000000001</v>
      </c>
      <c r="AS107" s="159">
        <v>0</v>
      </c>
      <c r="AT107" s="159">
        <v>0</v>
      </c>
      <c r="AU107" s="159">
        <v>0</v>
      </c>
      <c r="AV107" s="159">
        <v>0</v>
      </c>
      <c r="AW107" s="159">
        <v>0</v>
      </c>
      <c r="AX107" s="159">
        <v>0</v>
      </c>
      <c r="AY107" s="159">
        <v>0</v>
      </c>
      <c r="AZ107" s="159">
        <v>0</v>
      </c>
      <c r="BA107" s="159">
        <v>0</v>
      </c>
      <c r="BB107" s="159">
        <v>0</v>
      </c>
      <c r="BC107" s="159">
        <v>0</v>
      </c>
      <c r="BD107" s="159">
        <v>0</v>
      </c>
      <c r="BE107" s="159">
        <v>0</v>
      </c>
      <c r="BF107" s="159">
        <v>0</v>
      </c>
      <c r="BG107" s="159">
        <v>0</v>
      </c>
      <c r="BH107" s="159">
        <v>0</v>
      </c>
      <c r="BI107" s="159">
        <v>0</v>
      </c>
      <c r="BJ107" s="159">
        <v>0</v>
      </c>
      <c r="BK107" s="159">
        <v>0</v>
      </c>
      <c r="BL107" s="159">
        <v>0</v>
      </c>
      <c r="BM107" s="159">
        <v>0</v>
      </c>
      <c r="BN107" s="159">
        <v>0</v>
      </c>
      <c r="BO107" s="159">
        <v>0</v>
      </c>
      <c r="BP107" s="159">
        <v>0</v>
      </c>
      <c r="BQ107" s="159">
        <v>0</v>
      </c>
      <c r="BR107" s="159">
        <v>0</v>
      </c>
      <c r="BS107" s="159">
        <v>0</v>
      </c>
      <c r="BT107" s="159">
        <v>0</v>
      </c>
      <c r="BU107" s="159">
        <v>0</v>
      </c>
      <c r="BV107" s="159">
        <v>0</v>
      </c>
      <c r="BW107" s="159">
        <v>0</v>
      </c>
      <c r="BX107" s="159">
        <v>0</v>
      </c>
      <c r="BY107" s="159">
        <v>0</v>
      </c>
      <c r="BZ107" s="159">
        <v>0</v>
      </c>
      <c r="CA107" s="159">
        <v>0</v>
      </c>
      <c r="CB107" s="159">
        <v>0</v>
      </c>
      <c r="CC107" s="159">
        <v>0</v>
      </c>
      <c r="CD107" s="159">
        <v>0</v>
      </c>
      <c r="CE107" s="160">
        <v>0</v>
      </c>
    </row>
    <row r="108" spans="1:83" s="108" customFormat="1" x14ac:dyDescent="0.35">
      <c r="A108" s="171"/>
      <c r="B108" s="75" t="s">
        <v>293</v>
      </c>
      <c r="C108" s="232" t="s">
        <v>248</v>
      </c>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c r="AG108" s="159"/>
      <c r="AH108" s="159">
        <v>3.9363849225441023</v>
      </c>
      <c r="AI108" s="159">
        <v>5.5202602999575197</v>
      </c>
      <c r="AJ108" s="159">
        <v>8.4191651597486601</v>
      </c>
      <c r="AK108" s="159">
        <v>11.40887014884054</v>
      </c>
      <c r="AL108" s="159">
        <v>14.260799152797492</v>
      </c>
      <c r="AM108" s="159">
        <v>17.496863859223165</v>
      </c>
      <c r="AN108" s="159">
        <v>23.287158802721503</v>
      </c>
      <c r="AO108" s="159">
        <v>27.081838338421456</v>
      </c>
      <c r="AP108" s="159">
        <v>30.749213754948787</v>
      </c>
      <c r="AQ108" s="159">
        <v>33.941256565171791</v>
      </c>
      <c r="AR108" s="159">
        <v>38.815511614519529</v>
      </c>
      <c r="AS108" s="159">
        <v>44.539010373741071</v>
      </c>
      <c r="AT108" s="159">
        <v>57.046874265431249</v>
      </c>
      <c r="AU108" s="159">
        <v>77.833877487600887</v>
      </c>
      <c r="AV108" s="159">
        <v>92.464743839483148</v>
      </c>
      <c r="AW108" s="159">
        <v>103.84947617643465</v>
      </c>
      <c r="AX108" s="159">
        <v>107.35026467430309</v>
      </c>
      <c r="AY108" s="159">
        <v>111.04251969745886</v>
      </c>
      <c r="AZ108" s="159">
        <v>104.71260357218971</v>
      </c>
      <c r="BA108" s="159">
        <v>136.38296564518024</v>
      </c>
      <c r="BB108" s="159">
        <v>144.18166823796307</v>
      </c>
      <c r="BC108" s="159">
        <v>144.24510744392822</v>
      </c>
      <c r="BD108" s="159">
        <v>163.05199999999999</v>
      </c>
      <c r="BE108" s="159">
        <v>165.48699999999999</v>
      </c>
      <c r="BF108" s="159">
        <v>162.65124892159454</v>
      </c>
      <c r="BG108" s="159">
        <v>169.90298870138361</v>
      </c>
      <c r="BH108" s="159">
        <v>124.283</v>
      </c>
      <c r="BI108" s="159">
        <v>128.26055663881266</v>
      </c>
      <c r="BJ108" s="159">
        <v>135.16607401724025</v>
      </c>
      <c r="BK108" s="159">
        <v>200.75442016647554</v>
      </c>
      <c r="BL108" s="159">
        <v>175.53506304142508</v>
      </c>
      <c r="BM108" s="159">
        <v>183.23841614855513</v>
      </c>
      <c r="BN108" s="159">
        <v>169.98493378695881</v>
      </c>
      <c r="BO108" s="159">
        <v>169.32235473338639</v>
      </c>
      <c r="BP108" s="159">
        <v>159.46672221701033</v>
      </c>
      <c r="BQ108" s="159">
        <v>144.67452092278563</v>
      </c>
      <c r="BR108" s="159">
        <v>138.30903393915511</v>
      </c>
      <c r="BS108" s="159">
        <v>128.19760849598063</v>
      </c>
      <c r="BT108" s="159">
        <v>120.30785280289261</v>
      </c>
      <c r="BU108" s="159">
        <v>104.98221706204986</v>
      </c>
      <c r="BV108" s="159">
        <v>95.955396013713354</v>
      </c>
      <c r="BW108" s="159">
        <v>88.741009500324324</v>
      </c>
      <c r="BX108" s="159">
        <v>71.893421583468523</v>
      </c>
      <c r="BY108" s="159">
        <v>62.260187286584028</v>
      </c>
      <c r="BZ108" s="159">
        <v>57.021199946168899</v>
      </c>
      <c r="CA108" s="159">
        <v>57.207205958165559</v>
      </c>
      <c r="CB108" s="159">
        <v>52.868261622164987</v>
      </c>
      <c r="CC108" s="159">
        <v>45.746679988956302</v>
      </c>
      <c r="CD108" s="159">
        <v>38.16820493308866</v>
      </c>
      <c r="CE108" s="160">
        <v>30.825550151732465</v>
      </c>
    </row>
    <row r="109" spans="1:83" s="108" customFormat="1" x14ac:dyDescent="0.35">
      <c r="A109" s="171"/>
      <c r="B109" s="53" t="s">
        <v>371</v>
      </c>
      <c r="C109" s="232" t="s">
        <v>257</v>
      </c>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159"/>
      <c r="AM109" s="159"/>
      <c r="AN109" s="159"/>
      <c r="AO109" s="159"/>
      <c r="AP109" s="159"/>
      <c r="AQ109" s="159">
        <v>5.2398705871158064</v>
      </c>
      <c r="AR109" s="159">
        <v>27.489073080216954</v>
      </c>
      <c r="AS109" s="159">
        <v>23.776031392140069</v>
      </c>
      <c r="AT109" s="159">
        <v>28.023598820058993</v>
      </c>
      <c r="AU109" s="159">
        <v>38</v>
      </c>
      <c r="AV109" s="159">
        <v>39.200000000000003</v>
      </c>
      <c r="AW109" s="159">
        <v>40.200000000000003</v>
      </c>
      <c r="AX109" s="159">
        <v>30.1</v>
      </c>
      <c r="AY109" s="159">
        <v>51.6</v>
      </c>
      <c r="AZ109" s="159">
        <v>40.9</v>
      </c>
      <c r="BA109" s="159">
        <v>21.7</v>
      </c>
      <c r="BB109" s="159">
        <v>22.1</v>
      </c>
      <c r="BC109" s="159">
        <v>22.213617054828948</v>
      </c>
      <c r="BD109" s="159">
        <v>35.660331161314261</v>
      </c>
      <c r="BE109" s="159">
        <v>27.990037018213997</v>
      </c>
      <c r="BF109" s="159">
        <v>29.15736141380097</v>
      </c>
      <c r="BG109" s="159">
        <v>30.387325282280013</v>
      </c>
      <c r="BH109" s="159">
        <v>32.560962763923698</v>
      </c>
      <c r="BI109" s="159">
        <v>40.862700124098772</v>
      </c>
      <c r="BJ109" s="159"/>
      <c r="BK109" s="159"/>
      <c r="BL109" s="159"/>
      <c r="BM109" s="159"/>
      <c r="BN109" s="159"/>
      <c r="BO109" s="159"/>
      <c r="BP109" s="159"/>
      <c r="BQ109" s="159"/>
      <c r="BR109" s="159"/>
      <c r="BS109" s="159"/>
      <c r="BT109" s="159"/>
      <c r="BU109" s="159"/>
      <c r="BV109" s="159"/>
      <c r="BW109" s="159"/>
      <c r="BX109" s="159"/>
      <c r="BY109" s="159"/>
      <c r="BZ109" s="159"/>
      <c r="CA109" s="159"/>
      <c r="CB109" s="159"/>
      <c r="CC109" s="159"/>
      <c r="CD109" s="159"/>
      <c r="CE109" s="160"/>
    </row>
    <row r="110" spans="1:83" ht="25.5" customHeight="1" x14ac:dyDescent="0.35">
      <c r="A110" s="153"/>
      <c r="B110" s="75" t="s">
        <v>295</v>
      </c>
      <c r="C110" s="232" t="s">
        <v>257</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59"/>
      <c r="AM110" s="159"/>
      <c r="AN110" s="159"/>
      <c r="AO110" s="159"/>
      <c r="AP110" s="159"/>
      <c r="AQ110" s="159"/>
      <c r="AR110" s="159"/>
      <c r="AS110" s="159"/>
      <c r="AT110" s="159"/>
      <c r="AU110" s="159"/>
      <c r="AV110" s="159"/>
      <c r="AW110" s="159"/>
      <c r="AX110" s="159"/>
      <c r="AY110" s="159"/>
      <c r="AZ110" s="159"/>
      <c r="BA110" s="159"/>
      <c r="BB110" s="159"/>
      <c r="BC110" s="159"/>
      <c r="BD110" s="159"/>
      <c r="BE110" s="159"/>
      <c r="BF110" s="159"/>
      <c r="BG110" s="159"/>
      <c r="BH110" s="159"/>
      <c r="BI110" s="159"/>
      <c r="BJ110" s="159">
        <v>19.951376999999997</v>
      </c>
      <c r="BK110" s="159">
        <v>17.527673000000004</v>
      </c>
      <c r="BL110" s="159">
        <v>14.842842999999998</v>
      </c>
      <c r="BM110" s="159">
        <v>15.344812999999997</v>
      </c>
      <c r="BN110" s="159">
        <v>15.454585269990007</v>
      </c>
      <c r="BO110" s="159">
        <v>9.8689252387300055</v>
      </c>
      <c r="BP110" s="159">
        <v>8.0439209999999992</v>
      </c>
      <c r="BQ110" s="159">
        <v>0.56211199999999995</v>
      </c>
      <c r="BR110" s="159">
        <v>0</v>
      </c>
      <c r="BS110" s="159">
        <v>0</v>
      </c>
      <c r="BT110" s="159">
        <v>0</v>
      </c>
      <c r="BU110" s="159">
        <v>0</v>
      </c>
      <c r="BV110" s="159">
        <v>0</v>
      </c>
      <c r="BW110" s="159">
        <v>0</v>
      </c>
      <c r="BX110" s="159">
        <v>0</v>
      </c>
      <c r="BY110" s="159">
        <v>0</v>
      </c>
      <c r="BZ110" s="159">
        <v>0</v>
      </c>
      <c r="CA110" s="159">
        <v>0</v>
      </c>
      <c r="CB110" s="159">
        <v>0</v>
      </c>
      <c r="CC110" s="159">
        <v>0</v>
      </c>
      <c r="CD110" s="159">
        <v>0</v>
      </c>
      <c r="CE110" s="160">
        <v>0</v>
      </c>
    </row>
    <row r="111" spans="1:83" x14ac:dyDescent="0.35">
      <c r="A111" s="153"/>
      <c r="B111" s="75" t="s">
        <v>35</v>
      </c>
      <c r="C111" s="232"/>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f t="shared" ref="AH111:BM111" si="24">SUM(AH112,AH119)</f>
        <v>7589</v>
      </c>
      <c r="AI111" s="159">
        <f t="shared" si="24"/>
        <v>8852</v>
      </c>
      <c r="AJ111" s="159">
        <f t="shared" si="24"/>
        <v>10564</v>
      </c>
      <c r="AK111" s="159">
        <f t="shared" si="24"/>
        <v>12165</v>
      </c>
      <c r="AL111" s="159">
        <f t="shared" si="24"/>
        <v>13589</v>
      </c>
      <c r="AM111" s="159">
        <f t="shared" si="24"/>
        <v>14654</v>
      </c>
      <c r="AN111" s="159">
        <f t="shared" si="24"/>
        <v>15307</v>
      </c>
      <c r="AO111" s="159">
        <f t="shared" si="24"/>
        <v>16625</v>
      </c>
      <c r="AP111" s="159">
        <f t="shared" si="24"/>
        <v>17816.453000000001</v>
      </c>
      <c r="AQ111" s="159">
        <f t="shared" si="24"/>
        <v>18685.544999999998</v>
      </c>
      <c r="AR111" s="159">
        <f t="shared" si="24"/>
        <v>19273.72</v>
      </c>
      <c r="AS111" s="159">
        <f t="shared" si="24"/>
        <v>20731.936000000002</v>
      </c>
      <c r="AT111" s="159">
        <f t="shared" si="24"/>
        <v>22734.863000000001</v>
      </c>
      <c r="AU111" s="159">
        <f t="shared" si="24"/>
        <v>25578.864000000001</v>
      </c>
      <c r="AV111" s="159">
        <f t="shared" si="24"/>
        <v>26741.489000000001</v>
      </c>
      <c r="AW111" s="159">
        <f t="shared" si="24"/>
        <v>28219.280000000002</v>
      </c>
      <c r="AX111" s="159">
        <f t="shared" si="24"/>
        <v>28779.506000000001</v>
      </c>
      <c r="AY111" s="159">
        <f t="shared" si="24"/>
        <v>29998.344000000005</v>
      </c>
      <c r="AZ111" s="159">
        <f t="shared" si="24"/>
        <v>32024.285999999996</v>
      </c>
      <c r="BA111" s="159">
        <f t="shared" si="24"/>
        <v>33586</v>
      </c>
      <c r="BB111" s="159">
        <f t="shared" si="24"/>
        <v>35603.290999999997</v>
      </c>
      <c r="BC111" s="159">
        <f t="shared" si="24"/>
        <v>37802.438000000002</v>
      </c>
      <c r="BD111" s="159">
        <f t="shared" si="24"/>
        <v>38745.199999999997</v>
      </c>
      <c r="BE111" s="159">
        <f t="shared" si="24"/>
        <v>41921.603135450008</v>
      </c>
      <c r="BF111" s="159">
        <f t="shared" si="24"/>
        <v>44367.258565528275</v>
      </c>
      <c r="BG111" s="159">
        <f t="shared" si="24"/>
        <v>46506.352382756908</v>
      </c>
      <c r="BH111" s="159">
        <f t="shared" si="24"/>
        <v>48801.804999999993</v>
      </c>
      <c r="BI111" s="159">
        <f t="shared" si="24"/>
        <v>51422.462685710001</v>
      </c>
      <c r="BJ111" s="159">
        <f t="shared" si="24"/>
        <v>53663.45674691999</v>
      </c>
      <c r="BK111" s="159">
        <f t="shared" si="24"/>
        <v>57593.742352232308</v>
      </c>
      <c r="BL111" s="159">
        <f t="shared" si="24"/>
        <v>61584.34965923</v>
      </c>
      <c r="BM111" s="159">
        <f t="shared" si="24"/>
        <v>66895.841990320012</v>
      </c>
      <c r="BN111" s="159">
        <f t="shared" ref="BN111:CE111" si="25">SUM(BN112,BN119)</f>
        <v>69835.141333070002</v>
      </c>
      <c r="BO111" s="159">
        <f t="shared" si="25"/>
        <v>74150.519898250001</v>
      </c>
      <c r="BP111" s="159">
        <f t="shared" si="25"/>
        <v>79809.006438810029</v>
      </c>
      <c r="BQ111" s="159">
        <f t="shared" si="25"/>
        <v>83110.340476999991</v>
      </c>
      <c r="BR111" s="159">
        <f t="shared" si="25"/>
        <v>86515.830874880034</v>
      </c>
      <c r="BS111" s="159">
        <f t="shared" si="25"/>
        <v>89367.86147389999</v>
      </c>
      <c r="BT111" s="159">
        <f t="shared" si="25"/>
        <v>91580.290263549934</v>
      </c>
      <c r="BU111" s="159">
        <f t="shared" si="25"/>
        <v>93800.446975290019</v>
      </c>
      <c r="BV111" s="159">
        <f t="shared" si="25"/>
        <v>96743.369584550004</v>
      </c>
      <c r="BW111" s="159">
        <f t="shared" si="25"/>
        <v>98797.419028959979</v>
      </c>
      <c r="BX111" s="159">
        <f t="shared" si="25"/>
        <v>102014.73681099963</v>
      </c>
      <c r="BY111" s="159">
        <f t="shared" si="25"/>
        <v>104196.41209817633</v>
      </c>
      <c r="BZ111" s="159">
        <f t="shared" si="25"/>
        <v>109738.39067516415</v>
      </c>
      <c r="CA111" s="159">
        <f t="shared" si="25"/>
        <v>124309.28935265668</v>
      </c>
      <c r="CB111" s="159">
        <f t="shared" si="25"/>
        <v>134659.06479281338</v>
      </c>
      <c r="CC111" s="159">
        <f t="shared" si="25"/>
        <v>140438.0051177904</v>
      </c>
      <c r="CD111" s="159">
        <f t="shared" si="25"/>
        <v>144460.22096937997</v>
      </c>
      <c r="CE111" s="160">
        <f t="shared" si="25"/>
        <v>147252.80671703295</v>
      </c>
    </row>
    <row r="112" spans="1:83" x14ac:dyDescent="0.35">
      <c r="A112" s="153"/>
      <c r="B112" s="73" t="s">
        <v>254</v>
      </c>
      <c r="C112" s="232" t="s">
        <v>251</v>
      </c>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f t="shared" ref="AH112:BM112" si="26">SUM(AH113:AH118)</f>
        <v>7552</v>
      </c>
      <c r="AI112" s="159">
        <f t="shared" si="26"/>
        <v>8816</v>
      </c>
      <c r="AJ112" s="159">
        <f t="shared" si="26"/>
        <v>10526</v>
      </c>
      <c r="AK112" s="159">
        <f t="shared" si="26"/>
        <v>12126</v>
      </c>
      <c r="AL112" s="159">
        <f t="shared" si="26"/>
        <v>13549</v>
      </c>
      <c r="AM112" s="159">
        <f t="shared" si="26"/>
        <v>14613</v>
      </c>
      <c r="AN112" s="159">
        <f t="shared" si="26"/>
        <v>15268</v>
      </c>
      <c r="AO112" s="159">
        <f t="shared" si="26"/>
        <v>16584</v>
      </c>
      <c r="AP112" s="159">
        <f t="shared" si="26"/>
        <v>17779.453000000001</v>
      </c>
      <c r="AQ112" s="159">
        <f t="shared" si="26"/>
        <v>18648.391</v>
      </c>
      <c r="AR112" s="159">
        <f t="shared" si="26"/>
        <v>19237.593000000001</v>
      </c>
      <c r="AS112" s="159">
        <f t="shared" si="26"/>
        <v>20697.363000000001</v>
      </c>
      <c r="AT112" s="159">
        <f t="shared" si="26"/>
        <v>22699.034</v>
      </c>
      <c r="AU112" s="159">
        <f t="shared" si="26"/>
        <v>25543.024000000001</v>
      </c>
      <c r="AV112" s="159">
        <f t="shared" si="26"/>
        <v>26705.927</v>
      </c>
      <c r="AW112" s="159">
        <f t="shared" si="26"/>
        <v>28183.114000000001</v>
      </c>
      <c r="AX112" s="159">
        <f t="shared" si="26"/>
        <v>28744.81</v>
      </c>
      <c r="AY112" s="159">
        <f t="shared" si="26"/>
        <v>29962.569000000003</v>
      </c>
      <c r="AZ112" s="159">
        <f t="shared" si="26"/>
        <v>31994.560999999998</v>
      </c>
      <c r="BA112" s="159">
        <f t="shared" si="26"/>
        <v>33556.756999999998</v>
      </c>
      <c r="BB112" s="159">
        <f t="shared" si="26"/>
        <v>35574.510999999999</v>
      </c>
      <c r="BC112" s="159">
        <f t="shared" si="26"/>
        <v>37774.760999999999</v>
      </c>
      <c r="BD112" s="159">
        <f t="shared" si="26"/>
        <v>38717.656999999999</v>
      </c>
      <c r="BE112" s="159">
        <f t="shared" si="26"/>
        <v>41893.001853800008</v>
      </c>
      <c r="BF112" s="159">
        <f t="shared" si="26"/>
        <v>44338.400971748277</v>
      </c>
      <c r="BG112" s="159">
        <f t="shared" si="26"/>
        <v>46476.654559836905</v>
      </c>
      <c r="BH112" s="159">
        <f t="shared" si="26"/>
        <v>48771.517999999996</v>
      </c>
      <c r="BI112" s="159">
        <f t="shared" si="26"/>
        <v>51391.939927300002</v>
      </c>
      <c r="BJ112" s="159">
        <f t="shared" si="26"/>
        <v>53629.367547699992</v>
      </c>
      <c r="BK112" s="159">
        <f t="shared" si="26"/>
        <v>57554.148143162311</v>
      </c>
      <c r="BL112" s="159">
        <f t="shared" si="26"/>
        <v>61539.334872430001</v>
      </c>
      <c r="BM112" s="159">
        <f t="shared" si="26"/>
        <v>66848.160442100008</v>
      </c>
      <c r="BN112" s="159">
        <f t="shared" ref="BN112:CE112" si="27">SUM(BN113:BN118)</f>
        <v>69777.042747119995</v>
      </c>
      <c r="BO112" s="159">
        <f t="shared" si="27"/>
        <v>74087.953530660001</v>
      </c>
      <c r="BP112" s="159">
        <f t="shared" si="27"/>
        <v>79733.982094140025</v>
      </c>
      <c r="BQ112" s="159">
        <f t="shared" si="27"/>
        <v>83014.68745279999</v>
      </c>
      <c r="BR112" s="159">
        <f t="shared" si="27"/>
        <v>86427.717724600036</v>
      </c>
      <c r="BS112" s="159">
        <f t="shared" si="27"/>
        <v>89274.966169329986</v>
      </c>
      <c r="BT112" s="159">
        <f t="shared" si="27"/>
        <v>91481.012978129933</v>
      </c>
      <c r="BU112" s="159">
        <f t="shared" si="27"/>
        <v>93695.825169830016</v>
      </c>
      <c r="BV112" s="159">
        <f t="shared" si="27"/>
        <v>96630.245524619997</v>
      </c>
      <c r="BW112" s="159">
        <f t="shared" si="27"/>
        <v>98678.755617919975</v>
      </c>
      <c r="BX112" s="159">
        <f t="shared" si="27"/>
        <v>101744.14287777191</v>
      </c>
      <c r="BY112" s="159">
        <f t="shared" si="27"/>
        <v>104056.98251367258</v>
      </c>
      <c r="BZ112" s="159">
        <f t="shared" si="27"/>
        <v>109574.30380010749</v>
      </c>
      <c r="CA112" s="159">
        <f t="shared" si="27"/>
        <v>124114.36923238869</v>
      </c>
      <c r="CB112" s="159">
        <f t="shared" si="27"/>
        <v>134468.28744489016</v>
      </c>
      <c r="CC112" s="159">
        <f t="shared" si="27"/>
        <v>140247.26825878271</v>
      </c>
      <c r="CD112" s="159">
        <f t="shared" si="27"/>
        <v>144265.35690034297</v>
      </c>
      <c r="CE112" s="160">
        <f t="shared" si="27"/>
        <v>147052.70041144601</v>
      </c>
    </row>
    <row r="113" spans="1:84" x14ac:dyDescent="0.35">
      <c r="A113" s="153"/>
      <c r="B113" s="201" t="s">
        <v>360</v>
      </c>
      <c r="C113" s="232"/>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v>7552</v>
      </c>
      <c r="AI113" s="159">
        <v>8815</v>
      </c>
      <c r="AJ113" s="159">
        <v>10518</v>
      </c>
      <c r="AK113" s="159">
        <v>12107</v>
      </c>
      <c r="AL113" s="159">
        <v>13509</v>
      </c>
      <c r="AM113" s="159">
        <v>14553</v>
      </c>
      <c r="AN113" s="159">
        <v>15181</v>
      </c>
      <c r="AO113" s="159">
        <v>16443</v>
      </c>
      <c r="AP113" s="159">
        <v>17560.36</v>
      </c>
      <c r="AQ113" s="159">
        <v>18355.971000000001</v>
      </c>
      <c r="AR113" s="159">
        <v>18857.098000000002</v>
      </c>
      <c r="AS113" s="159">
        <v>20171.257000000001</v>
      </c>
      <c r="AT113" s="159">
        <v>21972.580999999998</v>
      </c>
      <c r="AU113" s="159">
        <v>24450.99</v>
      </c>
      <c r="AV113" s="159">
        <v>25364.328000000001</v>
      </c>
      <c r="AW113" s="159">
        <v>26546.062000000002</v>
      </c>
      <c r="AX113" s="159">
        <v>26859.15</v>
      </c>
      <c r="AY113" s="159">
        <v>27740.434000000001</v>
      </c>
      <c r="AZ113" s="159">
        <v>29238.920999999998</v>
      </c>
      <c r="BA113" s="159">
        <v>30391.121999999999</v>
      </c>
      <c r="BB113" s="159">
        <v>31914.134999999998</v>
      </c>
      <c r="BC113" s="159">
        <v>33377.665495317</v>
      </c>
      <c r="BD113" s="159">
        <v>32886.690685359994</v>
      </c>
      <c r="BE113" s="159">
        <v>35420.719669182879</v>
      </c>
      <c r="BF113" s="159">
        <v>37284.042076120684</v>
      </c>
      <c r="BG113" s="159">
        <v>38505.283116754588</v>
      </c>
      <c r="BH113" s="159">
        <v>40026.295326250001</v>
      </c>
      <c r="BI113" s="159">
        <v>41780.351999849998</v>
      </c>
      <c r="BJ113" s="159">
        <v>43129.110323089997</v>
      </c>
      <c r="BK113" s="159">
        <v>45774.817325406155</v>
      </c>
      <c r="BL113" s="159">
        <v>48323.221362397162</v>
      </c>
      <c r="BM113" s="159">
        <v>51848.801061122263</v>
      </c>
      <c r="BN113" s="159">
        <v>54097.476088878946</v>
      </c>
      <c r="BO113" s="159">
        <v>57360.707342025926</v>
      </c>
      <c r="BP113" s="159">
        <v>61155.804856264447</v>
      </c>
      <c r="BQ113" s="159">
        <v>63491.474743577586</v>
      </c>
      <c r="BR113" s="159">
        <v>65864.526208284093</v>
      </c>
      <c r="BS113" s="159">
        <v>68092.517947238579</v>
      </c>
      <c r="BT113" s="159">
        <v>68936.397712484904</v>
      </c>
      <c r="BU113" s="159">
        <v>68234.40159905277</v>
      </c>
      <c r="BV113" s="159">
        <v>67573.790798066111</v>
      </c>
      <c r="BW113" s="159">
        <v>66792.952444676455</v>
      </c>
      <c r="BX113" s="159">
        <v>66630.400659429419</v>
      </c>
      <c r="BY113" s="159">
        <v>64372.53914887899</v>
      </c>
      <c r="BZ113" s="159">
        <v>63297.461504844643</v>
      </c>
      <c r="CA113" s="159">
        <v>66616.983515470594</v>
      </c>
      <c r="CB113" s="159">
        <v>67037.184656112018</v>
      </c>
      <c r="CC113" s="159">
        <v>64859.305726796971</v>
      </c>
      <c r="CD113" s="159">
        <v>62917.015848256611</v>
      </c>
      <c r="CE113" s="160">
        <v>61089.692710038878</v>
      </c>
    </row>
    <row r="114" spans="1:84" x14ac:dyDescent="0.35">
      <c r="A114" s="153"/>
      <c r="B114" s="201" t="s">
        <v>381</v>
      </c>
      <c r="C114" s="232"/>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c r="AG114" s="159"/>
      <c r="AH114" s="159">
        <v>0</v>
      </c>
      <c r="AI114" s="159">
        <v>1</v>
      </c>
      <c r="AJ114" s="159">
        <v>8</v>
      </c>
      <c r="AK114" s="159">
        <v>19</v>
      </c>
      <c r="AL114" s="159">
        <v>40</v>
      </c>
      <c r="AM114" s="159">
        <v>60</v>
      </c>
      <c r="AN114" s="159">
        <v>87</v>
      </c>
      <c r="AO114" s="159">
        <v>141</v>
      </c>
      <c r="AP114" s="159">
        <v>219.09299999999999</v>
      </c>
      <c r="AQ114" s="159">
        <v>292.42</v>
      </c>
      <c r="AR114" s="159">
        <v>380.495</v>
      </c>
      <c r="AS114" s="159">
        <v>526.10599999999999</v>
      </c>
      <c r="AT114" s="159">
        <v>726.45299999999997</v>
      </c>
      <c r="AU114" s="159">
        <v>1092.0340000000001</v>
      </c>
      <c r="AV114" s="159">
        <v>1341.5989999999999</v>
      </c>
      <c r="AW114" s="159">
        <v>1637.0519999999999</v>
      </c>
      <c r="AX114" s="159">
        <v>1885.66</v>
      </c>
      <c r="AY114" s="159">
        <v>2222.1350000000002</v>
      </c>
      <c r="AZ114" s="159">
        <v>2755.64</v>
      </c>
      <c r="BA114" s="159">
        <v>3165.6350000000002</v>
      </c>
      <c r="BB114" s="159">
        <v>3660.3760000000002</v>
      </c>
      <c r="BC114" s="159">
        <v>4397.0955046829995</v>
      </c>
      <c r="BD114" s="159">
        <v>4731.2979999999998</v>
      </c>
      <c r="BE114" s="159">
        <v>5327.7833360571276</v>
      </c>
      <c r="BF114" s="159">
        <v>5868.9417107775953</v>
      </c>
      <c r="BG114" s="159">
        <v>6648.4214836423171</v>
      </c>
      <c r="BH114" s="159">
        <v>7362.7420000000002</v>
      </c>
      <c r="BI114" s="159">
        <v>8161.3418322999996</v>
      </c>
      <c r="BJ114" s="159">
        <v>8951.9807621599994</v>
      </c>
      <c r="BK114" s="159">
        <v>10025.547447100002</v>
      </c>
      <c r="BL114" s="159">
        <v>11171.999606900003</v>
      </c>
      <c r="BM114" s="159">
        <v>12696.219372410003</v>
      </c>
      <c r="BN114" s="159">
        <v>13074.350907085996</v>
      </c>
      <c r="BO114" s="159">
        <v>14166.501676169999</v>
      </c>
      <c r="BP114" s="159">
        <v>15766.881886475003</v>
      </c>
      <c r="BQ114" s="159">
        <v>16663.691062059166</v>
      </c>
      <c r="BR114" s="159">
        <v>17633.143730207517</v>
      </c>
      <c r="BS114" s="159">
        <v>18224.782200854486</v>
      </c>
      <c r="BT114" s="159">
        <v>18134.792022653575</v>
      </c>
      <c r="BU114" s="159">
        <v>17984.26812492009</v>
      </c>
      <c r="BV114" s="159">
        <v>18214.194374105791</v>
      </c>
      <c r="BW114" s="159">
        <v>18329.087670616966</v>
      </c>
      <c r="BX114" s="159">
        <v>18223.880217127466</v>
      </c>
      <c r="BY114" s="159">
        <v>17435.665810455197</v>
      </c>
      <c r="BZ114" s="159">
        <v>17327.748141780798</v>
      </c>
      <c r="CA114" s="159">
        <v>19162.888033411717</v>
      </c>
      <c r="CB114" s="159">
        <v>19624.116035267176</v>
      </c>
      <c r="CC114" s="159">
        <v>18843.768078164485</v>
      </c>
      <c r="CD114" s="159">
        <v>17895.750114451403</v>
      </c>
      <c r="CE114" s="160">
        <v>17143.338342374565</v>
      </c>
    </row>
    <row r="115" spans="1:84" x14ac:dyDescent="0.35">
      <c r="A115" s="153"/>
      <c r="B115" s="201" t="s">
        <v>382</v>
      </c>
      <c r="C115" s="232"/>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c r="AK115" s="159"/>
      <c r="AL115" s="159"/>
      <c r="AM115" s="159"/>
      <c r="AN115" s="159"/>
      <c r="AO115" s="159"/>
      <c r="AP115" s="159"/>
      <c r="AQ115" s="159"/>
      <c r="AR115" s="159"/>
      <c r="AS115" s="159"/>
      <c r="AT115" s="159"/>
      <c r="AU115" s="159"/>
      <c r="AV115" s="159"/>
      <c r="AW115" s="159"/>
      <c r="AX115" s="159"/>
      <c r="AY115" s="159"/>
      <c r="AZ115" s="159"/>
      <c r="BA115" s="159"/>
      <c r="BB115" s="159"/>
      <c r="BC115" s="159"/>
      <c r="BD115" s="159">
        <v>1099.6683146400001</v>
      </c>
      <c r="BE115" s="159">
        <v>1144.4988485600004</v>
      </c>
      <c r="BF115" s="159">
        <v>1185.4171848499998</v>
      </c>
      <c r="BG115" s="159">
        <v>1322.9499594399999</v>
      </c>
      <c r="BH115" s="159">
        <v>1382.4806737499998</v>
      </c>
      <c r="BI115" s="159">
        <v>1450.2460951499997</v>
      </c>
      <c r="BJ115" s="159">
        <v>1507.2713076100001</v>
      </c>
      <c r="BK115" s="159">
        <v>1595.1330525061512</v>
      </c>
      <c r="BL115" s="159">
        <v>1696.1175015328326</v>
      </c>
      <c r="BM115" s="159">
        <v>1803.6566907777408</v>
      </c>
      <c r="BN115" s="159">
        <v>1841.4891045270388</v>
      </c>
      <c r="BO115" s="159">
        <v>1928.517541864087</v>
      </c>
      <c r="BP115" s="159">
        <v>2057.8452180005802</v>
      </c>
      <c r="BQ115" s="159">
        <v>2120.523072903236</v>
      </c>
      <c r="BR115" s="159">
        <v>2184.8482328354826</v>
      </c>
      <c r="BS115" s="159">
        <v>2207.3069311882009</v>
      </c>
      <c r="BT115" s="159">
        <v>2157.4583034014645</v>
      </c>
      <c r="BU115" s="159">
        <v>2097.8760606459073</v>
      </c>
      <c r="BV115" s="159">
        <v>2071.5651535127631</v>
      </c>
      <c r="BW115" s="159">
        <v>2040.0076377184184</v>
      </c>
      <c r="BX115" s="159">
        <v>1988.4140731925979</v>
      </c>
      <c r="BY115" s="159">
        <v>1876.3726716165008</v>
      </c>
      <c r="BZ115" s="159">
        <v>1830.5782066064301</v>
      </c>
      <c r="CA115" s="159">
        <v>1914.6779540445148</v>
      </c>
      <c r="CB115" s="159">
        <v>1903.3515964689236</v>
      </c>
      <c r="CC115" s="159">
        <v>1811.386457687408</v>
      </c>
      <c r="CD115" s="159">
        <v>1710.3199127759522</v>
      </c>
      <c r="CE115" s="160">
        <v>1626.9947478518061</v>
      </c>
    </row>
    <row r="116" spans="1:84" x14ac:dyDescent="0.35">
      <c r="A116" s="153"/>
      <c r="B116" s="201" t="s">
        <v>383</v>
      </c>
      <c r="C116" s="232"/>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v>0</v>
      </c>
      <c r="AI116" s="159">
        <v>0</v>
      </c>
      <c r="AJ116" s="159">
        <v>0</v>
      </c>
      <c r="AK116" s="159">
        <v>0</v>
      </c>
      <c r="AL116" s="159">
        <v>0</v>
      </c>
      <c r="AM116" s="159">
        <v>0</v>
      </c>
      <c r="AN116" s="159">
        <v>0</v>
      </c>
      <c r="AO116" s="159">
        <v>0</v>
      </c>
      <c r="AP116" s="159">
        <v>0</v>
      </c>
      <c r="AQ116" s="159">
        <v>0</v>
      </c>
      <c r="AR116" s="159">
        <v>0</v>
      </c>
      <c r="AS116" s="159">
        <v>0</v>
      </c>
      <c r="AT116" s="159">
        <v>0</v>
      </c>
      <c r="AU116" s="159">
        <v>0</v>
      </c>
      <c r="AV116" s="159">
        <v>0</v>
      </c>
      <c r="AW116" s="159">
        <v>0</v>
      </c>
      <c r="AX116" s="159">
        <v>0</v>
      </c>
      <c r="AY116" s="159">
        <v>0</v>
      </c>
      <c r="AZ116" s="159">
        <v>0</v>
      </c>
      <c r="BA116" s="159">
        <v>0</v>
      </c>
      <c r="BB116" s="159">
        <v>0</v>
      </c>
      <c r="BC116" s="159">
        <v>0</v>
      </c>
      <c r="BD116" s="159">
        <v>0</v>
      </c>
      <c r="BE116" s="159">
        <v>0</v>
      </c>
      <c r="BF116" s="159">
        <v>0</v>
      </c>
      <c r="BG116" s="159">
        <v>0</v>
      </c>
      <c r="BH116" s="159">
        <v>0</v>
      </c>
      <c r="BI116" s="159">
        <v>0</v>
      </c>
      <c r="BJ116" s="159">
        <v>41.005154839999996</v>
      </c>
      <c r="BK116" s="159">
        <v>158.65031815</v>
      </c>
      <c r="BL116" s="159">
        <v>347.99640159999996</v>
      </c>
      <c r="BM116" s="159">
        <v>499.48331779</v>
      </c>
      <c r="BN116" s="159">
        <v>763.72664662801776</v>
      </c>
      <c r="BO116" s="159">
        <v>632.22697060000007</v>
      </c>
      <c r="BP116" s="159">
        <v>753.45013339999991</v>
      </c>
      <c r="BQ116" s="159">
        <v>738.99857426000017</v>
      </c>
      <c r="BR116" s="159">
        <v>745.19955327293599</v>
      </c>
      <c r="BS116" s="159">
        <v>750.35909004872349</v>
      </c>
      <c r="BT116" s="159">
        <v>843.26833552000005</v>
      </c>
      <c r="BU116" s="159">
        <v>773.7962701000821</v>
      </c>
      <c r="BV116" s="159">
        <v>755.74334992456068</v>
      </c>
      <c r="BW116" s="159">
        <v>651.21978726854229</v>
      </c>
      <c r="BX116" s="159">
        <v>522.30759835282458</v>
      </c>
      <c r="BY116" s="159">
        <v>329.66024383962531</v>
      </c>
      <c r="BZ116" s="159">
        <v>414.77784583138686</v>
      </c>
      <c r="CA116" s="159">
        <v>185.73667938337573</v>
      </c>
      <c r="CB116" s="159">
        <v>124.28045338840219</v>
      </c>
      <c r="CC116" s="159">
        <v>82.904318893248316</v>
      </c>
      <c r="CD116" s="159">
        <v>61.398953908943589</v>
      </c>
      <c r="CE116" s="160">
        <v>43.555418178874866</v>
      </c>
    </row>
    <row r="117" spans="1:84" x14ac:dyDescent="0.35">
      <c r="A117" s="153"/>
      <c r="B117" s="201" t="s">
        <v>384</v>
      </c>
      <c r="C117" s="232"/>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59"/>
      <c r="AM117" s="159"/>
      <c r="AN117" s="159"/>
      <c r="AO117" s="159"/>
      <c r="AP117" s="159"/>
      <c r="AQ117" s="159"/>
      <c r="AR117" s="159"/>
      <c r="AS117" s="159"/>
      <c r="AT117" s="159"/>
      <c r="AU117" s="159"/>
      <c r="AV117" s="159"/>
      <c r="AW117" s="159"/>
      <c r="AX117" s="159"/>
      <c r="AY117" s="159"/>
      <c r="AZ117" s="159"/>
      <c r="BA117" s="159"/>
      <c r="BB117" s="159"/>
      <c r="BC117" s="159"/>
      <c r="BD117" s="159"/>
      <c r="BE117" s="159"/>
      <c r="BF117" s="159"/>
      <c r="BG117" s="159"/>
      <c r="BH117" s="159"/>
      <c r="BI117" s="159"/>
      <c r="BJ117" s="159"/>
      <c r="BK117" s="159"/>
      <c r="BL117" s="159"/>
      <c r="BM117" s="159"/>
      <c r="BN117" s="159"/>
      <c r="BO117" s="159"/>
      <c r="BP117" s="159"/>
      <c r="BQ117" s="159"/>
      <c r="BR117" s="159"/>
      <c r="BS117" s="159"/>
      <c r="BT117" s="159">
        <v>1346.5040417899927</v>
      </c>
      <c r="BU117" s="159">
        <v>4411.5230526242794</v>
      </c>
      <c r="BV117" s="159">
        <v>7688.5788062906558</v>
      </c>
      <c r="BW117" s="159">
        <v>10447.128793449607</v>
      </c>
      <c r="BX117" s="159">
        <v>13869.9174031196</v>
      </c>
      <c r="BY117" s="159">
        <v>19408.24378017227</v>
      </c>
      <c r="BZ117" s="159">
        <v>25914.083065725488</v>
      </c>
      <c r="CA117" s="159">
        <v>35236.073172608922</v>
      </c>
      <c r="CB117" s="159">
        <v>44599.131315213686</v>
      </c>
      <c r="CC117" s="159">
        <v>53342.973518689338</v>
      </c>
      <c r="CD117" s="159">
        <v>60300.183091922103</v>
      </c>
      <c r="CE117" s="160">
        <v>65714.023634547339</v>
      </c>
    </row>
    <row r="118" spans="1:84" x14ac:dyDescent="0.35">
      <c r="A118" s="153"/>
      <c r="B118" s="201" t="s">
        <v>385</v>
      </c>
      <c r="C118" s="232"/>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c r="BB118" s="159"/>
      <c r="BC118" s="159"/>
      <c r="BD118" s="159"/>
      <c r="BE118" s="159"/>
      <c r="BF118" s="159"/>
      <c r="BG118" s="159"/>
      <c r="BH118" s="159"/>
      <c r="BI118" s="159"/>
      <c r="BJ118" s="159"/>
      <c r="BK118" s="159"/>
      <c r="BL118" s="159"/>
      <c r="BM118" s="159"/>
      <c r="BN118" s="159"/>
      <c r="BO118" s="159"/>
      <c r="BP118" s="159"/>
      <c r="BQ118" s="159"/>
      <c r="BR118" s="159"/>
      <c r="BS118" s="159"/>
      <c r="BT118" s="159">
        <v>62.592562279999946</v>
      </c>
      <c r="BU118" s="159">
        <v>193.96006248688587</v>
      </c>
      <c r="BV118" s="159">
        <v>326.3730427201121</v>
      </c>
      <c r="BW118" s="159">
        <v>418.35928419000038</v>
      </c>
      <c r="BX118" s="159">
        <v>509.22292654999933</v>
      </c>
      <c r="BY118" s="159">
        <v>634.50085871000056</v>
      </c>
      <c r="BZ118" s="159">
        <v>789.65503531875549</v>
      </c>
      <c r="CA118" s="159">
        <v>998.00987746957799</v>
      </c>
      <c r="CB118" s="159">
        <v>1180.223388439952</v>
      </c>
      <c r="CC118" s="159">
        <v>1306.9301585512521</v>
      </c>
      <c r="CD118" s="159">
        <v>1380.688979027974</v>
      </c>
      <c r="CE118" s="160">
        <v>1435.0955584545327</v>
      </c>
    </row>
    <row r="119" spans="1:84" x14ac:dyDescent="0.35">
      <c r="A119" s="153"/>
      <c r="B119" s="73" t="s">
        <v>386</v>
      </c>
      <c r="C119" s="232" t="s">
        <v>248</v>
      </c>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c r="AG119" s="159"/>
      <c r="AH119" s="159">
        <v>37</v>
      </c>
      <c r="AI119" s="159">
        <v>36</v>
      </c>
      <c r="AJ119" s="159">
        <v>38</v>
      </c>
      <c r="AK119" s="159">
        <v>39</v>
      </c>
      <c r="AL119" s="159">
        <v>40</v>
      </c>
      <c r="AM119" s="159">
        <v>41</v>
      </c>
      <c r="AN119" s="159">
        <v>39</v>
      </c>
      <c r="AO119" s="159">
        <v>41</v>
      </c>
      <c r="AP119" s="159">
        <v>37</v>
      </c>
      <c r="AQ119" s="159">
        <v>37.154000000000003</v>
      </c>
      <c r="AR119" s="159">
        <v>36.127000000000002</v>
      </c>
      <c r="AS119" s="159">
        <v>34.573</v>
      </c>
      <c r="AT119" s="159">
        <v>35.829000000000001</v>
      </c>
      <c r="AU119" s="159">
        <v>35.840000000000003</v>
      </c>
      <c r="AV119" s="159">
        <v>35.561999999999998</v>
      </c>
      <c r="AW119" s="159">
        <v>36.165999999999997</v>
      </c>
      <c r="AX119" s="159">
        <v>34.695999999999998</v>
      </c>
      <c r="AY119" s="159">
        <v>35.774999999999999</v>
      </c>
      <c r="AZ119" s="159">
        <v>29.725000000000001</v>
      </c>
      <c r="BA119" s="159">
        <v>29.242999999999999</v>
      </c>
      <c r="BB119" s="159">
        <v>28.78</v>
      </c>
      <c r="BC119" s="159">
        <v>27.677</v>
      </c>
      <c r="BD119" s="159">
        <v>27.542999999999999</v>
      </c>
      <c r="BE119" s="159">
        <v>28.601281650000001</v>
      </c>
      <c r="BF119" s="159">
        <v>28.857593779999998</v>
      </c>
      <c r="BG119" s="159">
        <v>29.69782292</v>
      </c>
      <c r="BH119" s="159">
        <v>30.286999999999999</v>
      </c>
      <c r="BI119" s="159">
        <v>30.522758409999998</v>
      </c>
      <c r="BJ119" s="159">
        <v>34.089199220000005</v>
      </c>
      <c r="BK119" s="159">
        <v>39.594209070000005</v>
      </c>
      <c r="BL119" s="159">
        <v>45.014786799999996</v>
      </c>
      <c r="BM119" s="159">
        <v>47.681548220000018</v>
      </c>
      <c r="BN119" s="159">
        <v>58.09858595</v>
      </c>
      <c r="BO119" s="159">
        <v>62.566367589999992</v>
      </c>
      <c r="BP119" s="159">
        <v>75.024344669999962</v>
      </c>
      <c r="BQ119" s="159">
        <v>95.653024200000061</v>
      </c>
      <c r="BR119" s="159">
        <v>88.113150280000013</v>
      </c>
      <c r="BS119" s="159">
        <v>92.895304570000008</v>
      </c>
      <c r="BT119" s="159">
        <v>99.277285419999984</v>
      </c>
      <c r="BU119" s="159">
        <v>104.62180545999999</v>
      </c>
      <c r="BV119" s="159">
        <v>113.12405992999996</v>
      </c>
      <c r="BW119" s="159">
        <v>118.66341103999997</v>
      </c>
      <c r="BX119" s="159">
        <v>270.59393322771211</v>
      </c>
      <c r="BY119" s="159">
        <v>139.42958450373877</v>
      </c>
      <c r="BZ119" s="159">
        <v>164.08687505665415</v>
      </c>
      <c r="CA119" s="159">
        <v>194.9201202679825</v>
      </c>
      <c r="CB119" s="159">
        <v>190.7773479232284</v>
      </c>
      <c r="CC119" s="159">
        <v>190.73685900767205</v>
      </c>
      <c r="CD119" s="159">
        <v>194.8640690369958</v>
      </c>
      <c r="CE119" s="160">
        <v>200.10630558692048</v>
      </c>
    </row>
    <row r="120" spans="1:84" ht="26.25" customHeight="1" x14ac:dyDescent="0.35">
      <c r="A120" s="153"/>
      <c r="B120" s="75" t="s">
        <v>387</v>
      </c>
      <c r="C120" s="232" t="s">
        <v>251</v>
      </c>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c r="AG120" s="159"/>
      <c r="AH120" s="159">
        <v>0</v>
      </c>
      <c r="AI120" s="159">
        <v>0</v>
      </c>
      <c r="AJ120" s="159">
        <v>0</v>
      </c>
      <c r="AK120" s="159">
        <v>0</v>
      </c>
      <c r="AL120" s="159">
        <v>0</v>
      </c>
      <c r="AM120" s="159">
        <v>0</v>
      </c>
      <c r="AN120" s="159">
        <v>0</v>
      </c>
      <c r="AO120" s="159">
        <v>0</v>
      </c>
      <c r="AP120" s="159">
        <v>0</v>
      </c>
      <c r="AQ120" s="159">
        <v>0</v>
      </c>
      <c r="AR120" s="159">
        <v>0</v>
      </c>
      <c r="AS120" s="159">
        <v>0</v>
      </c>
      <c r="AT120" s="159">
        <v>0</v>
      </c>
      <c r="AU120" s="159">
        <v>0</v>
      </c>
      <c r="AV120" s="159">
        <v>0</v>
      </c>
      <c r="AW120" s="159">
        <v>0</v>
      </c>
      <c r="AX120" s="159">
        <v>0</v>
      </c>
      <c r="AY120" s="159">
        <v>0</v>
      </c>
      <c r="AZ120" s="159">
        <v>0</v>
      </c>
      <c r="BA120" s="159">
        <v>0</v>
      </c>
      <c r="BB120" s="159">
        <v>0</v>
      </c>
      <c r="BC120" s="159">
        <v>0</v>
      </c>
      <c r="BD120" s="159">
        <v>0</v>
      </c>
      <c r="BE120" s="159">
        <v>0</v>
      </c>
      <c r="BF120" s="159">
        <v>0</v>
      </c>
      <c r="BG120" s="159">
        <v>0</v>
      </c>
      <c r="BH120" s="159">
        <v>0</v>
      </c>
      <c r="BI120" s="159">
        <v>0</v>
      </c>
      <c r="BJ120" s="159">
        <v>0</v>
      </c>
      <c r="BK120" s="159">
        <v>0</v>
      </c>
      <c r="BL120" s="159">
        <v>9.8403037599999994</v>
      </c>
      <c r="BM120" s="159">
        <v>0.25143872</v>
      </c>
      <c r="BN120" s="159">
        <v>-1.7732257699999998</v>
      </c>
      <c r="BO120" s="159">
        <v>5.1625466999999992</v>
      </c>
      <c r="BP120" s="159">
        <v>2.0412564999999998</v>
      </c>
      <c r="BQ120" s="159">
        <v>2.5456364999999996</v>
      </c>
      <c r="BR120" s="159">
        <v>1.8016614399999999</v>
      </c>
      <c r="BS120" s="159">
        <v>2.7500172299999996</v>
      </c>
      <c r="BT120" s="159">
        <v>1.9444570200000002</v>
      </c>
      <c r="BU120" s="159">
        <v>3.2643377500000001</v>
      </c>
      <c r="BV120" s="159">
        <v>2.8693859899999996</v>
      </c>
      <c r="BW120" s="159">
        <v>3.3017055800000001</v>
      </c>
      <c r="BX120" s="159">
        <v>1.7326126300000002</v>
      </c>
      <c r="BY120" s="159">
        <v>1.26135131</v>
      </c>
      <c r="BZ120" s="159">
        <v>1.5211504876681212</v>
      </c>
      <c r="CA120" s="159">
        <v>1.5211504876681212</v>
      </c>
      <c r="CB120" s="159">
        <v>1.5211504876681212</v>
      </c>
      <c r="CC120" s="159">
        <v>1.5211504876681212</v>
      </c>
      <c r="CD120" s="159">
        <v>1.5211504876681212</v>
      </c>
      <c r="CE120" s="160">
        <v>1.5211504876681212</v>
      </c>
    </row>
    <row r="121" spans="1:84" x14ac:dyDescent="0.35">
      <c r="A121" s="153"/>
      <c r="B121" s="53" t="s">
        <v>300</v>
      </c>
      <c r="C121" s="232" t="s">
        <v>257</v>
      </c>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59"/>
      <c r="AL121" s="159"/>
      <c r="AM121" s="159"/>
      <c r="AN121" s="159"/>
      <c r="AO121" s="159"/>
      <c r="AP121" s="159"/>
      <c r="AQ121" s="159"/>
      <c r="AR121" s="159"/>
      <c r="AS121" s="159"/>
      <c r="AT121" s="159"/>
      <c r="AU121" s="159"/>
      <c r="AV121" s="159"/>
      <c r="AW121" s="159"/>
      <c r="AX121" s="159"/>
      <c r="AY121" s="159"/>
      <c r="AZ121" s="159"/>
      <c r="BA121" s="159"/>
      <c r="BB121" s="159"/>
      <c r="BC121" s="159"/>
      <c r="BD121" s="159"/>
      <c r="BE121" s="159"/>
      <c r="BF121" s="159"/>
      <c r="BG121" s="159"/>
      <c r="BH121" s="159"/>
      <c r="BI121" s="159"/>
      <c r="BJ121" s="159"/>
      <c r="BK121" s="159"/>
      <c r="BL121" s="159"/>
      <c r="BM121" s="159"/>
      <c r="BN121" s="159"/>
      <c r="BO121" s="159"/>
      <c r="BP121" s="159"/>
      <c r="BQ121" s="159"/>
      <c r="BR121" s="159"/>
      <c r="BS121" s="159"/>
      <c r="BT121" s="159"/>
      <c r="BU121" s="159"/>
      <c r="BV121" s="159">
        <v>6.3246354783961998</v>
      </c>
      <c r="BW121" s="159">
        <v>7.2606378499366624</v>
      </c>
      <c r="BX121" s="159">
        <v>0.44222859386119029</v>
      </c>
      <c r="BY121" s="159">
        <v>3.9771177446729817</v>
      </c>
      <c r="BZ121" s="159">
        <v>0.39438674282854508</v>
      </c>
      <c r="CA121" s="159">
        <v>0.52514071038200105</v>
      </c>
      <c r="CB121" s="159">
        <v>0.75566961181637893</v>
      </c>
      <c r="CC121" s="159">
        <v>1.0214303935942672</v>
      </c>
      <c r="CD121" s="159">
        <v>1.3059333805071489</v>
      </c>
      <c r="CE121" s="160">
        <v>1.6314738926557388</v>
      </c>
    </row>
    <row r="122" spans="1:84" x14ac:dyDescent="0.35">
      <c r="A122" s="153"/>
      <c r="B122" s="75" t="s">
        <v>301</v>
      </c>
      <c r="C122" s="232" t="s">
        <v>257</v>
      </c>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c r="AK122" s="159"/>
      <c r="AL122" s="159"/>
      <c r="AM122" s="159"/>
      <c r="AN122" s="159"/>
      <c r="AO122" s="159"/>
      <c r="AP122" s="159"/>
      <c r="AQ122" s="159">
        <v>0</v>
      </c>
      <c r="AR122" s="159">
        <v>0</v>
      </c>
      <c r="AS122" s="159">
        <v>0</v>
      </c>
      <c r="AT122" s="159">
        <v>0</v>
      </c>
      <c r="AU122" s="159">
        <v>0</v>
      </c>
      <c r="AV122" s="159">
        <v>0</v>
      </c>
      <c r="AW122" s="159">
        <v>0</v>
      </c>
      <c r="AX122" s="159">
        <v>0</v>
      </c>
      <c r="AY122" s="159">
        <v>0</v>
      </c>
      <c r="AZ122" s="159">
        <v>0</v>
      </c>
      <c r="BA122" s="159">
        <v>0</v>
      </c>
      <c r="BB122" s="159">
        <v>0</v>
      </c>
      <c r="BC122" s="159">
        <v>0</v>
      </c>
      <c r="BD122" s="159">
        <v>0</v>
      </c>
      <c r="BE122" s="159">
        <v>0</v>
      </c>
      <c r="BF122" s="159">
        <v>0</v>
      </c>
      <c r="BG122" s="159">
        <v>0</v>
      </c>
      <c r="BH122" s="159">
        <v>0</v>
      </c>
      <c r="BI122" s="159">
        <v>0</v>
      </c>
      <c r="BJ122" s="159">
        <v>0.24022200000000002</v>
      </c>
      <c r="BK122" s="159">
        <v>0</v>
      </c>
      <c r="BL122" s="159">
        <v>0</v>
      </c>
      <c r="BM122" s="159">
        <v>0</v>
      </c>
      <c r="BN122" s="159">
        <v>0</v>
      </c>
      <c r="BO122" s="159">
        <v>0</v>
      </c>
      <c r="BP122" s="159">
        <v>0</v>
      </c>
      <c r="BQ122" s="159">
        <v>0</v>
      </c>
      <c r="BR122" s="159">
        <v>0</v>
      </c>
      <c r="BS122" s="159">
        <v>4.9999999999990052E-3</v>
      </c>
      <c r="BT122" s="159">
        <v>7.5000000000002842E-3</v>
      </c>
      <c r="BU122" s="159">
        <v>3.4999999999989484E-3</v>
      </c>
      <c r="BV122" s="159">
        <v>4.0000000000013358E-3</v>
      </c>
      <c r="BW122" s="159">
        <v>4.2251202216974093E-3</v>
      </c>
      <c r="BX122" s="159">
        <v>2.214402566309559E-3</v>
      </c>
      <c r="BY122" s="159">
        <v>2.0357678727158657E-3</v>
      </c>
      <c r="BZ122" s="159">
        <v>2.1532032360305209E-3</v>
      </c>
      <c r="CA122" s="159">
        <v>2.4911992734537591E-3</v>
      </c>
      <c r="CB122" s="159">
        <v>2.5224430315340385E-3</v>
      </c>
      <c r="CC122" s="159">
        <v>2.4640217921572116E-3</v>
      </c>
      <c r="CD122" s="159">
        <v>2.3680279629978429E-3</v>
      </c>
      <c r="CE122" s="160">
        <v>2.2668487207262444E-3</v>
      </c>
    </row>
    <row r="123" spans="1:84" x14ac:dyDescent="0.35">
      <c r="A123" s="153"/>
      <c r="B123" s="53" t="s">
        <v>372</v>
      </c>
      <c r="C123" s="232" t="s">
        <v>248</v>
      </c>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c r="AG123" s="159"/>
      <c r="AH123" s="159">
        <v>243.49200000000002</v>
      </c>
      <c r="AI123" s="159">
        <v>236.82599999999999</v>
      </c>
      <c r="AJ123" s="159">
        <v>274.50800000000004</v>
      </c>
      <c r="AK123" s="159">
        <v>318.23599999999999</v>
      </c>
      <c r="AL123" s="159">
        <v>342.32</v>
      </c>
      <c r="AM123" s="159">
        <v>352.92700000000002</v>
      </c>
      <c r="AN123" s="159">
        <v>386.935</v>
      </c>
      <c r="AO123" s="159">
        <v>433.07299999999998</v>
      </c>
      <c r="AP123" s="159">
        <v>451.89600000000002</v>
      </c>
      <c r="AQ123" s="159">
        <v>469.89100000000002</v>
      </c>
      <c r="AR123" s="159">
        <v>489.99700000000007</v>
      </c>
      <c r="AS123" s="159">
        <v>524.06600000000003</v>
      </c>
      <c r="AT123" s="159">
        <v>680.27271568504</v>
      </c>
      <c r="AU123" s="159">
        <v>806.36</v>
      </c>
      <c r="AV123" s="159">
        <v>957.33251515151505</v>
      </c>
      <c r="AW123" s="159">
        <v>1046.9948837209301</v>
      </c>
      <c r="AX123" s="159">
        <v>926.49211790393008</v>
      </c>
      <c r="AY123" s="159">
        <v>1013.3268611111112</v>
      </c>
      <c r="AZ123" s="159">
        <v>1117.0549372693727</v>
      </c>
      <c r="BA123" s="159">
        <v>1073.4833333333333</v>
      </c>
      <c r="BB123" s="159">
        <v>1048.8014229249011</v>
      </c>
      <c r="BC123" s="159">
        <v>1040.4334023904382</v>
      </c>
      <c r="BD123" s="159">
        <v>1185.7441290322581</v>
      </c>
      <c r="BE123" s="159">
        <v>1051.6344086021506</v>
      </c>
      <c r="BF123" s="159">
        <v>0</v>
      </c>
      <c r="BG123" s="159">
        <v>0</v>
      </c>
      <c r="BH123" s="159">
        <v>0</v>
      </c>
      <c r="BI123" s="159">
        <v>0</v>
      </c>
      <c r="BJ123" s="159">
        <v>0</v>
      </c>
      <c r="BK123" s="159">
        <v>0</v>
      </c>
      <c r="BL123" s="159">
        <v>0</v>
      </c>
      <c r="BM123" s="159">
        <v>0</v>
      </c>
      <c r="BN123" s="159">
        <v>0</v>
      </c>
      <c r="BO123" s="159">
        <v>0</v>
      </c>
      <c r="BP123" s="159">
        <v>0</v>
      </c>
      <c r="BQ123" s="159">
        <v>0</v>
      </c>
      <c r="BR123" s="159">
        <v>0</v>
      </c>
      <c r="BS123" s="159">
        <v>0</v>
      </c>
      <c r="BT123" s="159">
        <v>0</v>
      </c>
      <c r="BU123" s="159">
        <v>0</v>
      </c>
      <c r="BV123" s="159">
        <v>0</v>
      </c>
      <c r="BW123" s="159">
        <v>0</v>
      </c>
      <c r="BX123" s="159">
        <v>0</v>
      </c>
      <c r="BY123" s="159">
        <v>0</v>
      </c>
      <c r="BZ123" s="159">
        <v>0</v>
      </c>
      <c r="CA123" s="159">
        <v>0</v>
      </c>
      <c r="CB123" s="159">
        <v>0</v>
      </c>
      <c r="CC123" s="159">
        <v>0</v>
      </c>
      <c r="CD123" s="159">
        <v>0</v>
      </c>
      <c r="CE123" s="160">
        <v>0</v>
      </c>
    </row>
    <row r="124" spans="1:84" x14ac:dyDescent="0.35">
      <c r="A124" s="153"/>
      <c r="B124" s="53" t="s">
        <v>388</v>
      </c>
      <c r="C124" s="232" t="s">
        <v>248</v>
      </c>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c r="AG124" s="159"/>
      <c r="AH124" s="159">
        <v>0</v>
      </c>
      <c r="AI124" s="159">
        <v>0</v>
      </c>
      <c r="AJ124" s="159">
        <v>0</v>
      </c>
      <c r="AK124" s="159">
        <v>0</v>
      </c>
      <c r="AL124" s="159">
        <v>0</v>
      </c>
      <c r="AM124" s="159">
        <v>0</v>
      </c>
      <c r="AN124" s="159">
        <v>0</v>
      </c>
      <c r="AO124" s="159">
        <v>0</v>
      </c>
      <c r="AP124" s="159">
        <v>0</v>
      </c>
      <c r="AQ124" s="159">
        <v>0</v>
      </c>
      <c r="AR124" s="159">
        <v>0</v>
      </c>
      <c r="AS124" s="159">
        <v>0</v>
      </c>
      <c r="AT124" s="159">
        <v>0</v>
      </c>
      <c r="AU124" s="159">
        <v>0</v>
      </c>
      <c r="AV124" s="159">
        <v>0</v>
      </c>
      <c r="AW124" s="159">
        <v>0</v>
      </c>
      <c r="AX124" s="159">
        <v>0</v>
      </c>
      <c r="AY124" s="159">
        <v>0</v>
      </c>
      <c r="AZ124" s="159">
        <v>0</v>
      </c>
      <c r="BA124" s="159">
        <v>190.64</v>
      </c>
      <c r="BB124" s="159">
        <v>194.422</v>
      </c>
      <c r="BC124" s="159">
        <v>759.476</v>
      </c>
      <c r="BD124" s="159">
        <v>1749.268</v>
      </c>
      <c r="BE124" s="159">
        <v>1680.5630000000001</v>
      </c>
      <c r="BF124" s="159">
        <v>1705.4359999999999</v>
      </c>
      <c r="BG124" s="159">
        <v>1915.596</v>
      </c>
      <c r="BH124" s="159">
        <v>1962.34</v>
      </c>
      <c r="BI124" s="159">
        <v>1981.7470000000001</v>
      </c>
      <c r="BJ124" s="159">
        <v>2015.0229999999999</v>
      </c>
      <c r="BK124" s="159">
        <v>2070.2523382699997</v>
      </c>
      <c r="BL124" s="159">
        <v>2700.6948084699998</v>
      </c>
      <c r="BM124" s="159">
        <v>2734.8132516599994</v>
      </c>
      <c r="BN124" s="159">
        <v>2759.4819029400005</v>
      </c>
      <c r="BO124" s="159">
        <v>2149.2390251900001</v>
      </c>
      <c r="BP124" s="159">
        <v>2144.0899999999997</v>
      </c>
      <c r="BQ124" s="159">
        <v>2140.0809990000007</v>
      </c>
      <c r="BR124" s="159">
        <v>2116.9060000000004</v>
      </c>
      <c r="BS124" s="159">
        <v>2073.1628880400003</v>
      </c>
      <c r="BT124" s="159">
        <v>2048.8185346599998</v>
      </c>
      <c r="BU124" s="159">
        <v>2022.5266947100001</v>
      </c>
      <c r="BV124" s="159">
        <v>1995.3827969600002</v>
      </c>
      <c r="BW124" s="159">
        <v>1973.5520848000003</v>
      </c>
      <c r="BX124" s="159">
        <v>1957.6668482600001</v>
      </c>
      <c r="BY124" s="159">
        <v>1971.1951581899998</v>
      </c>
      <c r="BZ124" s="159">
        <v>2002.1177737596065</v>
      </c>
      <c r="CA124" s="159">
        <v>2037.0389226406048</v>
      </c>
      <c r="CB124" s="159">
        <v>2065.5453421636225</v>
      </c>
      <c r="CC124" s="159">
        <v>2134.0684064480242</v>
      </c>
      <c r="CD124" s="159">
        <v>2153.6511507206915</v>
      </c>
      <c r="CE124" s="160">
        <v>2134.375285755284</v>
      </c>
    </row>
    <row r="125" spans="1:84" ht="24.75" customHeight="1" x14ac:dyDescent="0.35">
      <c r="A125" s="153"/>
      <c r="B125" s="108" t="s">
        <v>389</v>
      </c>
      <c r="C125" s="231"/>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f t="shared" ref="AH125:BM125" si="28">SUM(AH79:AH124)-AH112-AH111-AH95-AH92-AH80</f>
        <v>9342.6067724255154</v>
      </c>
      <c r="AI125" s="127">
        <f t="shared" si="28"/>
        <v>10768.805527320201</v>
      </c>
      <c r="AJ125" s="127">
        <f t="shared" si="28"/>
        <v>12894.152611236492</v>
      </c>
      <c r="AK125" s="127">
        <f t="shared" si="28"/>
        <v>15265.487157245503</v>
      </c>
      <c r="AL125" s="127">
        <f t="shared" si="28"/>
        <v>17144.170934839934</v>
      </c>
      <c r="AM125" s="127">
        <f t="shared" si="28"/>
        <v>18631.119416168603</v>
      </c>
      <c r="AN125" s="127">
        <f t="shared" si="28"/>
        <v>19850.890391995661</v>
      </c>
      <c r="AO125" s="127">
        <f t="shared" si="28"/>
        <v>21783.507700626258</v>
      </c>
      <c r="AP125" s="127">
        <f t="shared" si="28"/>
        <v>23480.940859603899</v>
      </c>
      <c r="AQ125" s="127">
        <f t="shared" si="28"/>
        <v>24857.778439733669</v>
      </c>
      <c r="AR125" s="127">
        <f t="shared" si="28"/>
        <v>26056.733891297717</v>
      </c>
      <c r="AS125" s="127">
        <f t="shared" si="28"/>
        <v>28436.744857101014</v>
      </c>
      <c r="AT125" s="127">
        <f t="shared" si="28"/>
        <v>31737.396375410903</v>
      </c>
      <c r="AU125" s="127">
        <f t="shared" si="28"/>
        <v>35530.798624968622</v>
      </c>
      <c r="AV125" s="127">
        <f t="shared" si="28"/>
        <v>38751.015948023618</v>
      </c>
      <c r="AW125" s="127">
        <f t="shared" si="28"/>
        <v>41710.323376267836</v>
      </c>
      <c r="AX125" s="127">
        <f t="shared" si="28"/>
        <v>42777.385385416404</v>
      </c>
      <c r="AY125" s="127">
        <f t="shared" si="28"/>
        <v>44514.638660369797</v>
      </c>
      <c r="AZ125" s="127">
        <f t="shared" si="28"/>
        <v>46918.527495714487</v>
      </c>
      <c r="BA125" s="127">
        <f t="shared" si="28"/>
        <v>48749.766628761674</v>
      </c>
      <c r="BB125" s="127">
        <f t="shared" si="28"/>
        <v>50789.120539508171</v>
      </c>
      <c r="BC125" s="127">
        <f t="shared" si="28"/>
        <v>53908.315063053989</v>
      </c>
      <c r="BD125" s="127">
        <f t="shared" si="28"/>
        <v>57068.777236767062</v>
      </c>
      <c r="BE125" s="127">
        <f t="shared" si="28"/>
        <v>61238.188810984393</v>
      </c>
      <c r="BF125" s="127">
        <f t="shared" si="28"/>
        <v>63330.305663652602</v>
      </c>
      <c r="BG125" s="127">
        <f t="shared" si="28"/>
        <v>66359.817055609819</v>
      </c>
      <c r="BH125" s="127">
        <f t="shared" si="28"/>
        <v>71129.788265206837</v>
      </c>
      <c r="BI125" s="127">
        <f t="shared" si="28"/>
        <v>75398.089176207533</v>
      </c>
      <c r="BJ125" s="127">
        <f t="shared" si="28"/>
        <v>77934.032948756561</v>
      </c>
      <c r="BK125" s="127">
        <f t="shared" si="28"/>
        <v>83221.265865909008</v>
      </c>
      <c r="BL125" s="127">
        <f t="shared" si="28"/>
        <v>90381.387301769209</v>
      </c>
      <c r="BM125" s="127">
        <f t="shared" si="28"/>
        <v>96605.813211114961</v>
      </c>
      <c r="BN125" s="127">
        <f t="shared" ref="BN125:CE125" si="29">SUM(BN79:BN124)-BN112-BN111-BN95-BN92-BN80</f>
        <v>100332.16468939261</v>
      </c>
      <c r="BO125" s="127">
        <f t="shared" si="29"/>
        <v>104200.46115099119</v>
      </c>
      <c r="BP125" s="127">
        <f t="shared" si="29"/>
        <v>109866.39345323555</v>
      </c>
      <c r="BQ125" s="127">
        <f t="shared" si="29"/>
        <v>110686.57640979058</v>
      </c>
      <c r="BR125" s="127">
        <f t="shared" si="29"/>
        <v>114113.78757387685</v>
      </c>
      <c r="BS125" s="127">
        <f t="shared" si="29"/>
        <v>116217.05739555901</v>
      </c>
      <c r="BT125" s="127">
        <f t="shared" si="29"/>
        <v>117733.72288378923</v>
      </c>
      <c r="BU125" s="127">
        <f t="shared" si="29"/>
        <v>119365.72188526957</v>
      </c>
      <c r="BV125" s="127">
        <f t="shared" si="29"/>
        <v>121598.48772844834</v>
      </c>
      <c r="BW125" s="127">
        <f t="shared" si="29"/>
        <v>123696.79943924971</v>
      </c>
      <c r="BX125" s="127">
        <f t="shared" si="29"/>
        <v>125746.46251530532</v>
      </c>
      <c r="BY125" s="127">
        <f t="shared" si="29"/>
        <v>127699.36485809037</v>
      </c>
      <c r="BZ125" s="127">
        <f t="shared" si="29"/>
        <v>134152.05688853996</v>
      </c>
      <c r="CA125" s="127">
        <f t="shared" si="29"/>
        <v>151604.31365625194</v>
      </c>
      <c r="CB125" s="127">
        <f t="shared" si="29"/>
        <v>163865.33884129697</v>
      </c>
      <c r="CC125" s="127">
        <f t="shared" si="29"/>
        <v>170100.57557577037</v>
      </c>
      <c r="CD125" s="127">
        <f t="shared" si="29"/>
        <v>174179.36971899585</v>
      </c>
      <c r="CE125" s="128">
        <f t="shared" si="29"/>
        <v>177171.36442540862</v>
      </c>
    </row>
    <row r="126" spans="1:84" x14ac:dyDescent="0.35">
      <c r="A126" s="153"/>
      <c r="B126" s="233" t="s">
        <v>357</v>
      </c>
      <c r="C126" s="231"/>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f t="shared" ref="AH126:BM126" si="30">AH125-AH96-AH123-AH86-AH103</f>
        <v>8910.0543624361962</v>
      </c>
      <c r="AI126" s="127">
        <f t="shared" si="30"/>
        <v>10306.816809165881</v>
      </c>
      <c r="AJ126" s="127">
        <f t="shared" si="30"/>
        <v>12313.740307095462</v>
      </c>
      <c r="AK126" s="127">
        <f t="shared" si="30"/>
        <v>14493.238721276106</v>
      </c>
      <c r="AL126" s="127">
        <f t="shared" si="30"/>
        <v>16239.318895258504</v>
      </c>
      <c r="AM126" s="127">
        <f t="shared" si="30"/>
        <v>17595.902157313605</v>
      </c>
      <c r="AN126" s="127">
        <f t="shared" si="30"/>
        <v>18637.940530623233</v>
      </c>
      <c r="AO126" s="127">
        <f t="shared" si="30"/>
        <v>20344.244861138341</v>
      </c>
      <c r="AP126" s="127">
        <f t="shared" si="30"/>
        <v>21827.393655278738</v>
      </c>
      <c r="AQ126" s="127">
        <f t="shared" si="30"/>
        <v>23018.209763317805</v>
      </c>
      <c r="AR126" s="127">
        <f t="shared" si="30"/>
        <v>24111.016892964304</v>
      </c>
      <c r="AS126" s="127">
        <f t="shared" si="30"/>
        <v>26101.131256615958</v>
      </c>
      <c r="AT126" s="127">
        <f t="shared" si="30"/>
        <v>28882.238575136882</v>
      </c>
      <c r="AU126" s="127">
        <f t="shared" si="30"/>
        <v>32769.179029366183</v>
      </c>
      <c r="AV126" s="127">
        <f t="shared" si="30"/>
        <v>35520.090726400311</v>
      </c>
      <c r="AW126" s="127">
        <f t="shared" si="30"/>
        <v>38027.385195152179</v>
      </c>
      <c r="AX126" s="127">
        <f t="shared" si="30"/>
        <v>39174.223848013302</v>
      </c>
      <c r="AY126" s="127">
        <f t="shared" si="30"/>
        <v>41009.677420196043</v>
      </c>
      <c r="AZ126" s="127">
        <f t="shared" si="30"/>
        <v>43344.847705346641</v>
      </c>
      <c r="BA126" s="127">
        <f t="shared" si="30"/>
        <v>45296.79362283161</v>
      </c>
      <c r="BB126" s="127">
        <f t="shared" si="30"/>
        <v>47433.782529303186</v>
      </c>
      <c r="BC126" s="127">
        <f t="shared" si="30"/>
        <v>50591.433705644624</v>
      </c>
      <c r="BD126" s="127">
        <f t="shared" si="30"/>
        <v>53270.351131481977</v>
      </c>
      <c r="BE126" s="127">
        <f t="shared" si="30"/>
        <v>57415.151294864765</v>
      </c>
      <c r="BF126" s="127">
        <f t="shared" si="30"/>
        <v>60917.04115677801</v>
      </c>
      <c r="BG126" s="127">
        <f t="shared" si="30"/>
        <v>64096.181623095064</v>
      </c>
      <c r="BH126" s="127">
        <f t="shared" si="30"/>
        <v>68865.767916761979</v>
      </c>
      <c r="BI126" s="127">
        <f t="shared" si="30"/>
        <v>73094.220242091586</v>
      </c>
      <c r="BJ126" s="127">
        <f t="shared" si="30"/>
        <v>75442.196958720335</v>
      </c>
      <c r="BK126" s="127">
        <f t="shared" si="30"/>
        <v>80664.915636812802</v>
      </c>
      <c r="BL126" s="127">
        <f t="shared" si="30"/>
        <v>87690.903575046483</v>
      </c>
      <c r="BM126" s="127">
        <f t="shared" si="30"/>
        <v>93817.217961027331</v>
      </c>
      <c r="BN126" s="127">
        <f t="shared" ref="BN126:CE126" si="31">BN125-BN96-BN123-BN86-BN103</f>
        <v>97481.017197801004</v>
      </c>
      <c r="BO126" s="127">
        <f t="shared" si="31"/>
        <v>101386.14626106553</v>
      </c>
      <c r="BP126" s="127">
        <f t="shared" si="31"/>
        <v>107133.80979268361</v>
      </c>
      <c r="BQ126" s="127">
        <f t="shared" si="31"/>
        <v>110080.18108297058</v>
      </c>
      <c r="BR126" s="127">
        <f t="shared" si="31"/>
        <v>113501.84827687684</v>
      </c>
      <c r="BS126" s="127">
        <f t="shared" si="31"/>
        <v>115595.307614459</v>
      </c>
      <c r="BT126" s="127">
        <f t="shared" si="31"/>
        <v>117106.17188378923</v>
      </c>
      <c r="BU126" s="127">
        <f t="shared" si="31"/>
        <v>118710.96898566956</v>
      </c>
      <c r="BV126" s="127">
        <f t="shared" si="31"/>
        <v>121130.48772844834</v>
      </c>
      <c r="BW126" s="127">
        <f t="shared" si="31"/>
        <v>123443.7521832497</v>
      </c>
      <c r="BX126" s="127">
        <f t="shared" si="31"/>
        <v>125746.46251530532</v>
      </c>
      <c r="BY126" s="127">
        <f t="shared" si="31"/>
        <v>127699.36485809037</v>
      </c>
      <c r="BZ126" s="127">
        <f t="shared" si="31"/>
        <v>134152.05688853996</v>
      </c>
      <c r="CA126" s="127">
        <f t="shared" si="31"/>
        <v>151604.31365625194</v>
      </c>
      <c r="CB126" s="127">
        <f t="shared" si="31"/>
        <v>163865.33884129697</v>
      </c>
      <c r="CC126" s="127">
        <f t="shared" si="31"/>
        <v>170100.57557577037</v>
      </c>
      <c r="CD126" s="127">
        <f t="shared" si="31"/>
        <v>174179.36971899585</v>
      </c>
      <c r="CE126" s="128">
        <f t="shared" si="31"/>
        <v>177171.36442540862</v>
      </c>
    </row>
    <row r="127" spans="1:84" x14ac:dyDescent="0.35">
      <c r="A127" s="153"/>
      <c r="B127" s="233"/>
      <c r="C127" s="231"/>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8"/>
    </row>
    <row r="128" spans="1:84" s="108" customFormat="1" ht="26.25" customHeight="1" x14ac:dyDescent="0.35">
      <c r="A128" s="171"/>
      <c r="B128" s="108" t="s">
        <v>311</v>
      </c>
      <c r="D128" s="238"/>
      <c r="E128" s="238"/>
      <c r="F128" s="238"/>
      <c r="G128" s="238"/>
      <c r="H128" s="238"/>
      <c r="I128" s="238"/>
      <c r="J128" s="238"/>
      <c r="K128" s="238"/>
      <c r="L128" s="238"/>
      <c r="M128" s="238"/>
      <c r="N128" s="238"/>
      <c r="O128" s="238"/>
      <c r="P128" s="238"/>
      <c r="Q128" s="238"/>
      <c r="R128" s="238"/>
      <c r="S128" s="238"/>
      <c r="T128" s="238"/>
      <c r="U128" s="238"/>
      <c r="V128" s="238"/>
      <c r="W128" s="238"/>
      <c r="X128" s="238"/>
      <c r="Y128" s="238"/>
      <c r="Z128" s="238"/>
      <c r="AA128" s="238"/>
      <c r="AB128" s="238"/>
      <c r="AC128" s="238"/>
      <c r="AD128" s="238"/>
      <c r="AE128" s="238"/>
      <c r="AF128" s="238"/>
      <c r="AG128" s="238"/>
      <c r="AH128" s="238">
        <f t="shared" ref="AH128:BM128" si="32">SUM(AH16,AH75,AH125)</f>
        <v>15873</v>
      </c>
      <c r="AI128" s="238">
        <f t="shared" si="32"/>
        <v>18777.059999999998</v>
      </c>
      <c r="AJ128" s="238">
        <f t="shared" si="32"/>
        <v>22658.060000000005</v>
      </c>
      <c r="AK128" s="238">
        <f t="shared" si="32"/>
        <v>27698.309999999994</v>
      </c>
      <c r="AL128" s="238">
        <f t="shared" si="32"/>
        <v>31628.059999999998</v>
      </c>
      <c r="AM128" s="238">
        <f t="shared" si="32"/>
        <v>35332.06</v>
      </c>
      <c r="AN128" s="238">
        <f t="shared" si="32"/>
        <v>38251.06</v>
      </c>
      <c r="AO128" s="238">
        <f t="shared" si="32"/>
        <v>41768.06</v>
      </c>
      <c r="AP128" s="238">
        <f t="shared" si="32"/>
        <v>44917.658000000003</v>
      </c>
      <c r="AQ128" s="238">
        <f t="shared" si="32"/>
        <v>46700.744000000013</v>
      </c>
      <c r="AR128" s="238">
        <f t="shared" si="32"/>
        <v>47317.750509999991</v>
      </c>
      <c r="AS128" s="238">
        <f t="shared" si="32"/>
        <v>50314.249481000021</v>
      </c>
      <c r="AT128" s="238">
        <f t="shared" si="32"/>
        <v>56478.799715685047</v>
      </c>
      <c r="AU128" s="238">
        <f t="shared" si="32"/>
        <v>66302.888468443314</v>
      </c>
      <c r="AV128" s="238">
        <f t="shared" si="32"/>
        <v>75257.452000000019</v>
      </c>
      <c r="AW128" s="238">
        <f t="shared" si="32"/>
        <v>82437.565999999992</v>
      </c>
      <c r="AX128" s="238">
        <f t="shared" si="32"/>
        <v>84862.667213999957</v>
      </c>
      <c r="AY128" s="238">
        <f t="shared" si="32"/>
        <v>88710.819153041317</v>
      </c>
      <c r="AZ128" s="238">
        <f t="shared" si="32"/>
        <v>92217.949756999995</v>
      </c>
      <c r="BA128" s="238">
        <f t="shared" si="32"/>
        <v>93347.393757000013</v>
      </c>
      <c r="BB128" s="238">
        <f t="shared" si="32"/>
        <v>95565.317560038413</v>
      </c>
      <c r="BC128" s="238">
        <f t="shared" si="32"/>
        <v>99048.585242467729</v>
      </c>
      <c r="BD128" s="238">
        <f t="shared" si="32"/>
        <v>101373.84078511491</v>
      </c>
      <c r="BE128" s="238">
        <f t="shared" si="32"/>
        <v>106706.85189487549</v>
      </c>
      <c r="BF128" s="238">
        <f t="shared" si="32"/>
        <v>110302.29898003748</v>
      </c>
      <c r="BG128" s="238">
        <f t="shared" si="32"/>
        <v>105790.62308501701</v>
      </c>
      <c r="BH128" s="238">
        <f t="shared" si="32"/>
        <v>111092.55313748041</v>
      </c>
      <c r="BI128" s="238">
        <f t="shared" si="32"/>
        <v>115802.99954677367</v>
      </c>
      <c r="BJ128" s="238">
        <f t="shared" si="32"/>
        <v>119213.89655344037</v>
      </c>
      <c r="BK128" s="238">
        <f t="shared" si="32"/>
        <v>126242.2058628574</v>
      </c>
      <c r="BL128" s="238">
        <f t="shared" si="32"/>
        <v>135757.16542445359</v>
      </c>
      <c r="BM128" s="238">
        <f t="shared" si="32"/>
        <v>148004.0096905221</v>
      </c>
      <c r="BN128" s="238">
        <f t="shared" ref="BN128:CE128" si="33">SUM(BN16,BN75,BN125)</f>
        <v>153361.55516980353</v>
      </c>
      <c r="BO128" s="238">
        <f t="shared" si="33"/>
        <v>158960.44687856641</v>
      </c>
      <c r="BP128" s="238">
        <f t="shared" si="33"/>
        <v>166552.678932562</v>
      </c>
      <c r="BQ128" s="238">
        <f t="shared" si="33"/>
        <v>164132.18598876667</v>
      </c>
      <c r="BR128" s="238">
        <f t="shared" si="33"/>
        <v>168287.22403787507</v>
      </c>
      <c r="BS128" s="238">
        <f t="shared" si="33"/>
        <v>171799.50613092107</v>
      </c>
      <c r="BT128" s="238">
        <f t="shared" si="33"/>
        <v>173827.37694779009</v>
      </c>
      <c r="BU128" s="238">
        <f t="shared" si="33"/>
        <v>178042.74357683767</v>
      </c>
      <c r="BV128" s="238">
        <f t="shared" si="33"/>
        <v>183728.67964596604</v>
      </c>
      <c r="BW128" s="238">
        <f t="shared" si="33"/>
        <v>192420.66913197312</v>
      </c>
      <c r="BX128" s="238">
        <f t="shared" si="33"/>
        <v>213186.08673258123</v>
      </c>
      <c r="BY128" s="238">
        <f t="shared" si="33"/>
        <v>216146.811250236</v>
      </c>
      <c r="BZ128" s="238">
        <f t="shared" si="33"/>
        <v>225681.13666622667</v>
      </c>
      <c r="CA128" s="238">
        <f t="shared" si="33"/>
        <v>255801.52188002289</v>
      </c>
      <c r="CB128" s="238">
        <f t="shared" si="33"/>
        <v>280652.83298228623</v>
      </c>
      <c r="CC128" s="238">
        <f t="shared" si="33"/>
        <v>293845.06393729564</v>
      </c>
      <c r="CD128" s="238">
        <f t="shared" si="33"/>
        <v>300885.99589168455</v>
      </c>
      <c r="CE128" s="239">
        <f t="shared" si="33"/>
        <v>308161.04036630836</v>
      </c>
      <c r="CF128" s="53"/>
    </row>
    <row r="129" spans="1:85" s="108" customFormat="1" x14ac:dyDescent="0.35">
      <c r="A129" s="171"/>
      <c r="B129" s="233" t="s">
        <v>357</v>
      </c>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f t="shared" ref="AH129:BM129" si="34">AH17+AH76+AH126</f>
        <v>13035.493736203656</v>
      </c>
      <c r="AI129" s="127">
        <f t="shared" si="34"/>
        <v>14785.979544000002</v>
      </c>
      <c r="AJ129" s="127">
        <f t="shared" si="34"/>
        <v>18172.17435384616</v>
      </c>
      <c r="AK129" s="127">
        <f t="shared" si="34"/>
        <v>22225.345469499993</v>
      </c>
      <c r="AL129" s="127">
        <f t="shared" si="34"/>
        <v>25399.593394250001</v>
      </c>
      <c r="AM129" s="127">
        <f t="shared" si="34"/>
        <v>28383.097434500003</v>
      </c>
      <c r="AN129" s="127">
        <f t="shared" si="34"/>
        <v>30608.289402249997</v>
      </c>
      <c r="AO129" s="127">
        <f t="shared" si="34"/>
        <v>33454.940287285703</v>
      </c>
      <c r="AP129" s="127">
        <f t="shared" si="34"/>
        <v>36123.082438933336</v>
      </c>
      <c r="AQ129" s="127">
        <f t="shared" si="34"/>
        <v>37497.110367000016</v>
      </c>
      <c r="AR129" s="127">
        <f t="shared" si="34"/>
        <v>38052.643556666662</v>
      </c>
      <c r="AS129" s="127">
        <f t="shared" si="34"/>
        <v>40288.146197666691</v>
      </c>
      <c r="AT129" s="127">
        <f t="shared" si="34"/>
        <v>45352.892408487969</v>
      </c>
      <c r="AU129" s="127">
        <f t="shared" si="34"/>
        <v>54175.377622418542</v>
      </c>
      <c r="AV129" s="127">
        <f t="shared" si="34"/>
        <v>60992.230401572655</v>
      </c>
      <c r="AW129" s="127">
        <f t="shared" si="34"/>
        <v>66634.910460896761</v>
      </c>
      <c r="AX129" s="127">
        <f t="shared" si="34"/>
        <v>68813.611171571567</v>
      </c>
      <c r="AY129" s="127">
        <f t="shared" si="34"/>
        <v>72136.307546470867</v>
      </c>
      <c r="AZ129" s="127">
        <f t="shared" si="34"/>
        <v>74930.906146652167</v>
      </c>
      <c r="BA129" s="127">
        <f t="shared" si="34"/>
        <v>75904.389236404662</v>
      </c>
      <c r="BB129" s="127">
        <f t="shared" si="34"/>
        <v>77898.830406807276</v>
      </c>
      <c r="BC129" s="127">
        <f t="shared" si="34"/>
        <v>80756.783696130005</v>
      </c>
      <c r="BD129" s="127">
        <f t="shared" si="34"/>
        <v>83618.592638070215</v>
      </c>
      <c r="BE129" s="127">
        <f t="shared" si="34"/>
        <v>88466.203877447493</v>
      </c>
      <c r="BF129" s="127">
        <f t="shared" si="34"/>
        <v>93447.403868416775</v>
      </c>
      <c r="BG129" s="127">
        <f t="shared" si="34"/>
        <v>97839.551306729409</v>
      </c>
      <c r="BH129" s="127">
        <f t="shared" si="34"/>
        <v>103679.22317456207</v>
      </c>
      <c r="BI129" s="127">
        <f t="shared" si="34"/>
        <v>109018.21340647362</v>
      </c>
      <c r="BJ129" s="127">
        <f t="shared" si="34"/>
        <v>112722.80323747847</v>
      </c>
      <c r="BK129" s="127">
        <f t="shared" si="34"/>
        <v>119968.26969037394</v>
      </c>
      <c r="BL129" s="127">
        <f t="shared" si="34"/>
        <v>129539.37316672162</v>
      </c>
      <c r="BM129" s="127">
        <f t="shared" si="34"/>
        <v>141880.50977105653</v>
      </c>
      <c r="BN129" s="127">
        <f t="shared" ref="BN129:CE129" si="35">BN17+BN76+BN126</f>
        <v>147225.42919675511</v>
      </c>
      <c r="BO129" s="127">
        <f t="shared" si="35"/>
        <v>153003.82488042931</v>
      </c>
      <c r="BP129" s="127">
        <f t="shared" si="35"/>
        <v>160752.45760790445</v>
      </c>
      <c r="BQ129" s="127">
        <f t="shared" si="35"/>
        <v>163353.61596870419</v>
      </c>
      <c r="BR129" s="127">
        <f t="shared" si="35"/>
        <v>167555.79332409249</v>
      </c>
      <c r="BS129" s="127">
        <f t="shared" si="35"/>
        <v>171097.53154670875</v>
      </c>
      <c r="BT129" s="127">
        <f t="shared" si="35"/>
        <v>173140.65157866693</v>
      </c>
      <c r="BU129" s="127">
        <f t="shared" si="35"/>
        <v>177345.38287521838</v>
      </c>
      <c r="BV129" s="127">
        <f t="shared" si="35"/>
        <v>183227.99825944263</v>
      </c>
      <c r="BW129" s="127">
        <f t="shared" si="35"/>
        <v>192149.96478428031</v>
      </c>
      <c r="BX129" s="127">
        <f t="shared" si="35"/>
        <v>213175.30905041611</v>
      </c>
      <c r="BY129" s="127">
        <f t="shared" si="35"/>
        <v>216140.26120635093</v>
      </c>
      <c r="BZ129" s="127">
        <f t="shared" si="35"/>
        <v>225677.21630263544</v>
      </c>
      <c r="CA129" s="127">
        <f t="shared" si="35"/>
        <v>255799.25967221311</v>
      </c>
      <c r="CB129" s="127">
        <f t="shared" si="35"/>
        <v>280651.50917818811</v>
      </c>
      <c r="CC129" s="127">
        <f t="shared" si="35"/>
        <v>293844.56638578104</v>
      </c>
      <c r="CD129" s="127">
        <f t="shared" si="35"/>
        <v>300885.99589168455</v>
      </c>
      <c r="CE129" s="128">
        <f t="shared" si="35"/>
        <v>308161.04036630836</v>
      </c>
      <c r="CF129" s="53"/>
      <c r="CG129" s="127"/>
    </row>
    <row r="130" spans="1:85" x14ac:dyDescent="0.35">
      <c r="A130" s="153"/>
      <c r="B130" s="108"/>
      <c r="BX130" s="61"/>
      <c r="BY130" s="61"/>
      <c r="BZ130" s="61"/>
      <c r="CA130" s="61"/>
      <c r="CB130" s="61"/>
      <c r="CC130" s="61"/>
      <c r="CD130" s="61"/>
      <c r="CE130" s="62"/>
    </row>
    <row r="131" spans="1:85" x14ac:dyDescent="0.35">
      <c r="A131" s="153"/>
      <c r="B131" s="108"/>
      <c r="BX131" s="61"/>
      <c r="BY131" s="61"/>
      <c r="BZ131" s="61"/>
      <c r="CA131" s="61"/>
      <c r="CB131" s="61"/>
      <c r="CC131" s="61"/>
      <c r="CD131" s="61"/>
      <c r="CE131" s="62"/>
    </row>
    <row r="132" spans="1:85" x14ac:dyDescent="0.35">
      <c r="A132" s="153"/>
      <c r="B132" s="240" t="s">
        <v>312</v>
      </c>
      <c r="C132" s="108"/>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f t="shared" ref="AH132:BM132" si="36">SUM(AH133:AH135)</f>
        <v>10388.879900230371</v>
      </c>
      <c r="AI132" s="127">
        <f t="shared" si="36"/>
        <v>11853.654573175816</v>
      </c>
      <c r="AJ132" s="127">
        <f t="shared" si="36"/>
        <v>14434.629894749283</v>
      </c>
      <c r="AK132" s="127">
        <f t="shared" si="36"/>
        <v>16752.337110190223</v>
      </c>
      <c r="AL132" s="127">
        <f t="shared" si="36"/>
        <v>18081.385853892803</v>
      </c>
      <c r="AM132" s="127">
        <f t="shared" si="36"/>
        <v>19644.513120148771</v>
      </c>
      <c r="AN132" s="127">
        <f t="shared" si="36"/>
        <v>20671.692908045577</v>
      </c>
      <c r="AO132" s="127">
        <f t="shared" si="36"/>
        <v>22208.358452828114</v>
      </c>
      <c r="AP132" s="127">
        <f t="shared" si="36"/>
        <v>23945.64514432595</v>
      </c>
      <c r="AQ132" s="127">
        <f t="shared" si="36"/>
        <v>25015.883800172873</v>
      </c>
      <c r="AR132" s="127">
        <f t="shared" si="36"/>
        <v>25553.89497266151</v>
      </c>
      <c r="AS132" s="127">
        <f t="shared" si="36"/>
        <v>27107.475660732296</v>
      </c>
      <c r="AT132" s="127">
        <f t="shared" si="36"/>
        <v>29770.144131865367</v>
      </c>
      <c r="AU132" s="127">
        <f t="shared" si="36"/>
        <v>34315.742515193255</v>
      </c>
      <c r="AV132" s="127">
        <f t="shared" si="36"/>
        <v>36264.044215834874</v>
      </c>
      <c r="AW132" s="127">
        <f t="shared" si="36"/>
        <v>38365.543113073742</v>
      </c>
      <c r="AX132" s="127">
        <f t="shared" si="36"/>
        <v>38576.419521328957</v>
      </c>
      <c r="AY132" s="127">
        <f t="shared" si="36"/>
        <v>39629.685811731513</v>
      </c>
      <c r="AZ132" s="127">
        <f t="shared" si="36"/>
        <v>41289.772131563492</v>
      </c>
      <c r="BA132" s="127">
        <f t="shared" si="36"/>
        <v>42451.780116945505</v>
      </c>
      <c r="BB132" s="127">
        <f t="shared" si="36"/>
        <v>44587.460743090007</v>
      </c>
      <c r="BC132" s="127">
        <f t="shared" si="36"/>
        <v>46723.585469140511</v>
      </c>
      <c r="BD132" s="127">
        <f t="shared" si="36"/>
        <v>47793.686999999998</v>
      </c>
      <c r="BE132" s="127">
        <f t="shared" si="36"/>
        <v>51093.595998929348</v>
      </c>
      <c r="BF132" s="127">
        <f t="shared" si="36"/>
        <v>53686.528709614708</v>
      </c>
      <c r="BG132" s="127">
        <f t="shared" si="36"/>
        <v>56079.337540435692</v>
      </c>
      <c r="BH132" s="127">
        <f t="shared" si="36"/>
        <v>58408.538999999997</v>
      </c>
      <c r="BI132" s="127">
        <f t="shared" si="36"/>
        <v>60914.807692682676</v>
      </c>
      <c r="BJ132" s="127">
        <f t="shared" si="36"/>
        <v>63129.216045855108</v>
      </c>
      <c r="BK132" s="127">
        <f t="shared" si="36"/>
        <v>67411.978362963171</v>
      </c>
      <c r="BL132" s="127">
        <f t="shared" si="36"/>
        <v>72671.184816889436</v>
      </c>
      <c r="BM132" s="127">
        <f t="shared" si="36"/>
        <v>77814.820358342375</v>
      </c>
      <c r="BN132" s="127">
        <f t="shared" ref="BN132:CE132" si="37">SUM(BN133:BN135)</f>
        <v>80345.367492594727</v>
      </c>
      <c r="BO132" s="127">
        <f t="shared" si="37"/>
        <v>84501.883808506507</v>
      </c>
      <c r="BP132" s="127">
        <f t="shared" si="37"/>
        <v>89391.276039061704</v>
      </c>
      <c r="BQ132" s="127">
        <f t="shared" si="37"/>
        <v>91660.368819799987</v>
      </c>
      <c r="BR132" s="127">
        <f t="shared" si="37"/>
        <v>94520.993083800029</v>
      </c>
      <c r="BS132" s="127">
        <f t="shared" si="37"/>
        <v>97594.637879079994</v>
      </c>
      <c r="BT132" s="127">
        <f t="shared" si="37"/>
        <v>99861.345809219929</v>
      </c>
      <c r="BU132" s="127">
        <f t="shared" si="37"/>
        <v>102005.63289946769</v>
      </c>
      <c r="BV132" s="127">
        <f t="shared" si="37"/>
        <v>104773.46798266</v>
      </c>
      <c r="BW132" s="127">
        <f t="shared" si="37"/>
        <v>106871.30007515628</v>
      </c>
      <c r="BX132" s="127">
        <f t="shared" si="37"/>
        <v>110469.03703641692</v>
      </c>
      <c r="BY132" s="127">
        <f t="shared" si="37"/>
        <v>112285.13535101424</v>
      </c>
      <c r="BZ132" s="127">
        <f t="shared" si="37"/>
        <v>117729.07038330671</v>
      </c>
      <c r="CA132" s="127">
        <f t="shared" si="37"/>
        <v>133013.60208929901</v>
      </c>
      <c r="CB132" s="127">
        <f t="shared" si="37"/>
        <v>143535.80951741082</v>
      </c>
      <c r="CC132" s="127">
        <f t="shared" si="37"/>
        <v>149204.0656422177</v>
      </c>
      <c r="CD132" s="127">
        <f t="shared" si="37"/>
        <v>153189.76247743363</v>
      </c>
      <c r="CE132" s="128">
        <f t="shared" si="37"/>
        <v>156083.44718287094</v>
      </c>
    </row>
    <row r="133" spans="1:85" x14ac:dyDescent="0.35">
      <c r="A133" s="153"/>
      <c r="B133" s="168" t="s">
        <v>390</v>
      </c>
      <c r="AH133" s="61">
        <f t="shared" ref="AH133:BM133" si="38">SUMIF($C$6:$C$15,"(C)",AH$6:AH$15)</f>
        <v>2</v>
      </c>
      <c r="AI133" s="61">
        <f t="shared" si="38"/>
        <v>2</v>
      </c>
      <c r="AJ133" s="61">
        <f t="shared" si="38"/>
        <v>2</v>
      </c>
      <c r="AK133" s="61">
        <f t="shared" si="38"/>
        <v>2</v>
      </c>
      <c r="AL133" s="61">
        <f t="shared" si="38"/>
        <v>2</v>
      </c>
      <c r="AM133" s="61">
        <f t="shared" si="38"/>
        <v>2</v>
      </c>
      <c r="AN133" s="61">
        <f t="shared" si="38"/>
        <v>2</v>
      </c>
      <c r="AO133" s="61">
        <f t="shared" si="38"/>
        <v>1</v>
      </c>
      <c r="AP133" s="61">
        <f t="shared" si="38"/>
        <v>2</v>
      </c>
      <c r="AQ133" s="61">
        <f t="shared" si="38"/>
        <v>1.4339999999999999</v>
      </c>
      <c r="AR133" s="61">
        <f t="shared" si="38"/>
        <v>1.3520000000000001</v>
      </c>
      <c r="AS133" s="61">
        <f t="shared" si="38"/>
        <v>1.355</v>
      </c>
      <c r="AT133" s="61">
        <f t="shared" si="38"/>
        <v>1.5509999999999999</v>
      </c>
      <c r="AU133" s="61">
        <f t="shared" si="38"/>
        <v>1.4710000000000001</v>
      </c>
      <c r="AV133" s="61">
        <f t="shared" si="38"/>
        <v>2</v>
      </c>
      <c r="AW133" s="61">
        <f t="shared" si="38"/>
        <v>1</v>
      </c>
      <c r="AX133" s="61">
        <f t="shared" si="38"/>
        <v>1</v>
      </c>
      <c r="AY133" s="61">
        <f t="shared" si="38"/>
        <v>1.7210000000000001</v>
      </c>
      <c r="AZ133" s="61">
        <f t="shared" si="38"/>
        <v>1.496</v>
      </c>
      <c r="BA133" s="61">
        <f t="shared" si="38"/>
        <v>1.5720000000000001</v>
      </c>
      <c r="BB133" s="61">
        <f t="shared" si="38"/>
        <v>1.7769999999999999</v>
      </c>
      <c r="BC133" s="61">
        <f t="shared" si="38"/>
        <v>1.359</v>
      </c>
      <c r="BD133" s="61">
        <f t="shared" si="38"/>
        <v>1.452</v>
      </c>
      <c r="BE133" s="61">
        <f t="shared" si="38"/>
        <v>1.6164412184601897</v>
      </c>
      <c r="BF133" s="61">
        <f t="shared" si="38"/>
        <v>1.6007503600000001</v>
      </c>
      <c r="BG133" s="61">
        <f t="shared" si="38"/>
        <v>0</v>
      </c>
      <c r="BH133" s="61">
        <f t="shared" si="38"/>
        <v>0</v>
      </c>
      <c r="BI133" s="61">
        <f t="shared" si="38"/>
        <v>0</v>
      </c>
      <c r="BJ133" s="61">
        <f t="shared" si="38"/>
        <v>0</v>
      </c>
      <c r="BK133" s="61">
        <f t="shared" si="38"/>
        <v>0</v>
      </c>
      <c r="BL133" s="61">
        <f t="shared" si="38"/>
        <v>0</v>
      </c>
      <c r="BM133" s="61">
        <f t="shared" si="38"/>
        <v>0</v>
      </c>
      <c r="BN133" s="61">
        <f t="shared" ref="BN133:CE133" si="39">SUMIF($C$6:$C$15,"(C)",BN$6:BN$15)</f>
        <v>0</v>
      </c>
      <c r="BO133" s="61">
        <f t="shared" si="39"/>
        <v>0</v>
      </c>
      <c r="BP133" s="61">
        <f t="shared" si="39"/>
        <v>0</v>
      </c>
      <c r="BQ133" s="61">
        <f t="shared" si="39"/>
        <v>0</v>
      </c>
      <c r="BR133" s="61">
        <f t="shared" si="39"/>
        <v>0</v>
      </c>
      <c r="BS133" s="61">
        <f t="shared" si="39"/>
        <v>0</v>
      </c>
      <c r="BT133" s="61">
        <f t="shared" si="39"/>
        <v>0</v>
      </c>
      <c r="BU133" s="61">
        <f t="shared" si="39"/>
        <v>0</v>
      </c>
      <c r="BV133" s="61">
        <f t="shared" si="39"/>
        <v>0</v>
      </c>
      <c r="BW133" s="61">
        <f t="shared" si="39"/>
        <v>0</v>
      </c>
      <c r="BX133" s="61">
        <f t="shared" si="39"/>
        <v>0</v>
      </c>
      <c r="BY133" s="61">
        <f t="shared" si="39"/>
        <v>0</v>
      </c>
      <c r="BZ133" s="61">
        <f t="shared" si="39"/>
        <v>0</v>
      </c>
      <c r="CA133" s="61">
        <f t="shared" si="39"/>
        <v>0</v>
      </c>
      <c r="CB133" s="61">
        <f t="shared" si="39"/>
        <v>0</v>
      </c>
      <c r="CC133" s="61">
        <f t="shared" si="39"/>
        <v>0</v>
      </c>
      <c r="CD133" s="61">
        <f t="shared" si="39"/>
        <v>0</v>
      </c>
      <c r="CE133" s="62">
        <f t="shared" si="39"/>
        <v>0</v>
      </c>
    </row>
    <row r="134" spans="1:85" x14ac:dyDescent="0.35">
      <c r="A134" s="153"/>
      <c r="B134" s="168" t="s">
        <v>391</v>
      </c>
      <c r="AH134" s="61">
        <f t="shared" ref="AH134:BM134" si="40">SUMIF($C$20:$C$74,"(C)",AH$20:AH$74)</f>
        <v>2651.076278646884</v>
      </c>
      <c r="AI134" s="61">
        <f t="shared" si="40"/>
        <v>2852.3446854813037</v>
      </c>
      <c r="AJ134" s="61">
        <f t="shared" si="40"/>
        <v>3711.415471538477</v>
      </c>
      <c r="AK134" s="61">
        <f t="shared" si="40"/>
        <v>4418.0277771465462</v>
      </c>
      <c r="AL134" s="61">
        <f t="shared" si="40"/>
        <v>4325.3145182244098</v>
      </c>
      <c r="AM134" s="61">
        <f t="shared" si="40"/>
        <v>4814.9797626249838</v>
      </c>
      <c r="AN134" s="61">
        <f t="shared" si="40"/>
        <v>5185.1534280924789</v>
      </c>
      <c r="AO134" s="61">
        <f t="shared" si="40"/>
        <v>5400.4440112558086</v>
      </c>
      <c r="AP134" s="61">
        <f t="shared" si="40"/>
        <v>5938.6516065688247</v>
      </c>
      <c r="AQ134" s="61">
        <f t="shared" si="40"/>
        <v>6057.8194973267928</v>
      </c>
      <c r="AR134" s="61">
        <f t="shared" si="40"/>
        <v>6094.9821751673235</v>
      </c>
      <c r="AS134" s="61">
        <f t="shared" si="40"/>
        <v>6174.5857717043737</v>
      </c>
      <c r="AT134" s="61">
        <f t="shared" si="40"/>
        <v>6843.0760420886736</v>
      </c>
      <c r="AU134" s="61">
        <f t="shared" si="40"/>
        <v>8509.9307886333063</v>
      </c>
      <c r="AV134" s="61">
        <f t="shared" si="40"/>
        <v>9283.2599712298979</v>
      </c>
      <c r="AW134" s="61">
        <f t="shared" si="40"/>
        <v>9892.5437062213678</v>
      </c>
      <c r="AX134" s="61">
        <f t="shared" si="40"/>
        <v>9544.3677035098117</v>
      </c>
      <c r="AY134" s="61">
        <f t="shared" si="40"/>
        <v>9376.563136356137</v>
      </c>
      <c r="AZ134" s="61">
        <f t="shared" si="40"/>
        <v>9013.7413929836512</v>
      </c>
      <c r="BA134" s="61">
        <f t="shared" si="40"/>
        <v>8630.696212062634</v>
      </c>
      <c r="BB134" s="61">
        <f t="shared" si="40"/>
        <v>8752.2463296932383</v>
      </c>
      <c r="BC134" s="61">
        <f t="shared" si="40"/>
        <v>8700.1563030952166</v>
      </c>
      <c r="BD134" s="61">
        <f t="shared" si="40"/>
        <v>8835.6400881418704</v>
      </c>
      <c r="BE134" s="61">
        <f t="shared" si="40"/>
        <v>8954.5982241558777</v>
      </c>
      <c r="BF134" s="61">
        <f t="shared" si="40"/>
        <v>9097.3115964531808</v>
      </c>
      <c r="BG134" s="61">
        <f t="shared" si="40"/>
        <v>9358.233060323786</v>
      </c>
      <c r="BH134" s="61">
        <f t="shared" si="40"/>
        <v>9395.4712521245001</v>
      </c>
      <c r="BI134" s="61">
        <f t="shared" si="40"/>
        <v>9288.8937029259232</v>
      </c>
      <c r="BJ134" s="61">
        <f t="shared" si="40"/>
        <v>9275.5880794613622</v>
      </c>
      <c r="BK134" s="61">
        <f t="shared" si="40"/>
        <v>9651.6146248786426</v>
      </c>
      <c r="BL134" s="61">
        <f t="shared" si="40"/>
        <v>10233.799141066349</v>
      </c>
      <c r="BM134" s="61">
        <f t="shared" si="40"/>
        <v>10793.692672407624</v>
      </c>
      <c r="BN134" s="61">
        <f t="shared" ref="BN134:CE134" si="41">SUMIF($C$20:$C$74,"(C)",BN$20:BN$74)</f>
        <v>10397.475696598587</v>
      </c>
      <c r="BO134" s="61">
        <f t="shared" si="41"/>
        <v>10248.069363793458</v>
      </c>
      <c r="BP134" s="61">
        <f t="shared" si="41"/>
        <v>9503.5136421629286</v>
      </c>
      <c r="BQ134" s="61">
        <f t="shared" si="41"/>
        <v>8502.1019184335473</v>
      </c>
      <c r="BR134" s="61">
        <f t="shared" si="41"/>
        <v>7954.5915095669216</v>
      </c>
      <c r="BS134" s="61">
        <f t="shared" si="41"/>
        <v>8182.5346713656854</v>
      </c>
      <c r="BT134" s="61">
        <f t="shared" si="41"/>
        <v>8247.1094330314845</v>
      </c>
      <c r="BU134" s="61">
        <f t="shared" si="41"/>
        <v>8177.2424782962062</v>
      </c>
      <c r="BV134" s="61">
        <f t="shared" si="41"/>
        <v>8013.0795307311428</v>
      </c>
      <c r="BW134" s="61">
        <f t="shared" si="41"/>
        <v>8064.1640694083571</v>
      </c>
      <c r="BX134" s="61">
        <f t="shared" si="41"/>
        <v>8600.4138666449981</v>
      </c>
      <c r="BY134" s="61">
        <f t="shared" si="41"/>
        <v>8102.7879322800009</v>
      </c>
      <c r="BZ134" s="61">
        <f t="shared" si="41"/>
        <v>8027.0295217961921</v>
      </c>
      <c r="CA134" s="61">
        <f t="shared" si="41"/>
        <v>8769.3879026743398</v>
      </c>
      <c r="CB134" s="61">
        <f t="shared" si="41"/>
        <v>8935.7762626170388</v>
      </c>
      <c r="CC134" s="61">
        <f t="shared" si="41"/>
        <v>8823.1510563388929</v>
      </c>
      <c r="CD134" s="61">
        <f t="shared" si="41"/>
        <v>8791.6137406005109</v>
      </c>
      <c r="CE134" s="62">
        <f t="shared" si="41"/>
        <v>8898.7880325138285</v>
      </c>
    </row>
    <row r="135" spans="1:85" s="75" customFormat="1" x14ac:dyDescent="0.35">
      <c r="A135" s="153"/>
      <c r="B135" s="75" t="s">
        <v>392</v>
      </c>
      <c r="D135" s="241"/>
      <c r="E135" s="241"/>
      <c r="F135" s="241"/>
      <c r="G135" s="241"/>
      <c r="H135" s="241"/>
      <c r="I135" s="241"/>
      <c r="J135" s="241"/>
      <c r="K135" s="241"/>
      <c r="L135" s="241"/>
      <c r="M135" s="241"/>
      <c r="N135" s="241"/>
      <c r="O135" s="241"/>
      <c r="P135" s="241"/>
      <c r="Q135" s="241"/>
      <c r="R135" s="241"/>
      <c r="S135" s="241"/>
      <c r="T135" s="241"/>
      <c r="U135" s="241"/>
      <c r="V135" s="241"/>
      <c r="W135" s="241"/>
      <c r="X135" s="241"/>
      <c r="Y135" s="241"/>
      <c r="Z135" s="241"/>
      <c r="AA135" s="241"/>
      <c r="AB135" s="241"/>
      <c r="AC135" s="241"/>
      <c r="AD135" s="241"/>
      <c r="AE135" s="241"/>
      <c r="AF135" s="241"/>
      <c r="AG135" s="241"/>
      <c r="AH135" s="61">
        <f t="shared" ref="AH135:BM135" si="42">SUMIF($C$79:$C$124,"(C)",AH$79:AH$124)</f>
        <v>7735.8036215834863</v>
      </c>
      <c r="AI135" s="61">
        <f t="shared" si="42"/>
        <v>8999.3098876945132</v>
      </c>
      <c r="AJ135" s="61">
        <f t="shared" si="42"/>
        <v>10721.214423210806</v>
      </c>
      <c r="AK135" s="61">
        <f t="shared" si="42"/>
        <v>12332.309333043677</v>
      </c>
      <c r="AL135" s="61">
        <f t="shared" si="42"/>
        <v>13754.071335668395</v>
      </c>
      <c r="AM135" s="61">
        <f t="shared" si="42"/>
        <v>14827.533357523787</v>
      </c>
      <c r="AN135" s="61">
        <f t="shared" si="42"/>
        <v>15484.539479953099</v>
      </c>
      <c r="AO135" s="61">
        <f t="shared" si="42"/>
        <v>16806.914441572306</v>
      </c>
      <c r="AP135" s="61">
        <f t="shared" si="42"/>
        <v>18004.993537757127</v>
      </c>
      <c r="AQ135" s="61">
        <f t="shared" si="42"/>
        <v>18956.630302846079</v>
      </c>
      <c r="AR135" s="61">
        <f t="shared" si="42"/>
        <v>19457.560797494189</v>
      </c>
      <c r="AS135" s="61">
        <f t="shared" si="42"/>
        <v>20931.534889027924</v>
      </c>
      <c r="AT135" s="61">
        <f t="shared" si="42"/>
        <v>22925.517089776691</v>
      </c>
      <c r="AU135" s="61">
        <f t="shared" si="42"/>
        <v>25804.340726559953</v>
      </c>
      <c r="AV135" s="61">
        <f t="shared" si="42"/>
        <v>26978.784244604973</v>
      </c>
      <c r="AW135" s="61">
        <f t="shared" si="42"/>
        <v>28471.99940685237</v>
      </c>
      <c r="AX135" s="61">
        <f t="shared" si="42"/>
        <v>29031.051817819145</v>
      </c>
      <c r="AY135" s="61">
        <f t="shared" si="42"/>
        <v>30251.401675375375</v>
      </c>
      <c r="AZ135" s="61">
        <f t="shared" si="42"/>
        <v>32274.534738579841</v>
      </c>
      <c r="BA135" s="61">
        <f t="shared" si="42"/>
        <v>33819.511904882871</v>
      </c>
      <c r="BB135" s="61">
        <f t="shared" si="42"/>
        <v>35833.437413396765</v>
      </c>
      <c r="BC135" s="61">
        <f t="shared" si="42"/>
        <v>38022.070166045298</v>
      </c>
      <c r="BD135" s="61">
        <f t="shared" si="42"/>
        <v>38956.594911858127</v>
      </c>
      <c r="BE135" s="61">
        <f t="shared" si="42"/>
        <v>42137.381333555008</v>
      </c>
      <c r="BF135" s="61">
        <f t="shared" si="42"/>
        <v>44587.616362801527</v>
      </c>
      <c r="BG135" s="61">
        <f t="shared" si="42"/>
        <v>46721.104480111906</v>
      </c>
      <c r="BH135" s="61">
        <f t="shared" si="42"/>
        <v>49013.067747875495</v>
      </c>
      <c r="BI135" s="61">
        <f t="shared" si="42"/>
        <v>51625.913989756751</v>
      </c>
      <c r="BJ135" s="61">
        <f t="shared" si="42"/>
        <v>53853.627966393746</v>
      </c>
      <c r="BK135" s="61">
        <f t="shared" si="42"/>
        <v>57760.363738084532</v>
      </c>
      <c r="BL135" s="61">
        <f t="shared" si="42"/>
        <v>62437.385675823083</v>
      </c>
      <c r="BM135" s="61">
        <f t="shared" si="42"/>
        <v>67021.127685934756</v>
      </c>
      <c r="BN135" s="61">
        <f t="shared" ref="BN135:CE135" si="43">SUMIF($C$79:$C$124,"(C)",BN$79:BN$124)</f>
        <v>69947.89179599614</v>
      </c>
      <c r="BO135" s="61">
        <f t="shared" si="43"/>
        <v>74253.814444713047</v>
      </c>
      <c r="BP135" s="61">
        <f t="shared" si="43"/>
        <v>79887.762396898775</v>
      </c>
      <c r="BQ135" s="61">
        <f t="shared" si="43"/>
        <v>83158.266901366442</v>
      </c>
      <c r="BR135" s="61">
        <f t="shared" si="43"/>
        <v>86566.40157423311</v>
      </c>
      <c r="BS135" s="61">
        <f t="shared" si="43"/>
        <v>89412.103207714303</v>
      </c>
      <c r="BT135" s="61">
        <f t="shared" si="43"/>
        <v>91614.236376188448</v>
      </c>
      <c r="BU135" s="61">
        <f t="shared" si="43"/>
        <v>93828.390421171483</v>
      </c>
      <c r="BV135" s="61">
        <f t="shared" si="43"/>
        <v>96760.388451928855</v>
      </c>
      <c r="BW135" s="61">
        <f t="shared" si="43"/>
        <v>98807.136005747918</v>
      </c>
      <c r="BX135" s="61">
        <f t="shared" si="43"/>
        <v>101868.62316977192</v>
      </c>
      <c r="BY135" s="61">
        <f t="shared" si="43"/>
        <v>104182.34741873424</v>
      </c>
      <c r="BZ135" s="61">
        <f t="shared" si="43"/>
        <v>109702.04086151051</v>
      </c>
      <c r="CA135" s="61">
        <f t="shared" si="43"/>
        <v>124244.21418662465</v>
      </c>
      <c r="CB135" s="61">
        <f t="shared" si="43"/>
        <v>134600.03325479379</v>
      </c>
      <c r="CC135" s="61">
        <f t="shared" si="43"/>
        <v>140380.91458587881</v>
      </c>
      <c r="CD135" s="61">
        <f t="shared" si="43"/>
        <v>144398.14873683313</v>
      </c>
      <c r="CE135" s="62">
        <f t="shared" si="43"/>
        <v>147184.6591503571</v>
      </c>
    </row>
    <row r="136" spans="1:85" ht="24.75" customHeight="1" x14ac:dyDescent="0.35">
      <c r="A136" s="153"/>
      <c r="B136" s="240" t="s">
        <v>313</v>
      </c>
      <c r="C136" s="108"/>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127">
        <f t="shared" ref="AH136:BM136" si="44">SUM(AH137:AH139)</f>
        <v>2763.1200997696296</v>
      </c>
      <c r="AI136" s="127">
        <f t="shared" si="44"/>
        <v>3023.3454268241831</v>
      </c>
      <c r="AJ136" s="127">
        <f t="shared" si="44"/>
        <v>3924.3701052507167</v>
      </c>
      <c r="AK136" s="127">
        <f t="shared" si="44"/>
        <v>5967.912889809777</v>
      </c>
      <c r="AL136" s="127">
        <f t="shared" si="44"/>
        <v>8045.6141461071948</v>
      </c>
      <c r="AM136" s="127">
        <f t="shared" si="44"/>
        <v>9602.4868798512271</v>
      </c>
      <c r="AN136" s="127">
        <f t="shared" si="44"/>
        <v>10974.307091954423</v>
      </c>
      <c r="AO136" s="127">
        <f t="shared" si="44"/>
        <v>12471.641547171886</v>
      </c>
      <c r="AP136" s="127">
        <f t="shared" si="44"/>
        <v>13487.952855674048</v>
      </c>
      <c r="AQ136" s="127">
        <f t="shared" si="44"/>
        <v>13792.292199827129</v>
      </c>
      <c r="AR136" s="127">
        <f t="shared" si="44"/>
        <v>13732.304537338485</v>
      </c>
      <c r="AS136" s="127">
        <f t="shared" si="44"/>
        <v>14794.864820267703</v>
      </c>
      <c r="AT136" s="127">
        <f t="shared" si="44"/>
        <v>17535.838868134633</v>
      </c>
      <c r="AU136" s="127">
        <f t="shared" si="44"/>
        <v>21231.799384318474</v>
      </c>
      <c r="AV136" s="127">
        <f t="shared" si="44"/>
        <v>26582.72878416513</v>
      </c>
      <c r="AW136" s="127">
        <f t="shared" si="44"/>
        <v>30003.199886926264</v>
      </c>
      <c r="AX136" s="127">
        <f t="shared" si="44"/>
        <v>31587.357692671045</v>
      </c>
      <c r="AY136" s="127">
        <f t="shared" si="44"/>
        <v>32958.785814268485</v>
      </c>
      <c r="AZ136" s="127">
        <f t="shared" si="44"/>
        <v>33306.311625436501</v>
      </c>
      <c r="BA136" s="127">
        <f t="shared" si="44"/>
        <v>32308.341631054493</v>
      </c>
      <c r="BB136" s="127">
        <f t="shared" si="44"/>
        <v>31643.712091909994</v>
      </c>
      <c r="BC136" s="127">
        <f t="shared" si="44"/>
        <v>30887.316673327179</v>
      </c>
      <c r="BD136" s="127">
        <f t="shared" si="44"/>
        <v>29669.655453818166</v>
      </c>
      <c r="BE136" s="127">
        <f t="shared" si="44"/>
        <v>30918.086668030104</v>
      </c>
      <c r="BF136" s="127">
        <f t="shared" si="44"/>
        <v>32295.353709467585</v>
      </c>
      <c r="BG136" s="127">
        <f t="shared" si="44"/>
        <v>33353.048856553258</v>
      </c>
      <c r="BH136" s="127">
        <f t="shared" si="44"/>
        <v>35028.02304848042</v>
      </c>
      <c r="BI136" s="127">
        <f t="shared" si="44"/>
        <v>35716.781529642001</v>
      </c>
      <c r="BJ136" s="127">
        <f t="shared" si="44"/>
        <v>37172.236532855473</v>
      </c>
      <c r="BK136" s="127">
        <f t="shared" si="44"/>
        <v>38696.081911583096</v>
      </c>
      <c r="BL136" s="127">
        <f t="shared" si="44"/>
        <v>40966.842600689997</v>
      </c>
      <c r="BM136" s="127">
        <f t="shared" si="44"/>
        <v>46695.822820729991</v>
      </c>
      <c r="BN136" s="127">
        <f t="shared" ref="BN136:CE136" si="45">SUM(BN137:BN139)</f>
        <v>48764.863047781706</v>
      </c>
      <c r="BO136" s="127">
        <f t="shared" si="45"/>
        <v>49940.019439679818</v>
      </c>
      <c r="BP136" s="127">
        <f t="shared" si="45"/>
        <v>51405.95728604999</v>
      </c>
      <c r="BQ136" s="127">
        <f t="shared" si="45"/>
        <v>46170.92582462616</v>
      </c>
      <c r="BR136" s="127">
        <f t="shared" si="45"/>
        <v>45840.720174790004</v>
      </c>
      <c r="BS136" s="127">
        <f t="shared" si="45"/>
        <v>45405.656244279999</v>
      </c>
      <c r="BT136" s="127">
        <f t="shared" si="45"/>
        <v>44932.035467030015</v>
      </c>
      <c r="BU136" s="127">
        <f t="shared" si="45"/>
        <v>45555.270080459988</v>
      </c>
      <c r="BV136" s="127">
        <f t="shared" si="45"/>
        <v>47779.270845328399</v>
      </c>
      <c r="BW136" s="127">
        <f t="shared" si="45"/>
        <v>53345.128451450168</v>
      </c>
      <c r="BX136" s="127">
        <f t="shared" si="45"/>
        <v>71462.354267813935</v>
      </c>
      <c r="BY136" s="127">
        <f t="shared" si="45"/>
        <v>71363.562147219418</v>
      </c>
      <c r="BZ136" s="127">
        <f t="shared" si="45"/>
        <v>72040.977517059262</v>
      </c>
      <c r="CA136" s="127">
        <f t="shared" si="45"/>
        <v>80248.706703843127</v>
      </c>
      <c r="CB136" s="127">
        <f t="shared" si="45"/>
        <v>89677.274014061477</v>
      </c>
      <c r="CC136" s="127">
        <f t="shared" si="45"/>
        <v>94276.78002909421</v>
      </c>
      <c r="CD136" s="127">
        <f t="shared" si="45"/>
        <v>94735.387194901356</v>
      </c>
      <c r="CE136" s="128">
        <f t="shared" si="45"/>
        <v>96123.406127627022</v>
      </c>
    </row>
    <row r="137" spans="1:85" x14ac:dyDescent="0.35">
      <c r="A137" s="153"/>
      <c r="B137" s="168" t="s">
        <v>390</v>
      </c>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c r="AG137" s="159"/>
      <c r="AH137" s="61">
        <f t="shared" ref="AH137:BM137" si="46">SUMIF($C$6:$C$15,"(IR)",AH$6:AH$15)</f>
        <v>302.01823076644666</v>
      </c>
      <c r="AI137" s="61">
        <f t="shared" si="46"/>
        <v>318.21378253061226</v>
      </c>
      <c r="AJ137" s="61">
        <f t="shared" si="46"/>
        <v>420.60307472527472</v>
      </c>
      <c r="AK137" s="61">
        <f t="shared" si="46"/>
        <v>602.62108648455603</v>
      </c>
      <c r="AL137" s="61">
        <f t="shared" si="46"/>
        <v>809.15470032469261</v>
      </c>
      <c r="AM137" s="61">
        <f t="shared" si="46"/>
        <v>952.39636798423032</v>
      </c>
      <c r="AN137" s="61">
        <f t="shared" si="46"/>
        <v>1091.5646076419214</v>
      </c>
      <c r="AO137" s="61">
        <f t="shared" si="46"/>
        <v>1245.0422902777204</v>
      </c>
      <c r="AP137" s="61">
        <f t="shared" si="46"/>
        <v>1335.8868061934998</v>
      </c>
      <c r="AQ137" s="61">
        <f t="shared" si="46"/>
        <v>1392.431437857246</v>
      </c>
      <c r="AR137" s="61">
        <f t="shared" si="46"/>
        <v>1537.0614486199247</v>
      </c>
      <c r="AS137" s="61">
        <f t="shared" si="46"/>
        <v>1663.4790332395776</v>
      </c>
      <c r="AT137" s="61">
        <f t="shared" si="46"/>
        <v>1892.0999472469014</v>
      </c>
      <c r="AU137" s="61">
        <f t="shared" si="46"/>
        <v>2458.9356917019627</v>
      </c>
      <c r="AV137" s="61">
        <f t="shared" si="46"/>
        <v>3105.5283891711924</v>
      </c>
      <c r="AW137" s="61">
        <f t="shared" si="46"/>
        <v>3512.9681201122448</v>
      </c>
      <c r="AX137" s="61">
        <f t="shared" si="46"/>
        <v>3534.6717169073422</v>
      </c>
      <c r="AY137" s="61">
        <f t="shared" si="46"/>
        <v>3616.687737189267</v>
      </c>
      <c r="AZ137" s="61">
        <f t="shared" si="46"/>
        <v>3674.272957114737</v>
      </c>
      <c r="BA137" s="61">
        <f t="shared" si="46"/>
        <v>3613.0018097053608</v>
      </c>
      <c r="BB137" s="61">
        <f t="shared" si="46"/>
        <v>3637.648998174292</v>
      </c>
      <c r="BC137" s="61">
        <f t="shared" si="46"/>
        <v>3631.3540657041844</v>
      </c>
      <c r="BD137" s="61">
        <f t="shared" si="46"/>
        <v>3250.3236298114498</v>
      </c>
      <c r="BE137" s="61">
        <f t="shared" si="46"/>
        <v>3609.067</v>
      </c>
      <c r="BF137" s="61">
        <f t="shared" si="46"/>
        <v>3944.8199999999997</v>
      </c>
      <c r="BG137" s="61">
        <f t="shared" si="46"/>
        <v>4008.7191253145888</v>
      </c>
      <c r="BH137" s="61">
        <f t="shared" si="46"/>
        <v>3420.8809999999999</v>
      </c>
      <c r="BI137" s="61">
        <f t="shared" si="46"/>
        <v>2550.1235653000672</v>
      </c>
      <c r="BJ137" s="61">
        <f t="shared" si="46"/>
        <v>2062.2246109618959</v>
      </c>
      <c r="BK137" s="61">
        <f t="shared" si="46"/>
        <v>1737.5119804834528</v>
      </c>
      <c r="BL137" s="61">
        <f t="shared" si="46"/>
        <v>1455.6900798477316</v>
      </c>
      <c r="BM137" s="61">
        <f t="shared" si="46"/>
        <v>876.97242974579706</v>
      </c>
      <c r="BN137" s="61">
        <f t="shared" ref="BN137:CE137" si="47">SUMIF($C$6:$C$15,"(IR)",BN$6:BN$15)</f>
        <v>633.219714059539</v>
      </c>
      <c r="BO137" s="61">
        <f t="shared" si="47"/>
        <v>451.05771460709826</v>
      </c>
      <c r="BP137" s="61">
        <f t="shared" si="47"/>
        <v>292.27523465753882</v>
      </c>
      <c r="BQ137" s="61">
        <f t="shared" si="47"/>
        <v>172.17469324246855</v>
      </c>
      <c r="BR137" s="61">
        <f t="shared" si="47"/>
        <v>119.49141678258313</v>
      </c>
      <c r="BS137" s="61">
        <f t="shared" si="47"/>
        <v>80.22480311229458</v>
      </c>
      <c r="BT137" s="61">
        <f t="shared" si="47"/>
        <v>59.174369123155124</v>
      </c>
      <c r="BU137" s="61">
        <f t="shared" si="47"/>
        <v>42.607802019297836</v>
      </c>
      <c r="BV137" s="61">
        <f t="shared" si="47"/>
        <v>32.681386523429381</v>
      </c>
      <c r="BW137" s="61">
        <f t="shared" si="47"/>
        <v>17.657091692809477</v>
      </c>
      <c r="BX137" s="61">
        <f t="shared" si="47"/>
        <v>10.777682165121856</v>
      </c>
      <c r="BY137" s="61">
        <f t="shared" si="47"/>
        <v>6.5500438850929514</v>
      </c>
      <c r="BZ137" s="61">
        <f t="shared" si="47"/>
        <v>3.9203635912424146</v>
      </c>
      <c r="CA137" s="61">
        <f t="shared" si="47"/>
        <v>2.2622078097713514</v>
      </c>
      <c r="CB137" s="61">
        <f t="shared" si="47"/>
        <v>1.3238040981138131</v>
      </c>
      <c r="CC137" s="61">
        <f t="shared" si="47"/>
        <v>0.4975515146168149</v>
      </c>
      <c r="CD137" s="61">
        <f t="shared" si="47"/>
        <v>0</v>
      </c>
      <c r="CE137" s="62">
        <f t="shared" si="47"/>
        <v>0</v>
      </c>
    </row>
    <row r="138" spans="1:85" x14ac:dyDescent="0.35">
      <c r="A138" s="153"/>
      <c r="B138" s="168" t="s">
        <v>391</v>
      </c>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c r="AG138" s="159"/>
      <c r="AH138" s="61">
        <f t="shared" ref="AH138:BM138" si="48">SUMIF($C$20:$C$74,"(IR)",AH$20:AH$74)</f>
        <v>1321.7847508922073</v>
      </c>
      <c r="AI138" s="61">
        <f t="shared" si="48"/>
        <v>1430.903972469388</v>
      </c>
      <c r="AJ138" s="61">
        <f t="shared" si="48"/>
        <v>1937.8141629670331</v>
      </c>
      <c r="AK138" s="61">
        <f t="shared" si="48"/>
        <v>3161.3514435154439</v>
      </c>
      <c r="AL138" s="61">
        <f t="shared" si="48"/>
        <v>4694.0032926753074</v>
      </c>
      <c r="AM138" s="61">
        <f t="shared" si="48"/>
        <v>5797.424411765769</v>
      </c>
      <c r="AN138" s="61">
        <f t="shared" si="48"/>
        <v>6580.4126113580787</v>
      </c>
      <c r="AO138" s="61">
        <f t="shared" si="48"/>
        <v>7477.9681002937086</v>
      </c>
      <c r="AP138" s="61">
        <f t="shared" si="48"/>
        <v>8064.3313104731669</v>
      </c>
      <c r="AQ138" s="61">
        <f t="shared" si="48"/>
        <v>8030.2034745556384</v>
      </c>
      <c r="AR138" s="61">
        <f t="shared" si="48"/>
        <v>7273.6904086331897</v>
      </c>
      <c r="AS138" s="61">
        <f t="shared" si="48"/>
        <v>7504.9067831130142</v>
      </c>
      <c r="AT138" s="61">
        <f t="shared" si="48"/>
        <v>9114.315522599707</v>
      </c>
      <c r="AU138" s="61">
        <f t="shared" si="48"/>
        <v>11830.210642809769</v>
      </c>
      <c r="AV138" s="61">
        <f t="shared" si="48"/>
        <v>15160.515701495475</v>
      </c>
      <c r="AW138" s="61">
        <f t="shared" si="48"/>
        <v>17250.641936221091</v>
      </c>
      <c r="AX138" s="61">
        <f t="shared" si="48"/>
        <v>18473.43343769549</v>
      </c>
      <c r="AY138" s="61">
        <f t="shared" si="48"/>
        <v>19770.916634923979</v>
      </c>
      <c r="AZ138" s="61">
        <f t="shared" si="48"/>
        <v>20170.922105157024</v>
      </c>
      <c r="BA138" s="61">
        <f t="shared" si="48"/>
        <v>19416.785297518876</v>
      </c>
      <c r="BB138" s="61">
        <f t="shared" si="48"/>
        <v>19010.884402873518</v>
      </c>
      <c r="BC138" s="61">
        <f t="shared" si="48"/>
        <v>18186.044059871223</v>
      </c>
      <c r="BD138" s="61">
        <f t="shared" si="48"/>
        <v>16912.025737109729</v>
      </c>
      <c r="BE138" s="61">
        <f t="shared" si="48"/>
        <v>17056.907867512287</v>
      </c>
      <c r="BF138" s="61">
        <f t="shared" si="48"/>
        <v>17702.627333533314</v>
      </c>
      <c r="BG138" s="61">
        <f t="shared" si="48"/>
        <v>18454.557481599055</v>
      </c>
      <c r="BH138" s="61">
        <f t="shared" si="48"/>
        <v>19226.977620149086</v>
      </c>
      <c r="BI138" s="61">
        <f t="shared" si="48"/>
        <v>20292.285617760459</v>
      </c>
      <c r="BJ138" s="61">
        <f t="shared" si="48"/>
        <v>21330.425753541815</v>
      </c>
      <c r="BK138" s="61">
        <f t="shared" si="48"/>
        <v>22578.524812971216</v>
      </c>
      <c r="BL138" s="61">
        <f t="shared" si="48"/>
        <v>23957.166854469571</v>
      </c>
      <c r="BM138" s="61">
        <f t="shared" si="48"/>
        <v>29456.395687177181</v>
      </c>
      <c r="BN138" s="61">
        <f t="shared" ref="BN138:CE138" si="49">SUMIF($C$20:$C$74,"(IR)",BN$20:BN$74)</f>
        <v>31364.888402871529</v>
      </c>
      <c r="BO138" s="61">
        <f t="shared" si="49"/>
        <v>32858.969706620592</v>
      </c>
      <c r="BP138" s="61">
        <f t="shared" si="49"/>
        <v>34928.730993714402</v>
      </c>
      <c r="BQ138" s="61">
        <f t="shared" si="49"/>
        <v>32389.84850824967</v>
      </c>
      <c r="BR138" s="61">
        <f t="shared" si="49"/>
        <v>32544.211160496758</v>
      </c>
      <c r="BS138" s="61">
        <f t="shared" si="49"/>
        <v>32703.060613536225</v>
      </c>
      <c r="BT138" s="61">
        <f t="shared" si="49"/>
        <v>32863.340283942191</v>
      </c>
      <c r="BU138" s="61">
        <f t="shared" si="49"/>
        <v>33991.302763090229</v>
      </c>
      <c r="BV138" s="61">
        <f t="shared" si="49"/>
        <v>36733.341503546413</v>
      </c>
      <c r="BW138" s="61">
        <f t="shared" si="49"/>
        <v>42474.84545761058</v>
      </c>
      <c r="BX138" s="61">
        <f t="shared" si="49"/>
        <v>60556.369545230315</v>
      </c>
      <c r="BY138" s="61">
        <f t="shared" si="49"/>
        <v>60798.309374812707</v>
      </c>
      <c r="BZ138" s="61">
        <f t="shared" si="49"/>
        <v>61454.36675435667</v>
      </c>
      <c r="CA138" s="61">
        <f t="shared" si="49"/>
        <v>68841.127585909213</v>
      </c>
      <c r="CB138" s="61">
        <f t="shared" si="49"/>
        <v>77880.547775242274</v>
      </c>
      <c r="CC138" s="61">
        <f t="shared" si="49"/>
        <v>82729.157643244995</v>
      </c>
      <c r="CD138" s="61">
        <f t="shared" si="49"/>
        <v>83523.774582014245</v>
      </c>
      <c r="CE138" s="62">
        <f t="shared" si="49"/>
        <v>85041.684175696209</v>
      </c>
    </row>
    <row r="139" spans="1:85" x14ac:dyDescent="0.35">
      <c r="A139" s="153"/>
      <c r="B139" s="75" t="s">
        <v>392</v>
      </c>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c r="AG139" s="159"/>
      <c r="AH139" s="61">
        <f t="shared" ref="AH139:BM139" si="50">SUMIF($C$79:$C$124,"(IR)",AH$79:AH$124)</f>
        <v>1139.3171181109758</v>
      </c>
      <c r="AI139" s="61">
        <f t="shared" si="50"/>
        <v>1274.2276718241828</v>
      </c>
      <c r="AJ139" s="61">
        <f t="shared" si="50"/>
        <v>1565.9528675584088</v>
      </c>
      <c r="AK139" s="61">
        <f t="shared" si="50"/>
        <v>2203.9403598097765</v>
      </c>
      <c r="AL139" s="61">
        <f t="shared" si="50"/>
        <v>2542.456153107195</v>
      </c>
      <c r="AM139" s="61">
        <f t="shared" si="50"/>
        <v>2852.6661001012285</v>
      </c>
      <c r="AN139" s="61">
        <f t="shared" si="50"/>
        <v>3302.3298729544231</v>
      </c>
      <c r="AO139" s="61">
        <f t="shared" si="50"/>
        <v>3748.631156600457</v>
      </c>
      <c r="AP139" s="61">
        <f t="shared" si="50"/>
        <v>4087.7347390073819</v>
      </c>
      <c r="AQ139" s="61">
        <f t="shared" si="50"/>
        <v>4369.6572874142439</v>
      </c>
      <c r="AR139" s="61">
        <f t="shared" si="50"/>
        <v>4921.5526800853704</v>
      </c>
      <c r="AS139" s="61">
        <f t="shared" si="50"/>
        <v>5626.4790039151112</v>
      </c>
      <c r="AT139" s="61">
        <f t="shared" si="50"/>
        <v>6529.4233982880269</v>
      </c>
      <c r="AU139" s="61">
        <f t="shared" si="50"/>
        <v>6942.6530498067441</v>
      </c>
      <c r="AV139" s="61">
        <f t="shared" si="50"/>
        <v>8316.6846934984642</v>
      </c>
      <c r="AW139" s="61">
        <f t="shared" si="50"/>
        <v>9239.5898305929295</v>
      </c>
      <c r="AX139" s="61">
        <f t="shared" si="50"/>
        <v>9579.2525380682109</v>
      </c>
      <c r="AY139" s="61">
        <f t="shared" si="50"/>
        <v>9571.1814421552444</v>
      </c>
      <c r="AZ139" s="61">
        <f t="shared" si="50"/>
        <v>9461.1165631647436</v>
      </c>
      <c r="BA139" s="61">
        <f t="shared" si="50"/>
        <v>9278.5545238302548</v>
      </c>
      <c r="BB139" s="61">
        <f t="shared" si="50"/>
        <v>8995.1786908621834</v>
      </c>
      <c r="BC139" s="61">
        <f t="shared" si="50"/>
        <v>9069.9185477517694</v>
      </c>
      <c r="BD139" s="61">
        <f t="shared" si="50"/>
        <v>9507.306086896986</v>
      </c>
      <c r="BE139" s="61">
        <f t="shared" si="50"/>
        <v>10252.111800517816</v>
      </c>
      <c r="BF139" s="61">
        <f t="shared" si="50"/>
        <v>10647.90637593427</v>
      </c>
      <c r="BG139" s="61">
        <f t="shared" si="50"/>
        <v>10889.772249639611</v>
      </c>
      <c r="BH139" s="61">
        <f t="shared" si="50"/>
        <v>12380.164428331336</v>
      </c>
      <c r="BI139" s="61">
        <f t="shared" si="50"/>
        <v>12874.372346581478</v>
      </c>
      <c r="BJ139" s="61">
        <f t="shared" si="50"/>
        <v>13779.58616835176</v>
      </c>
      <c r="BK139" s="61">
        <f t="shared" si="50"/>
        <v>14380.04511812843</v>
      </c>
      <c r="BL139" s="61">
        <f t="shared" si="50"/>
        <v>15553.985666372695</v>
      </c>
      <c r="BM139" s="61">
        <f t="shared" si="50"/>
        <v>16362.454703807014</v>
      </c>
      <c r="BN139" s="61">
        <f t="shared" ref="BN139:CE139" si="51">SUMIF($C$79:$C$124,"(IR)",BN$79:BN$124)</f>
        <v>16766.754930850635</v>
      </c>
      <c r="BO139" s="61">
        <f t="shared" si="51"/>
        <v>16629.992018452122</v>
      </c>
      <c r="BP139" s="61">
        <f t="shared" si="51"/>
        <v>16184.951057678054</v>
      </c>
      <c r="BQ139" s="61">
        <f t="shared" si="51"/>
        <v>13608.902623134025</v>
      </c>
      <c r="BR139" s="61">
        <f t="shared" si="51"/>
        <v>13177.017597510659</v>
      </c>
      <c r="BS139" s="61">
        <f t="shared" si="51"/>
        <v>12622.370827631479</v>
      </c>
      <c r="BT139" s="61">
        <f t="shared" si="51"/>
        <v>12009.520813964671</v>
      </c>
      <c r="BU139" s="61">
        <f t="shared" si="51"/>
        <v>11521.359515350461</v>
      </c>
      <c r="BV139" s="61">
        <f t="shared" si="51"/>
        <v>11013.247955258559</v>
      </c>
      <c r="BW139" s="61">
        <f t="shared" si="51"/>
        <v>10852.625902146779</v>
      </c>
      <c r="BX139" s="61">
        <f t="shared" si="51"/>
        <v>10895.207040418492</v>
      </c>
      <c r="BY139" s="61">
        <f t="shared" si="51"/>
        <v>10558.702728521623</v>
      </c>
      <c r="BZ139" s="61">
        <f t="shared" si="51"/>
        <v>10582.690399111347</v>
      </c>
      <c r="CA139" s="61">
        <f t="shared" si="51"/>
        <v>11405.316910124136</v>
      </c>
      <c r="CB139" s="61">
        <f t="shared" si="51"/>
        <v>11795.402434721096</v>
      </c>
      <c r="CC139" s="61">
        <f t="shared" si="51"/>
        <v>11547.124834334596</v>
      </c>
      <c r="CD139" s="61">
        <f t="shared" si="51"/>
        <v>11211.612612887111</v>
      </c>
      <c r="CE139" s="62">
        <f t="shared" si="51"/>
        <v>11081.721951930811</v>
      </c>
    </row>
    <row r="140" spans="1:85" ht="24.75" customHeight="1" x14ac:dyDescent="0.35">
      <c r="A140" s="153"/>
      <c r="B140" s="240" t="s">
        <v>314</v>
      </c>
      <c r="C140" s="108"/>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f t="shared" ref="AH140:BM140" si="52">SUM(AH141:AH143)</f>
        <v>2721</v>
      </c>
      <c r="AI140" s="127">
        <f t="shared" si="52"/>
        <v>3900.06</v>
      </c>
      <c r="AJ140" s="127">
        <f t="shared" si="52"/>
        <v>4299.0600000000004</v>
      </c>
      <c r="AK140" s="127">
        <f t="shared" si="52"/>
        <v>4978.0599999999995</v>
      </c>
      <c r="AL140" s="127">
        <f t="shared" si="52"/>
        <v>5501.0599999999995</v>
      </c>
      <c r="AM140" s="127">
        <f t="shared" si="52"/>
        <v>6085.0599999999995</v>
      </c>
      <c r="AN140" s="127">
        <f t="shared" si="52"/>
        <v>6605.0599999999995</v>
      </c>
      <c r="AO140" s="127">
        <f t="shared" si="52"/>
        <v>7088.0599999999995</v>
      </c>
      <c r="AP140" s="127">
        <f t="shared" si="52"/>
        <v>7484.06</v>
      </c>
      <c r="AQ140" s="127">
        <f t="shared" si="52"/>
        <v>7892.5680000000002</v>
      </c>
      <c r="AR140" s="127">
        <f t="shared" si="52"/>
        <v>8031.5509999999995</v>
      </c>
      <c r="AS140" s="127">
        <f t="shared" si="52"/>
        <v>8411.9090000000015</v>
      </c>
      <c r="AT140" s="127">
        <f t="shared" si="52"/>
        <v>9172.8167156850413</v>
      </c>
      <c r="AU140" s="127">
        <f t="shared" si="52"/>
        <v>10755.346568931573</v>
      </c>
      <c r="AV140" s="127">
        <f t="shared" si="52"/>
        <v>12410.679000000004</v>
      </c>
      <c r="AW140" s="127">
        <f t="shared" si="52"/>
        <v>14068.823</v>
      </c>
      <c r="AX140" s="127">
        <f t="shared" si="52"/>
        <v>14698.89</v>
      </c>
      <c r="AY140" s="127">
        <f t="shared" si="52"/>
        <v>16122.347527041315</v>
      </c>
      <c r="AZ140" s="127">
        <f t="shared" si="52"/>
        <v>17621.866000000002</v>
      </c>
      <c r="BA140" s="127">
        <f t="shared" si="52"/>
        <v>18587.272009000008</v>
      </c>
      <c r="BB140" s="127">
        <f t="shared" si="52"/>
        <v>19334.14472503843</v>
      </c>
      <c r="BC140" s="127">
        <f t="shared" si="52"/>
        <v>21437.683100000013</v>
      </c>
      <c r="BD140" s="127">
        <f t="shared" si="52"/>
        <v>23910.498331296745</v>
      </c>
      <c r="BE140" s="127">
        <f t="shared" si="52"/>
        <v>24695.169227916082</v>
      </c>
      <c r="BF140" s="127">
        <f t="shared" si="52"/>
        <v>24320.416560955211</v>
      </c>
      <c r="BG140" s="127">
        <f t="shared" si="52"/>
        <v>16358.23668802809</v>
      </c>
      <c r="BH140" s="127">
        <f t="shared" si="52"/>
        <v>17655.991089000003</v>
      </c>
      <c r="BI140" s="127">
        <f t="shared" si="52"/>
        <v>19171.410324449</v>
      </c>
      <c r="BJ140" s="127">
        <f t="shared" si="52"/>
        <v>18912.443974729795</v>
      </c>
      <c r="BK140" s="127">
        <f t="shared" si="52"/>
        <v>20134.145588311138</v>
      </c>
      <c r="BL140" s="127">
        <f t="shared" si="52"/>
        <v>22119.138006874229</v>
      </c>
      <c r="BM140" s="127">
        <f t="shared" si="52"/>
        <v>23493.366511449785</v>
      </c>
      <c r="BN140" s="127">
        <f t="shared" ref="BN140:CE140" si="53">SUM(BN141:BN143)</f>
        <v>24251.32462942709</v>
      </c>
      <c r="BO140" s="127">
        <f t="shared" si="53"/>
        <v>24518.543630379987</v>
      </c>
      <c r="BP140" s="127">
        <f t="shared" si="53"/>
        <v>25755.445607450238</v>
      </c>
      <c r="BQ140" s="127">
        <f t="shared" si="53"/>
        <v>26300.891344340584</v>
      </c>
      <c r="BR140" s="127">
        <f t="shared" si="53"/>
        <v>27925.510779285047</v>
      </c>
      <c r="BS140" s="127">
        <f t="shared" si="53"/>
        <v>28799.212007561109</v>
      </c>
      <c r="BT140" s="127">
        <f t="shared" si="53"/>
        <v>29033.995671540157</v>
      </c>
      <c r="BU140" s="127">
        <f t="shared" si="53"/>
        <v>30481.840596910013</v>
      </c>
      <c r="BV140" s="127">
        <f t="shared" si="53"/>
        <v>31175.940817977658</v>
      </c>
      <c r="BW140" s="127">
        <f t="shared" si="53"/>
        <v>32204.240605366762</v>
      </c>
      <c r="BX140" s="127">
        <f t="shared" si="53"/>
        <v>31254.695428350438</v>
      </c>
      <c r="BY140" s="127">
        <f t="shared" si="53"/>
        <v>32498.113752002326</v>
      </c>
      <c r="BZ140" s="127">
        <f t="shared" si="53"/>
        <v>35911.08876586063</v>
      </c>
      <c r="CA140" s="127">
        <f t="shared" si="53"/>
        <v>42539.213086880758</v>
      </c>
      <c r="CB140" s="127">
        <f t="shared" si="53"/>
        <v>47439.749450813913</v>
      </c>
      <c r="CC140" s="127">
        <f t="shared" si="53"/>
        <v>50364.218265983742</v>
      </c>
      <c r="CD140" s="127">
        <f t="shared" si="53"/>
        <v>52960.846219349623</v>
      </c>
      <c r="CE140" s="128">
        <f t="shared" si="53"/>
        <v>55954.1870558105</v>
      </c>
    </row>
    <row r="141" spans="1:85" x14ac:dyDescent="0.35">
      <c r="A141" s="153"/>
      <c r="B141" s="168" t="s">
        <v>390</v>
      </c>
      <c r="AH141" s="61">
        <f t="shared" ref="AH141:BM141" si="54">SUMIF($C$6:$C$15,"(NC / NIR)",AH$6:AH$15)</f>
        <v>1836.2120090576486</v>
      </c>
      <c r="AI141" s="61">
        <f t="shared" si="54"/>
        <v>2875.1898291377083</v>
      </c>
      <c r="AJ141" s="61">
        <f t="shared" si="54"/>
        <v>3058.9992414056137</v>
      </c>
      <c r="AK141" s="61">
        <f t="shared" si="54"/>
        <v>3510.3424145390022</v>
      </c>
      <c r="AL141" s="61">
        <f t="shared" si="54"/>
        <v>3822.85954155132</v>
      </c>
      <c r="AM141" s="61">
        <f t="shared" si="54"/>
        <v>4173.6472729167699</v>
      </c>
      <c r="AN141" s="61">
        <f t="shared" si="54"/>
        <v>4480.0348862282062</v>
      </c>
      <c r="AO141" s="61">
        <f t="shared" si="54"/>
        <v>4695.675937329378</v>
      </c>
      <c r="AP141" s="61">
        <f t="shared" si="54"/>
        <v>4761.9940263349717</v>
      </c>
      <c r="AQ141" s="61">
        <f t="shared" si="54"/>
        <v>4871.5898862231707</v>
      </c>
      <c r="AR141" s="61">
        <f t="shared" si="54"/>
        <v>4813.4099744551468</v>
      </c>
      <c r="AS141" s="61">
        <f t="shared" si="54"/>
        <v>4866.8967571149997</v>
      </c>
      <c r="AT141" s="61">
        <f t="shared" si="54"/>
        <v>4970.9264232967089</v>
      </c>
      <c r="AU141" s="61">
        <f t="shared" si="54"/>
        <v>5620.6440956386186</v>
      </c>
      <c r="AV141" s="61">
        <f t="shared" si="54"/>
        <v>6186.6227737981817</v>
      </c>
      <c r="AW141" s="61">
        <f t="shared" si="54"/>
        <v>6656.6340258818027</v>
      </c>
      <c r="AX141" s="61">
        <f t="shared" si="54"/>
        <v>6768.8464522496879</v>
      </c>
      <c r="AY141" s="61">
        <f t="shared" si="54"/>
        <v>7079.6166051252549</v>
      </c>
      <c r="AZ141" s="61">
        <f t="shared" si="54"/>
        <v>7384.6422419182345</v>
      </c>
      <c r="BA141" s="61">
        <f t="shared" si="54"/>
        <v>7576.8967591892688</v>
      </c>
      <c r="BB141" s="61">
        <f t="shared" si="54"/>
        <v>7823.5319327057887</v>
      </c>
      <c r="BC141" s="61">
        <f t="shared" si="54"/>
        <v>8849.7735056882193</v>
      </c>
      <c r="BD141" s="61">
        <f t="shared" si="54"/>
        <v>9327.3109854829381</v>
      </c>
      <c r="BE141" s="61">
        <f t="shared" si="54"/>
        <v>9475.3642299725107</v>
      </c>
      <c r="BF141" s="61">
        <f t="shared" si="54"/>
        <v>9707.8943792999999</v>
      </c>
      <c r="BG141" s="61">
        <f t="shared" si="54"/>
        <v>794.02521823565701</v>
      </c>
      <c r="BH141" s="61">
        <f t="shared" si="54"/>
        <v>842.55899999999997</v>
      </c>
      <c r="BI141" s="61">
        <f t="shared" si="54"/>
        <v>924.2647969778385</v>
      </c>
      <c r="BJ141" s="61">
        <f t="shared" si="54"/>
        <v>973.07987379439624</v>
      </c>
      <c r="BK141" s="61">
        <f t="shared" si="54"/>
        <v>1040.0247158707195</v>
      </c>
      <c r="BL141" s="61">
        <f t="shared" si="54"/>
        <v>1105.9393085337213</v>
      </c>
      <c r="BM141" s="61">
        <f t="shared" si="54"/>
        <v>1192.3924182195146</v>
      </c>
      <c r="BN141" s="61">
        <f t="shared" ref="BN141:CE141" si="55">SUMIF($C$6:$C$15,"(NC / NIR)",BN$6:BN$15)</f>
        <v>1220.2959423261623</v>
      </c>
      <c r="BO141" s="61">
        <f t="shared" si="55"/>
        <v>1314.7165739259212</v>
      </c>
      <c r="BP141" s="61">
        <f t="shared" si="55"/>
        <v>1390.6353122046253</v>
      </c>
      <c r="BQ141" s="61">
        <f t="shared" si="55"/>
        <v>1463.3916564663691</v>
      </c>
      <c r="BR141" s="61">
        <f t="shared" si="55"/>
        <v>1717.4043496814249</v>
      </c>
      <c r="BS141" s="61">
        <f t="shared" si="55"/>
        <v>1834.9490892979175</v>
      </c>
      <c r="BT141" s="61">
        <f t="shared" si="55"/>
        <v>1897.2120008984343</v>
      </c>
      <c r="BU141" s="61">
        <f t="shared" si="55"/>
        <v>1965.4420231168197</v>
      </c>
      <c r="BV141" s="61">
        <f t="shared" si="55"/>
        <v>2114.3233711450694</v>
      </c>
      <c r="BW141" s="61">
        <f t="shared" si="55"/>
        <v>2299.4628969686605</v>
      </c>
      <c r="BX141" s="61">
        <f t="shared" si="55"/>
        <v>2246.8879233095822</v>
      </c>
      <c r="BY141" s="61">
        <f t="shared" si="55"/>
        <v>2444.3731555471859</v>
      </c>
      <c r="BZ141" s="61">
        <f t="shared" si="55"/>
        <v>2837.2083813659588</v>
      </c>
      <c r="CA141" s="61">
        <f t="shared" si="55"/>
        <v>3561.5970285235062</v>
      </c>
      <c r="CB141" s="61">
        <f t="shared" si="55"/>
        <v>4164.6677106695406</v>
      </c>
      <c r="CC141" s="61">
        <f t="shared" si="55"/>
        <v>4565.3435319829605</v>
      </c>
      <c r="CD141" s="61">
        <f t="shared" si="55"/>
        <v>4898.5436777336035</v>
      </c>
      <c r="CE141" s="62">
        <f t="shared" si="55"/>
        <v>5250.7458496244062</v>
      </c>
    </row>
    <row r="142" spans="1:85" x14ac:dyDescent="0.35">
      <c r="A142" s="153"/>
      <c r="B142" s="168" t="s">
        <v>391</v>
      </c>
      <c r="AH142" s="61">
        <f t="shared" ref="AH142:BM142" si="56">SUMIF($C$20:$C$74,"(NC / NIR)",AH$20:AH$74)</f>
        <v>417.30195821129746</v>
      </c>
      <c r="AI142" s="61">
        <f t="shared" si="56"/>
        <v>529.60220306078645</v>
      </c>
      <c r="AJ142" s="61">
        <f t="shared" si="56"/>
        <v>633.07543812711435</v>
      </c>
      <c r="AK142" s="61">
        <f t="shared" si="56"/>
        <v>738.48012106894282</v>
      </c>
      <c r="AL142" s="61">
        <f t="shared" si="56"/>
        <v>830.55701238433289</v>
      </c>
      <c r="AM142" s="61">
        <f t="shared" si="56"/>
        <v>960.49276853964022</v>
      </c>
      <c r="AN142" s="61">
        <f t="shared" si="56"/>
        <v>1061.0040746836548</v>
      </c>
      <c r="AO142" s="61">
        <f t="shared" si="56"/>
        <v>1164.4219602171174</v>
      </c>
      <c r="AP142" s="61">
        <f t="shared" si="56"/>
        <v>1333.8533908256416</v>
      </c>
      <c r="AQ142" s="61">
        <f t="shared" si="56"/>
        <v>1489.4872643034992</v>
      </c>
      <c r="AR142" s="61">
        <f t="shared" si="56"/>
        <v>1540.5206118266901</v>
      </c>
      <c r="AS142" s="61">
        <f t="shared" si="56"/>
        <v>1666.2812787270329</v>
      </c>
      <c r="AT142" s="61">
        <f t="shared" si="56"/>
        <v>1919.4344050421473</v>
      </c>
      <c r="AU142" s="61">
        <f t="shared" si="56"/>
        <v>2350.8976246910274</v>
      </c>
      <c r="AV142" s="61">
        <f t="shared" si="56"/>
        <v>2768.50921628165</v>
      </c>
      <c r="AW142" s="61">
        <f t="shared" si="56"/>
        <v>3413.4548352956463</v>
      </c>
      <c r="AX142" s="61">
        <f t="shared" si="56"/>
        <v>3762.9625182212412</v>
      </c>
      <c r="AY142" s="61">
        <f t="shared" si="56"/>
        <v>4350.6753790768726</v>
      </c>
      <c r="AZ142" s="61">
        <f t="shared" si="56"/>
        <v>5054.347564111883</v>
      </c>
      <c r="BA142" s="61">
        <f t="shared" si="56"/>
        <v>5358.6750497622079</v>
      </c>
      <c r="BB142" s="61">
        <f t="shared" si="56"/>
        <v>5550.1083570834162</v>
      </c>
      <c r="BC142" s="61">
        <f t="shared" si="56"/>
        <v>5771.583245054886</v>
      </c>
      <c r="BD142" s="61">
        <f t="shared" si="56"/>
        <v>5978.3111078018701</v>
      </c>
      <c r="BE142" s="61">
        <f t="shared" si="56"/>
        <v>6371.1093210319796</v>
      </c>
      <c r="BF142" s="61">
        <f t="shared" si="56"/>
        <v>6517.7392567383986</v>
      </c>
      <c r="BG142" s="61">
        <f t="shared" si="56"/>
        <v>6815.2711439341174</v>
      </c>
      <c r="BH142" s="61">
        <f t="shared" si="56"/>
        <v>7076.8760000000002</v>
      </c>
      <c r="BI142" s="61">
        <f t="shared" si="56"/>
        <v>7349.3426876018675</v>
      </c>
      <c r="BJ142" s="61">
        <f t="shared" si="56"/>
        <v>7638.5452869243391</v>
      </c>
      <c r="BK142" s="61">
        <f t="shared" si="56"/>
        <v>8013.2638627443484</v>
      </c>
      <c r="BL142" s="61">
        <f t="shared" si="56"/>
        <v>8623.1827387670037</v>
      </c>
      <c r="BM142" s="61">
        <f t="shared" si="56"/>
        <v>9078.7432718570435</v>
      </c>
      <c r="BN142" s="61">
        <f t="shared" ref="BN142:CE142" si="57">SUMIF($C$20:$C$74,"(NC / NIR)",BN$20:BN$74)</f>
        <v>9413.5107245551153</v>
      </c>
      <c r="BO142" s="61">
        <f t="shared" si="57"/>
        <v>9887.1723686280984</v>
      </c>
      <c r="BP142" s="61">
        <f t="shared" si="57"/>
        <v>10571.130296586944</v>
      </c>
      <c r="BQ142" s="61">
        <f t="shared" si="57"/>
        <v>10918.092802584053</v>
      </c>
      <c r="BR142" s="61">
        <f t="shared" si="57"/>
        <v>11837.738027470541</v>
      </c>
      <c r="BS142" s="61">
        <f t="shared" si="57"/>
        <v>12781.679558049933</v>
      </c>
      <c r="BT142" s="61">
        <f t="shared" si="57"/>
        <v>13026.817977005601</v>
      </c>
      <c r="BU142" s="61">
        <f t="shared" si="57"/>
        <v>14500.426625045566</v>
      </c>
      <c r="BV142" s="61">
        <f t="shared" si="57"/>
        <v>15236.76612557165</v>
      </c>
      <c r="BW142" s="61">
        <f t="shared" si="57"/>
        <v>15867.740177043037</v>
      </c>
      <c r="BX142" s="61">
        <f t="shared" si="57"/>
        <v>16025.175199925879</v>
      </c>
      <c r="BY142" s="61">
        <f t="shared" si="57"/>
        <v>17095.42588562064</v>
      </c>
      <c r="BZ142" s="61">
        <f t="shared" si="57"/>
        <v>19206.554756576657</v>
      </c>
      <c r="CA142" s="61">
        <f t="shared" si="57"/>
        <v>23022.833498854077</v>
      </c>
      <c r="CB142" s="61">
        <f t="shared" si="57"/>
        <v>25805.178588362331</v>
      </c>
      <c r="CC142" s="61">
        <f t="shared" si="57"/>
        <v>27626.338578443807</v>
      </c>
      <c r="CD142" s="61">
        <f t="shared" si="57"/>
        <v>29492.694172340376</v>
      </c>
      <c r="CE142" s="62">
        <f t="shared" si="57"/>
        <v>31798.457883065283</v>
      </c>
    </row>
    <row r="143" spans="1:85" x14ac:dyDescent="0.35">
      <c r="A143" s="153"/>
      <c r="B143" s="168" t="s">
        <v>392</v>
      </c>
      <c r="AH143" s="61">
        <f t="shared" ref="AH143:BM143" si="58">SUMIF($C$79:$C$124,"(NC / NIR)",AH$79:AH$124)</f>
        <v>467.48603273105391</v>
      </c>
      <c r="AI143" s="61">
        <f t="shared" si="58"/>
        <v>495.26796780150516</v>
      </c>
      <c r="AJ143" s="61">
        <f t="shared" si="58"/>
        <v>606.985320467272</v>
      </c>
      <c r="AK143" s="61">
        <f t="shared" si="58"/>
        <v>729.23746439205502</v>
      </c>
      <c r="AL143" s="61">
        <f t="shared" si="58"/>
        <v>847.64344606434713</v>
      </c>
      <c r="AM143" s="61">
        <f t="shared" si="58"/>
        <v>950.91995854358925</v>
      </c>
      <c r="AN143" s="61">
        <f t="shared" si="58"/>
        <v>1064.0210390881389</v>
      </c>
      <c r="AO143" s="61">
        <f t="shared" si="58"/>
        <v>1227.9621024535047</v>
      </c>
      <c r="AP143" s="61">
        <f t="shared" si="58"/>
        <v>1388.2125828393876</v>
      </c>
      <c r="AQ143" s="61">
        <f t="shared" si="58"/>
        <v>1531.4908494733309</v>
      </c>
      <c r="AR143" s="61">
        <f t="shared" si="58"/>
        <v>1677.6204137181626</v>
      </c>
      <c r="AS143" s="61">
        <f t="shared" si="58"/>
        <v>1878.7309641579686</v>
      </c>
      <c r="AT143" s="61">
        <f t="shared" si="58"/>
        <v>2282.4558873461842</v>
      </c>
      <c r="AU143" s="61">
        <f t="shared" si="58"/>
        <v>2783.8048486019275</v>
      </c>
      <c r="AV143" s="61">
        <f t="shared" si="58"/>
        <v>3455.5470099201711</v>
      </c>
      <c r="AW143" s="61">
        <f t="shared" si="58"/>
        <v>3998.7341388225504</v>
      </c>
      <c r="AX143" s="61">
        <f t="shared" si="58"/>
        <v>4167.0810295290712</v>
      </c>
      <c r="AY143" s="61">
        <f t="shared" si="58"/>
        <v>4692.0555428391863</v>
      </c>
      <c r="AZ143" s="61">
        <f t="shared" si="58"/>
        <v>5182.8761939698834</v>
      </c>
      <c r="BA143" s="61">
        <f t="shared" si="58"/>
        <v>5651.7002000485309</v>
      </c>
      <c r="BB143" s="61">
        <f t="shared" si="58"/>
        <v>5960.5044352492259</v>
      </c>
      <c r="BC143" s="61">
        <f t="shared" si="58"/>
        <v>6816.3263492569085</v>
      </c>
      <c r="BD143" s="61">
        <f t="shared" si="58"/>
        <v>8604.8762380119351</v>
      </c>
      <c r="BE143" s="61">
        <f t="shared" si="58"/>
        <v>8848.6956769115914</v>
      </c>
      <c r="BF143" s="61">
        <f t="shared" si="58"/>
        <v>8094.7829249168126</v>
      </c>
      <c r="BG143" s="61">
        <f t="shared" si="58"/>
        <v>8748.9403258583152</v>
      </c>
      <c r="BH143" s="61">
        <f t="shared" si="58"/>
        <v>9736.5560890000015</v>
      </c>
      <c r="BI143" s="61">
        <f t="shared" si="58"/>
        <v>10897.802839869293</v>
      </c>
      <c r="BJ143" s="61">
        <f t="shared" si="58"/>
        <v>10300.81881401106</v>
      </c>
      <c r="BK143" s="61">
        <f t="shared" si="58"/>
        <v>11080.85700969607</v>
      </c>
      <c r="BL143" s="61">
        <f t="shared" si="58"/>
        <v>12390.015959573504</v>
      </c>
      <c r="BM143" s="61">
        <f t="shared" si="58"/>
        <v>13222.230821373225</v>
      </c>
      <c r="BN143" s="61">
        <f t="shared" ref="BN143:CE143" si="59">SUMIF($C$79:$C$124,"(NC / NIR)",BN$79:BN$124)</f>
        <v>13617.517962545813</v>
      </c>
      <c r="BO143" s="61">
        <f t="shared" si="59"/>
        <v>13316.654687825969</v>
      </c>
      <c r="BP143" s="61">
        <f t="shared" si="59"/>
        <v>13793.679998658668</v>
      </c>
      <c r="BQ143" s="61">
        <f t="shared" si="59"/>
        <v>13919.406885290162</v>
      </c>
      <c r="BR143" s="61">
        <f t="shared" si="59"/>
        <v>14370.368402133083</v>
      </c>
      <c r="BS143" s="61">
        <f t="shared" si="59"/>
        <v>14182.583360213261</v>
      </c>
      <c r="BT143" s="61">
        <f t="shared" si="59"/>
        <v>14109.965693636123</v>
      </c>
      <c r="BU143" s="61">
        <f t="shared" si="59"/>
        <v>14015.97194874763</v>
      </c>
      <c r="BV143" s="61">
        <f t="shared" si="59"/>
        <v>13824.85132126094</v>
      </c>
      <c r="BW143" s="61">
        <f t="shared" si="59"/>
        <v>14037.037531355065</v>
      </c>
      <c r="BX143" s="61">
        <f t="shared" si="59"/>
        <v>12982.632305114979</v>
      </c>
      <c r="BY143" s="61">
        <f t="shared" si="59"/>
        <v>12958.314710834502</v>
      </c>
      <c r="BZ143" s="61">
        <f t="shared" si="59"/>
        <v>13867.325627918015</v>
      </c>
      <c r="CA143" s="61">
        <f t="shared" si="59"/>
        <v>15954.782559503174</v>
      </c>
      <c r="CB143" s="61">
        <f t="shared" si="59"/>
        <v>17469.90315178204</v>
      </c>
      <c r="CC143" s="61">
        <f t="shared" si="59"/>
        <v>18172.53615555698</v>
      </c>
      <c r="CD143" s="61">
        <f t="shared" si="59"/>
        <v>18569.608369275644</v>
      </c>
      <c r="CE143" s="62">
        <f t="shared" si="59"/>
        <v>18904.983323120807</v>
      </c>
    </row>
    <row r="144" spans="1:85" ht="33.75" customHeight="1" x14ac:dyDescent="0.35">
      <c r="A144" s="153"/>
      <c r="B144" s="108" t="s">
        <v>333</v>
      </c>
      <c r="BX144" s="61"/>
      <c r="BY144" s="61"/>
      <c r="BZ144" s="61"/>
      <c r="CA144" s="61"/>
      <c r="CB144" s="61"/>
      <c r="CC144" s="61"/>
      <c r="CD144" s="61"/>
      <c r="CE144" s="62"/>
    </row>
    <row r="145" spans="1:83" x14ac:dyDescent="0.35">
      <c r="A145" s="153"/>
      <c r="B145" s="53" t="s">
        <v>334</v>
      </c>
      <c r="CE145" s="132"/>
    </row>
    <row r="146" spans="1:83" x14ac:dyDescent="0.35">
      <c r="A146" s="153"/>
      <c r="B146" s="53" t="s">
        <v>335</v>
      </c>
      <c r="CE146" s="132"/>
    </row>
    <row r="147" spans="1:83" ht="29.25" customHeight="1" thickBot="1" x14ac:dyDescent="0.4">
      <c r="A147" s="202"/>
      <c r="B147" s="88" t="s">
        <v>336</v>
      </c>
      <c r="C147" s="123"/>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c r="AA147" s="130"/>
      <c r="AB147" s="130"/>
      <c r="AC147" s="130"/>
      <c r="AD147" s="130"/>
      <c r="AE147" s="130"/>
      <c r="AF147" s="130"/>
      <c r="AG147" s="130"/>
      <c r="AH147" s="130"/>
      <c r="AI147" s="130"/>
      <c r="AJ147" s="130"/>
      <c r="AK147" s="130"/>
      <c r="AL147" s="130"/>
      <c r="AM147" s="130"/>
      <c r="AN147" s="130"/>
      <c r="AO147" s="130"/>
      <c r="AP147" s="130"/>
      <c r="AQ147" s="130"/>
      <c r="AR147" s="130"/>
      <c r="AS147" s="130"/>
      <c r="AT147" s="130"/>
      <c r="AU147" s="130"/>
      <c r="AV147" s="130"/>
      <c r="AW147" s="130"/>
      <c r="AX147" s="130"/>
      <c r="AY147" s="130"/>
      <c r="AZ147" s="130"/>
      <c r="BA147" s="130"/>
      <c r="BB147" s="130"/>
      <c r="BC147" s="130"/>
      <c r="BD147" s="130"/>
      <c r="BE147" s="130"/>
      <c r="BF147" s="130"/>
      <c r="BG147" s="130"/>
      <c r="BH147" s="130"/>
      <c r="BI147" s="130"/>
      <c r="BJ147" s="130"/>
      <c r="BK147" s="130"/>
      <c r="BL147" s="130"/>
      <c r="BM147" s="130"/>
      <c r="BN147" s="130"/>
      <c r="BO147" s="130"/>
      <c r="BP147" s="130"/>
      <c r="BQ147" s="130"/>
      <c r="BR147" s="130"/>
      <c r="BS147" s="130"/>
      <c r="BT147" s="130"/>
      <c r="BU147" s="130"/>
      <c r="BV147" s="130"/>
      <c r="BW147" s="130"/>
      <c r="BX147" s="123"/>
      <c r="BY147" s="123"/>
      <c r="BZ147" s="123"/>
      <c r="CA147" s="123"/>
      <c r="CB147" s="123"/>
      <c r="CC147" s="123"/>
      <c r="CD147" s="123"/>
      <c r="CE147" s="136"/>
    </row>
  </sheetData>
  <conditionalFormatting sqref="D136:AG139">
    <cfRule type="cellIs" dxfId="1" priority="8" stopIfTrue="1" operator="notEqual">
      <formula>TRUE</formula>
    </cfRule>
  </conditionalFormatting>
  <conditionalFormatting sqref="D136:AG139">
    <cfRule type="cellIs" dxfId="0" priority="7" stopIfTrue="1" operator="equal">
      <formula>TRUE</formula>
    </cfRule>
  </conditionalFormatting>
  <hyperlinks>
    <hyperlink ref="A1" location="Contents!A1" display="Contents page" xr:uid="{00000000-0004-0000-0800-000000000000}"/>
    <hyperlink ref="B1" location="Notes!A1" display="Information relating to this table can be found in the 'Notes' tab" xr:uid="{00000000-0004-0000-0800-000001000000}"/>
  </hyperlinks>
  <pageMargins left="0.75000000000000011" right="0.75000000000000011" top="1" bottom="1" header="0.5" footer="0.5"/>
  <pageSetup paperSize="0" fitToWidth="0" fitToHeight="0" orientation="portrait" horizontalDpi="0" verticalDpi="0" copies="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Contents</vt:lpstr>
      <vt:lpstr>Notes</vt:lpstr>
      <vt:lpstr>UK_welfare_</vt:lpstr>
      <vt:lpstr>GB_welfare</vt:lpstr>
      <vt:lpstr>Benefit_summary_table</vt:lpstr>
      <vt:lpstr>Table_1a</vt:lpstr>
      <vt:lpstr>Table_1b</vt:lpstr>
      <vt:lpstr>Table_1c</vt:lpstr>
      <vt:lpstr>Table_2a</vt:lpstr>
      <vt:lpstr>Table_2b</vt:lpstr>
      <vt:lpstr>Table_2c</vt:lpstr>
      <vt:lpstr>Table_3a</vt:lpstr>
      <vt:lpstr>Table_3b</vt:lpstr>
      <vt:lpstr>Table_3c</vt:lpstr>
      <vt:lpstr>Table_4</vt:lpstr>
      <vt:lpstr>Table_4_(i)</vt:lpstr>
      <vt:lpstr>Table_4_(ii)</vt:lpstr>
      <vt:lpstr>Non-DWP_Welfare</vt:lpstr>
      <vt:lpstr>Bereavement_benefits</vt:lpstr>
      <vt:lpstr>Carers_Allowance</vt:lpstr>
      <vt:lpstr>Council_Tax_Benefit</vt:lpstr>
      <vt:lpstr>Disability_benefits</vt:lpstr>
      <vt:lpstr>Housing_benefits</vt:lpstr>
      <vt:lpstr>Incapacity_benefits</vt:lpstr>
      <vt:lpstr>Income_Support</vt:lpstr>
      <vt:lpstr>Industrial_injuries_benefits</vt:lpstr>
      <vt:lpstr>Maternity_benefits</vt:lpstr>
      <vt:lpstr>New_Deal_&amp;_Emp_prog_allowances</vt:lpstr>
      <vt:lpstr>Pension_Credit</vt:lpstr>
      <vt:lpstr>Social_Fund</vt:lpstr>
      <vt:lpstr>State_Pension</vt:lpstr>
      <vt:lpstr>Unemployment_benefits</vt:lpstr>
      <vt:lpstr>Universal_Credit_and_equivalent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Outturn and Forecast tables: Spring Budget 2023</dc:title>
  <dc:creator/>
  <cp:lastModifiedBy/>
  <dcterms:created xsi:type="dcterms:W3CDTF">2023-04-21T11:26:38Z</dcterms:created>
  <dcterms:modified xsi:type="dcterms:W3CDTF">2023-04-21T11:26:55Z</dcterms:modified>
</cp:coreProperties>
</file>